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ongxiaomu/Desktop/iMIS/backend/historical_migrations/"/>
    </mc:Choice>
  </mc:AlternateContent>
  <xr:revisionPtr revIDLastSave="0" documentId="13_ncr:1_{4FCE08DD-1DD1-944A-BC45-AA563B79443D}" xr6:coauthVersionLast="47" xr6:coauthVersionMax="47" xr10:uidLastSave="{00000000-0000-0000-0000-000000000000}"/>
  <bookViews>
    <workbookView xWindow="0" yWindow="0" windowWidth="28800" windowHeight="18000" tabRatio="846" activeTab="15" xr2:uid="{00000000-000D-0000-FFFF-FFFF00000000}"/>
  </bookViews>
  <sheets>
    <sheet name="BHI" sheetId="1" r:id="rId1"/>
    <sheet name="GE" sheetId="27" r:id="rId2"/>
    <sheet name="BC" sheetId="3" r:id="rId3"/>
    <sheet name="WMK" sheetId="13" r:id="rId4"/>
    <sheet name="ESS" sheetId="12" r:id="rId5"/>
    <sheet name="CEP" sheetId="11" r:id="rId6"/>
    <sheet name="BMD" sheetId="10" r:id="rId7"/>
    <sheet name="GRC" sheetId="9" r:id="rId8"/>
    <sheet name="MB" sheetId="8" r:id="rId9"/>
    <sheet name="PEL" sheetId="7" r:id="rId10"/>
    <sheet name="PA" sheetId="6" r:id="rId11"/>
    <sheet name="PSM" sheetId="5" r:id="rId12"/>
    <sheet name="HL" sheetId="16" r:id="rId13"/>
    <sheet name="DMI" sheetId="17" r:id="rId14"/>
    <sheet name="MM" sheetId="18" r:id="rId15"/>
    <sheet name="SES" sheetId="15" r:id="rId16"/>
    <sheet name="VEI" sheetId="20" r:id="rId17"/>
    <sheet name="AMC" sheetId="21" r:id="rId18"/>
    <sheet name="OKS" sheetId="22" r:id="rId19"/>
    <sheet name="333" sheetId="23" r:id="rId20"/>
    <sheet name="GQS" sheetId="24" r:id="rId21"/>
    <sheet name="SFE" sheetId="19" r:id="rId22"/>
    <sheet name="Incomplete" sheetId="25" r:id="rId23"/>
    <sheet name="CLP Historical" sheetId="26" r:id="rId24"/>
    <sheet name="ESP Historical" sheetId="28" r:id="rId25"/>
  </sheets>
  <definedNames>
    <definedName name="_xlnm._FilterDatabase" localSheetId="0" hidden="1">BHI!$A$2:$AR$729</definedName>
    <definedName name="_xlnm._FilterDatabase" localSheetId="1" hidden="1">GE!$A$2:$AB$198</definedName>
    <definedName name="_xlnm.Print_Area" localSheetId="2">BC!$A:$T</definedName>
    <definedName name="_xlnm.Print_Area" localSheetId="0">BHI!$A:$T</definedName>
    <definedName name="_xlnm.Print_Area" localSheetId="4">ESS!$A:$T</definedName>
    <definedName name="_xlnm.Print_Titles" localSheetId="2">BC!$1:$2</definedName>
    <definedName name="_xlnm.Print_Titles" localSheetId="0">BHI!$1:$2</definedName>
    <definedName name="_xlnm.Print_Titles" localSheetId="4">ESS!$1:$2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9" l="1"/>
  <c r="J5" i="19"/>
  <c r="T127" i="3"/>
  <c r="T131" i="3"/>
  <c r="T132" i="3"/>
  <c r="T134" i="3"/>
  <c r="N458" i="1"/>
  <c r="N459" i="1"/>
  <c r="N902" i="1"/>
  <c r="N962" i="1"/>
  <c r="N963" i="1"/>
  <c r="N554" i="1"/>
  <c r="N782" i="1"/>
  <c r="H96" i="3"/>
  <c r="N96" i="3"/>
  <c r="H195" i="3"/>
  <c r="H194" i="3"/>
  <c r="H196" i="3"/>
  <c r="H162" i="3"/>
  <c r="O162" i="3"/>
  <c r="O161" i="3"/>
  <c r="H216" i="3"/>
  <c r="O197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63" i="3"/>
  <c r="N162" i="3"/>
  <c r="N161" i="3"/>
  <c r="T133" i="3"/>
  <c r="T124" i="3"/>
  <c r="T125" i="3"/>
  <c r="T126" i="3"/>
  <c r="T128" i="3"/>
  <c r="T130" i="3"/>
  <c r="T123" i="3"/>
  <c r="H182" i="22"/>
  <c r="N98" i="3"/>
  <c r="N97" i="3"/>
  <c r="H1245" i="1"/>
  <c r="H11" i="3"/>
  <c r="L18" i="13"/>
  <c r="V1311" i="1"/>
  <c r="J3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B125" i="27"/>
  <c r="O3" i="1"/>
  <c r="O4" i="1"/>
  <c r="V4" i="1"/>
  <c r="O5" i="1"/>
  <c r="V5" i="1"/>
  <c r="O6" i="1"/>
  <c r="V6" i="1"/>
  <c r="O7" i="1"/>
  <c r="O8" i="1"/>
  <c r="V8" i="1"/>
  <c r="O9" i="1"/>
  <c r="V9" i="1"/>
  <c r="O10" i="1"/>
  <c r="V10" i="1"/>
  <c r="O11" i="1"/>
  <c r="V11" i="1"/>
  <c r="O12" i="1"/>
  <c r="V12" i="1"/>
  <c r="O13" i="1"/>
  <c r="V13" i="1"/>
  <c r="O14" i="1"/>
  <c r="V14" i="1"/>
  <c r="O15" i="1"/>
  <c r="V15" i="1"/>
  <c r="O16" i="1"/>
  <c r="V16" i="1"/>
  <c r="O17" i="1"/>
  <c r="V17" i="1"/>
  <c r="O18" i="1"/>
  <c r="V18" i="1"/>
  <c r="O19" i="1"/>
  <c r="V19" i="1"/>
  <c r="O21" i="1"/>
  <c r="V21" i="1"/>
  <c r="O22" i="1"/>
  <c r="V22" i="1"/>
  <c r="O23" i="1"/>
  <c r="V23" i="1"/>
  <c r="O24" i="1"/>
  <c r="V24" i="1"/>
  <c r="O26" i="1"/>
  <c r="O28" i="1"/>
  <c r="V28" i="1"/>
  <c r="O29" i="1"/>
  <c r="V29" i="1"/>
  <c r="O30" i="1"/>
  <c r="V30" i="1"/>
  <c r="O31" i="1"/>
  <c r="V31" i="1"/>
  <c r="O32" i="1"/>
  <c r="V32" i="1"/>
  <c r="O33" i="1"/>
  <c r="V33" i="1"/>
  <c r="O34" i="1"/>
  <c r="V34" i="1"/>
  <c r="O36" i="1"/>
  <c r="V36" i="1"/>
  <c r="O37" i="1"/>
  <c r="V37" i="1"/>
  <c r="O38" i="1"/>
  <c r="V38" i="1"/>
  <c r="O39" i="1"/>
  <c r="V39" i="1"/>
  <c r="O40" i="1"/>
  <c r="V40" i="1"/>
  <c r="O41" i="1"/>
  <c r="O42" i="1"/>
  <c r="O43" i="1"/>
  <c r="V43" i="1"/>
  <c r="O44" i="1"/>
  <c r="V45" i="1"/>
  <c r="O46" i="1"/>
  <c r="V46" i="1"/>
  <c r="O47" i="1"/>
  <c r="V47" i="1"/>
  <c r="O48" i="1"/>
  <c r="V48" i="1"/>
  <c r="O49" i="1"/>
  <c r="V49" i="1"/>
  <c r="O50" i="1"/>
  <c r="V50" i="1"/>
  <c r="O51" i="1"/>
  <c r="O52" i="1"/>
  <c r="O54" i="1"/>
  <c r="V54" i="1"/>
  <c r="O55" i="1"/>
  <c r="O56" i="1"/>
  <c r="V56" i="1"/>
  <c r="O57" i="1"/>
  <c r="V57" i="1"/>
  <c r="O58" i="1"/>
  <c r="V58" i="1"/>
  <c r="O59" i="1"/>
  <c r="V59" i="1"/>
  <c r="O60" i="1"/>
  <c r="V60" i="1"/>
  <c r="O61" i="1"/>
  <c r="V61" i="1"/>
  <c r="O62" i="1"/>
  <c r="V62" i="1"/>
  <c r="O63" i="1"/>
  <c r="O64" i="1"/>
  <c r="O65" i="1"/>
  <c r="O66" i="1"/>
  <c r="N68" i="1"/>
  <c r="O68" i="1"/>
  <c r="V68" i="1"/>
  <c r="O70" i="1"/>
  <c r="V70" i="1"/>
  <c r="O71" i="1"/>
  <c r="V71" i="1"/>
  <c r="O72" i="1"/>
  <c r="O79" i="1"/>
  <c r="V79" i="1"/>
  <c r="O80" i="1"/>
  <c r="O81" i="1"/>
  <c r="V81" i="1"/>
  <c r="O82" i="1"/>
  <c r="V82" i="1"/>
  <c r="O83" i="1"/>
  <c r="V83" i="1"/>
  <c r="O84" i="1"/>
  <c r="V85" i="1"/>
  <c r="O86" i="1"/>
  <c r="V86" i="1"/>
  <c r="O87" i="1"/>
  <c r="V87" i="1"/>
  <c r="O88" i="1"/>
  <c r="O89" i="1"/>
  <c r="V89" i="1"/>
  <c r="AN91" i="1"/>
  <c r="AO91" i="1"/>
  <c r="O92" i="1"/>
  <c r="V92" i="1"/>
  <c r="O93" i="1"/>
  <c r="V93" i="1"/>
  <c r="O94" i="1"/>
  <c r="V94" i="1"/>
  <c r="O95" i="1"/>
  <c r="V95" i="1"/>
  <c r="O96" i="1"/>
  <c r="O97" i="1"/>
  <c r="V97" i="1"/>
  <c r="V99" i="1"/>
  <c r="V100" i="1"/>
  <c r="V103" i="1"/>
  <c r="V104" i="1"/>
  <c r="O105" i="1"/>
  <c r="V105" i="1"/>
  <c r="O106" i="1"/>
  <c r="V106" i="1"/>
  <c r="O107" i="1"/>
  <c r="V107" i="1"/>
  <c r="O109" i="1"/>
  <c r="V109" i="1"/>
  <c r="O110" i="1"/>
  <c r="V110" i="1"/>
  <c r="V111" i="1"/>
  <c r="O112" i="1"/>
  <c r="V112" i="1"/>
  <c r="O113" i="1"/>
  <c r="V113" i="1"/>
  <c r="O114" i="1"/>
  <c r="V114" i="1"/>
  <c r="O115" i="1"/>
  <c r="V115" i="1"/>
  <c r="O117" i="1"/>
  <c r="O123" i="1"/>
  <c r="V123" i="1"/>
  <c r="O124" i="1"/>
  <c r="V124" i="1"/>
  <c r="O125" i="1"/>
  <c r="V125" i="1"/>
  <c r="O126" i="1"/>
  <c r="V126" i="1"/>
  <c r="O127" i="1"/>
  <c r="O128" i="1"/>
  <c r="V128" i="1"/>
  <c r="O129" i="1"/>
  <c r="V129" i="1"/>
  <c r="O130" i="1"/>
  <c r="V130" i="1"/>
  <c r="O131" i="1"/>
  <c r="O132" i="1"/>
  <c r="V132" i="1"/>
  <c r="O133" i="1"/>
  <c r="V133" i="1"/>
  <c r="O134" i="1"/>
  <c r="V134" i="1"/>
  <c r="O135" i="1"/>
  <c r="V135" i="1"/>
  <c r="O136" i="1"/>
  <c r="V140" i="1"/>
  <c r="V142" i="1"/>
  <c r="AN142" i="1"/>
  <c r="AO142" i="1"/>
  <c r="O143" i="1"/>
  <c r="O145" i="1"/>
  <c r="V145" i="1"/>
  <c r="O146" i="1"/>
  <c r="V146" i="1"/>
  <c r="O147" i="1"/>
  <c r="V147" i="1"/>
  <c r="O148" i="1"/>
  <c r="V148" i="1"/>
  <c r="O149" i="1"/>
  <c r="O150" i="1"/>
  <c r="O151" i="1"/>
  <c r="O152" i="1"/>
  <c r="V157" i="1"/>
  <c r="V158" i="1"/>
  <c r="V159" i="1"/>
  <c r="O161" i="1"/>
  <c r="V161" i="1"/>
  <c r="O162" i="1"/>
  <c r="V162" i="1"/>
  <c r="O163" i="1"/>
  <c r="V163" i="1"/>
  <c r="O164" i="1"/>
  <c r="V164" i="1"/>
  <c r="O165" i="1"/>
  <c r="V165" i="1"/>
  <c r="O166" i="1"/>
  <c r="V166" i="1"/>
  <c r="O167" i="1"/>
  <c r="V167" i="1"/>
  <c r="O168" i="1"/>
  <c r="V168" i="1"/>
  <c r="O169" i="1"/>
  <c r="O170" i="1"/>
  <c r="O171" i="1"/>
  <c r="V171" i="1"/>
  <c r="O173" i="1"/>
  <c r="O174" i="1"/>
  <c r="O175" i="1"/>
  <c r="V176" i="1"/>
  <c r="O181" i="1"/>
  <c r="V181" i="1"/>
  <c r="V183" i="1"/>
  <c r="O184" i="1"/>
  <c r="V184" i="1"/>
  <c r="V185" i="1"/>
  <c r="V186" i="1"/>
  <c r="O190" i="1"/>
  <c r="V190" i="1"/>
  <c r="O191" i="1"/>
  <c r="V191" i="1"/>
  <c r="O192" i="1"/>
  <c r="O193" i="1"/>
  <c r="V193" i="1"/>
  <c r="V194" i="1"/>
  <c r="O196" i="1"/>
  <c r="V196" i="1"/>
  <c r="O197" i="1"/>
  <c r="O198" i="1"/>
  <c r="V199" i="1"/>
  <c r="V200" i="1"/>
  <c r="V204" i="1"/>
  <c r="O206" i="1"/>
  <c r="V206" i="1"/>
  <c r="O207" i="1"/>
  <c r="V207" i="1"/>
  <c r="O208" i="1"/>
  <c r="V208" i="1"/>
  <c r="O209" i="1"/>
  <c r="V209" i="1"/>
  <c r="O213" i="1"/>
  <c r="V213" i="1"/>
  <c r="O214" i="1"/>
  <c r="V214" i="1"/>
  <c r="O215" i="1"/>
  <c r="V215" i="1"/>
  <c r="O216" i="1"/>
  <c r="O217" i="1"/>
  <c r="V217" i="1"/>
  <c r="O218" i="1"/>
  <c r="O219" i="1"/>
  <c r="O220" i="1"/>
  <c r="V220" i="1"/>
  <c r="O221" i="1"/>
  <c r="O222" i="1"/>
  <c r="V222" i="1"/>
  <c r="O223" i="1"/>
  <c r="O224" i="1"/>
  <c r="V224" i="1"/>
  <c r="O225" i="1"/>
  <c r="O226" i="1"/>
  <c r="V227" i="1"/>
  <c r="V228" i="1"/>
  <c r="N233" i="1"/>
  <c r="O233" i="1"/>
  <c r="V233" i="1"/>
  <c r="V234" i="1"/>
  <c r="V238" i="1"/>
  <c r="O240" i="1"/>
  <c r="O244" i="1"/>
  <c r="V244" i="1"/>
  <c r="O245" i="1"/>
  <c r="V245" i="1"/>
  <c r="O246" i="1"/>
  <c r="V246" i="1"/>
  <c r="O247" i="1"/>
  <c r="V247" i="1"/>
  <c r="O248" i="1"/>
  <c r="V248" i="1"/>
  <c r="O249" i="1"/>
  <c r="V249" i="1"/>
  <c r="O250" i="1"/>
  <c r="V250" i="1"/>
  <c r="O252" i="1"/>
  <c r="V252" i="1"/>
  <c r="O253" i="1"/>
  <c r="V253" i="1"/>
  <c r="O254" i="1"/>
  <c r="O256" i="1"/>
  <c r="O257" i="1"/>
  <c r="V258" i="1"/>
  <c r="V259" i="1"/>
  <c r="V260" i="1"/>
  <c r="V266" i="1"/>
  <c r="V268" i="1"/>
  <c r="O269" i="1"/>
  <c r="V269" i="1"/>
  <c r="O270" i="1"/>
  <c r="V270" i="1"/>
  <c r="O271" i="1"/>
  <c r="V271" i="1"/>
  <c r="V274" i="1"/>
  <c r="O280" i="1"/>
  <c r="V280" i="1"/>
  <c r="O281" i="1"/>
  <c r="V281" i="1"/>
  <c r="O282" i="1"/>
  <c r="V282" i="1"/>
  <c r="O283" i="1"/>
  <c r="V283" i="1"/>
  <c r="V284" i="1"/>
  <c r="O285" i="1"/>
  <c r="V285" i="1"/>
  <c r="O286" i="1"/>
  <c r="V286" i="1"/>
  <c r="O287" i="1"/>
  <c r="V287" i="1"/>
  <c r="O288" i="1"/>
  <c r="V288" i="1"/>
  <c r="O289" i="1"/>
  <c r="V289" i="1"/>
  <c r="O290" i="1"/>
  <c r="O291" i="1"/>
  <c r="V291" i="1"/>
  <c r="O293" i="1"/>
  <c r="V293" i="1"/>
  <c r="O294" i="1"/>
  <c r="V294" i="1"/>
  <c r="O295" i="1"/>
  <c r="V295" i="1"/>
  <c r="V296" i="1"/>
  <c r="O300" i="1"/>
  <c r="V300" i="1"/>
  <c r="V303" i="1"/>
  <c r="V307" i="1"/>
  <c r="V308" i="1"/>
  <c r="O311" i="1"/>
  <c r="V311" i="1"/>
  <c r="O314" i="1"/>
  <c r="V314" i="1"/>
  <c r="O319" i="1"/>
  <c r="V319" i="1"/>
  <c r="O321" i="1"/>
  <c r="V321" i="1"/>
  <c r="O322" i="1"/>
  <c r="V322" i="1"/>
  <c r="O323" i="1"/>
  <c r="V323" i="1"/>
  <c r="O324" i="1"/>
  <c r="V324" i="1"/>
  <c r="O325" i="1"/>
  <c r="V325" i="1"/>
  <c r="O326" i="1"/>
  <c r="V326" i="1"/>
  <c r="O327" i="1"/>
  <c r="V327" i="1"/>
  <c r="O328" i="1"/>
  <c r="V328" i="1"/>
  <c r="O329" i="1"/>
  <c r="V329" i="1"/>
  <c r="O330" i="1"/>
  <c r="V330" i="1"/>
  <c r="O331" i="1"/>
  <c r="V331" i="1"/>
  <c r="O332" i="1"/>
  <c r="O333" i="1"/>
  <c r="V333" i="1"/>
  <c r="O334" i="1"/>
  <c r="O335" i="1"/>
  <c r="O338" i="1"/>
  <c r="V338" i="1"/>
  <c r="V339" i="1"/>
  <c r="V340" i="1"/>
  <c r="N345" i="1"/>
  <c r="O345" i="1"/>
  <c r="V345" i="1"/>
  <c r="N346" i="1"/>
  <c r="O346" i="1"/>
  <c r="V346" i="1"/>
  <c r="V347" i="1"/>
  <c r="V348" i="1"/>
  <c r="V349" i="1"/>
  <c r="V352" i="1"/>
  <c r="V353" i="1"/>
  <c r="V354" i="1"/>
  <c r="O362" i="1"/>
  <c r="V362" i="1"/>
  <c r="O371" i="1"/>
  <c r="V371" i="1"/>
  <c r="O372" i="1"/>
  <c r="V372" i="1"/>
  <c r="O373" i="1"/>
  <c r="V373" i="1"/>
  <c r="O375" i="1"/>
  <c r="V375" i="1"/>
  <c r="O376" i="1"/>
  <c r="O377" i="1"/>
  <c r="V377" i="1"/>
  <c r="O378" i="1"/>
  <c r="V378" i="1"/>
  <c r="V379" i="1"/>
  <c r="O380" i="1"/>
  <c r="V380" i="1"/>
  <c r="O381" i="1"/>
  <c r="O382" i="1"/>
  <c r="V383" i="1"/>
  <c r="O384" i="1"/>
  <c r="V384" i="1"/>
  <c r="O385" i="1"/>
  <c r="O386" i="1"/>
  <c r="O387" i="1"/>
  <c r="V388" i="1"/>
  <c r="V390" i="1"/>
  <c r="N392" i="1"/>
  <c r="O392" i="1"/>
  <c r="V392" i="1"/>
  <c r="N393" i="1"/>
  <c r="O393" i="1"/>
  <c r="V393" i="1"/>
  <c r="N394" i="1"/>
  <c r="O394" i="1"/>
  <c r="O396" i="1"/>
  <c r="V396" i="1"/>
  <c r="V397" i="1"/>
  <c r="O398" i="1"/>
  <c r="V398" i="1"/>
  <c r="O399" i="1"/>
  <c r="V400" i="1"/>
  <c r="V402" i="1"/>
  <c r="V403" i="1"/>
  <c r="O419" i="1"/>
  <c r="V419" i="1"/>
  <c r="O420" i="1"/>
  <c r="V420" i="1"/>
  <c r="O421" i="1"/>
  <c r="V421" i="1"/>
  <c r="O422" i="1"/>
  <c r="V422" i="1"/>
  <c r="O423" i="1"/>
  <c r="V423" i="1"/>
  <c r="O424" i="1"/>
  <c r="V424" i="1"/>
  <c r="O425" i="1"/>
  <c r="V425" i="1"/>
  <c r="V426" i="1"/>
  <c r="O427" i="1"/>
  <c r="O428" i="1"/>
  <c r="V428" i="1"/>
  <c r="O429" i="1"/>
  <c r="V429" i="1"/>
  <c r="O430" i="1"/>
  <c r="V430" i="1"/>
  <c r="O431" i="1"/>
  <c r="O432" i="1"/>
  <c r="V432" i="1"/>
  <c r="O433" i="1"/>
  <c r="V433" i="1"/>
  <c r="O434" i="1"/>
  <c r="V434" i="1"/>
  <c r="O435" i="1"/>
  <c r="V436" i="1"/>
  <c r="V437" i="1"/>
  <c r="V438" i="1"/>
  <c r="V439" i="1"/>
  <c r="O443" i="1"/>
  <c r="V443" i="1"/>
  <c r="O446" i="1"/>
  <c r="O447" i="1"/>
  <c r="V447" i="1"/>
  <c r="V448" i="1"/>
  <c r="V449" i="1"/>
  <c r="V450" i="1"/>
  <c r="V451" i="1"/>
  <c r="V454" i="1"/>
  <c r="N456" i="1"/>
  <c r="O456" i="1"/>
  <c r="V456" i="1"/>
  <c r="N457" i="1"/>
  <c r="O457" i="1"/>
  <c r="V457" i="1"/>
  <c r="O458" i="1"/>
  <c r="O459" i="1"/>
  <c r="O460" i="1"/>
  <c r="V460" i="1"/>
  <c r="O461" i="1"/>
  <c r="V461" i="1"/>
  <c r="V462" i="1"/>
  <c r="V469" i="1"/>
  <c r="V476" i="1"/>
  <c r="V482" i="1"/>
  <c r="V483" i="1"/>
  <c r="O484" i="1"/>
  <c r="V484" i="1"/>
  <c r="V488" i="1"/>
  <c r="O499" i="1"/>
  <c r="V499" i="1"/>
  <c r="O501" i="1"/>
  <c r="V501" i="1"/>
  <c r="O502" i="1"/>
  <c r="V502" i="1"/>
  <c r="O503" i="1"/>
  <c r="V503" i="1"/>
  <c r="O504" i="1"/>
  <c r="V504" i="1"/>
  <c r="V505" i="1"/>
  <c r="O506" i="1"/>
  <c r="V506" i="1"/>
  <c r="O507" i="1"/>
  <c r="V507" i="1"/>
  <c r="O508" i="1"/>
  <c r="V508" i="1"/>
  <c r="O509" i="1"/>
  <c r="V509" i="1"/>
  <c r="O510" i="1"/>
  <c r="V510" i="1"/>
  <c r="O511" i="1"/>
  <c r="V511" i="1"/>
  <c r="O512" i="1"/>
  <c r="O513" i="1"/>
  <c r="V513" i="1"/>
  <c r="V514" i="1"/>
  <c r="V515" i="1"/>
  <c r="O516" i="1"/>
  <c r="V516" i="1"/>
  <c r="O517" i="1"/>
  <c r="V517" i="1"/>
  <c r="O518" i="1"/>
  <c r="V518" i="1"/>
  <c r="O519" i="1"/>
  <c r="V519" i="1"/>
  <c r="O520" i="1"/>
  <c r="V520" i="1"/>
  <c r="O522" i="1"/>
  <c r="O530" i="1"/>
  <c r="V530" i="1"/>
  <c r="O531" i="1"/>
  <c r="V531" i="1"/>
  <c r="V532" i="1"/>
  <c r="V533" i="1"/>
  <c r="O534" i="1"/>
  <c r="O535" i="1"/>
  <c r="V535" i="1"/>
  <c r="O540" i="1"/>
  <c r="V542" i="1"/>
  <c r="V543" i="1"/>
  <c r="V544" i="1"/>
  <c r="V545" i="1"/>
  <c r="V548" i="1"/>
  <c r="N552" i="1"/>
  <c r="O552" i="1"/>
  <c r="V553" i="1"/>
  <c r="O554" i="1"/>
  <c r="V554" i="1"/>
  <c r="O555" i="1"/>
  <c r="V558" i="1"/>
  <c r="V559" i="1"/>
  <c r="V560" i="1"/>
  <c r="V566" i="1"/>
  <c r="V569" i="1"/>
  <c r="V574" i="1"/>
  <c r="V575" i="1"/>
  <c r="V576" i="1"/>
  <c r="V577" i="1"/>
  <c r="V578" i="1"/>
  <c r="V579" i="1"/>
  <c r="V581" i="1"/>
  <c r="V584" i="1"/>
  <c r="V585" i="1"/>
  <c r="V586" i="1"/>
  <c r="V587" i="1"/>
  <c r="V588" i="1"/>
  <c r="V601" i="1"/>
  <c r="V609" i="1"/>
  <c r="V610" i="1"/>
  <c r="O620" i="1"/>
  <c r="V620" i="1"/>
  <c r="O625" i="1"/>
  <c r="V625" i="1"/>
  <c r="O627" i="1"/>
  <c r="V627" i="1"/>
  <c r="V634" i="1"/>
  <c r="O638" i="1"/>
  <c r="V638" i="1"/>
  <c r="O640" i="1"/>
  <c r="V640" i="1"/>
  <c r="O641" i="1"/>
  <c r="V641" i="1"/>
  <c r="O642" i="1"/>
  <c r="V642" i="1"/>
  <c r="O643" i="1"/>
  <c r="V643" i="1"/>
  <c r="O644" i="1"/>
  <c r="V644" i="1"/>
  <c r="O646" i="1"/>
  <c r="V646" i="1"/>
  <c r="O647" i="1"/>
  <c r="V647" i="1"/>
  <c r="O648" i="1"/>
  <c r="V648" i="1"/>
  <c r="O651" i="1"/>
  <c r="V651" i="1"/>
  <c r="O652" i="1"/>
  <c r="V652" i="1"/>
  <c r="O653" i="1"/>
  <c r="V653" i="1"/>
  <c r="O654" i="1"/>
  <c r="V654" i="1"/>
  <c r="O655" i="1"/>
  <c r="V655" i="1"/>
  <c r="O656" i="1"/>
  <c r="V656" i="1"/>
  <c r="O657" i="1"/>
  <c r="V657" i="1"/>
  <c r="O658" i="1"/>
  <c r="V658" i="1"/>
  <c r="O659" i="1"/>
  <c r="V659" i="1"/>
  <c r="O660" i="1"/>
  <c r="V660" i="1"/>
  <c r="O661" i="1"/>
  <c r="V661" i="1"/>
  <c r="O662" i="1"/>
  <c r="V662" i="1"/>
  <c r="O663" i="1"/>
  <c r="V663" i="1"/>
  <c r="O664" i="1"/>
  <c r="V665" i="1"/>
  <c r="O666" i="1"/>
  <c r="V666" i="1"/>
  <c r="O667" i="1"/>
  <c r="V667" i="1"/>
  <c r="O668" i="1"/>
  <c r="V668" i="1"/>
  <c r="O669" i="1"/>
  <c r="V669" i="1"/>
  <c r="O670" i="1"/>
  <c r="V670" i="1"/>
  <c r="O671" i="1"/>
  <c r="V671" i="1"/>
  <c r="O672" i="1"/>
  <c r="V672" i="1"/>
  <c r="O673" i="1"/>
  <c r="V673" i="1"/>
  <c r="O674" i="1"/>
  <c r="V674" i="1"/>
  <c r="O675" i="1"/>
  <c r="V675" i="1"/>
  <c r="O676" i="1"/>
  <c r="O677" i="1"/>
  <c r="O678" i="1"/>
  <c r="O679" i="1"/>
  <c r="V680" i="1"/>
  <c r="H713" i="1"/>
  <c r="O713" i="1"/>
  <c r="V713" i="1"/>
  <c r="O714" i="1"/>
  <c r="V714" i="1"/>
  <c r="O715" i="1"/>
  <c r="V715" i="1"/>
  <c r="O716" i="1"/>
  <c r="V716" i="1"/>
  <c r="V717" i="1"/>
  <c r="V718" i="1"/>
  <c r="O719" i="1"/>
  <c r="V720" i="1"/>
  <c r="O721" i="1"/>
  <c r="V721" i="1"/>
  <c r="O722" i="1"/>
  <c r="V723" i="1"/>
  <c r="V724" i="1"/>
  <c r="V726" i="1"/>
  <c r="V727" i="1"/>
  <c r="V728" i="1"/>
  <c r="V729" i="1"/>
  <c r="V730" i="1"/>
  <c r="V736" i="1"/>
  <c r="V737" i="1"/>
  <c r="V746" i="1"/>
  <c r="V755" i="1"/>
  <c r="V756" i="1"/>
  <c r="V774" i="1"/>
  <c r="V775" i="1"/>
  <c r="N776" i="1"/>
  <c r="O776" i="1"/>
  <c r="V776" i="1"/>
  <c r="N777" i="1"/>
  <c r="O777" i="1"/>
  <c r="V777" i="1"/>
  <c r="N781" i="1"/>
  <c r="O781" i="1"/>
  <c r="O782" i="1"/>
  <c r="V782" i="1"/>
  <c r="V783" i="1"/>
  <c r="V784" i="1"/>
  <c r="N785" i="1"/>
  <c r="O785" i="1"/>
  <c r="V785" i="1"/>
  <c r="N786" i="1"/>
  <c r="O786" i="1"/>
  <c r="N788" i="1"/>
  <c r="O788" i="1"/>
  <c r="N790" i="1"/>
  <c r="O790" i="1"/>
  <c r="V792" i="1"/>
  <c r="V793" i="1"/>
  <c r="V794" i="1"/>
  <c r="O805" i="1"/>
  <c r="V805" i="1"/>
  <c r="O806" i="1"/>
  <c r="V806" i="1"/>
  <c r="V807" i="1"/>
  <c r="AN820" i="1"/>
  <c r="AO820" i="1"/>
  <c r="V826" i="1"/>
  <c r="V862" i="1"/>
  <c r="V863" i="1"/>
  <c r="N868" i="1"/>
  <c r="O868" i="1"/>
  <c r="V868" i="1"/>
  <c r="N869" i="1"/>
  <c r="O869" i="1"/>
  <c r="V869" i="1"/>
  <c r="V889" i="1"/>
  <c r="N898" i="1"/>
  <c r="O898" i="1"/>
  <c r="O902" i="1"/>
  <c r="V902" i="1"/>
  <c r="N905" i="1"/>
  <c r="O905" i="1"/>
  <c r="V918" i="1"/>
  <c r="V920" i="1"/>
  <c r="N925" i="1"/>
  <c r="O925" i="1"/>
  <c r="V925" i="1"/>
  <c r="V956" i="1"/>
  <c r="O962" i="1"/>
  <c r="V962" i="1"/>
  <c r="O963" i="1"/>
  <c r="V963" i="1"/>
  <c r="N964" i="1"/>
  <c r="O964" i="1"/>
  <c r="V964" i="1"/>
  <c r="V965" i="1"/>
  <c r="V966" i="1"/>
  <c r="N972" i="1"/>
  <c r="O972" i="1"/>
  <c r="V972" i="1"/>
  <c r="V973" i="1"/>
  <c r="V977" i="1"/>
  <c r="V978" i="1"/>
  <c r="V979" i="1"/>
  <c r="V980" i="1"/>
  <c r="V984" i="1"/>
  <c r="N1014" i="1"/>
  <c r="O1014" i="1"/>
  <c r="N1046" i="1"/>
  <c r="O1046" i="1"/>
  <c r="N1055" i="1"/>
  <c r="O1055" i="1"/>
  <c r="V1055" i="1"/>
  <c r="N1056" i="1"/>
  <c r="O1056" i="1"/>
  <c r="N1065" i="1"/>
  <c r="O1065" i="1"/>
  <c r="V1065" i="1"/>
  <c r="V1068" i="1"/>
  <c r="N1078" i="1"/>
  <c r="O1078" i="1"/>
  <c r="AN1091" i="1"/>
  <c r="AO1091" i="1"/>
  <c r="V1092" i="1"/>
  <c r="V1112" i="1"/>
  <c r="V1113" i="1"/>
  <c r="N1125" i="1"/>
  <c r="O1125" i="1"/>
  <c r="N1223" i="1"/>
  <c r="O1223" i="1"/>
  <c r="N1244" i="1"/>
  <c r="O1244" i="1"/>
  <c r="V1244" i="1"/>
  <c r="O205" i="1"/>
  <c r="O302" i="1"/>
  <c r="O1311" i="1"/>
  <c r="H1132" i="1"/>
  <c r="H770" i="1"/>
  <c r="H1155" i="1"/>
  <c r="H1035" i="1"/>
  <c r="H1101" i="1"/>
  <c r="H1158" i="1"/>
  <c r="H1161" i="1"/>
  <c r="H1030" i="1"/>
  <c r="H1113" i="1"/>
  <c r="H1292" i="1"/>
  <c r="H1253" i="1"/>
  <c r="H1291" i="1"/>
  <c r="H1297" i="1"/>
  <c r="H1221" i="1"/>
  <c r="H1145" i="1"/>
  <c r="H1024" i="1"/>
  <c r="H1074" i="1"/>
  <c r="H1255" i="1"/>
  <c r="H1204" i="1"/>
  <c r="H1237" i="1"/>
  <c r="H1064" i="1"/>
  <c r="H1070" i="1"/>
  <c r="H1088" i="1"/>
  <c r="H1043" i="1"/>
  <c r="H1120" i="1"/>
  <c r="H1261" i="1"/>
  <c r="H1249" i="1"/>
  <c r="H1225" i="1"/>
  <c r="H1213" i="1"/>
  <c r="H1153" i="1"/>
  <c r="H1141" i="1"/>
  <c r="H1129" i="1"/>
  <c r="H1117" i="1"/>
  <c r="H1105" i="1"/>
  <c r="H1093" i="1"/>
  <c r="H1081" i="1"/>
  <c r="H1069" i="1"/>
  <c r="H1057" i="1"/>
  <c r="H1045" i="1"/>
  <c r="H1033" i="1"/>
  <c r="H1021" i="1"/>
  <c r="H1009" i="1"/>
  <c r="H769" i="1"/>
  <c r="H1095" i="1"/>
  <c r="H1211" i="1"/>
  <c r="H1071" i="1"/>
  <c r="H1023" i="1"/>
  <c r="H1127" i="1"/>
  <c r="H1028" i="1"/>
  <c r="H1094" i="1"/>
  <c r="H1022" i="1"/>
  <c r="H1077" i="1"/>
  <c r="H761" i="1"/>
  <c r="H1222" i="1"/>
  <c r="H301" i="1"/>
  <c r="O301" i="1"/>
  <c r="H1027" i="1"/>
  <c r="H1025" i="1"/>
  <c r="H1061" i="1"/>
  <c r="H1251" i="1"/>
  <c r="H1294" i="1"/>
  <c r="H1224" i="1"/>
  <c r="H1218" i="1"/>
  <c r="H1270" i="1"/>
  <c r="H1136" i="1"/>
  <c r="H1207" i="1"/>
  <c r="H1296" i="1"/>
  <c r="H1260" i="1"/>
  <c r="H1236" i="1"/>
  <c r="H1212" i="1"/>
  <c r="H1152" i="1"/>
  <c r="H1140" i="1"/>
  <c r="H1128" i="1"/>
  <c r="H1116" i="1"/>
  <c r="H1104" i="1"/>
  <c r="H1080" i="1"/>
  <c r="H1044" i="1"/>
  <c r="H1032" i="1"/>
  <c r="H1020" i="1"/>
  <c r="H1008" i="1"/>
  <c r="H960" i="1"/>
  <c r="H768" i="1"/>
  <c r="H756" i="1"/>
  <c r="H720" i="1"/>
  <c r="O720" i="1"/>
  <c r="H1096" i="1"/>
  <c r="H1121" i="1"/>
  <c r="H1083" i="1"/>
  <c r="H1037" i="1"/>
  <c r="H763" i="1"/>
  <c r="H1250" i="1"/>
  <c r="H1154" i="1"/>
  <c r="H1046" i="1"/>
  <c r="H1122" i="1"/>
  <c r="N299" i="1"/>
  <c r="H1052" i="1"/>
  <c r="H1259" i="1"/>
  <c r="H1018" i="1"/>
  <c r="H1126" i="1"/>
  <c r="H1220" i="1"/>
  <c r="H1131" i="1"/>
  <c r="H1138" i="1"/>
  <c r="H1147" i="1"/>
  <c r="H1262" i="1"/>
  <c r="H1066" i="1"/>
  <c r="H1295" i="1"/>
  <c r="H1134" i="1"/>
  <c r="H1156" i="1"/>
  <c r="H1271" i="1"/>
  <c r="H1235" i="1"/>
  <c r="H1151" i="1"/>
  <c r="H1139" i="1"/>
  <c r="H1115" i="1"/>
  <c r="H1103" i="1"/>
  <c r="O1091" i="1"/>
  <c r="H1079" i="1"/>
  <c r="H1067" i="1"/>
  <c r="H1031" i="1"/>
  <c r="H1019" i="1"/>
  <c r="H1007" i="1"/>
  <c r="H959" i="1"/>
  <c r="H755" i="1"/>
  <c r="H299" i="1"/>
  <c r="O299" i="1" s="1"/>
  <c r="H251" i="1"/>
  <c r="O251" i="1"/>
  <c r="H1227" i="1"/>
  <c r="H1047" i="1"/>
  <c r="H1219" i="1"/>
  <c r="H1226" i="1"/>
  <c r="H1257" i="1"/>
  <c r="H771" i="1"/>
  <c r="H1112" i="1"/>
  <c r="H1060" i="1"/>
  <c r="H1059" i="1"/>
  <c r="H766" i="1"/>
  <c r="H1075" i="1"/>
  <c r="H1228" i="1"/>
  <c r="H1160" i="1"/>
  <c r="H1157" i="1"/>
  <c r="H1206" i="1"/>
  <c r="H1053" i="1"/>
  <c r="H1049" i="1"/>
  <c r="H1258" i="1"/>
  <c r="H1234" i="1"/>
  <c r="H1210" i="1"/>
  <c r="H1150" i="1"/>
  <c r="H1114" i="1"/>
  <c r="H1102" i="1"/>
  <c r="O1090" i="1"/>
  <c r="H1054" i="1"/>
  <c r="H1042" i="1"/>
  <c r="H1006" i="1"/>
  <c r="H958" i="1"/>
  <c r="H1005" i="1"/>
  <c r="H1137" i="1"/>
  <c r="H1214" i="1"/>
  <c r="H1263" i="1"/>
  <c r="H1143" i="1"/>
  <c r="H1238" i="1"/>
  <c r="H1130" i="1"/>
  <c r="H1034" i="1"/>
  <c r="N395" i="1"/>
  <c r="H1029" i="1"/>
  <c r="H1099" i="1"/>
  <c r="H1149" i="1"/>
  <c r="H1004" i="1"/>
  <c r="H762" i="1"/>
  <c r="H1243" i="1"/>
  <c r="H764" i="1"/>
  <c r="H1084" i="1"/>
  <c r="H1288" i="1"/>
  <c r="H1267" i="1"/>
  <c r="H1073" i="1"/>
  <c r="H1118" i="1"/>
  <c r="H1038" i="1"/>
  <c r="H1293" i="1"/>
  <c r="H1233" i="1"/>
  <c r="H1209" i="1"/>
  <c r="H1089" i="1"/>
  <c r="H1041" i="1"/>
  <c r="H1017" i="1"/>
  <c r="H765" i="1"/>
  <c r="H1215" i="1"/>
  <c r="H1082" i="1"/>
  <c r="N789" i="1"/>
  <c r="H1016" i="1"/>
  <c r="H1148" i="1"/>
  <c r="H1036" i="1"/>
  <c r="H1159" i="1"/>
  <c r="H1015" i="1"/>
  <c r="H1252" i="1"/>
  <c r="H1011" i="1"/>
  <c r="H1264" i="1"/>
  <c r="H1217" i="1"/>
  <c r="H1289" i="1"/>
  <c r="H1048" i="1"/>
  <c r="H1256" i="1"/>
  <c r="H1232" i="1"/>
  <c r="H1208" i="1"/>
  <c r="H1124" i="1"/>
  <c r="H1100" i="1"/>
  <c r="H1076" i="1"/>
  <c r="H1040" i="1"/>
  <c r="H272" i="1"/>
  <c r="O272" i="1"/>
  <c r="H1072" i="1"/>
  <c r="H1111" i="1"/>
  <c r="H1231" i="1"/>
  <c r="H1039" i="1"/>
  <c r="H1287" i="1"/>
  <c r="H1097" i="1"/>
  <c r="H1239" i="1"/>
  <c r="H1106" i="1"/>
  <c r="H1133" i="1"/>
  <c r="H1241" i="1"/>
  <c r="H1135" i="1"/>
  <c r="H1123" i="1"/>
  <c r="H1087" i="1"/>
  <c r="H1063" i="1"/>
  <c r="H1051" i="1"/>
  <c r="H1003" i="1"/>
  <c r="H772" i="1"/>
  <c r="H1205" i="1"/>
  <c r="H1110" i="1"/>
  <c r="H1290" i="1"/>
  <c r="H1085" i="1"/>
  <c r="H395" i="1"/>
  <c r="O395" i="1" s="1"/>
  <c r="H1142" i="1"/>
  <c r="H1254" i="1"/>
  <c r="H1265" i="1"/>
  <c r="H1230" i="1"/>
  <c r="H1216" i="1"/>
  <c r="H1144" i="1"/>
  <c r="H1119" i="1"/>
  <c r="H1109" i="1"/>
  <c r="H1266" i="1"/>
  <c r="H1242" i="1"/>
  <c r="H1146" i="1"/>
  <c r="H1098" i="1"/>
  <c r="H1086" i="1"/>
  <c r="H1050" i="1"/>
  <c r="H1026" i="1"/>
  <c r="H1108" i="1"/>
  <c r="H1091" i="1"/>
  <c r="N1091" i="1"/>
  <c r="H1229" i="1"/>
  <c r="H1240" i="1"/>
  <c r="H1107" i="1"/>
  <c r="H759" i="1"/>
  <c r="H789" i="1"/>
  <c r="O789" i="1"/>
  <c r="H1092" i="1"/>
  <c r="O1092" i="1" s="1"/>
  <c r="N1092" i="1"/>
  <c r="H1090" i="1"/>
  <c r="N1090" i="1"/>
  <c r="T12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</author>
  </authors>
  <commentList>
    <comment ref="B4" authorId="0" shapeId="0" xr:uid="{00000000-0006-0000-0000-000001000000}">
      <text>
        <r>
          <rPr>
            <sz val="10"/>
            <rFont val="Arial"/>
            <family val="2"/>
          </rPr>
          <t>Tim:</t>
        </r>
        <r>
          <rPr>
            <sz val="10"/>
            <rFont val="Arial"/>
            <family val="2"/>
          </rPr>
          <t xml:space="preserve">
Obsoleted per Jerry Floyd 3/4/16</t>
        </r>
      </text>
    </comment>
    <comment ref="B8" authorId="0" shapeId="0" xr:uid="{00000000-0006-0000-0000-000002000000}">
      <text>
        <r>
          <rPr>
            <sz val="10"/>
            <rFont val="Arial"/>
            <family val="2"/>
          </rPr>
          <t>Tim:</t>
        </r>
        <r>
          <rPr>
            <sz val="10"/>
            <rFont val="Arial"/>
            <family val="2"/>
          </rPr>
          <t xml:space="preserve">
Obsoleted per Jerry Floyd 3/4/16</t>
        </r>
      </text>
    </comment>
    <comment ref="B15" authorId="0" shapeId="0" xr:uid="{00000000-0006-0000-0000-000003000000}">
      <text>
        <r>
          <rPr>
            <sz val="10"/>
            <rFont val="Arial"/>
            <family val="2"/>
          </rPr>
          <t>Tim:</t>
        </r>
        <r>
          <rPr>
            <sz val="10"/>
            <rFont val="Arial"/>
            <family val="2"/>
          </rPr>
          <t xml:space="preserve">
Obsoleted per Jerry Floyd 3/4/16</t>
        </r>
      </text>
    </comment>
    <comment ref="B18" authorId="0" shapeId="0" xr:uid="{00000000-0006-0000-0000-000004000000}">
      <text>
        <r>
          <rPr>
            <sz val="10"/>
            <rFont val="Arial"/>
            <family val="2"/>
          </rPr>
          <t>Tim:</t>
        </r>
        <r>
          <rPr>
            <sz val="10"/>
            <rFont val="Arial"/>
            <family val="2"/>
          </rPr>
          <t xml:space="preserve">
Obsoleted per Jerry Floyd 3/4/16</t>
        </r>
      </text>
    </comment>
    <comment ref="B83" authorId="0" shapeId="0" xr:uid="{00000000-0006-0000-0000-000005000000}">
      <text>
        <r>
          <rPr>
            <sz val="10"/>
            <rFont val="Arial"/>
            <family val="2"/>
          </rPr>
          <t>Tim:</t>
        </r>
        <r>
          <rPr>
            <sz val="10"/>
            <rFont val="Arial"/>
            <family val="2"/>
          </rPr>
          <t xml:space="preserve">
Obsoleted per Jerry Floyd 3/2/2016</t>
        </r>
      </text>
    </comment>
    <comment ref="B148" authorId="0" shapeId="0" xr:uid="{00000000-0006-0000-0000-000006000000}">
      <text>
        <r>
          <rPr>
            <sz val="10"/>
            <rFont val="Arial"/>
            <family val="2"/>
          </rPr>
          <t>Tim:</t>
        </r>
        <r>
          <rPr>
            <sz val="10"/>
            <rFont val="Arial"/>
            <family val="2"/>
          </rPr>
          <t xml:space="preserve">
Obsoleted per Jerry Floyd 3/2/16</t>
        </r>
      </text>
    </comment>
    <comment ref="B379" authorId="0" shapeId="0" xr:uid="{00000000-0006-0000-0000-000007000000}">
      <text>
        <r>
          <rPr>
            <sz val="10"/>
            <rFont val="Arial"/>
            <family val="2"/>
          </rPr>
          <t>Tim:</t>
        </r>
        <r>
          <rPr>
            <sz val="10"/>
            <rFont val="Arial"/>
            <family val="2"/>
          </rPr>
          <t xml:space="preserve">
Obsoleted per Jerry Floyd 3/4/16</t>
        </r>
      </text>
    </comment>
    <comment ref="B380" authorId="0" shapeId="0" xr:uid="{00000000-0006-0000-0000-000008000000}">
      <text>
        <r>
          <rPr>
            <sz val="10"/>
            <rFont val="Arial"/>
            <family val="2"/>
          </rPr>
          <t>Tim:</t>
        </r>
        <r>
          <rPr>
            <sz val="10"/>
            <rFont val="Arial"/>
            <family val="2"/>
          </rPr>
          <t xml:space="preserve">
Obsoleted per Jerry Floyd 3/4/16</t>
        </r>
      </text>
    </comment>
    <comment ref="B834" authorId="0" shapeId="0" xr:uid="{00000000-0006-0000-0000-000009000000}">
      <text>
        <r>
          <rPr>
            <sz val="10"/>
            <rFont val="Arial"/>
            <family val="2"/>
          </rPr>
          <t>Tim:</t>
        </r>
        <r>
          <rPr>
            <sz val="10"/>
            <rFont val="Arial"/>
            <family val="2"/>
          </rPr>
          <t xml:space="preserve">
Obsoleted per Jerry Floyd 3/2/2016</t>
        </r>
      </text>
    </comment>
    <comment ref="B1107" authorId="0" shapeId="0" xr:uid="{00000000-0006-0000-0000-00000A000000}">
      <text>
        <r>
          <rPr>
            <sz val="10"/>
            <rFont val="Arial"/>
            <family val="2"/>
          </rPr>
          <t>Tim:</t>
        </r>
        <r>
          <rPr>
            <sz val="10"/>
            <rFont val="Arial"/>
            <family val="2"/>
          </rPr>
          <t xml:space="preserve">
Obsoleted per Jerry Floyd 3/2/2016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</author>
    <author>Tim Qi</author>
  </authors>
  <commentList>
    <comment ref="R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Tim:</t>
        </r>
        <r>
          <rPr>
            <sz val="9"/>
            <color indexed="81"/>
            <rFont val="Tahoma"/>
            <family val="2"/>
          </rPr>
          <t xml:space="preserve">
QUOTED BASED ON YR EMAIL DATED ON 8.18.18</t>
        </r>
      </text>
    </comment>
    <comment ref="R1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Tim:</t>
        </r>
        <r>
          <rPr>
            <sz val="9"/>
            <color indexed="81"/>
            <rFont val="Tahoma"/>
            <family val="2"/>
          </rPr>
          <t xml:space="preserve">
QUOTED BASED ON YR EMAIL DATED ON 8.18.18</t>
        </r>
      </text>
    </comment>
    <comment ref="R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Tim:</t>
        </r>
        <r>
          <rPr>
            <sz val="9"/>
            <color indexed="81"/>
            <rFont val="Tahoma"/>
            <family val="2"/>
          </rPr>
          <t xml:space="preserve">
QUOTED BASED ON YR EMAIL DATED ON 8.18.18</t>
        </r>
      </text>
    </comment>
    <comment ref="R14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Tim Qi:
</t>
        </r>
        <r>
          <rPr>
            <sz val="9"/>
            <color indexed="81"/>
            <rFont val="Tahoma"/>
            <family val="2"/>
          </rPr>
          <t xml:space="preserve">10/1/2019:
requoted per die-casting. BC promised to provide tooling. </t>
        </r>
      </text>
    </comment>
    <comment ref="N96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Tim Qi:</t>
        </r>
        <r>
          <rPr>
            <sz val="9"/>
            <color indexed="81"/>
            <rFont val="Tahoma"/>
            <family val="2"/>
          </rPr>
          <t xml:space="preserve">
tooling cost $9850
ITE absorbs $4925
BC pays $4925 and will be refund when 2000 ea ordered are paid.
BC pays $430 tooling for accessary parts fully without refund.</t>
        </r>
      </text>
    </comment>
    <comment ref="O96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Tim Qi:</t>
        </r>
        <r>
          <rPr>
            <sz val="9"/>
            <color indexed="81"/>
            <rFont val="Tahoma"/>
            <family val="2"/>
          </rPr>
          <t xml:space="preserve">
Control box tooling modification: $140
Tolling for window Gasket: $120
Tooling for door seal: $150</t>
        </r>
      </text>
    </comment>
    <comment ref="N97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Tim Qi:</t>
        </r>
        <r>
          <rPr>
            <sz val="9"/>
            <color indexed="81"/>
            <rFont val="Tahoma"/>
            <family val="2"/>
          </rPr>
          <t xml:space="preserve">
tooling cost $9850
ITE absorbs $4925
BC pays $4925 and will be refund when 2000 ea ordered are paid.
BC pays $430 tooling for accessary parts fully without refund.</t>
        </r>
      </text>
    </comment>
    <comment ref="O97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Tim Qi:</t>
        </r>
        <r>
          <rPr>
            <sz val="9"/>
            <color indexed="81"/>
            <rFont val="Tahoma"/>
            <family val="2"/>
          </rPr>
          <t xml:space="preserve">
Control box tooling modification: $140
Tolling for window Gasket: $120
Tooling for door seal: $150</t>
        </r>
      </text>
    </comment>
    <comment ref="H122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Tim Qi:</t>
        </r>
        <r>
          <rPr>
            <sz val="9"/>
            <color indexed="81"/>
            <rFont val="Tahoma"/>
            <family val="2"/>
          </rPr>
          <t xml:space="preserve">
2/4/2021: increased from $0.50</t>
        </r>
      </text>
    </comment>
    <comment ref="T123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Tim Qi:</t>
        </r>
        <r>
          <rPr>
            <sz val="9"/>
            <color indexed="81"/>
            <rFont val="Tahoma"/>
            <family val="2"/>
          </rPr>
          <t xml:space="preserve">
Price with tariff</t>
        </r>
      </text>
    </comment>
    <comment ref="T124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Tim Qi:</t>
        </r>
        <r>
          <rPr>
            <sz val="9"/>
            <color indexed="81"/>
            <rFont val="Tahoma"/>
            <family val="2"/>
          </rPr>
          <t xml:space="preserve">
Price with tariff</t>
        </r>
      </text>
    </comment>
    <comment ref="T125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Tim Qi:</t>
        </r>
        <r>
          <rPr>
            <sz val="9"/>
            <color indexed="81"/>
            <rFont val="Tahoma"/>
            <family val="2"/>
          </rPr>
          <t xml:space="preserve">
Price with tariff</t>
        </r>
      </text>
    </comment>
    <comment ref="T126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Tim Qi:</t>
        </r>
        <r>
          <rPr>
            <sz val="9"/>
            <color indexed="81"/>
            <rFont val="Tahoma"/>
            <family val="2"/>
          </rPr>
          <t xml:space="preserve">
Price with tariff</t>
        </r>
      </text>
    </comment>
    <comment ref="T127" authorId="1" shapeId="0" xr:uid="{00000000-0006-0000-0200-00000E000000}">
      <text>
        <r>
          <rPr>
            <b/>
            <sz val="9"/>
            <color indexed="81"/>
            <rFont val="Tahoma"/>
            <family val="2"/>
          </rPr>
          <t>Tim Qi:</t>
        </r>
        <r>
          <rPr>
            <sz val="9"/>
            <color indexed="81"/>
            <rFont val="Tahoma"/>
            <family val="2"/>
          </rPr>
          <t xml:space="preserve">
Price with tariff</t>
        </r>
      </text>
    </comment>
    <comment ref="T128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Tim Qi:</t>
        </r>
        <r>
          <rPr>
            <sz val="9"/>
            <color indexed="81"/>
            <rFont val="Tahoma"/>
            <family val="2"/>
          </rPr>
          <t xml:space="preserve">
Price with tariff</t>
        </r>
      </text>
    </comment>
    <comment ref="T129" authorId="1" shapeId="0" xr:uid="{00000000-0006-0000-0200-000010000000}">
      <text>
        <r>
          <rPr>
            <b/>
            <sz val="9"/>
            <color indexed="81"/>
            <rFont val="Tahoma"/>
            <family val="2"/>
          </rPr>
          <t>Tim Qi:</t>
        </r>
        <r>
          <rPr>
            <sz val="9"/>
            <color indexed="81"/>
            <rFont val="Tahoma"/>
            <family val="2"/>
          </rPr>
          <t xml:space="preserve">
Price with tariff</t>
        </r>
      </text>
    </comment>
    <comment ref="T130" authorId="1" shapeId="0" xr:uid="{00000000-0006-0000-0200-000011000000}">
      <text>
        <r>
          <rPr>
            <b/>
            <sz val="9"/>
            <color indexed="81"/>
            <rFont val="Tahoma"/>
            <family val="2"/>
          </rPr>
          <t>Tim Qi:</t>
        </r>
        <r>
          <rPr>
            <sz val="9"/>
            <color indexed="81"/>
            <rFont val="Tahoma"/>
            <family val="2"/>
          </rPr>
          <t xml:space="preserve">
Price with tariff</t>
        </r>
      </text>
    </comment>
    <comment ref="N149" authorId="1" shapeId="0" xr:uid="{00000000-0006-0000-0200-000012000000}">
      <text>
        <r>
          <rPr>
            <b/>
            <sz val="11"/>
            <color indexed="81"/>
            <rFont val="Tahoma"/>
            <family val="2"/>
          </rPr>
          <t>Tim Qi:</t>
        </r>
        <r>
          <rPr>
            <sz val="11"/>
            <color indexed="81"/>
            <rFont val="Tahoma"/>
            <family val="2"/>
          </rPr>
          <t xml:space="preserve">
tooling costs are in price.</t>
        </r>
      </text>
    </comment>
    <comment ref="N150" authorId="1" shapeId="0" xr:uid="{00000000-0006-0000-0200-000013000000}">
      <text>
        <r>
          <rPr>
            <b/>
            <sz val="11"/>
            <color indexed="81"/>
            <rFont val="Tahoma"/>
            <family val="2"/>
          </rPr>
          <t>Tim Qi:</t>
        </r>
        <r>
          <rPr>
            <sz val="11"/>
            <color indexed="81"/>
            <rFont val="Tahoma"/>
            <family val="2"/>
          </rPr>
          <t xml:space="preserve">
tooling costs are in price.</t>
        </r>
      </text>
    </comment>
    <comment ref="N151" authorId="1" shapeId="0" xr:uid="{00000000-0006-0000-0200-000014000000}">
      <text>
        <r>
          <rPr>
            <b/>
            <sz val="11"/>
            <color indexed="81"/>
            <rFont val="Tahoma"/>
            <family val="2"/>
          </rPr>
          <t>Tim Qi:</t>
        </r>
        <r>
          <rPr>
            <sz val="11"/>
            <color indexed="81"/>
            <rFont val="Tahoma"/>
            <family val="2"/>
          </rPr>
          <t xml:space="preserve">
tooling costs are in price.</t>
        </r>
      </text>
    </comment>
    <comment ref="N152" authorId="1" shapeId="0" xr:uid="{00000000-0006-0000-0200-000015000000}">
      <text>
        <r>
          <rPr>
            <b/>
            <sz val="11"/>
            <color indexed="81"/>
            <rFont val="Tahoma"/>
            <family val="2"/>
          </rPr>
          <t>Tim Qi:</t>
        </r>
        <r>
          <rPr>
            <sz val="11"/>
            <color indexed="81"/>
            <rFont val="Tahoma"/>
            <family val="2"/>
          </rPr>
          <t xml:space="preserve">
tooling costs are in price.</t>
        </r>
      </text>
    </comment>
    <comment ref="N153" authorId="1" shapeId="0" xr:uid="{00000000-0006-0000-0200-000016000000}">
      <text>
        <r>
          <rPr>
            <b/>
            <sz val="11"/>
            <color indexed="81"/>
            <rFont val="Tahoma"/>
            <family val="2"/>
          </rPr>
          <t>Tim Qi:</t>
        </r>
        <r>
          <rPr>
            <sz val="11"/>
            <color indexed="81"/>
            <rFont val="Tahoma"/>
            <family val="2"/>
          </rPr>
          <t xml:space="preserve">
tooling costs are in price.</t>
        </r>
      </text>
    </comment>
    <comment ref="N154" authorId="1" shapeId="0" xr:uid="{00000000-0006-0000-0200-000017000000}">
      <text>
        <r>
          <rPr>
            <b/>
            <sz val="11"/>
            <color indexed="81"/>
            <rFont val="Tahoma"/>
            <family val="2"/>
          </rPr>
          <t>Tim Qi:</t>
        </r>
        <r>
          <rPr>
            <sz val="11"/>
            <color indexed="81"/>
            <rFont val="Tahoma"/>
            <family val="2"/>
          </rPr>
          <t xml:space="preserve">
tooling costs are in price.</t>
        </r>
      </text>
    </comment>
    <comment ref="N155" authorId="1" shapeId="0" xr:uid="{00000000-0006-0000-0200-000018000000}">
      <text>
        <r>
          <rPr>
            <b/>
            <sz val="11"/>
            <color indexed="81"/>
            <rFont val="Tahoma"/>
            <family val="2"/>
          </rPr>
          <t>Tim Qi:</t>
        </r>
        <r>
          <rPr>
            <sz val="11"/>
            <color indexed="81"/>
            <rFont val="Tahoma"/>
            <family val="2"/>
          </rPr>
          <t xml:space="preserve">
tooling costs are in price.</t>
        </r>
      </text>
    </comment>
    <comment ref="N156" authorId="1" shapeId="0" xr:uid="{00000000-0006-0000-0200-000019000000}">
      <text>
        <r>
          <rPr>
            <b/>
            <sz val="11"/>
            <color indexed="81"/>
            <rFont val="Tahoma"/>
            <family val="2"/>
          </rPr>
          <t>Tim Qi:</t>
        </r>
        <r>
          <rPr>
            <sz val="11"/>
            <color indexed="81"/>
            <rFont val="Tahoma"/>
            <family val="2"/>
          </rPr>
          <t xml:space="preserve">
tooling costs are in price.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</author>
  </authors>
  <commentList>
    <comment ref="F69" authorId="0" shapeId="0" xr:uid="{00000000-0006-0000-0300-000001000000}">
      <text>
        <r>
          <rPr>
            <sz val="10"/>
            <rFont val="Arial"/>
            <family val="2"/>
          </rPr>
          <t>Tim:</t>
        </r>
        <r>
          <rPr>
            <sz val="10"/>
            <rFont val="Arial"/>
            <family val="2"/>
          </rPr>
          <t xml:space="preserve">
WMK's purchase price $1.25 </t>
        </r>
      </text>
    </comment>
    <comment ref="F110" authorId="0" shapeId="0" xr:uid="{00000000-0006-0000-0300-000002000000}">
      <text>
        <r>
          <rPr>
            <sz val="10"/>
            <rFont val="Arial"/>
            <family val="2"/>
          </rPr>
          <t>Tim:</t>
        </r>
        <r>
          <rPr>
            <sz val="10"/>
            <rFont val="Arial"/>
            <family val="2"/>
          </rPr>
          <t xml:space="preserve">
WMK's purchase price $1.25 </t>
        </r>
      </text>
    </comment>
    <comment ref="G110" authorId="0" shapeId="0" xr:uid="{00000000-0006-0000-0300-000003000000}">
      <text>
        <r>
          <rPr>
            <sz val="10"/>
            <rFont val="Arial"/>
            <family val="2"/>
          </rPr>
          <t>Tim:</t>
        </r>
        <r>
          <rPr>
            <sz val="10"/>
            <rFont val="Arial"/>
            <family val="2"/>
          </rPr>
          <t xml:space="preserve">
WMK's purchase price $1.25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 Qi</author>
  </authors>
  <commentList>
    <comment ref="F1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Tim Qi:</t>
        </r>
        <r>
          <rPr>
            <sz val="9"/>
            <color indexed="81"/>
            <rFont val="Tahoma"/>
            <family val="2"/>
          </rPr>
          <t xml:space="preserve">
1/28/2019: decreased from $17.88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TQ</author>
  </authors>
  <commentList>
    <comment ref="G4" authorId="0" shapeId="0" xr:uid="{00000000-0006-0000-0700-000001000000}">
      <text>
        <r>
          <rPr>
            <sz val="10"/>
            <rFont val="Arial"/>
            <family val="2"/>
          </rPr>
          <t>TQ:</t>
        </r>
        <r>
          <rPr>
            <sz val="10"/>
            <rFont val="Arial"/>
            <family val="2"/>
          </rPr>
          <t xml:space="preserve">
price for exw</t>
        </r>
      </text>
    </comment>
    <comment ref="G5" authorId="0" shapeId="0" xr:uid="{00000000-0006-0000-0700-000002000000}">
      <text>
        <r>
          <rPr>
            <sz val="10"/>
            <rFont val="Arial"/>
            <family val="2"/>
          </rPr>
          <t>TQ:</t>
        </r>
        <r>
          <rPr>
            <sz val="10"/>
            <rFont val="Arial"/>
            <family val="2"/>
          </rPr>
          <t xml:space="preserve">
price for exw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 Qi</author>
  </authors>
  <commentList>
    <comment ref="R2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Tim Qi:</t>
        </r>
        <r>
          <rPr>
            <sz val="9"/>
            <color indexed="81"/>
            <rFont val="Tahoma"/>
            <family val="2"/>
          </rPr>
          <t xml:space="preserve">
9/30/2020: change to coated sand process. The part cost reamains $21.20 but tooling charge $1910 after $900 discount.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 Qi</author>
  </authors>
  <commentList>
    <comment ref="P135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Tim Qi:</t>
        </r>
        <r>
          <rPr>
            <sz val="9"/>
            <color indexed="81"/>
            <rFont val="Tahoma"/>
            <family val="2"/>
          </rPr>
          <t xml:space="preserve">
HIT quote: $22.5
Tooling: $400
10-30-2019
2/1/2021: HIT's revised quote:
$17.50, tooling $400</t>
        </r>
      </text>
    </comment>
    <comment ref="Q1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Tim Qi:</t>
        </r>
        <r>
          <rPr>
            <sz val="9"/>
            <color indexed="81"/>
            <rFont val="Tahoma"/>
            <family val="2"/>
          </rPr>
          <t xml:space="preserve">
2/2/2021: 
YR recorded from $16.5 to $17.5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</author>
  </authors>
  <commentList>
    <comment ref="F8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Tim:</t>
        </r>
        <r>
          <rPr>
            <sz val="9"/>
            <color indexed="81"/>
            <rFont val="Tahoma"/>
            <family val="2"/>
          </rPr>
          <t xml:space="preserve">
quoted for NW directly
7/31/17</t>
        </r>
      </text>
    </comment>
    <comment ref="G86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Tim:</t>
        </r>
        <r>
          <rPr>
            <sz val="9"/>
            <color indexed="81"/>
            <rFont val="Tahoma"/>
            <family val="2"/>
          </rPr>
          <t xml:space="preserve">
quoted for NW directly
7/31/17</t>
        </r>
      </text>
    </comment>
    <comment ref="F87" authorId="0" shapeId="0" xr:uid="{00000000-0006-0000-1200-000003000000}">
      <text>
        <r>
          <rPr>
            <b/>
            <sz val="9"/>
            <color indexed="81"/>
            <rFont val="Tahoma"/>
            <family val="2"/>
          </rPr>
          <t>Tim:</t>
        </r>
        <r>
          <rPr>
            <sz val="9"/>
            <color indexed="81"/>
            <rFont val="Tahoma"/>
            <family val="2"/>
          </rPr>
          <t xml:space="preserve">
quoted for NW directly
7/31/17</t>
        </r>
      </text>
    </comment>
    <comment ref="G87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Tim:</t>
        </r>
        <r>
          <rPr>
            <sz val="9"/>
            <color indexed="81"/>
            <rFont val="Tahoma"/>
            <family val="2"/>
          </rPr>
          <t xml:space="preserve">
quoted for NW directly
7/31/17</t>
        </r>
      </text>
    </comment>
    <comment ref="F88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Tim:</t>
        </r>
        <r>
          <rPr>
            <sz val="9"/>
            <color indexed="81"/>
            <rFont val="Tahoma"/>
            <family val="2"/>
          </rPr>
          <t xml:space="preserve">
quoted for NW directly
7/31/17</t>
        </r>
      </text>
    </comment>
    <comment ref="G88" authorId="0" shapeId="0" xr:uid="{00000000-0006-0000-1200-000006000000}">
      <text>
        <r>
          <rPr>
            <b/>
            <sz val="9"/>
            <color indexed="81"/>
            <rFont val="Tahoma"/>
            <family val="2"/>
          </rPr>
          <t>Tim:</t>
        </r>
        <r>
          <rPr>
            <sz val="9"/>
            <color indexed="81"/>
            <rFont val="Tahoma"/>
            <family val="2"/>
          </rPr>
          <t xml:space="preserve">
quoted for NW directly
7/31/17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</author>
  </authors>
  <commentList>
    <comment ref="I8" authorId="0" shapeId="0" xr:uid="{00000000-0006-0000-1400-000001000000}">
      <text>
        <r>
          <rPr>
            <sz val="10"/>
            <rFont val="Arial"/>
            <family val="2"/>
          </rPr>
          <t>Tim:</t>
        </r>
        <r>
          <rPr>
            <sz val="10"/>
            <rFont val="Arial"/>
            <family val="2"/>
          </rPr>
          <t xml:space="preserve">
IF ORDERING 5000</t>
        </r>
      </text>
    </comment>
  </commentList>
</comments>
</file>

<file path=xl/sharedStrings.xml><?xml version="1.0" encoding="utf-8"?>
<sst xmlns="http://schemas.openxmlformats.org/spreadsheetml/2006/main" count="31381" uniqueCount="7927">
  <si>
    <t>CUST</t>
  </si>
  <si>
    <t>PART</t>
  </si>
  <si>
    <t>DWG</t>
  </si>
  <si>
    <t>REV.</t>
  </si>
  <si>
    <t>Current</t>
  </si>
  <si>
    <t>Last</t>
  </si>
  <si>
    <t>FINISHED</t>
  </si>
  <si>
    <t>ORDER</t>
  </si>
  <si>
    <t>TOOLING</t>
  </si>
  <si>
    <t>SUPP1</t>
  </si>
  <si>
    <t>QUOTE</t>
  </si>
  <si>
    <t>CASTING</t>
  </si>
  <si>
    <t xml:space="preserve">MASTER </t>
  </si>
  <si>
    <t>工厂</t>
  </si>
  <si>
    <t>加工</t>
  </si>
  <si>
    <t>铸造</t>
  </si>
  <si>
    <t>零件</t>
  </si>
  <si>
    <t>生产周期</t>
  </si>
  <si>
    <t xml:space="preserve">CSTG </t>
  </si>
  <si>
    <t>CSTG</t>
  </si>
  <si>
    <t>HYD</t>
  </si>
  <si>
    <t>HTS</t>
  </si>
  <si>
    <t>Base</t>
  </si>
  <si>
    <t>2009 Fixed</t>
  </si>
  <si>
    <t>2008</t>
  </si>
  <si>
    <t>CODE</t>
  </si>
  <si>
    <t>NO.</t>
  </si>
  <si>
    <t xml:space="preserve"> NO.</t>
  </si>
  <si>
    <t>DESCRIPTION</t>
  </si>
  <si>
    <t>PRICE</t>
  </si>
  <si>
    <t>COST</t>
  </si>
  <si>
    <t>RATIO</t>
  </si>
  <si>
    <t>MAT</t>
  </si>
  <si>
    <t>WT(KG)</t>
  </si>
  <si>
    <t>QTY</t>
  </si>
  <si>
    <t>CHARGE</t>
  </si>
  <si>
    <t>TYPE</t>
  </si>
  <si>
    <t>DATE</t>
  </si>
  <si>
    <t>FREQ</t>
  </si>
  <si>
    <t>NOTE</t>
  </si>
  <si>
    <t>BUYER</t>
  </si>
  <si>
    <t>P/N</t>
  </si>
  <si>
    <t>成品图号</t>
  </si>
  <si>
    <t>零件名称</t>
  </si>
  <si>
    <t>折比率</t>
  </si>
  <si>
    <t>毛坯号</t>
  </si>
  <si>
    <t>类别</t>
  </si>
  <si>
    <t>订货量</t>
  </si>
  <si>
    <t>（周）</t>
  </si>
  <si>
    <t>工艺</t>
  </si>
  <si>
    <t>DWG No.</t>
  </si>
  <si>
    <t>DWG NO.</t>
  </si>
  <si>
    <t>Price</t>
  </si>
  <si>
    <t>Cost</t>
  </si>
  <si>
    <t>BHI</t>
  </si>
  <si>
    <t>E</t>
  </si>
  <si>
    <t>DIF MACH 400P18</t>
  </si>
  <si>
    <t>CMS012</t>
  </si>
  <si>
    <t>LT</t>
  </si>
  <si>
    <t>1.1</t>
  </si>
  <si>
    <t>Jerry Floyd</t>
  </si>
  <si>
    <t>101-353Q</t>
  </si>
  <si>
    <t>400P18 导壳</t>
  </si>
  <si>
    <t>P101-353Q</t>
  </si>
  <si>
    <t>A</t>
  </si>
  <si>
    <t>Investment Casting</t>
  </si>
  <si>
    <t>Z2514</t>
  </si>
  <si>
    <t>G</t>
  </si>
  <si>
    <t>Z2514-3</t>
  </si>
  <si>
    <t>B</t>
  </si>
  <si>
    <t>K</t>
  </si>
  <si>
    <t>IMP MACH 400P18</t>
  </si>
  <si>
    <t>101-300L</t>
  </si>
  <si>
    <t>98系列 CL-220叶轮</t>
  </si>
  <si>
    <t>P101-1283L</t>
  </si>
  <si>
    <t>H</t>
  </si>
  <si>
    <t>DIF MACH 400P4</t>
  </si>
  <si>
    <t>101-1120Q</t>
  </si>
  <si>
    <t>400系列 P4 导壳</t>
  </si>
  <si>
    <t>P101-1120Q</t>
  </si>
  <si>
    <t>D</t>
  </si>
  <si>
    <t>Sand Casting</t>
  </si>
  <si>
    <t>IMP MACH 400P4</t>
  </si>
  <si>
    <t>101-1120L</t>
  </si>
  <si>
    <t>400系列 P4叶轮</t>
  </si>
  <si>
    <t>P101-1120L</t>
  </si>
  <si>
    <t>BRG SPDR SSD MACH</t>
  </si>
  <si>
    <t>John Gullett</t>
  </si>
  <si>
    <t>102-1180-1</t>
  </si>
  <si>
    <t>400系列400P 轴承支架A</t>
  </si>
  <si>
    <t>P102-1180</t>
  </si>
  <si>
    <t>IMP MACH 400P18 SSD</t>
  </si>
  <si>
    <t>101-300L-1</t>
  </si>
  <si>
    <t>98CL220 轴承叶轮</t>
  </si>
  <si>
    <t>P101-300L-1</t>
  </si>
  <si>
    <t>Z12421-1</t>
  </si>
  <si>
    <t>J</t>
  </si>
  <si>
    <t>DIF MACH 400P6</t>
  </si>
  <si>
    <t>101-346Q</t>
  </si>
  <si>
    <t>400系列400P6 导壳</t>
  </si>
  <si>
    <t>P101-346Q</t>
  </si>
  <si>
    <t>DIF MACH 538P23</t>
  </si>
  <si>
    <t>101-1029Q</t>
  </si>
  <si>
    <t>538P系列 538P23 导壳</t>
  </si>
  <si>
    <t>P101-841Q</t>
  </si>
  <si>
    <t>DIF MACH 538P62/75</t>
  </si>
  <si>
    <t>3.85</t>
  </si>
  <si>
    <t>101-383Q</t>
  </si>
  <si>
    <t>538P62/P75 导壳</t>
  </si>
  <si>
    <t>P101-383Q</t>
  </si>
  <si>
    <t>F</t>
  </si>
  <si>
    <t>DIF MACH 400P18 SSD</t>
  </si>
  <si>
    <t>101-353Q-1</t>
  </si>
  <si>
    <t>400P18 轴承导壳</t>
  </si>
  <si>
    <t>P101-353Q-1</t>
  </si>
  <si>
    <t>Z12420-1</t>
  </si>
  <si>
    <t>T</t>
  </si>
  <si>
    <t>IMP MACH 400P6</t>
  </si>
  <si>
    <t>101-1239L</t>
  </si>
  <si>
    <t>400P系列 400P6-1叶轮</t>
  </si>
  <si>
    <t>P101-346L</t>
  </si>
  <si>
    <t>C</t>
  </si>
  <si>
    <t>IMP MACH 538P62</t>
  </si>
  <si>
    <t>1.725</t>
  </si>
  <si>
    <t>101-383L</t>
  </si>
  <si>
    <t>538P62叶轮</t>
  </si>
  <si>
    <t>P101-383L</t>
  </si>
  <si>
    <t>IMP MACH 400P29</t>
  </si>
  <si>
    <t>101-1033L</t>
  </si>
  <si>
    <t>400P系列 400P29叶轮</t>
  </si>
  <si>
    <t>P101-1033L</t>
  </si>
  <si>
    <t>61822-01</t>
  </si>
  <si>
    <t>DIF MACH 400P35</t>
  </si>
  <si>
    <t>2.05</t>
  </si>
  <si>
    <t>101-354Q</t>
  </si>
  <si>
    <t>400P35A 导壳</t>
  </si>
  <si>
    <t>P101-354Q</t>
  </si>
  <si>
    <t>61821-01</t>
  </si>
  <si>
    <t>IMP MACH 400P35</t>
  </si>
  <si>
    <t>0.62</t>
  </si>
  <si>
    <t>101-354L</t>
  </si>
  <si>
    <t>400P35A叶轮</t>
  </si>
  <si>
    <t>P101-354L</t>
  </si>
  <si>
    <t>DIF MACH 400P29</t>
  </si>
  <si>
    <t>101-1033Q</t>
  </si>
  <si>
    <t>400P系列 400P29 导壳</t>
  </si>
  <si>
    <t>P101-1033Q</t>
  </si>
  <si>
    <t>IMP MACH 538P23</t>
  </si>
  <si>
    <t>101-1029L</t>
  </si>
  <si>
    <t>538P系列 538P23叶轮</t>
  </si>
  <si>
    <t>P101-1029L</t>
  </si>
  <si>
    <t>N</t>
  </si>
  <si>
    <t>IMP MACH 400P60</t>
  </si>
  <si>
    <t>1</t>
  </si>
  <si>
    <t>101-1218L</t>
  </si>
  <si>
    <t>98系列 CL-700-1叶轮</t>
  </si>
  <si>
    <t>P101-308L</t>
  </si>
  <si>
    <t>DIF MACH HC20000</t>
  </si>
  <si>
    <t>9.36</t>
  </si>
  <si>
    <t>101-559Q</t>
  </si>
  <si>
    <t>170CL2600 导壳</t>
  </si>
  <si>
    <t>P101-559Q</t>
  </si>
  <si>
    <t>IMP MACH HC20000</t>
  </si>
  <si>
    <t>3.185</t>
  </si>
  <si>
    <t>101-559L</t>
  </si>
  <si>
    <t>170CL2600叶轮</t>
  </si>
  <si>
    <t>P101-559L</t>
  </si>
  <si>
    <t>IMP MACH 538PLS100</t>
  </si>
  <si>
    <t>1.52</t>
  </si>
  <si>
    <t>101-719L</t>
  </si>
  <si>
    <t>538P100LS叶轮</t>
  </si>
  <si>
    <t>P101-719L</t>
  </si>
  <si>
    <t>113-3</t>
  </si>
  <si>
    <t>IMP MACH 400P43</t>
  </si>
  <si>
    <t>0.91</t>
  </si>
  <si>
    <t>101-1302L</t>
  </si>
  <si>
    <t>400P系列 400P43叶轮</t>
  </si>
  <si>
    <t>P101-307L</t>
  </si>
  <si>
    <t>CAP SHPG 400S HV PMP</t>
  </si>
  <si>
    <t>CMS010</t>
  </si>
  <si>
    <t>1.4</t>
  </si>
  <si>
    <t>102-1274-3</t>
  </si>
  <si>
    <t>400系列HV/400PHV 运输帽</t>
  </si>
  <si>
    <t xml:space="preserve"> </t>
  </si>
  <si>
    <t>69311</t>
  </si>
  <si>
    <t>DIF MACH 538PLS100</t>
  </si>
  <si>
    <t>Harmony Romo</t>
  </si>
  <si>
    <t>101-719Q</t>
  </si>
  <si>
    <t>538PLS系列538P100LS 导壳</t>
  </si>
  <si>
    <t>P101-719Q</t>
  </si>
  <si>
    <t>CAP SHPNG MACH SEAL 400</t>
  </si>
  <si>
    <t>CMS041</t>
  </si>
  <si>
    <t>2.09</t>
  </si>
  <si>
    <t>102-1240</t>
  </si>
  <si>
    <t>400系列保护器 运输帽</t>
  </si>
  <si>
    <t>P102-1240</t>
  </si>
  <si>
    <t>61859-01</t>
  </si>
  <si>
    <t>DIF MACH 538P100</t>
  </si>
  <si>
    <t>4.31</t>
  </si>
  <si>
    <t>101-385Q</t>
  </si>
  <si>
    <t>538P100 导壳</t>
  </si>
  <si>
    <t>P101-385Q</t>
  </si>
  <si>
    <t>48661-5</t>
  </si>
  <si>
    <t>SLV SPCR</t>
  </si>
  <si>
    <t>102-1750-26</t>
  </si>
  <si>
    <t>隔离套</t>
  </si>
  <si>
    <t>P102-1309-53</t>
  </si>
  <si>
    <t>61858-01</t>
  </si>
  <si>
    <t>IMP MACH 538P100</t>
  </si>
  <si>
    <t>1.45</t>
  </si>
  <si>
    <t>101-385L</t>
  </si>
  <si>
    <t>538P系列538P100叶轮</t>
  </si>
  <si>
    <t>P101-385L</t>
  </si>
  <si>
    <t>61858-01W</t>
  </si>
  <si>
    <t>IMP MACH 538P100 W/WSHR</t>
  </si>
  <si>
    <t>Z13378-1</t>
  </si>
  <si>
    <t>13378-1</t>
  </si>
  <si>
    <t>M</t>
  </si>
  <si>
    <t>IMP MACH 400P8</t>
  </si>
  <si>
    <t>101-347L</t>
  </si>
  <si>
    <t>400系列400P8叶轮</t>
  </si>
  <si>
    <t>Z13379-1</t>
  </si>
  <si>
    <t>DIF MACH 400P8</t>
  </si>
  <si>
    <t>101-1135Q</t>
  </si>
  <si>
    <t>400系列400P8导壳C</t>
  </si>
  <si>
    <t>IMP MACH 400P3</t>
  </si>
  <si>
    <t>101-1128L</t>
  </si>
  <si>
    <t>400P系列 400P3叶轮</t>
  </si>
  <si>
    <t>P101-1128L</t>
  </si>
  <si>
    <t>RTNR S/A &amp; MACH BRG SEAL 513</t>
  </si>
  <si>
    <t>5.5</t>
  </si>
  <si>
    <t>102-1324</t>
  </si>
  <si>
    <t>513系列 轴承座体B</t>
  </si>
  <si>
    <t>P102-1323a</t>
  </si>
  <si>
    <t>IMP MACH 538PLS75</t>
  </si>
  <si>
    <t>101-726L</t>
  </si>
  <si>
    <t>538P75LS叶轮</t>
  </si>
  <si>
    <t>P101-726L</t>
  </si>
  <si>
    <t>538P47 BTM DIF MACH</t>
  </si>
  <si>
    <t>2.07</t>
  </si>
  <si>
    <t>102-1079</t>
  </si>
  <si>
    <t>538系列P47 底部导壳</t>
  </si>
  <si>
    <t>P102-1074</t>
  </si>
  <si>
    <t>DIF MACH 538PLS62/75</t>
  </si>
  <si>
    <t>101-725Q</t>
  </si>
  <si>
    <t>538系列538P62P75LS 导壳</t>
  </si>
  <si>
    <t>P101-725Q</t>
  </si>
  <si>
    <t xml:space="preserve">DIF BTM MACH 400P18 </t>
  </si>
  <si>
    <t>102-1085</t>
  </si>
  <si>
    <t>400系列400P18 底部导壳</t>
  </si>
  <si>
    <t>P102-1085</t>
  </si>
  <si>
    <t>DIF BTM MACH 538P62/75</t>
  </si>
  <si>
    <t>102-1080</t>
  </si>
  <si>
    <t>538系列P62/75 底部导壳</t>
  </si>
  <si>
    <t>P102-1081</t>
  </si>
  <si>
    <t>Z813-80</t>
  </si>
  <si>
    <t>SPACER-COMP RING LG55 SER-80</t>
  </si>
  <si>
    <t>0.4</t>
  </si>
  <si>
    <t>102-1353-8</t>
  </si>
  <si>
    <t>55系列 压缩环</t>
  </si>
  <si>
    <t>P102-1353-9</t>
  </si>
  <si>
    <t>Z815-50</t>
  </si>
  <si>
    <t>SPCR COMP RING(70 SERIES)</t>
  </si>
  <si>
    <t>1.14</t>
  </si>
  <si>
    <t>102-1355-6</t>
  </si>
  <si>
    <t>70系列压缩环</t>
  </si>
  <si>
    <t>P102-1355</t>
  </si>
  <si>
    <t>DIF 400P3 MACH SSD</t>
  </si>
  <si>
    <t>101-951Q</t>
  </si>
  <si>
    <t>400P3 轴承导壳A</t>
  </si>
  <si>
    <t>P101-906Q</t>
  </si>
  <si>
    <t>Z813-20</t>
  </si>
  <si>
    <t>SPACER-COMP RING LG55 SER-20</t>
  </si>
  <si>
    <t>102-1353-3</t>
  </si>
  <si>
    <t>P102-1353a</t>
  </si>
  <si>
    <t>DIF MACH 538P62/75 CSHD</t>
  </si>
  <si>
    <t>CMS021</t>
  </si>
  <si>
    <t>5/3/06</t>
  </si>
  <si>
    <t>101-1046Q</t>
  </si>
  <si>
    <t>538P系列 538P62/75 压紧导壳A</t>
  </si>
  <si>
    <t>P101-1046Q</t>
  </si>
  <si>
    <t>48661-3</t>
  </si>
  <si>
    <t>0.14</t>
  </si>
  <si>
    <t>102-1751-64</t>
  </si>
  <si>
    <t>P102-1751-105</t>
  </si>
  <si>
    <t>DIF R2 MACH</t>
  </si>
  <si>
    <t>0.953</t>
  </si>
  <si>
    <t>101-557Q</t>
  </si>
  <si>
    <t>55R2 导壳</t>
  </si>
  <si>
    <t>P101-557Q</t>
  </si>
  <si>
    <t>IMP R2 MACH</t>
  </si>
  <si>
    <t>0.41</t>
  </si>
  <si>
    <t>101-557L</t>
  </si>
  <si>
    <t>55R2叶轮</t>
  </si>
  <si>
    <t>P101-557L</t>
  </si>
  <si>
    <t>DIF MACH KC11000</t>
  </si>
  <si>
    <t>5.16</t>
  </si>
  <si>
    <t>101-576Q</t>
  </si>
  <si>
    <t>140CL1400 导壳A</t>
  </si>
  <si>
    <t>P101-576Q</t>
  </si>
  <si>
    <t>IMP MACH 538P62 LS</t>
  </si>
  <si>
    <t>101-725L</t>
  </si>
  <si>
    <t>538P62LS叶轮</t>
  </si>
  <si>
    <t>P101-725L</t>
  </si>
  <si>
    <t>Z813-05</t>
  </si>
  <si>
    <t>SPACER-COMP RING LG55 SER-05</t>
  </si>
  <si>
    <t>0.24</t>
  </si>
  <si>
    <t>102-1353-1</t>
  </si>
  <si>
    <t>Z813-50</t>
  </si>
  <si>
    <t>SPACER-COMP RING LG55 SER-50</t>
  </si>
  <si>
    <t>1.17</t>
  </si>
  <si>
    <t>102-1353-6</t>
  </si>
  <si>
    <t>55系列压缩环</t>
  </si>
  <si>
    <t>P102-1354-1</t>
  </si>
  <si>
    <t>102-1751-51</t>
  </si>
  <si>
    <t>DIF MACH 400G22</t>
  </si>
  <si>
    <t>1.33</t>
  </si>
  <si>
    <t>Z813-30</t>
  </si>
  <si>
    <t>SPACER-COMP RING LG55 SER-30</t>
  </si>
  <si>
    <t>0.6</t>
  </si>
  <si>
    <t>102-1353-4</t>
  </si>
  <si>
    <t>61105-01</t>
  </si>
  <si>
    <t>DIF MACH 400P16</t>
  </si>
  <si>
    <t>101-350Q</t>
  </si>
  <si>
    <t>400P16 导壳</t>
  </si>
  <si>
    <t>P101-350Q</t>
  </si>
  <si>
    <t>DIF MACH HC12500</t>
  </si>
  <si>
    <t>9.7</t>
  </si>
  <si>
    <t>101-360Q</t>
  </si>
  <si>
    <t>675HC12500 导壳</t>
  </si>
  <si>
    <t>P101-360Q</t>
  </si>
  <si>
    <t>DIFF MACH 400G22 SSD</t>
  </si>
  <si>
    <t>101-355Q-1</t>
  </si>
  <si>
    <t>400P400G22 轴承导壳</t>
  </si>
  <si>
    <t>P101-355Q-1</t>
  </si>
  <si>
    <t>DIF BTM MACH HC20000</t>
  </si>
  <si>
    <t>2.62</t>
  </si>
  <si>
    <t>102-1105</t>
  </si>
  <si>
    <t>675系列HC20000 底部导壳A</t>
  </si>
  <si>
    <t>P102-1061</t>
  </si>
  <si>
    <t>102-1753-178</t>
  </si>
  <si>
    <t>叶轮隔离套</t>
  </si>
  <si>
    <t>P102-1753-95</t>
  </si>
  <si>
    <t>61823-01</t>
  </si>
  <si>
    <t>DIF BTM MACH 400P35</t>
  </si>
  <si>
    <t>102-1087</t>
  </si>
  <si>
    <t>400系列P35 底部导壳</t>
  </si>
  <si>
    <t>P102-1087</t>
  </si>
  <si>
    <t>Z2502</t>
  </si>
  <si>
    <t>V</t>
  </si>
  <si>
    <t>DIF MACH 538P37</t>
  </si>
  <si>
    <t>101-1122Q</t>
  </si>
  <si>
    <t>538P系列 538P37导壳</t>
  </si>
  <si>
    <t>P101-1122Q</t>
  </si>
  <si>
    <t>Z813-10</t>
  </si>
  <si>
    <t>SPACER-COMP RING LG55 SER-10</t>
  </si>
  <si>
    <t>0.3</t>
  </si>
  <si>
    <t>102-1353-2</t>
  </si>
  <si>
    <t>Z813-40</t>
  </si>
  <si>
    <t>SPCR COMP RING LG55 SER-40</t>
  </si>
  <si>
    <t>102-1353-5</t>
  </si>
  <si>
    <t>Z815-20</t>
  </si>
  <si>
    <t>SPACER-COMP RING(70 SERIES)</t>
  </si>
  <si>
    <t>0.8</t>
  </si>
  <si>
    <t>102-1355-3</t>
  </si>
  <si>
    <t>70系列 压缩环</t>
  </si>
  <si>
    <t>P102-1355-7</t>
  </si>
  <si>
    <t>Z815-30</t>
  </si>
  <si>
    <t>102-1355-4</t>
  </si>
  <si>
    <t>P102-1355-5</t>
  </si>
  <si>
    <t>RETAINER BRG 400S</t>
  </si>
  <si>
    <t>102-1328</t>
  </si>
  <si>
    <t>400系列 轴承座体B</t>
  </si>
  <si>
    <t>P102-1322a</t>
  </si>
  <si>
    <t>IMP MACH FC2200</t>
  </si>
  <si>
    <t>0.63</t>
  </si>
  <si>
    <t>101-304L</t>
  </si>
  <si>
    <t>98CL300叶轮</t>
  </si>
  <si>
    <t>P101-304L</t>
  </si>
  <si>
    <t>48661-4</t>
  </si>
  <si>
    <t>102-1753-83</t>
  </si>
  <si>
    <t>IMP MACH HC12500</t>
  </si>
  <si>
    <t>2.55</t>
  </si>
  <si>
    <t>101-360L</t>
  </si>
  <si>
    <t>675HC12500叶轮</t>
  </si>
  <si>
    <t>P101-360L</t>
  </si>
  <si>
    <t>102-1751-65</t>
  </si>
  <si>
    <t>TUBE CHMBR SKIMCUT</t>
  </si>
  <si>
    <t>102-1860</t>
  </si>
  <si>
    <t>538GS 衬筒B</t>
  </si>
  <si>
    <t>P102-1763</t>
  </si>
  <si>
    <t>W</t>
  </si>
  <si>
    <t>BRG. RTNR SEAL 400</t>
  </si>
  <si>
    <t>102-1322</t>
  </si>
  <si>
    <t>400系列 轴承座体A</t>
  </si>
  <si>
    <t>CAP SHPNG 544/562 MOTOR</t>
  </si>
  <si>
    <t>2.95</t>
  </si>
  <si>
    <t>102-1249</t>
  </si>
  <si>
    <t>562系列 电机上运输帽</t>
  </si>
  <si>
    <t>P102-1249</t>
  </si>
  <si>
    <t xml:space="preserve">RTNR BRG S/A </t>
  </si>
  <si>
    <t>9.52</t>
  </si>
  <si>
    <t>102-1325</t>
  </si>
  <si>
    <t>675系列 轴承座体</t>
  </si>
  <si>
    <t>P102-1325a</t>
  </si>
  <si>
    <t>56040-T022</t>
  </si>
  <si>
    <t>102-1751-105</t>
  </si>
  <si>
    <t>0.06</t>
  </si>
  <si>
    <t>102-1753-33</t>
  </si>
  <si>
    <t>P102-1309-84a</t>
  </si>
  <si>
    <t>DIF BTM MACH W/RIB</t>
  </si>
  <si>
    <t>0.81</t>
  </si>
  <si>
    <t>102-1082</t>
  </si>
  <si>
    <t>400系列P6/P8 底部导壳</t>
  </si>
  <si>
    <t>P102-1082</t>
  </si>
  <si>
    <t>BRG BTM MACH  538PLS</t>
  </si>
  <si>
    <t>Ryan Long</t>
  </si>
  <si>
    <t>102-1183</t>
  </si>
  <si>
    <t>538系列 底部轴承支架A</t>
  </si>
  <si>
    <t>P102-1150</t>
  </si>
  <si>
    <t>102-1180-2</t>
  </si>
  <si>
    <t>Z4231</t>
  </si>
  <si>
    <t>IMP AXIAL RGV</t>
  </si>
  <si>
    <t>0.35</t>
  </si>
  <si>
    <t>102-1338</t>
  </si>
  <si>
    <t>55系列分离器 轴向叶轮</t>
  </si>
  <si>
    <t>P102-1338</t>
  </si>
  <si>
    <t>Z64</t>
  </si>
  <si>
    <t>R</t>
  </si>
  <si>
    <t>DIF MACH 538P47</t>
  </si>
  <si>
    <t>101-1116Q</t>
  </si>
  <si>
    <t>538P系列538P47导壳</t>
  </si>
  <si>
    <t>Z815-10</t>
  </si>
  <si>
    <t>0.46</t>
  </si>
  <si>
    <t>102-1355-2</t>
  </si>
  <si>
    <t>P102-1356-2</t>
  </si>
  <si>
    <t>48661-2</t>
  </si>
  <si>
    <t>0.25</t>
  </si>
  <si>
    <t>102-1752-55</t>
  </si>
  <si>
    <t>P102-1291-4</t>
  </si>
  <si>
    <t>IMP MACH KC15500 AR</t>
  </si>
  <si>
    <t>2.4</t>
  </si>
  <si>
    <t>101-344L</t>
  </si>
  <si>
    <t>140CL2000叶轮</t>
  </si>
  <si>
    <t>P101-344L</t>
  </si>
  <si>
    <t>DIF BTM MACH 538P100</t>
  </si>
  <si>
    <t>1.19</t>
  </si>
  <si>
    <t>102-1081</t>
  </si>
  <si>
    <t>538系列P100 底部导壳</t>
  </si>
  <si>
    <t>RING ENTRANCE 538P SSD</t>
  </si>
  <si>
    <t>0.74</t>
  </si>
  <si>
    <t>102-1445</t>
  </si>
  <si>
    <t>538系列泵 入口环</t>
  </si>
  <si>
    <t>P102-1445</t>
  </si>
  <si>
    <t>I</t>
  </si>
  <si>
    <t>IMP MACH KC20000AR</t>
  </si>
  <si>
    <t>2.365</t>
  </si>
  <si>
    <t>101-340L</t>
  </si>
  <si>
    <t>140CL2500AR叶轮</t>
  </si>
  <si>
    <t>P101-339L</t>
  </si>
  <si>
    <t>0.22</t>
  </si>
  <si>
    <t>102-1751-86</t>
  </si>
  <si>
    <t>P102-1309-50</t>
  </si>
  <si>
    <t>0.28</t>
  </si>
  <si>
    <t>102-1751-94</t>
  </si>
  <si>
    <t>P102-1751-99</t>
  </si>
  <si>
    <t>IMP MACH HC35000</t>
  </si>
  <si>
    <t>3.5</t>
  </si>
  <si>
    <t>101-373L</t>
  </si>
  <si>
    <t>675HC35000A叶轮</t>
  </si>
  <si>
    <t>P101-373L</t>
  </si>
  <si>
    <t>DIF BTM MACH 400P43/60</t>
  </si>
  <si>
    <t>0.77</t>
  </si>
  <si>
    <t>102-1018</t>
  </si>
  <si>
    <t>400系列P43/P60 底部导壳</t>
  </si>
  <si>
    <t>P102-1018</t>
  </si>
  <si>
    <t>102-1752-90</t>
  </si>
  <si>
    <t>61104-02</t>
  </si>
  <si>
    <t>61104-03</t>
  </si>
  <si>
    <t>48661-7</t>
  </si>
  <si>
    <t>102-1750-35</t>
  </si>
  <si>
    <t>P102-1750-11</t>
  </si>
  <si>
    <t>TUBE CHMBR 6.979LG</t>
  </si>
  <si>
    <t>102-1866-2</t>
  </si>
  <si>
    <t>400系列400GS 衬筒D</t>
  </si>
  <si>
    <t>P102-1744</t>
  </si>
  <si>
    <t xml:space="preserve">DIF MACH 400P3  </t>
  </si>
  <si>
    <t>101-906Q</t>
  </si>
  <si>
    <t>400P系列 400P3 导壳B</t>
  </si>
  <si>
    <t>IMP MACH WM2700</t>
  </si>
  <si>
    <t>CMS017</t>
  </si>
  <si>
    <t>13.2</t>
  </si>
  <si>
    <t>101-789L</t>
  </si>
  <si>
    <t>1038系列WM2700叶轮</t>
  </si>
  <si>
    <t>P101-789L</t>
  </si>
  <si>
    <t>DIF MACH WJJ1000/1200</t>
  </si>
  <si>
    <t>39</t>
  </si>
  <si>
    <t>101-394Q</t>
  </si>
  <si>
    <t>1000系列WJJ1000/1200 导壳</t>
  </si>
  <si>
    <t>P101-394Q</t>
  </si>
  <si>
    <t>CMS004</t>
  </si>
  <si>
    <t>102-3419</t>
  </si>
  <si>
    <t>隔离套MONEL</t>
  </si>
  <si>
    <t>65976</t>
  </si>
  <si>
    <t>CAP SHPG 338HV</t>
  </si>
  <si>
    <t>102-1274-2</t>
  </si>
  <si>
    <t>338泵HV 运输帽</t>
  </si>
  <si>
    <t>CAP SHPG FLAT 538PLS</t>
  </si>
  <si>
    <t>102-1274-4</t>
  </si>
  <si>
    <t>538PLS泵 运输帽</t>
  </si>
  <si>
    <t>48661</t>
  </si>
  <si>
    <t>0.1</t>
  </si>
  <si>
    <t>102-1751-46</t>
  </si>
  <si>
    <t>P102-1751-46</t>
  </si>
  <si>
    <t>61105-02</t>
  </si>
  <si>
    <t>61105-03</t>
  </si>
  <si>
    <t>DIF MACH WIJ500/WIJ700</t>
  </si>
  <si>
    <t>101-398Q</t>
  </si>
  <si>
    <t>862WIJ500/700 导壳(铜)</t>
  </si>
  <si>
    <t>P101-398Q</t>
  </si>
  <si>
    <t>DIF MACH KC15500</t>
  </si>
  <si>
    <t>6.07</t>
  </si>
  <si>
    <t>101-344Q</t>
  </si>
  <si>
    <t>140CL2000 导壳</t>
  </si>
  <si>
    <t>P101-344Q</t>
  </si>
  <si>
    <t>Z2578</t>
  </si>
  <si>
    <t>U</t>
  </si>
  <si>
    <t>DIF MACH 538P31</t>
  </si>
  <si>
    <t>2.54</t>
  </si>
  <si>
    <t>101-442Q</t>
  </si>
  <si>
    <t>70/538P系列 K28/538P31导壳</t>
  </si>
  <si>
    <t>P101-442Q</t>
  </si>
  <si>
    <t>102-1752-83</t>
  </si>
  <si>
    <t>102-1751-59</t>
  </si>
  <si>
    <t>DIF BTM MACH KC12000</t>
  </si>
  <si>
    <t>1.86</t>
  </si>
  <si>
    <t>102-1047</t>
  </si>
  <si>
    <t>562KC12000C 底部导壳</t>
  </si>
  <si>
    <t>P102-1048</t>
  </si>
  <si>
    <t>DIF MACH HC16000</t>
  </si>
  <si>
    <t>9.78</t>
  </si>
  <si>
    <t>101-363Q</t>
  </si>
  <si>
    <t>675HC16000 导壳</t>
  </si>
  <si>
    <t>P101-363Q</t>
  </si>
  <si>
    <t>DIF MACH 400P35 SSD</t>
  </si>
  <si>
    <t>102-1751-62</t>
  </si>
  <si>
    <t>IMP MACH KC11000</t>
  </si>
  <si>
    <t>2.12</t>
  </si>
  <si>
    <t>101-576L</t>
  </si>
  <si>
    <t>140CL1400叶轮A</t>
  </si>
  <si>
    <t>P101-536L</t>
  </si>
  <si>
    <t>102-1750-47</t>
  </si>
  <si>
    <t>Z13479-1</t>
  </si>
  <si>
    <t>IMP MACH 400P12</t>
  </si>
  <si>
    <t>101-349L</t>
  </si>
  <si>
    <t>400P12叶轮</t>
  </si>
  <si>
    <t>P101-349L</t>
  </si>
  <si>
    <t>CAP SHPNG MACH MTR 450</t>
  </si>
  <si>
    <t>2.29</t>
  </si>
  <si>
    <t>102-1245</t>
  </si>
  <si>
    <t>450系列 电机运输帽</t>
  </si>
  <si>
    <t>P102-1245</t>
  </si>
  <si>
    <t>BRG CARRIER MACH</t>
  </si>
  <si>
    <t>0.85</t>
  </si>
  <si>
    <t>102-1170</t>
  </si>
  <si>
    <t>400系列400P 轴支架</t>
  </si>
  <si>
    <t>P102-1170</t>
  </si>
  <si>
    <t>DIF MACH 400P18 CSHD ET</t>
  </si>
  <si>
    <t>101-352Q-1</t>
  </si>
  <si>
    <t>400P18轴承导壳A</t>
  </si>
  <si>
    <t xml:space="preserve">BSHG PREMACH </t>
  </si>
  <si>
    <t>0.42</t>
  </si>
  <si>
    <t>102-1317-13</t>
  </si>
  <si>
    <t>INDCR MACH GASSEP</t>
  </si>
  <si>
    <t>1.465</t>
  </si>
  <si>
    <t>102-1407</t>
  </si>
  <si>
    <t>513系列 诱导轮</t>
  </si>
  <si>
    <t>P102-1407</t>
  </si>
  <si>
    <t>0.073</t>
  </si>
  <si>
    <t>102-1751-32</t>
  </si>
  <si>
    <t>0.27</t>
  </si>
  <si>
    <t>102-1753-72</t>
  </si>
  <si>
    <t>P102-1309-84</t>
  </si>
  <si>
    <t>IMP MACH HC27000</t>
  </si>
  <si>
    <t>101-371L</t>
  </si>
  <si>
    <t>675HC27000A叶轮</t>
  </si>
  <si>
    <t>P101-369L</t>
  </si>
  <si>
    <t>DIF MACH 400G42</t>
  </si>
  <si>
    <t>101-893Q</t>
  </si>
  <si>
    <t>98CL600 导壳B</t>
  </si>
  <si>
    <t>P101-893Q</t>
  </si>
  <si>
    <t>DIF MACH GCNPSH</t>
  </si>
  <si>
    <t>3.905</t>
  </si>
  <si>
    <t>101-320Q-1</t>
  </si>
  <si>
    <t>513GCNPSH 导壳</t>
  </si>
  <si>
    <t>P101-320Q</t>
  </si>
  <si>
    <t>DIF BTM MACH HC12500</t>
  </si>
  <si>
    <t>2.2</t>
  </si>
  <si>
    <t>102-1057</t>
  </si>
  <si>
    <t>675系列12500 底部导壳</t>
  </si>
  <si>
    <t>P102-1057</t>
  </si>
  <si>
    <t>CAP SHPG MACH</t>
  </si>
  <si>
    <t>102-1241</t>
  </si>
  <si>
    <t>P102-1241</t>
  </si>
  <si>
    <t>IMP MACH 538P31</t>
  </si>
  <si>
    <t>101-389L</t>
  </si>
  <si>
    <t>538P系列 538P31叶轮</t>
  </si>
  <si>
    <t>P101-389L</t>
  </si>
  <si>
    <t>DIF BTM 400G12 MACH</t>
  </si>
  <si>
    <t>0.685</t>
  </si>
  <si>
    <t>102-1103</t>
  </si>
  <si>
    <t>400系列400G12 底部导壳</t>
  </si>
  <si>
    <t>P102-1103</t>
  </si>
  <si>
    <t>GUIDE VANE MACH GASSEP 538</t>
  </si>
  <si>
    <t>0.5</t>
  </si>
  <si>
    <t>102-1587</t>
  </si>
  <si>
    <t>538系列 涡轮</t>
  </si>
  <si>
    <t>P102-1403</t>
  </si>
  <si>
    <t>SPCR COMP</t>
  </si>
  <si>
    <t>102-1353-11</t>
  </si>
  <si>
    <t>DIF MACH 538G110 SSD</t>
  </si>
  <si>
    <t>101-859Q-1</t>
  </si>
  <si>
    <t>538P系列538GLS110 导壳</t>
  </si>
  <si>
    <t>P101-859Q</t>
  </si>
  <si>
    <t>DIF BTM MACH MOD 400P60 HV</t>
  </si>
  <si>
    <t>102-1862</t>
  </si>
  <si>
    <t>400系列400P60 底部导壳</t>
  </si>
  <si>
    <t>SLV CHMR ROTARY 400GS</t>
  </si>
  <si>
    <t>102-1945</t>
  </si>
  <si>
    <t>400系列 400GS 衬筒E</t>
  </si>
  <si>
    <t>Z13480-1</t>
  </si>
  <si>
    <t>DIF MACH 400P12</t>
  </si>
  <si>
    <t>101-1200Q</t>
  </si>
  <si>
    <t>400P12导壳</t>
  </si>
  <si>
    <t>P101-349Q</t>
  </si>
  <si>
    <t>Z813-60</t>
  </si>
  <si>
    <t>SPACER-COMP RING LG55 SER-60</t>
  </si>
  <si>
    <t>102-1353-7</t>
  </si>
  <si>
    <t>P102-1353</t>
  </si>
  <si>
    <t>DIF WM3700</t>
  </si>
  <si>
    <t>50.85</t>
  </si>
  <si>
    <t>101-786Q</t>
  </si>
  <si>
    <t>1038系列WM3700 导壳</t>
  </si>
  <si>
    <t>P101-786Q</t>
  </si>
  <si>
    <t>CAP SHPG 375 MTR</t>
  </si>
  <si>
    <t>Karen Grigg</t>
  </si>
  <si>
    <t>102-1853</t>
  </si>
  <si>
    <t>375系列串联电机 运输帽</t>
  </si>
  <si>
    <t>P102-1853</t>
  </si>
  <si>
    <t>CAP SHPG MACH 375S</t>
  </si>
  <si>
    <t>102-1276</t>
  </si>
  <si>
    <t>375系列 运输帽</t>
  </si>
  <si>
    <t>P102-1276</t>
  </si>
  <si>
    <t>IMP MACH WJ1000</t>
  </si>
  <si>
    <t>CMS029</t>
  </si>
  <si>
    <t>101-938L</t>
  </si>
  <si>
    <t>1025TL4000叶轮(D-2B)</t>
  </si>
  <si>
    <t>P101-938L</t>
  </si>
  <si>
    <t>CMS016</t>
  </si>
  <si>
    <t>101-1282Q</t>
  </si>
  <si>
    <t>538P系列538P62/75 导壳A</t>
  </si>
  <si>
    <t>P101-1282Q</t>
  </si>
  <si>
    <t>Z5712</t>
  </si>
  <si>
    <t>DRIVER THR WSHR 70 SER</t>
  </si>
  <si>
    <t>CMS013</t>
  </si>
  <si>
    <t>102-1359</t>
  </si>
  <si>
    <t>70系列 推力盘</t>
  </si>
  <si>
    <t>P102-1359</t>
  </si>
  <si>
    <t>0.54</t>
  </si>
  <si>
    <t>102-1753-97</t>
  </si>
  <si>
    <t>P102-1753-97</t>
  </si>
  <si>
    <t>102-1750-7</t>
  </si>
  <si>
    <t>P102-1309-41</t>
  </si>
  <si>
    <t xml:space="preserve">DIF BTM MACH 400P10/P12 </t>
  </si>
  <si>
    <t>102-1083</t>
  </si>
  <si>
    <t>400系列P10/P12 底部导壳</t>
  </si>
  <si>
    <t>DIF BTM MACH 538P31</t>
  </si>
  <si>
    <t>102-1077</t>
  </si>
  <si>
    <t>538系列P31 底部导壳</t>
  </si>
  <si>
    <t>IMP MACH 538P47</t>
  </si>
  <si>
    <t>101-1116L</t>
  </si>
  <si>
    <t>538P系列 538P47叶轮</t>
  </si>
  <si>
    <t>P101-1116L</t>
  </si>
  <si>
    <t>ADPT CPRSN TUBE 562P</t>
  </si>
  <si>
    <t>CMS011</t>
  </si>
  <si>
    <t>102-1391</t>
  </si>
  <si>
    <t>562系列 压缩环A</t>
  </si>
  <si>
    <t>P102-1391</t>
  </si>
  <si>
    <t>TUBE CHMBR 8.732LG</t>
  </si>
  <si>
    <t>102-1866-1</t>
  </si>
  <si>
    <t>TUBE CHMBR 8.274LG CPRSN</t>
  </si>
  <si>
    <t>102-1852-2</t>
  </si>
  <si>
    <t>538GS      641# 衬筒A</t>
  </si>
  <si>
    <t>Z815-40</t>
  </si>
  <si>
    <t>102-1355-5</t>
  </si>
  <si>
    <t>SHIPPING CAP</t>
  </si>
  <si>
    <t>3.565</t>
  </si>
  <si>
    <t>102-1246</t>
  </si>
  <si>
    <t>450系列 电机上运输帽</t>
  </si>
  <si>
    <t>P102-1246</t>
  </si>
  <si>
    <t>RTNR BRG MACH SEAL V538S</t>
  </si>
  <si>
    <t>102-1327</t>
  </si>
  <si>
    <t>538系列 轴承座体</t>
  </si>
  <si>
    <t>P102-1327</t>
  </si>
  <si>
    <t>NR-1</t>
  </si>
  <si>
    <t>102-1752-18</t>
  </si>
  <si>
    <t>IMP MACH WI700</t>
  </si>
  <si>
    <t>101-863L</t>
  </si>
  <si>
    <t>875系列WI700LS叶轮B</t>
  </si>
  <si>
    <t>101-1282L</t>
  </si>
  <si>
    <t>538P系列538P62叶轮A</t>
  </si>
  <si>
    <t>P101-1282L</t>
  </si>
  <si>
    <t>INDCR GASSEP</t>
  </si>
  <si>
    <t>1.5</t>
  </si>
  <si>
    <t>102-1405</t>
  </si>
  <si>
    <t>400系列 诱导轮</t>
  </si>
  <si>
    <t>P102-1405</t>
  </si>
  <si>
    <t>DIF MACH FCNPSH</t>
  </si>
  <si>
    <t>2.5</t>
  </si>
  <si>
    <t>101-319Q</t>
  </si>
  <si>
    <t>400FCNPSH 导壳</t>
  </si>
  <si>
    <t>P101-319Q</t>
  </si>
  <si>
    <t>102-1750-3</t>
  </si>
  <si>
    <t>P102-1309-32</t>
  </si>
  <si>
    <t>102-1750-8</t>
  </si>
  <si>
    <t>P102-1309-40</t>
  </si>
  <si>
    <t>102-1750-13</t>
  </si>
  <si>
    <t>P102-1309-28</t>
  </si>
  <si>
    <t>102-1751-39</t>
  </si>
  <si>
    <t>IMP MACH 538P37</t>
  </si>
  <si>
    <t>101-1122L</t>
  </si>
  <si>
    <t>538P系列 538P37叶轮</t>
  </si>
  <si>
    <t>P101-1122L</t>
  </si>
  <si>
    <t>102-1753-134</t>
  </si>
  <si>
    <t>P102-1309-92</t>
  </si>
  <si>
    <t>IMP MACH 538GLS110 SXD</t>
  </si>
  <si>
    <t>101-859L</t>
  </si>
  <si>
    <t>538P系列538GLS110叶轮</t>
  </si>
  <si>
    <t>101-859L-1</t>
  </si>
  <si>
    <t>SPCR COMP THR BRG 538P</t>
  </si>
  <si>
    <t>102-1356-6</t>
  </si>
  <si>
    <t>70系列 压缩环A</t>
  </si>
  <si>
    <t>BRG SPDR MACH</t>
  </si>
  <si>
    <t>102-1876</t>
  </si>
  <si>
    <t>400GS 轴承支架</t>
  </si>
  <si>
    <t>P102-1876</t>
  </si>
  <si>
    <t>102-1750-45</t>
  </si>
  <si>
    <t>IMP MACH 400P4 SSD</t>
  </si>
  <si>
    <t>101-1120L-1</t>
  </si>
  <si>
    <t>400系列P4轴承叶轮</t>
  </si>
  <si>
    <t>TUBE CHAMBER CPRSN</t>
  </si>
  <si>
    <t>102-1852-3</t>
  </si>
  <si>
    <t>538系列GS 衬筒A</t>
  </si>
  <si>
    <t>P102-1852-3</t>
  </si>
  <si>
    <t>研究工艺</t>
  </si>
  <si>
    <t>DIF MACH JPAR 1025S</t>
  </si>
  <si>
    <t>101-392Q-1</t>
  </si>
  <si>
    <t>1025系列TL4000/6000ARC导壳</t>
  </si>
  <si>
    <t>Z5707-01</t>
  </si>
  <si>
    <t>SPCR TRST BRG 400P/ 55</t>
  </si>
  <si>
    <t>102-1354-1</t>
  </si>
  <si>
    <t>55系列400P 压缩环</t>
  </si>
  <si>
    <t>IMP MACH WN2100</t>
  </si>
  <si>
    <t>101-1222L</t>
  </si>
  <si>
    <t>900系列 WN2100叶轮</t>
  </si>
  <si>
    <t>P101-1079L</t>
  </si>
  <si>
    <t>CAP SHPNG BTM MACH</t>
  </si>
  <si>
    <t>1.3</t>
  </si>
  <si>
    <t>102-1235</t>
  </si>
  <si>
    <t>338系列泵 运输帽</t>
  </si>
  <si>
    <t>P102-1235a</t>
  </si>
  <si>
    <t>27793P11</t>
  </si>
  <si>
    <t>27793P10</t>
  </si>
  <si>
    <t>RTNR BRG MACH 875</t>
  </si>
  <si>
    <t>32</t>
  </si>
  <si>
    <t>102-1326</t>
  </si>
  <si>
    <t>875系列运输帽</t>
  </si>
  <si>
    <t>CAP SHPG</t>
  </si>
  <si>
    <t>102-3225</t>
  </si>
  <si>
    <t>538系列泵运输帽</t>
  </si>
  <si>
    <t>Z320</t>
  </si>
  <si>
    <t>102-1263</t>
  </si>
  <si>
    <t>55系列泵 运输帽</t>
  </si>
  <si>
    <t>P102-1263a</t>
  </si>
  <si>
    <t>IMP MACH 538P37 SHD</t>
  </si>
  <si>
    <t>50809</t>
  </si>
  <si>
    <t>49385-4</t>
  </si>
  <si>
    <t>BSHG</t>
  </si>
  <si>
    <t>IMP MACH 538P NPSH</t>
  </si>
  <si>
    <t>1.595</t>
  </si>
  <si>
    <t>IMP MACH 538P75</t>
  </si>
  <si>
    <t>1.46</t>
  </si>
  <si>
    <t>101-384L</t>
  </si>
  <si>
    <t>538P系列538P75叶轮</t>
  </si>
  <si>
    <t>P101-384L</t>
  </si>
  <si>
    <t>61875W</t>
  </si>
  <si>
    <t>IMP MACH 538P75 W/WSHR</t>
  </si>
  <si>
    <t>DIF SKIMCUT 538GLS68</t>
  </si>
  <si>
    <t>101-1253Q</t>
  </si>
  <si>
    <t>538P系列 538GLS68 导壳C</t>
  </si>
  <si>
    <t>P101-1247Q</t>
  </si>
  <si>
    <t>0.2</t>
  </si>
  <si>
    <t>102-1752-42</t>
  </si>
  <si>
    <t>P102-1309-38</t>
  </si>
  <si>
    <t>DVTR MACH GASSEP FRS/FRSX</t>
  </si>
  <si>
    <t>1.13</t>
  </si>
  <si>
    <t>102-1410</t>
  </si>
  <si>
    <t>400系列 导流壳</t>
  </si>
  <si>
    <t>P102-1410</t>
  </si>
  <si>
    <t>DIF BTM FC650C</t>
  </si>
  <si>
    <t>0.76</t>
  </si>
  <si>
    <t>102-1012</t>
  </si>
  <si>
    <t>400系列FC650 C底部导壳</t>
  </si>
  <si>
    <t>DIF MACH HC27000/35000</t>
  </si>
  <si>
    <t>7.420</t>
  </si>
  <si>
    <t>9.485</t>
  </si>
  <si>
    <t>101-369Q</t>
  </si>
  <si>
    <t>675系列HC35000/27000 导壳</t>
  </si>
  <si>
    <t>P101-369Q/370Q</t>
  </si>
  <si>
    <t>102-1750-22</t>
  </si>
  <si>
    <t>102-1180-3</t>
  </si>
  <si>
    <t>IMP MACH 538P100 CSHD</t>
  </si>
  <si>
    <t>101-999L</t>
  </si>
  <si>
    <t>538PCHSD系列538P100 压紧叶轮</t>
  </si>
  <si>
    <t>BRG CARRIER MACH SKIMCUT</t>
  </si>
  <si>
    <t>DIF MACH 538P NPSH</t>
  </si>
  <si>
    <t>Z13457-1</t>
  </si>
  <si>
    <t>DIF MACH 400P10</t>
  </si>
  <si>
    <t>101-1124Q</t>
  </si>
  <si>
    <t>400系列400P10导壳</t>
  </si>
  <si>
    <t>Z5670</t>
  </si>
  <si>
    <t>DRIVER THR WASHER</t>
  </si>
  <si>
    <t>102-1358</t>
  </si>
  <si>
    <t>55系列 推力盘</t>
  </si>
  <si>
    <t>P102-1358</t>
  </si>
  <si>
    <t>Z815-05</t>
  </si>
  <si>
    <t>0.38</t>
  </si>
  <si>
    <t>102-1355-1</t>
  </si>
  <si>
    <t>IMP WJJ1200 W/BAL HOLES</t>
  </si>
  <si>
    <t>101-397L</t>
  </si>
  <si>
    <t>1000系列WJJ1200A叶轮(铜)</t>
  </si>
  <si>
    <t>P101-395L</t>
  </si>
  <si>
    <t>BEARING BOX LID LT-300E</t>
  </si>
  <si>
    <t>DI 65-40-12</t>
  </si>
  <si>
    <t>ML</t>
  </si>
  <si>
    <t>CAP SHIPPING</t>
  </si>
  <si>
    <t>102-1238</t>
  </si>
  <si>
    <t>338系列保护器 运输帽A</t>
  </si>
  <si>
    <t>P102-1238</t>
  </si>
  <si>
    <t>RTNR BRG</t>
  </si>
  <si>
    <t>102-1329</t>
  </si>
  <si>
    <t>338系列轴承座体</t>
  </si>
  <si>
    <t>CAP SHPG 1025T</t>
  </si>
  <si>
    <t>102-1274-7</t>
  </si>
  <si>
    <t>1025系列泵运输帽</t>
  </si>
  <si>
    <t>59363</t>
  </si>
  <si>
    <t>BRG T RING NOTCHED 725S</t>
  </si>
  <si>
    <t>NS</t>
  </si>
  <si>
    <t>SPACER COMPRESSION</t>
  </si>
  <si>
    <t>102-1807-3</t>
  </si>
  <si>
    <t>压缩环</t>
  </si>
  <si>
    <t>102-1751-67</t>
  </si>
  <si>
    <t>L</t>
  </si>
  <si>
    <t>IMP MACH 400GINPSHL</t>
  </si>
  <si>
    <t>0.775</t>
  </si>
  <si>
    <t>101-319L</t>
  </si>
  <si>
    <t>400FCNPSH叶轮</t>
  </si>
  <si>
    <t>P101-319L</t>
  </si>
  <si>
    <t>102-1751-95</t>
  </si>
  <si>
    <t>102-1751-89</t>
  </si>
  <si>
    <t>DIF MACH GC2900/3500</t>
  </si>
  <si>
    <t>101-325Q</t>
  </si>
  <si>
    <t>130CL450 导壳</t>
  </si>
  <si>
    <t>P101-325Q</t>
  </si>
  <si>
    <t>DIF BTM DC950</t>
  </si>
  <si>
    <t>102-1070</t>
  </si>
  <si>
    <t>338系列DC950 底部导壳</t>
  </si>
  <si>
    <t>P102-1070</t>
  </si>
  <si>
    <t>102-1751-93</t>
  </si>
  <si>
    <t>102-1750-6</t>
  </si>
  <si>
    <t>P102-1309-30</t>
  </si>
  <si>
    <t>102-1750-21</t>
  </si>
  <si>
    <t>DIF BTM MACH 400P16</t>
  </si>
  <si>
    <t>0.9</t>
  </si>
  <si>
    <t>102-1084</t>
  </si>
  <si>
    <t>400系列400P16 底部导壳</t>
  </si>
  <si>
    <t>P102-1084</t>
  </si>
  <si>
    <t>102-1179</t>
  </si>
  <si>
    <t>538SHD 轴承支架</t>
  </si>
  <si>
    <t>P102-1148</t>
  </si>
  <si>
    <t>102-1753-133</t>
  </si>
  <si>
    <t>DIF MACH 538G110</t>
  </si>
  <si>
    <t>RING ENTRANCE  400P</t>
  </si>
  <si>
    <t>102-1780</t>
  </si>
  <si>
    <t>400系列400P泵 入口环A</t>
  </si>
  <si>
    <t>P102-1446</t>
  </si>
  <si>
    <t>102-1750-39</t>
  </si>
  <si>
    <t>BRG SPIDER SKIMCUT</t>
  </si>
  <si>
    <t>102-1877</t>
  </si>
  <si>
    <t>400GS 轴承支架 A</t>
  </si>
  <si>
    <t>102-3110</t>
  </si>
  <si>
    <t>400系列 400P轴承支架C</t>
  </si>
  <si>
    <t>SE9865G13</t>
  </si>
  <si>
    <t>DVTR GASSEP MACH</t>
  </si>
  <si>
    <t>2.22</t>
  </si>
  <si>
    <t>102-1412</t>
  </si>
  <si>
    <t>513系列 导流壳A</t>
  </si>
  <si>
    <t>P102-1412</t>
  </si>
  <si>
    <t>Z10950</t>
  </si>
  <si>
    <t>HOUSING-BRG THB 3.55</t>
  </si>
  <si>
    <t>1.65</t>
  </si>
  <si>
    <t>102-1151</t>
  </si>
  <si>
    <t>55系列分离器 THB轴支架</t>
  </si>
  <si>
    <t>P102-1151</t>
  </si>
  <si>
    <t>Z7793</t>
  </si>
  <si>
    <t>ADPTR XOVER DIFF RGV</t>
  </si>
  <si>
    <t>1.135</t>
  </si>
  <si>
    <t>102-1341</t>
  </si>
  <si>
    <t>55系列分离器交叉导轮</t>
  </si>
  <si>
    <t>P102-1342</t>
  </si>
  <si>
    <t>Z815-60</t>
  </si>
  <si>
    <t>2.28</t>
  </si>
  <si>
    <t>102-1355-7</t>
  </si>
  <si>
    <t>IMP WM3700</t>
  </si>
  <si>
    <t>12.7</t>
  </si>
  <si>
    <t>101-786L</t>
  </si>
  <si>
    <t>1038WM3700叶轮</t>
  </si>
  <si>
    <t>IMP MACH WN1600</t>
  </si>
  <si>
    <t>101-1198L</t>
  </si>
  <si>
    <t>900系列 WN1600叶轮</t>
  </si>
  <si>
    <t>P101-1022L</t>
  </si>
  <si>
    <t>CAP SHPG MTR 450</t>
  </si>
  <si>
    <t>2.43</t>
  </si>
  <si>
    <t>102-1247</t>
  </si>
  <si>
    <t>450系列 电机下帽</t>
  </si>
  <si>
    <t>P102-1247</t>
  </si>
  <si>
    <t>CAP SHPG 562</t>
  </si>
  <si>
    <t>3.88</t>
  </si>
  <si>
    <t>102-1252</t>
  </si>
  <si>
    <t>562系列 运输帽</t>
  </si>
  <si>
    <t>P102-1252</t>
  </si>
  <si>
    <t>CAP SHPG 562HV</t>
  </si>
  <si>
    <t>3.4</t>
  </si>
  <si>
    <t>102-1274-6</t>
  </si>
  <si>
    <t>562HV 运输帽</t>
  </si>
  <si>
    <t>COVER INSPECT LT-100E</t>
  </si>
  <si>
    <t>Marsha Moore</t>
  </si>
  <si>
    <t>102-1870</t>
  </si>
  <si>
    <t>LT-100E 护盖</t>
  </si>
  <si>
    <t>Machining</t>
  </si>
  <si>
    <t>102-1752-4</t>
  </si>
  <si>
    <t>DIF MACH 538P100 CSHD ET</t>
  </si>
  <si>
    <t>101-999Q</t>
  </si>
  <si>
    <t>538PCSHD系列P100导壳</t>
  </si>
  <si>
    <t>SPCR COMP 538PET</t>
  </si>
  <si>
    <t>102-1393-1</t>
  </si>
  <si>
    <t>538系列压缩环</t>
  </si>
  <si>
    <t>102-3233-9</t>
  </si>
  <si>
    <t>538P系列 压缩环</t>
  </si>
  <si>
    <t>P102-3233-9</t>
  </si>
  <si>
    <t>102-3233-4</t>
  </si>
  <si>
    <t>P102-3233-4</t>
  </si>
  <si>
    <t>102-1751-11</t>
  </si>
  <si>
    <t>P102-1976-2</t>
  </si>
  <si>
    <t>BRG. SPDR TOP</t>
  </si>
  <si>
    <t>0.7</t>
  </si>
  <si>
    <t>102-1133</t>
  </si>
  <si>
    <t>338系列 顶部轴支架</t>
  </si>
  <si>
    <t>P102-1133</t>
  </si>
  <si>
    <t>DVTR GASSEP</t>
  </si>
  <si>
    <t>102-1411</t>
  </si>
  <si>
    <t>513系列 导流壳</t>
  </si>
  <si>
    <t>P102-1411</t>
  </si>
  <si>
    <t>0.093</t>
  </si>
  <si>
    <t>102-1751-50</t>
  </si>
  <si>
    <t>102-1753-88</t>
  </si>
  <si>
    <t>102-1753-102</t>
  </si>
  <si>
    <t>DIF BTM MACH HC10000</t>
  </si>
  <si>
    <t>2.88</t>
  </si>
  <si>
    <t>102-1068</t>
  </si>
  <si>
    <t>675HC7800/HC10000 底部导壳</t>
  </si>
  <si>
    <t>P102-1068</t>
  </si>
  <si>
    <t>IMP MACH HC16000</t>
  </si>
  <si>
    <t>101-363L</t>
  </si>
  <si>
    <t>675HC16000叶轮</t>
  </si>
  <si>
    <t>P101-363L</t>
  </si>
  <si>
    <t>102-1750-5</t>
  </si>
  <si>
    <t>102-1750-9</t>
  </si>
  <si>
    <t>0.15</t>
  </si>
  <si>
    <t>102-1750-4</t>
  </si>
  <si>
    <t>0.11</t>
  </si>
  <si>
    <t>102-1753-2</t>
  </si>
  <si>
    <t>102-1752-6</t>
  </si>
  <si>
    <t>ADPT CPRSN TUBE</t>
  </si>
  <si>
    <t>102-1390</t>
  </si>
  <si>
    <t>562系列 压缩环</t>
  </si>
  <si>
    <t>DIF BTM 400P3 MACH</t>
  </si>
  <si>
    <t>102-1823</t>
  </si>
  <si>
    <t>400P系列400P3 底部导壳</t>
  </si>
  <si>
    <t>P102-1119</t>
  </si>
  <si>
    <t>5/5/06</t>
  </si>
  <si>
    <t>102-1753-154</t>
  </si>
  <si>
    <t>P102-1753-106</t>
  </si>
  <si>
    <t>102-3194-1</t>
  </si>
  <si>
    <t>385系列 385P压缩环</t>
  </si>
  <si>
    <t>P102-3194-1</t>
  </si>
  <si>
    <t>ADPTR CPRSN 538P NPSH</t>
  </si>
  <si>
    <t>OBSOLETE</t>
  </si>
  <si>
    <t>Z4956</t>
  </si>
  <si>
    <t>RING-ENTRANCE RGV2</t>
  </si>
  <si>
    <t>1.05</t>
  </si>
  <si>
    <t>102-1351</t>
  </si>
  <si>
    <t>55系列分离器 入口环</t>
  </si>
  <si>
    <t>P102-1351</t>
  </si>
  <si>
    <t>Z815-70</t>
  </si>
  <si>
    <t>102-1355-8</t>
  </si>
  <si>
    <t>IMP MACH WJJ1000A W/BH</t>
  </si>
  <si>
    <t>101-396L</t>
  </si>
  <si>
    <t>1000系列WJJ1000A叶轮(铜)</t>
  </si>
  <si>
    <t>P101-396L</t>
  </si>
  <si>
    <t>SE23698P07</t>
  </si>
  <si>
    <t>23698P07</t>
  </si>
  <si>
    <t>102-3193</t>
  </si>
  <si>
    <t>1000系列 出口隔套</t>
  </si>
  <si>
    <t>P102-3193</t>
  </si>
  <si>
    <t>400 GAS SEPERATOR (REDA TYPE)</t>
  </si>
  <si>
    <t>S/A</t>
  </si>
  <si>
    <t>104-69</t>
  </si>
  <si>
    <t>圣垂400RGS分离器 分离器</t>
  </si>
  <si>
    <t>102T-134</t>
  </si>
  <si>
    <t>Assembly</t>
  </si>
  <si>
    <t>CAP SHPNG 725/675</t>
  </si>
  <si>
    <t>5.23</t>
  </si>
  <si>
    <t>102-1256</t>
  </si>
  <si>
    <t>725系列 电机下帽</t>
  </si>
  <si>
    <t>P102-1256</t>
  </si>
  <si>
    <t>CAP SHPG LOW</t>
  </si>
  <si>
    <t>1.44</t>
  </si>
  <si>
    <t>102-1234</t>
  </si>
  <si>
    <t>P102-1234</t>
  </si>
  <si>
    <t>CAP SHPG BTM FPHV</t>
  </si>
  <si>
    <t>102-1243</t>
  </si>
  <si>
    <t>400系列HV 运输帽</t>
  </si>
  <si>
    <t>P102-1243</t>
  </si>
  <si>
    <t>102-1251</t>
  </si>
  <si>
    <t>562系列 下运输帽</t>
  </si>
  <si>
    <t>P102-1251</t>
  </si>
  <si>
    <t xml:space="preserve">CAP SHPG 338 </t>
  </si>
  <si>
    <t>102-1274-1</t>
  </si>
  <si>
    <t>338泵 运输帽</t>
  </si>
  <si>
    <t>102-1274-9</t>
  </si>
  <si>
    <t>1200泵 运输帽</t>
  </si>
  <si>
    <t>CAP  SHIG FLAT 380HV</t>
  </si>
  <si>
    <t>102-1274-10</t>
  </si>
  <si>
    <t>302836</t>
  </si>
  <si>
    <t>CMS036</t>
  </si>
  <si>
    <t>FROM SE22359P15</t>
  </si>
  <si>
    <t>101-520Q</t>
  </si>
  <si>
    <t>170CL3600/4600ARC 导壳</t>
  </si>
  <si>
    <t>P101-520Q</t>
  </si>
  <si>
    <t>DIF BTM MACH HC27000/35000</t>
  </si>
  <si>
    <t>102-1065</t>
  </si>
  <si>
    <t>675系列HC27000-35000 底部导壳B</t>
  </si>
  <si>
    <t>P102-1063</t>
  </si>
  <si>
    <t>DIF BTM 538P23 MACH</t>
  </si>
  <si>
    <t>102-1076</t>
  </si>
  <si>
    <t>538系列P21 底部导壳</t>
  </si>
  <si>
    <t>102-1148</t>
  </si>
  <si>
    <t>538系列泵 轴承支架</t>
  </si>
  <si>
    <t>63435</t>
  </si>
  <si>
    <t>102-1807-4</t>
  </si>
  <si>
    <t>562系列 压缩环B</t>
  </si>
  <si>
    <t>P102-1807-4</t>
  </si>
  <si>
    <t>102-3233-7</t>
  </si>
  <si>
    <t>SLV SPACER</t>
  </si>
  <si>
    <t>0.185</t>
  </si>
  <si>
    <t>102-1752-58</t>
  </si>
  <si>
    <t>DVTR MACH GASSEP DRS</t>
  </si>
  <si>
    <t>102-1409</t>
  </si>
  <si>
    <t>338系列 导流壳</t>
  </si>
  <si>
    <t>P102-1409</t>
  </si>
  <si>
    <t>BRG SPDR</t>
  </si>
  <si>
    <t>1.295</t>
  </si>
  <si>
    <t>102-1135</t>
  </si>
  <si>
    <t>400系列分离器 底部轴支架</t>
  </si>
  <si>
    <t>P102-1137</t>
  </si>
  <si>
    <t>102-1751-92</t>
  </si>
  <si>
    <t>102-1751-56</t>
  </si>
  <si>
    <t>P102-1309-56</t>
  </si>
  <si>
    <t>102-1750-23</t>
  </si>
  <si>
    <t>DIF BTM 400P30 MACH</t>
  </si>
  <si>
    <t>0.53</t>
  </si>
  <si>
    <t>102-1109</t>
  </si>
  <si>
    <t>400P30底部 底部导壳</t>
  </si>
  <si>
    <t>P102-1109</t>
  </si>
  <si>
    <t>0.025</t>
  </si>
  <si>
    <t>102-1750-2</t>
  </si>
  <si>
    <t>DIF MACH KC11000AR</t>
  </si>
  <si>
    <t>101-694Q</t>
  </si>
  <si>
    <t>140CL1400AR 导壳</t>
  </si>
  <si>
    <t>P101-694Q</t>
  </si>
  <si>
    <t>102-1753-4</t>
  </si>
  <si>
    <t>DIF MACH 562P200</t>
  </si>
  <si>
    <t>101-847Q</t>
  </si>
  <si>
    <t>562P系列 562P200 导壳</t>
  </si>
  <si>
    <t>P101-339Q</t>
  </si>
  <si>
    <t>DIF BTM MACH 400P60 PRECTD AX</t>
  </si>
  <si>
    <t>102-1863</t>
  </si>
  <si>
    <t>400系列40GHV 底部导壳</t>
  </si>
  <si>
    <t>DIF MACH 538GLS68</t>
  </si>
  <si>
    <t>101-1158Q</t>
  </si>
  <si>
    <t>538P系列 538GLS68 导壳</t>
  </si>
  <si>
    <t>P101-1158Q</t>
  </si>
  <si>
    <t>TUBE CHMBR CPRSN</t>
  </si>
  <si>
    <t>102-1852-1</t>
  </si>
  <si>
    <t>538GS     641# 衬筒A</t>
  </si>
  <si>
    <t>102-1753-161</t>
  </si>
  <si>
    <t>P102-1753-124</t>
  </si>
  <si>
    <t>DIF MACH WJ1000 ARC SKIMCUT</t>
  </si>
  <si>
    <t>Z2380</t>
  </si>
  <si>
    <t>DIF MACH RC5</t>
  </si>
  <si>
    <t>0.983</t>
  </si>
  <si>
    <t>101-450Q</t>
  </si>
  <si>
    <t>55RC5导壳</t>
  </si>
  <si>
    <t>P101-450Q</t>
  </si>
  <si>
    <t>Z4132</t>
  </si>
  <si>
    <t>S</t>
  </si>
  <si>
    <t>IMP MACH RC5</t>
  </si>
  <si>
    <t>101-450L</t>
  </si>
  <si>
    <t>55RC5叶轮</t>
  </si>
  <si>
    <t>P101-450L</t>
  </si>
  <si>
    <t>Z7843-1</t>
  </si>
  <si>
    <t>P</t>
  </si>
  <si>
    <t>DIF MACH RA7</t>
  </si>
  <si>
    <t>101-451Q</t>
  </si>
  <si>
    <t>55RA7导壳</t>
  </si>
  <si>
    <t>P101-451Q</t>
  </si>
  <si>
    <t>IMP MACH HC12500 CMS036</t>
  </si>
  <si>
    <t>FROM SE26061P17</t>
  </si>
  <si>
    <t>101-899L</t>
  </si>
  <si>
    <t>P101-899L</t>
  </si>
  <si>
    <t>CAPSHPG</t>
  </si>
  <si>
    <t>102-1274-11</t>
  </si>
  <si>
    <t>875泵 运输帽</t>
  </si>
  <si>
    <t>55553</t>
  </si>
  <si>
    <t>DIF FC650 AR MACH</t>
  </si>
  <si>
    <t>0.815</t>
  </si>
  <si>
    <t>Y</t>
  </si>
  <si>
    <t>DIF MACH WJ-1000/1200</t>
  </si>
  <si>
    <t>31</t>
  </si>
  <si>
    <t>102-1807-1</t>
  </si>
  <si>
    <t>P102-1807-3</t>
  </si>
  <si>
    <t>102-1807-6</t>
  </si>
  <si>
    <t>P102-1807-6</t>
  </si>
  <si>
    <t>IMP MACH HC20000 CMS036</t>
  </si>
  <si>
    <t>FROM SE22359P03</t>
  </si>
  <si>
    <t>101-1281L</t>
  </si>
  <si>
    <t>170系列CL2600叶轮C</t>
  </si>
  <si>
    <t>P101-1281L</t>
  </si>
  <si>
    <t>102-1393-4</t>
  </si>
  <si>
    <t>70系列 压缩环B</t>
  </si>
  <si>
    <t>P102-1393-1</t>
  </si>
  <si>
    <t>DIF BTM MACH 400P18 ET</t>
  </si>
  <si>
    <t>102-3247</t>
  </si>
  <si>
    <t>400P18底部导壳B</t>
  </si>
  <si>
    <t>DIF MACH 400P29 AR</t>
  </si>
  <si>
    <t>IMP MACH WI700LS ARC 875S</t>
  </si>
  <si>
    <t>101-1308L</t>
  </si>
  <si>
    <t>875系列WI700LS轴承叶轮C</t>
  </si>
  <si>
    <t>102-1751-71</t>
  </si>
  <si>
    <t>DIF GC4100 MACH</t>
  </si>
  <si>
    <t>2.78</t>
  </si>
  <si>
    <t>101-329Q</t>
  </si>
  <si>
    <t>130CL500 导壳</t>
  </si>
  <si>
    <t>P101-329Q</t>
  </si>
  <si>
    <t>IMP MACH GC4100</t>
  </si>
  <si>
    <t>1.09</t>
  </si>
  <si>
    <t>101-329L</t>
  </si>
  <si>
    <t>130CL500叶轮</t>
  </si>
  <si>
    <t>P101-329L</t>
  </si>
  <si>
    <t>IMP MACH GC3500</t>
  </si>
  <si>
    <t>0.95</t>
  </si>
  <si>
    <t>101-325L</t>
  </si>
  <si>
    <t>130CL450叶轮</t>
  </si>
  <si>
    <t>P101-325L</t>
  </si>
  <si>
    <t>102-1751-24</t>
  </si>
  <si>
    <t>0.032</t>
  </si>
  <si>
    <t>102-1751-10</t>
  </si>
  <si>
    <t>DIF BTM DC2200C</t>
  </si>
  <si>
    <t>102-1073</t>
  </si>
  <si>
    <t>338系列DC2200C 底部导壳</t>
  </si>
  <si>
    <t>P102-1072</t>
  </si>
  <si>
    <t>102-1752-43</t>
  </si>
  <si>
    <t>102-1134</t>
  </si>
  <si>
    <t>338系列分离器 底部轴支架</t>
  </si>
  <si>
    <t>P102-1134</t>
  </si>
  <si>
    <t>102-1751-42</t>
  </si>
  <si>
    <t>102-1751-40</t>
  </si>
  <si>
    <t>0.18</t>
  </si>
  <si>
    <t>102-1753-51</t>
  </si>
  <si>
    <t>102-1752-78</t>
  </si>
  <si>
    <t>P102-1309-27</t>
  </si>
  <si>
    <t>102-1753-63</t>
  </si>
  <si>
    <t>DIF BTM MACH HC16000</t>
  </si>
  <si>
    <t>2.89</t>
  </si>
  <si>
    <t>102-1058</t>
  </si>
  <si>
    <t>675系列16000 底部导壳</t>
  </si>
  <si>
    <t>P102-1058</t>
  </si>
  <si>
    <t>102-1750-18</t>
  </si>
  <si>
    <t>102-1753-25</t>
  </si>
  <si>
    <t>P102-1309-91</t>
  </si>
  <si>
    <t>SLV SPCR CASTOD</t>
  </si>
  <si>
    <t>102-1750-25</t>
  </si>
  <si>
    <t>102-1753-1</t>
  </si>
  <si>
    <t>DIF MACH 538PLS100 SSD</t>
  </si>
  <si>
    <t>101-719Q-1</t>
  </si>
  <si>
    <t>538PHV100 轴承导壳</t>
  </si>
  <si>
    <t>P101-719Q-1</t>
  </si>
  <si>
    <t>102-1750-44</t>
  </si>
  <si>
    <t>102-1750-48</t>
  </si>
  <si>
    <t>102-1356-9</t>
  </si>
  <si>
    <t>DIF BTM MACH 538GLS68</t>
  </si>
  <si>
    <t>102-1872</t>
  </si>
  <si>
    <t>538系列538GLS68 底部导壳</t>
  </si>
  <si>
    <t>P102-1806</t>
  </si>
  <si>
    <t>102-1852-4</t>
  </si>
  <si>
    <t>DIF MACH WI700LS ARC 875S</t>
  </si>
  <si>
    <t>Vicki Williams</t>
  </si>
  <si>
    <t>101-1308Q</t>
  </si>
  <si>
    <t>875系列WI700LS导壳C</t>
  </si>
  <si>
    <t>DIF BTM MACH 538P NPSH</t>
  </si>
  <si>
    <t>DIF MACH 400GINPSHL</t>
  </si>
  <si>
    <t>101-1464Q</t>
  </si>
  <si>
    <t>400系列NPSH导壳</t>
  </si>
  <si>
    <t>Z7842-1</t>
  </si>
  <si>
    <t>IMP MACH RA7</t>
  </si>
  <si>
    <t>101-451L</t>
  </si>
  <si>
    <t>55RA7叶轮</t>
  </si>
  <si>
    <t>P101-451L</t>
  </si>
  <si>
    <t>DIF MACH HC12500 CMS036</t>
  </si>
  <si>
    <t>FROM SE26061P13</t>
  </si>
  <si>
    <t>101-899Q</t>
  </si>
  <si>
    <t>675系列HC12500导壳A</t>
  </si>
  <si>
    <t>INTK MACH</t>
  </si>
  <si>
    <t>CMS044</t>
  </si>
  <si>
    <t>$134.71/$110.42 semi-mach</t>
  </si>
  <si>
    <t>102-3104</t>
  </si>
  <si>
    <t>562P系列泵 吸入口接头</t>
  </si>
  <si>
    <t>P102-3104</t>
  </si>
  <si>
    <t>1.23</t>
  </si>
  <si>
    <t>102-1255</t>
  </si>
  <si>
    <t>375系列电机 运输帽</t>
  </si>
  <si>
    <t>P102-1255a</t>
  </si>
  <si>
    <t>SHPG. CAP 562</t>
  </si>
  <si>
    <t>4.53</t>
  </si>
  <si>
    <t>102-1250</t>
  </si>
  <si>
    <t>P102-1250</t>
  </si>
  <si>
    <t>RTNR BRG 338</t>
  </si>
  <si>
    <t>1.84</t>
  </si>
  <si>
    <t>102-1321</t>
  </si>
  <si>
    <t>338系列 轴承座体A</t>
  </si>
  <si>
    <t>P102-1321b</t>
  </si>
  <si>
    <t>CLASS-30</t>
  </si>
  <si>
    <t>102-1965</t>
  </si>
  <si>
    <t>875系列运输帽A</t>
  </si>
  <si>
    <t>102-1752-45</t>
  </si>
  <si>
    <t>P102-1752-45</t>
  </si>
  <si>
    <t>301851</t>
  </si>
  <si>
    <t xml:space="preserve">IMP MACH 538GLS68 </t>
  </si>
  <si>
    <t>101-1236L</t>
  </si>
  <si>
    <t>538系列 538GLS68叶轮A</t>
  </si>
  <si>
    <t>P101-1236L</t>
  </si>
  <si>
    <t>302840</t>
  </si>
  <si>
    <t>DIF BTM HC27000</t>
  </si>
  <si>
    <t>FROM SE22359P18</t>
  </si>
  <si>
    <t>102-3087</t>
  </si>
  <si>
    <t>538系列 538P100底部导壳</t>
  </si>
  <si>
    <t>P102-1878</t>
  </si>
  <si>
    <t>102-1393-5</t>
  </si>
  <si>
    <t>P102-1393-3</t>
  </si>
  <si>
    <t>102-3195</t>
  </si>
  <si>
    <t>538系列 538P62/75底部导壳D</t>
  </si>
  <si>
    <t>P102-3195</t>
  </si>
  <si>
    <t>102-1751-49</t>
  </si>
  <si>
    <t>102-1750-53</t>
  </si>
  <si>
    <t>P102-1750-53</t>
  </si>
  <si>
    <t>102-1751-66</t>
  </si>
  <si>
    <t>0.08</t>
  </si>
  <si>
    <t>102-1751-33</t>
  </si>
  <si>
    <t>313060</t>
  </si>
  <si>
    <t>0.13</t>
  </si>
  <si>
    <t>102-1317-5</t>
  </si>
  <si>
    <t>轴承套</t>
  </si>
  <si>
    <t>P102-1310</t>
  </si>
  <si>
    <t>BSHG PRE-MACH</t>
  </si>
  <si>
    <t>102-1317-12</t>
  </si>
  <si>
    <t>GUIDE VANE 513</t>
  </si>
  <si>
    <t>0.52</t>
  </si>
  <si>
    <t>102-1403</t>
  </si>
  <si>
    <t>513系列 涡轮</t>
  </si>
  <si>
    <t>DIF MACH GC1700</t>
  </si>
  <si>
    <t>101-323Q</t>
  </si>
  <si>
    <t>513GC1700 导壳</t>
  </si>
  <si>
    <t>P101-323Q</t>
  </si>
  <si>
    <t>A1</t>
  </si>
  <si>
    <t>102-1136</t>
  </si>
  <si>
    <t>400系列分离器底部轴支架</t>
  </si>
  <si>
    <t>DIF BTM GC3500C</t>
  </si>
  <si>
    <t>0.83</t>
  </si>
  <si>
    <t>102-1034</t>
  </si>
  <si>
    <t>513系列GC3500/GC2900 底部导壳</t>
  </si>
  <si>
    <t>P102-1035</t>
  </si>
  <si>
    <t>102-1753-78</t>
  </si>
  <si>
    <t>102-1752-25</t>
  </si>
  <si>
    <t>102-1751-58</t>
  </si>
  <si>
    <t>DIF BTM MACH FC450</t>
  </si>
  <si>
    <t>102-1002</t>
  </si>
  <si>
    <t>400FC450 底部导壳</t>
  </si>
  <si>
    <t>P102-1014</t>
  </si>
  <si>
    <t>DIF BTM MACH GCNPSH</t>
  </si>
  <si>
    <t>0.765</t>
  </si>
  <si>
    <t>102-1042</t>
  </si>
  <si>
    <t>513系列GCNPSH 底部导壳</t>
  </si>
  <si>
    <t>P102-1042</t>
  </si>
  <si>
    <t>102-1753-43</t>
  </si>
  <si>
    <t>102-1751-61</t>
  </si>
  <si>
    <t>DIF BTM MACH KC20000AR</t>
  </si>
  <si>
    <t>1.945</t>
  </si>
  <si>
    <t>102-1049</t>
  </si>
  <si>
    <t>562系列KC20000C 底部导壳</t>
  </si>
  <si>
    <t>102-1750-24</t>
  </si>
  <si>
    <t>DIF BTM MACH 538P37</t>
  </si>
  <si>
    <t>102-1078</t>
  </si>
  <si>
    <t>538系列P37 底部导壳</t>
  </si>
  <si>
    <t>DIF MACH 538P62/75 SSD</t>
  </si>
  <si>
    <t>IMP MACH KC11000AR</t>
  </si>
  <si>
    <t>101-694L</t>
  </si>
  <si>
    <t>140CL1400AR叶轮</t>
  </si>
  <si>
    <t>IMP MACH 538G110</t>
  </si>
  <si>
    <t>102-1753-164</t>
  </si>
  <si>
    <t>102-1753-156</t>
  </si>
  <si>
    <t>DIF BTM MACH 400P29</t>
  </si>
  <si>
    <t>102-1994</t>
  </si>
  <si>
    <t>400P系列泵400P29 底部导壳</t>
  </si>
  <si>
    <t>P102-1994</t>
  </si>
  <si>
    <t>102-3194-2</t>
  </si>
  <si>
    <t>P102-3194-2</t>
  </si>
  <si>
    <t>BRG BTM MACH</t>
  </si>
  <si>
    <t>102-3273</t>
  </si>
  <si>
    <t>400P系列底部轴承支架</t>
  </si>
  <si>
    <t>SE6456P14</t>
  </si>
  <si>
    <t>DIF MACH WI600</t>
  </si>
  <si>
    <t>20</t>
  </si>
  <si>
    <t>101-466Q</t>
  </si>
  <si>
    <t>875系列WI600/700导壳A</t>
  </si>
  <si>
    <t>Z4229</t>
  </si>
  <si>
    <t>IMP MACH RGV</t>
  </si>
  <si>
    <t>0.73</t>
  </si>
  <si>
    <t>101-454L</t>
  </si>
  <si>
    <t>70系列RGV叶轮</t>
  </si>
  <si>
    <t>P101-454L</t>
  </si>
  <si>
    <t>Z6837</t>
  </si>
  <si>
    <t>CAP SHIPPING POT CAV BM/RM</t>
  </si>
  <si>
    <t>0.235</t>
  </si>
  <si>
    <t>102-1213</t>
  </si>
  <si>
    <t>RM BM HM 小扁护帽</t>
  </si>
  <si>
    <t>P102-1213a</t>
  </si>
  <si>
    <t>Z7791</t>
  </si>
  <si>
    <t>BEARING-DIFF MACH RGV-HB</t>
  </si>
  <si>
    <t>1.11</t>
  </si>
  <si>
    <t>102-1333</t>
  </si>
  <si>
    <t>55系列分离器 轴承导壳</t>
  </si>
  <si>
    <t>P102-1333</t>
  </si>
  <si>
    <t>Z7796</t>
  </si>
  <si>
    <t>BRG SPDR 1.247 ID NR</t>
  </si>
  <si>
    <t>102-1373</t>
  </si>
  <si>
    <t>70系列星型轴承</t>
  </si>
  <si>
    <t>P102-1373</t>
  </si>
  <si>
    <t>102-3115</t>
  </si>
  <si>
    <t>380P/385PHV 运输帽</t>
  </si>
  <si>
    <t>600343</t>
  </si>
  <si>
    <t>SEAL HOUSING LT-100E</t>
  </si>
  <si>
    <t>102-1871</t>
  </si>
  <si>
    <t>LT-100E 密封座</t>
  </si>
  <si>
    <t>CSTG XMBR SUPT PMP HZ SKID</t>
  </si>
  <si>
    <t>61693</t>
  </si>
  <si>
    <t>102-1750-17</t>
  </si>
  <si>
    <t>DIF BTM GC2200C</t>
  </si>
  <si>
    <t>102-1032</t>
  </si>
  <si>
    <t>513GC2200C 底部导壳</t>
  </si>
  <si>
    <t>P102-1032</t>
  </si>
  <si>
    <t>DIF BTM MACH 400FCNPSH</t>
  </si>
  <si>
    <t>0.75</t>
  </si>
  <si>
    <t>102-1020</t>
  </si>
  <si>
    <t>400系列NPSH 底部导壳</t>
  </si>
  <si>
    <t>P102-1020</t>
  </si>
  <si>
    <t>DIF BTM MACH 400P22</t>
  </si>
  <si>
    <t>1.115</t>
  </si>
  <si>
    <t>102-1086</t>
  </si>
  <si>
    <t>400系列P22 底部导壳</t>
  </si>
  <si>
    <t>P102-1086</t>
  </si>
  <si>
    <t xml:space="preserve">SLV SPCR </t>
  </si>
  <si>
    <t>102-1753-24</t>
  </si>
  <si>
    <t>DIF MACH 400P22</t>
  </si>
  <si>
    <t>1.145</t>
  </si>
  <si>
    <t>101-351Q</t>
  </si>
  <si>
    <t>400P22 导壳</t>
  </si>
  <si>
    <t>P101-351Q</t>
  </si>
  <si>
    <t>102-1807-5</t>
  </si>
  <si>
    <t>P102-1807-5</t>
  </si>
  <si>
    <t>DIF BTM SKIMCUT 538G68</t>
  </si>
  <si>
    <t>102-3119</t>
  </si>
  <si>
    <t>538系列 底部导壳</t>
  </si>
  <si>
    <t>P102-3111</t>
  </si>
  <si>
    <t>102-1753-84</t>
  </si>
  <si>
    <t>P102-1753-170</t>
  </si>
  <si>
    <t>SPCR COMP 539S</t>
  </si>
  <si>
    <t>DRIVER-THRUST WASHER</t>
  </si>
  <si>
    <t>INDUCER</t>
  </si>
  <si>
    <t>102-1406</t>
  </si>
  <si>
    <t>400系列 诱导轮A</t>
  </si>
  <si>
    <t>P102-1406</t>
  </si>
  <si>
    <t>BSHG 1.11 X 1.627 X 1.25</t>
  </si>
  <si>
    <t>102-1317-14</t>
  </si>
  <si>
    <t xml:space="preserve">  轴承套</t>
  </si>
  <si>
    <t>P102-1317-13</t>
  </si>
  <si>
    <t>GUIDE VANE SEP</t>
  </si>
  <si>
    <t>102-1401</t>
  </si>
  <si>
    <t>338系列 涡轮</t>
  </si>
  <si>
    <t>P102-1401</t>
  </si>
  <si>
    <t>GUIDE VANE 400</t>
  </si>
  <si>
    <t>0.26</t>
  </si>
  <si>
    <t>102-1402</t>
  </si>
  <si>
    <t>400系列 涡轮</t>
  </si>
  <si>
    <t>P102-1402</t>
  </si>
  <si>
    <t>IMP FC1200 MACH</t>
  </si>
  <si>
    <t>W/WSHR</t>
  </si>
  <si>
    <t>0.385</t>
  </si>
  <si>
    <t>101-296L</t>
  </si>
  <si>
    <t>98CL160叶轮</t>
  </si>
  <si>
    <t>P101-296L</t>
  </si>
  <si>
    <t>DIF BTM GC4100C MACH</t>
  </si>
  <si>
    <t>102-1035</t>
  </si>
  <si>
    <t>513系列GC4100 底部导壳</t>
  </si>
  <si>
    <t>102-1751-36</t>
  </si>
  <si>
    <t>102-1751-81</t>
  </si>
  <si>
    <t>102-1751-84</t>
  </si>
  <si>
    <t>102-1752-89</t>
  </si>
  <si>
    <t>P102-1309-15</t>
  </si>
  <si>
    <t>DIF BTM MACH KC15000</t>
  </si>
  <si>
    <t>102-1048</t>
  </si>
  <si>
    <t>562系列15500C 底部导壳</t>
  </si>
  <si>
    <t>DIF MACH HC16000ARC</t>
  </si>
  <si>
    <t>COPY 60656</t>
  </si>
  <si>
    <t>101-1276Q</t>
  </si>
  <si>
    <t>675系列675HC16000ARC 导壳</t>
  </si>
  <si>
    <t>P101-1276Q</t>
  </si>
  <si>
    <t>102-1750-10</t>
  </si>
  <si>
    <t>102-1750-11</t>
  </si>
  <si>
    <t>102-1750-16</t>
  </si>
  <si>
    <t>SLV  SPCR</t>
  </si>
  <si>
    <t>102-1750-19</t>
  </si>
  <si>
    <t>DIF MACH KC15500AR</t>
  </si>
  <si>
    <t>COPY 61891</t>
  </si>
  <si>
    <t>101-598Q</t>
  </si>
  <si>
    <t>140CL-2000AR 导壳</t>
  </si>
  <si>
    <t>P101-598Q</t>
  </si>
  <si>
    <t>102-1753-120</t>
  </si>
  <si>
    <t>102-1356-7</t>
  </si>
  <si>
    <t>IMP MACH 400P22</t>
  </si>
  <si>
    <t>101-351L</t>
  </si>
  <si>
    <t>400P22叶轮</t>
  </si>
  <si>
    <t>P101-351L</t>
  </si>
  <si>
    <t>102-1752-101</t>
  </si>
  <si>
    <t>102-1750-31</t>
  </si>
  <si>
    <t>TUBE CHMBR 5.226LG 400GS GSEP</t>
  </si>
  <si>
    <t>102-1866-3</t>
  </si>
  <si>
    <t xml:space="preserve">IMP MACH 538P75 CSHD </t>
  </si>
  <si>
    <t>101-1018L</t>
  </si>
  <si>
    <t>538P75压紧叶轮</t>
  </si>
  <si>
    <t>DIF MACH. WI700LS</t>
  </si>
  <si>
    <t>COPY EDA4996</t>
  </si>
  <si>
    <t>101-1044Q</t>
  </si>
  <si>
    <t>875系列 WIE-700LS 轴承导壳B</t>
  </si>
  <si>
    <t>P101-1016Q</t>
  </si>
  <si>
    <t>BUSHING FINISH-BORE</t>
  </si>
  <si>
    <t>IMP MACH 400P29 AR</t>
  </si>
  <si>
    <t>IMP MACH 1025P250</t>
  </si>
  <si>
    <t>101-1325L</t>
  </si>
  <si>
    <t>1025系列P250轴承叶轮</t>
  </si>
  <si>
    <t>P101-1245L</t>
  </si>
  <si>
    <t>DIF MACH 1025P250</t>
  </si>
  <si>
    <t>101-1245Q</t>
  </si>
  <si>
    <t>1025系列 J600 导壳</t>
  </si>
  <si>
    <t>P101-1245Q</t>
  </si>
  <si>
    <t>IMP MACH HC20000 AR</t>
  </si>
  <si>
    <t>DIF MACH 538P100 CSHD</t>
  </si>
  <si>
    <t>DIF MACH 400P35 CSHD</t>
  </si>
  <si>
    <t>61104-01</t>
  </si>
  <si>
    <t>IMP MACH 400P16</t>
  </si>
  <si>
    <t>101-350L</t>
  </si>
  <si>
    <t>400P16叶轮</t>
  </si>
  <si>
    <t>P101-350L</t>
  </si>
  <si>
    <t>Z13479-5</t>
  </si>
  <si>
    <t>IMP MACH 400P12-SHD</t>
  </si>
  <si>
    <t>Z4132-5</t>
  </si>
  <si>
    <t>4132-5</t>
  </si>
  <si>
    <t>IMP MACH RC5-HB</t>
  </si>
  <si>
    <t>Z4276</t>
  </si>
  <si>
    <t>INDUCER MACH RGV</t>
  </si>
  <si>
    <t>102-1346</t>
  </si>
  <si>
    <t>55系列分离器 诱导轮</t>
  </si>
  <si>
    <t>P102-1346</t>
  </si>
  <si>
    <t>Z815-80</t>
  </si>
  <si>
    <t>102-1355-9</t>
  </si>
  <si>
    <t>DIF MACH WN1600/WN2100</t>
  </si>
  <si>
    <t>101-1264Q</t>
  </si>
  <si>
    <t>900系列 WN1600/2100 导壳</t>
  </si>
  <si>
    <t>P101-1022Q</t>
  </si>
  <si>
    <t>IMP MACH WIJ700 W/BAL HOLED</t>
  </si>
  <si>
    <t>101-399L</t>
  </si>
  <si>
    <t>862WIJ700叶轮A(铜)</t>
  </si>
  <si>
    <t>P101-399L</t>
  </si>
  <si>
    <t>SE27749P10</t>
  </si>
  <si>
    <t>27749P10</t>
  </si>
  <si>
    <t>101-1058Q</t>
  </si>
  <si>
    <t>875系列WIJ500/700AR导壳</t>
  </si>
  <si>
    <t>DIF BTM MACH 562P200</t>
  </si>
  <si>
    <t>102-3120</t>
  </si>
  <si>
    <t>562PAR系列 562P200底部导壳A</t>
  </si>
  <si>
    <t>P102-3120</t>
  </si>
  <si>
    <t>BTM BRG CSTG</t>
  </si>
  <si>
    <t>CMS034</t>
  </si>
  <si>
    <t>CAP SHPG BTM MACH 338 SEAL</t>
  </si>
  <si>
    <t>1.41</t>
  </si>
  <si>
    <t>102-1236</t>
  </si>
  <si>
    <t>338系列保护器 运输帽</t>
  </si>
  <si>
    <t>P102-1236</t>
  </si>
  <si>
    <t>Z2167</t>
  </si>
  <si>
    <t>2.975</t>
  </si>
  <si>
    <t>102-1267</t>
  </si>
  <si>
    <t>55系列电机上 运输帽</t>
  </si>
  <si>
    <t>P102-1267a</t>
  </si>
  <si>
    <t>53413</t>
  </si>
  <si>
    <t>SE23056P48</t>
  </si>
  <si>
    <t>23056P48</t>
  </si>
  <si>
    <t>IMP HC27000</t>
  </si>
  <si>
    <t>101-577L</t>
  </si>
  <si>
    <t>170CL3600叶轮A</t>
  </si>
  <si>
    <t>P101-577L</t>
  </si>
  <si>
    <t>DIF BTM FC925 C</t>
  </si>
  <si>
    <t>102-1013</t>
  </si>
  <si>
    <t>400系列FC925C 底部导壳</t>
  </si>
  <si>
    <t>102-1752-44</t>
  </si>
  <si>
    <t>DIF BTM MACH GC8200C</t>
  </si>
  <si>
    <t>0.905</t>
  </si>
  <si>
    <t>102-1037</t>
  </si>
  <si>
    <t>513系列GC8200C 底部导壳</t>
  </si>
  <si>
    <t>P102-1036</t>
  </si>
  <si>
    <t>DIF BTM MACH 538P11</t>
  </si>
  <si>
    <t>102-1074</t>
  </si>
  <si>
    <t>538系列538P11 底部导壳</t>
  </si>
  <si>
    <t>DIF BTM R2 PUMP</t>
  </si>
  <si>
    <t>0.86</t>
  </si>
  <si>
    <t>102-1019</t>
  </si>
  <si>
    <t>R3R 底部导壳</t>
  </si>
  <si>
    <t>DIF MACH HC20000ARC CMS036</t>
  </si>
  <si>
    <t>FROM SE22359P07</t>
  </si>
  <si>
    <t>101-1242Q</t>
  </si>
  <si>
    <t>170系列 CL-2600ARC 导壳A</t>
  </si>
  <si>
    <t>P101-377Q</t>
  </si>
  <si>
    <t>102-1393-2</t>
  </si>
  <si>
    <t>302369</t>
  </si>
  <si>
    <t>302292</t>
  </si>
  <si>
    <t>102-1393-3</t>
  </si>
  <si>
    <t>SPCR COMP ET</t>
  </si>
  <si>
    <t>DIF MACH 538GLS110 SXD</t>
  </si>
  <si>
    <t>101-1319Q</t>
  </si>
  <si>
    <t>538GLS110 SXD导壳A</t>
  </si>
  <si>
    <t xml:space="preserve">DIF MACH 400G22 SXD </t>
  </si>
  <si>
    <t>101-1335Q</t>
  </si>
  <si>
    <t xml:space="preserve"> 400G22SXD轴承导壳</t>
  </si>
  <si>
    <t>IMP WJ1200 MACH</t>
  </si>
  <si>
    <t>101-393L</t>
  </si>
  <si>
    <t>1025TL6000叶轮</t>
  </si>
  <si>
    <t>P101-393L</t>
  </si>
  <si>
    <t>IMP WI700LS MACH 875S</t>
  </si>
  <si>
    <t xml:space="preserve"> SLV SPCR 1.189X1.500X2.75 NR4</t>
  </si>
  <si>
    <t xml:space="preserve">IMP MACH 400P4 </t>
  </si>
  <si>
    <t>101-1407L</t>
  </si>
  <si>
    <t>400系列P4叶轮</t>
  </si>
  <si>
    <t xml:space="preserve">IMP MACH 400P6 </t>
  </si>
  <si>
    <t>101-1374L</t>
  </si>
  <si>
    <t>400系列P6叶轮</t>
  </si>
  <si>
    <t>102-3227</t>
  </si>
  <si>
    <t>400系列 400P43/P60底部导壳A</t>
  </si>
  <si>
    <t>P102-3227</t>
  </si>
  <si>
    <t>BSHG GRVD 900P</t>
  </si>
  <si>
    <t>BRG CARRIER MACH 538P SXD HT</t>
  </si>
  <si>
    <t>IMP MACH HC20000LSAR</t>
  </si>
  <si>
    <t>SE10154P01</t>
  </si>
  <si>
    <t>HC12500 DIFF TYPE 4</t>
  </si>
  <si>
    <t>101-362Q</t>
  </si>
  <si>
    <t>675HC12500(4#)导壳</t>
  </si>
  <si>
    <t>SE10154P02</t>
  </si>
  <si>
    <t>IMP MACH HC12500 TYPE 4</t>
  </si>
  <si>
    <t>101-362L</t>
  </si>
  <si>
    <t>675HC12500 (4#)叶轮</t>
  </si>
  <si>
    <t>DRIVE THR WSHR 400PSXD SKIMCUT</t>
  </si>
  <si>
    <t>COPY Z5670</t>
  </si>
  <si>
    <t>102-1992</t>
  </si>
  <si>
    <t>400系列 400P推力盘</t>
  </si>
  <si>
    <t>IMP MACH FC2700</t>
  </si>
  <si>
    <t>101-305L</t>
  </si>
  <si>
    <t>98CL350叶轮</t>
  </si>
  <si>
    <t>P101-305L</t>
  </si>
  <si>
    <t>102-1751-115</t>
  </si>
  <si>
    <t>P102-1286</t>
  </si>
  <si>
    <t>49385-3</t>
  </si>
  <si>
    <t>BSHG FINISH-BORED</t>
  </si>
  <si>
    <t>102-1752-87</t>
  </si>
  <si>
    <t>102-1751-52</t>
  </si>
  <si>
    <t>IMP MACH GC1700</t>
  </si>
  <si>
    <t>0.796</t>
  </si>
  <si>
    <t>101-323L</t>
  </si>
  <si>
    <t>513GC1700叶轮</t>
  </si>
  <si>
    <t>P101-323L</t>
  </si>
  <si>
    <t>DIF MACH FC1200</t>
  </si>
  <si>
    <t>0.835</t>
  </si>
  <si>
    <t>101-296Q</t>
  </si>
  <si>
    <t>98CL160 导壳</t>
  </si>
  <si>
    <t>P101-296Q</t>
  </si>
  <si>
    <t>102-1751-48</t>
  </si>
  <si>
    <t>DIF MACH WI6-700 (IB700)</t>
  </si>
  <si>
    <t>40</t>
  </si>
  <si>
    <t>101-464Q</t>
  </si>
  <si>
    <t>875WI600/700 导壳</t>
  </si>
  <si>
    <t>P101-464Q</t>
  </si>
  <si>
    <t>102-1752-57</t>
  </si>
  <si>
    <t>102-1753-37</t>
  </si>
  <si>
    <t>102-1759-5</t>
  </si>
  <si>
    <t>60629</t>
  </si>
  <si>
    <t>DIFF MACH FCNPSHAR</t>
  </si>
  <si>
    <t>101-319Q-1</t>
  </si>
  <si>
    <t>400FCNPSH 轴承导壳</t>
  </si>
  <si>
    <t>DIF MACH 400P60/P43</t>
  </si>
  <si>
    <t>COPY 45729</t>
  </si>
  <si>
    <t>101-1180Q</t>
  </si>
  <si>
    <t>400PHV系列 400P43/P60 导壳</t>
  </si>
  <si>
    <t>P101-1180Qa</t>
  </si>
  <si>
    <t>102-1750-20</t>
  </si>
  <si>
    <t>0.175</t>
  </si>
  <si>
    <t>102-1753-71</t>
  </si>
  <si>
    <t>102-1751-80</t>
  </si>
  <si>
    <t>102-1752-8</t>
  </si>
  <si>
    <t>DIF MACH 562V30</t>
  </si>
  <si>
    <t>DIF BTM MACH 538P17</t>
  </si>
  <si>
    <t>2</t>
  </si>
  <si>
    <t>102-3116</t>
  </si>
  <si>
    <t>538P17 底部导壳A</t>
  </si>
  <si>
    <t>IMP MACH 400P6 SSD</t>
  </si>
  <si>
    <t>102-1752-99</t>
  </si>
  <si>
    <t>102-1752-102</t>
  </si>
  <si>
    <t>102-1752-97</t>
  </si>
  <si>
    <t>IMP MACH 538P23 SSD</t>
  </si>
  <si>
    <t>IMP MACH 538P62 CSHD</t>
  </si>
  <si>
    <t>101-1046L</t>
  </si>
  <si>
    <t>538P系列 538P62/75 压紧叶轮A</t>
  </si>
  <si>
    <t>49385-3N</t>
  </si>
  <si>
    <t>102-1881-12</t>
  </si>
  <si>
    <t>DIF MACH 562P270 SXD</t>
  </si>
  <si>
    <t>101-1344Q</t>
  </si>
  <si>
    <t>562系列 562P270 导壳</t>
  </si>
  <si>
    <t>P101-1111Q</t>
  </si>
  <si>
    <t>DIF BTM MACH 562G200</t>
  </si>
  <si>
    <t>102-1986</t>
  </si>
  <si>
    <t>562系列562G180底部导壳</t>
  </si>
  <si>
    <t>P102-1986</t>
  </si>
  <si>
    <t xml:space="preserve">DIF BTM MACH 875G470 </t>
  </si>
  <si>
    <t>102-3194-3</t>
  </si>
  <si>
    <t>TUBE COMP 1025S</t>
  </si>
  <si>
    <t>102-3270</t>
  </si>
  <si>
    <t>1025系列压缩环</t>
  </si>
  <si>
    <t>IMP MACH J600ARC</t>
  </si>
  <si>
    <t>TERMINAL COVER 450 MTR</t>
  </si>
  <si>
    <t>BRG TOP MACH 875PLS</t>
  </si>
  <si>
    <t>312874</t>
  </si>
  <si>
    <t>SPCR THR BRG .934LG 380P</t>
  </si>
  <si>
    <t>DIF MACH HC20000 AR</t>
  </si>
  <si>
    <t>IMP MACH HC35000LSAR</t>
  </si>
  <si>
    <t>SE1189G18</t>
  </si>
  <si>
    <t>INDUCER MACH 675 GASSEP</t>
  </si>
  <si>
    <t>8</t>
  </si>
  <si>
    <t>102-1589</t>
  </si>
  <si>
    <t>675系列诱导轮</t>
  </si>
  <si>
    <t>SE23056P45</t>
  </si>
  <si>
    <t>DIF MACH HC27000AR</t>
  </si>
  <si>
    <t>101-577Q</t>
  </si>
  <si>
    <t>170CL3600 导壳A</t>
  </si>
  <si>
    <t>P101-577Q</t>
  </si>
  <si>
    <t>SE25737P02</t>
  </si>
  <si>
    <t>DIF WJJ1000 MACH</t>
  </si>
  <si>
    <t>SE25737P10</t>
  </si>
  <si>
    <t>25737P10</t>
  </si>
  <si>
    <t>IMP MACH WJJ1000B</t>
  </si>
  <si>
    <t>SE27133P02</t>
  </si>
  <si>
    <t>23056P65</t>
  </si>
  <si>
    <t>102-1383-4</t>
  </si>
  <si>
    <t>675系列 压缩环</t>
  </si>
  <si>
    <t>P102-1383-4</t>
  </si>
  <si>
    <t>SE27656P02</t>
  </si>
  <si>
    <t>27656P02</t>
  </si>
  <si>
    <t>DIF MACH SKIMCUT 562P200 SXD</t>
  </si>
  <si>
    <t>COPY 300085</t>
  </si>
  <si>
    <t>101-1233Q</t>
  </si>
  <si>
    <t>562P系列 562P200SXD 导壳</t>
  </si>
  <si>
    <t>SE7619P03</t>
  </si>
  <si>
    <t>7619P03</t>
  </si>
  <si>
    <t>IMP MACH HC35000AR</t>
  </si>
  <si>
    <t>COPY 60225</t>
  </si>
  <si>
    <t>Z12420-5</t>
  </si>
  <si>
    <t>12420-5</t>
  </si>
  <si>
    <t>Q</t>
  </si>
  <si>
    <t>IMP MACH 400P6-SHD</t>
  </si>
  <si>
    <t>Z2086</t>
  </si>
  <si>
    <t>DIF MACH ENTRANCE RA7</t>
  </si>
  <si>
    <t>Z2341</t>
  </si>
  <si>
    <t>DIF MACH ENTRANCE RC5</t>
  </si>
  <si>
    <r>
      <t>Z5720-02</t>
    </r>
    <r>
      <rPr>
        <sz val="10"/>
        <rFont val="Arial"/>
        <family val="2"/>
      </rPr>
      <t/>
    </r>
  </si>
  <si>
    <t>SPACER TRUST BRG 70 SERIES</t>
  </si>
  <si>
    <t>102-1356-2</t>
  </si>
  <si>
    <t>Z7842-5</t>
  </si>
  <si>
    <t>7842-5</t>
  </si>
  <si>
    <t>IMP MACH RA7-HB</t>
  </si>
  <si>
    <t>102-1753-165</t>
  </si>
  <si>
    <t>P102-1753-165</t>
  </si>
  <si>
    <t xml:space="preserve">DIF MACH WI600 AR </t>
  </si>
  <si>
    <t>BRG TOP HSG MACH</t>
  </si>
  <si>
    <t>102-3261</t>
  </si>
  <si>
    <t>875系列顶部轴支架</t>
  </si>
  <si>
    <t>SE26061P19</t>
  </si>
  <si>
    <t>DIF BTM HC12500 MACH CMS036</t>
  </si>
  <si>
    <t>102-1795</t>
  </si>
  <si>
    <t>675系列HC12500底部导壳</t>
  </si>
  <si>
    <t>CAP UPPER MTR 562S</t>
  </si>
  <si>
    <t>Z657</t>
  </si>
  <si>
    <t>102-1266</t>
  </si>
  <si>
    <t>55系列 运输帽</t>
  </si>
  <si>
    <t>P102-1264a</t>
  </si>
  <si>
    <t>SE27090P03</t>
  </si>
  <si>
    <t>27090P03</t>
  </si>
  <si>
    <t>CAP SHPG 400HV</t>
  </si>
  <si>
    <t>302372</t>
  </si>
  <si>
    <t>SE27133P03</t>
  </si>
  <si>
    <t>102-1383-3</t>
  </si>
  <si>
    <t>P102-1383-3</t>
  </si>
  <si>
    <t>SE23056P62</t>
  </si>
  <si>
    <t>COMP SPCR</t>
  </si>
  <si>
    <t>102-1383-1</t>
  </si>
  <si>
    <t>P102-1383-1</t>
  </si>
  <si>
    <t>SE23056P55</t>
  </si>
  <si>
    <t>23056P55</t>
  </si>
  <si>
    <t>DIF BTM MACH HC27000</t>
  </si>
  <si>
    <t>102-1110</t>
  </si>
  <si>
    <t>675系列HC27000 底部导壳</t>
  </si>
  <si>
    <t>P102-1110</t>
  </si>
  <si>
    <t>302747</t>
  </si>
  <si>
    <t>SPCR CPRSN 0.31 LG 562</t>
  </si>
  <si>
    <t>102-1807-2</t>
  </si>
  <si>
    <t>DISCHG HEAD BOLT-ON MACH</t>
  </si>
  <si>
    <t>102-1964</t>
  </si>
  <si>
    <t>1000系列泵 排出头</t>
  </si>
  <si>
    <t>P102-1964</t>
  </si>
  <si>
    <t>WSHR UP THRST</t>
  </si>
  <si>
    <t>PHENOLIC</t>
  </si>
  <si>
    <t>MD101-1314L</t>
  </si>
  <si>
    <t>875系列I900叶轮垫片</t>
  </si>
  <si>
    <t>CMS018</t>
  </si>
  <si>
    <t>102-1753-127</t>
  </si>
  <si>
    <t>102-3111</t>
  </si>
  <si>
    <t>538系列 538GLS68ET 底部导壳</t>
  </si>
  <si>
    <t xml:space="preserve">DIF MACH 538GLS68 </t>
  </si>
  <si>
    <t>DIF SKIMCUT 538GLS110 SXD ET</t>
  </si>
  <si>
    <t>COPY 308509</t>
  </si>
  <si>
    <t>DIF MACH 562P155 CSHD</t>
  </si>
  <si>
    <t>DIF BTM MACH 562P155</t>
  </si>
  <si>
    <t>TUBE COMPR 562P</t>
  </si>
  <si>
    <t>DIF MACH JPAR</t>
  </si>
  <si>
    <t>IMP MACH WI700LS</t>
  </si>
  <si>
    <t>COPY EDA4994</t>
  </si>
  <si>
    <t>101-1044L</t>
  </si>
  <si>
    <t>875系列 WIE-700LS 轴承叶轮B</t>
  </si>
  <si>
    <t>P101-1044L</t>
  </si>
  <si>
    <t>102-3233-8</t>
  </si>
  <si>
    <t>102-1753-61</t>
  </si>
  <si>
    <t>63454</t>
  </si>
  <si>
    <t xml:space="preserve"> SLV SPCR 1.189X1.500X0.88 NR4</t>
  </si>
  <si>
    <t>102-1753-52</t>
  </si>
  <si>
    <t>102-1753-73</t>
  </si>
  <si>
    <t>P102-1753-168</t>
  </si>
  <si>
    <t>301813</t>
  </si>
  <si>
    <t>102-1752-96</t>
  </si>
  <si>
    <t>301815</t>
  </si>
  <si>
    <t>102-1750-56</t>
  </si>
  <si>
    <t>102-1750-59</t>
  </si>
  <si>
    <t>RING ENTRANCE MACH CMS016</t>
  </si>
  <si>
    <t>102-1980</t>
  </si>
  <si>
    <t>400系列400P泵 入口环</t>
  </si>
  <si>
    <t>P102-1980</t>
  </si>
  <si>
    <t>SPDR BRG MACH CMS016</t>
  </si>
  <si>
    <t>102-1982</t>
  </si>
  <si>
    <t>400系列400P 轴承支架</t>
  </si>
  <si>
    <t>P102-1982</t>
  </si>
  <si>
    <t>DIFF MACH 400P8</t>
  </si>
  <si>
    <t>101-1373Q</t>
  </si>
  <si>
    <t>400系列P8导壳</t>
  </si>
  <si>
    <t>BRG TOP MACH AR N4</t>
  </si>
  <si>
    <t>102-3102</t>
  </si>
  <si>
    <t>562系列 上部轴承支架</t>
  </si>
  <si>
    <t>P102-3102</t>
  </si>
  <si>
    <t>102-1753-166</t>
  </si>
  <si>
    <t>102-1753-167</t>
  </si>
  <si>
    <t>102-1753-168</t>
  </si>
  <si>
    <t>102-1753-169</t>
  </si>
  <si>
    <t>P102-1306-2</t>
  </si>
  <si>
    <t>102-1753-170</t>
  </si>
  <si>
    <t>BSHG PRE MACH</t>
  </si>
  <si>
    <t>102-1317-51</t>
  </si>
  <si>
    <t>P102-1317-51</t>
  </si>
  <si>
    <t>SLV SPCR 900S</t>
  </si>
  <si>
    <t>SPCR COMP 538S</t>
  </si>
  <si>
    <t xml:space="preserve">DIF MACH 538P100LS SSD </t>
  </si>
  <si>
    <t>DIF MACH HC20000AR</t>
  </si>
  <si>
    <t>322500</t>
  </si>
  <si>
    <t>SLV SCPR 1.189X1.438X.735</t>
  </si>
  <si>
    <t>SE10154P03</t>
  </si>
  <si>
    <t>HC12500 BTM DIFF TYPE 4</t>
  </si>
  <si>
    <t>102-1056</t>
  </si>
  <si>
    <t>675HC12500(4#)底部导壳</t>
  </si>
  <si>
    <t>SE25930P08</t>
  </si>
  <si>
    <t>DIF BTM HC20000 T4</t>
  </si>
  <si>
    <t>DIF 538P62/75</t>
  </si>
  <si>
    <t>IMP 538P62/75</t>
  </si>
  <si>
    <t>DIF BTM 538P62/75</t>
  </si>
  <si>
    <t>TERMINAL COVER 450S MTR</t>
  </si>
  <si>
    <t>Christy Hunt</t>
  </si>
  <si>
    <t>IMP MACH GC8200</t>
  </si>
  <si>
    <t>1.315</t>
  </si>
  <si>
    <t>101-331L</t>
  </si>
  <si>
    <t>130CL1000叶轮</t>
  </si>
  <si>
    <t>P101-331L</t>
  </si>
  <si>
    <t>114-3</t>
  </si>
  <si>
    <t>IMP FC650 MACH</t>
  </si>
  <si>
    <t>0.47</t>
  </si>
  <si>
    <t>DIF BTM MACH DC1250</t>
  </si>
  <si>
    <t>0.45</t>
  </si>
  <si>
    <t>102-1071</t>
  </si>
  <si>
    <t>338系列DC1250 底部导壳</t>
  </si>
  <si>
    <t>P102-1071</t>
  </si>
  <si>
    <t>DIF FC650 MACH</t>
  </si>
  <si>
    <t>IMP MACH GC1700AR</t>
  </si>
  <si>
    <t>101-1110L</t>
  </si>
  <si>
    <t>513系列 GC-1700AR叶轮</t>
  </si>
  <si>
    <t>P101-1110L</t>
  </si>
  <si>
    <t>102-1752-80</t>
  </si>
  <si>
    <t>DIF MACH GC3500AR</t>
  </si>
  <si>
    <t>103CL450</t>
  </si>
  <si>
    <t>102-1751-38</t>
  </si>
  <si>
    <t>55282</t>
  </si>
  <si>
    <t>IMP MACH GC-4100AR 513S</t>
  </si>
  <si>
    <t>0.044</t>
  </si>
  <si>
    <t>102-1751-16</t>
  </si>
  <si>
    <t>102-1752-27</t>
  </si>
  <si>
    <t>0.04</t>
  </si>
  <si>
    <t>102-1752-1</t>
  </si>
  <si>
    <t>DIF BTM MACH GC1150C</t>
  </si>
  <si>
    <t>1.39</t>
  </si>
  <si>
    <t>102-1030</t>
  </si>
  <si>
    <t>513GC1150C 底部导壳</t>
  </si>
  <si>
    <t>102-1751-88</t>
  </si>
  <si>
    <t>102-1752-74</t>
  </si>
  <si>
    <t>102-1751-76</t>
  </si>
  <si>
    <t>DIF MACH FC1800</t>
  </si>
  <si>
    <t>DIF MACH HC27000/35000ARC</t>
  </si>
  <si>
    <t>DIF MACH HC12500 ARC</t>
  </si>
  <si>
    <t>102-1753-69</t>
  </si>
  <si>
    <t>UNBAL</t>
  </si>
  <si>
    <t>2.25</t>
  </si>
  <si>
    <t>DIF MACH FC1200AR</t>
  </si>
  <si>
    <t>101-297Q</t>
  </si>
  <si>
    <t>98CL160AR 导壳</t>
  </si>
  <si>
    <t>102-1753-93</t>
  </si>
  <si>
    <t>BSHGS</t>
  </si>
  <si>
    <t>0.44</t>
  </si>
  <si>
    <t>62507</t>
  </si>
  <si>
    <t>IMP MACH 400P22-SHD</t>
  </si>
  <si>
    <t>102-1753-47</t>
  </si>
  <si>
    <t>DIF BTM MACH 400P4</t>
  </si>
  <si>
    <t>102-1971</t>
  </si>
  <si>
    <t>400系列400P4 底部导壳</t>
  </si>
  <si>
    <t>301237</t>
  </si>
  <si>
    <t>IMP MACH 400P16-SHD</t>
  </si>
  <si>
    <t>IMP MACH 400P3 SSD</t>
  </si>
  <si>
    <t>102-1750-46</t>
  </si>
  <si>
    <t>102-1750-42</t>
  </si>
  <si>
    <t>102-1753-150</t>
  </si>
  <si>
    <t>313061</t>
  </si>
  <si>
    <t>102-1881-11</t>
  </si>
  <si>
    <t>轴套</t>
  </si>
  <si>
    <t>DIF BTM SKIMCUT 562P200</t>
  </si>
  <si>
    <t>IMP MACH SKIMCUT 562P200</t>
  </si>
  <si>
    <t>101-847L</t>
  </si>
  <si>
    <t>562P系列 562P200叶轮</t>
  </si>
  <si>
    <t>102-1753-163</t>
  </si>
  <si>
    <t>DIF MACH 562G200</t>
  </si>
  <si>
    <t>101-1141Q</t>
  </si>
  <si>
    <t>562P系列 562G180导壳</t>
  </si>
  <si>
    <t>P101-1141Q</t>
  </si>
  <si>
    <t>DIF MACH 875G470 ARC W/4 HOLES</t>
  </si>
  <si>
    <t>SPCR COMP THR BRG</t>
  </si>
  <si>
    <t>102-3010</t>
  </si>
  <si>
    <t>400系列 400P压缩环</t>
  </si>
  <si>
    <t>RING ENTRANCE MACH</t>
  </si>
  <si>
    <t>DIF BTM MACH 875G250</t>
  </si>
  <si>
    <t>COPY A5048</t>
  </si>
  <si>
    <t>102-3266</t>
  </si>
  <si>
    <t>875G250底部导壳</t>
  </si>
  <si>
    <t>304857</t>
  </si>
  <si>
    <t>IMP MACH 1025G400</t>
  </si>
  <si>
    <t>101-1246L</t>
  </si>
  <si>
    <t>1025系列 1025G400叶轮</t>
  </si>
  <si>
    <t>P101-1246L</t>
  </si>
  <si>
    <t>304879</t>
  </si>
  <si>
    <t>CORE SAMPLE IMP MACH 1025G400</t>
  </si>
  <si>
    <t>304859</t>
  </si>
  <si>
    <t>DIF MACH 1025G400</t>
  </si>
  <si>
    <t>101-1246Q</t>
  </si>
  <si>
    <t>1025系列 1025G400 导壳</t>
  </si>
  <si>
    <t>P101-1246Q</t>
  </si>
  <si>
    <t>DIF BTM MACH SKIMCUT 385P18</t>
  </si>
  <si>
    <t>102-3133</t>
  </si>
  <si>
    <t>538系列 538P18底部导壳</t>
  </si>
  <si>
    <t>IMP MACH SKIMCUT 385P18</t>
  </si>
  <si>
    <t>101-1250L</t>
  </si>
  <si>
    <t>385P系列 385P18叶轮</t>
  </si>
  <si>
    <t>P101-300L</t>
  </si>
  <si>
    <t>DIF MACH SKIMCUT 385P18</t>
  </si>
  <si>
    <t>101-1250Q</t>
  </si>
  <si>
    <t>385P系列 385P18 导壳</t>
  </si>
  <si>
    <t>DIF BTM MACH SKIMCUT 385P35</t>
  </si>
  <si>
    <t>102-3134</t>
  </si>
  <si>
    <t>385系列 385P35底部导壳</t>
  </si>
  <si>
    <t>DIF MACH SKIMCUT 385P35</t>
  </si>
  <si>
    <t>101-1251Q</t>
  </si>
  <si>
    <t>385P系列 385P35 导壳</t>
  </si>
  <si>
    <t>DIF MACH 385G42 SKIMCUT</t>
  </si>
  <si>
    <t>101-1275Q</t>
  </si>
  <si>
    <t>385P系列385G42 导壳</t>
  </si>
  <si>
    <t>IMP MACH P310</t>
  </si>
  <si>
    <t>W/O WSHR</t>
  </si>
  <si>
    <t>101-1314L</t>
  </si>
  <si>
    <t>875系列I900叶轮</t>
  </si>
  <si>
    <t>DIF MACH P310</t>
  </si>
  <si>
    <t>101-1314Q</t>
  </si>
  <si>
    <t>875系列P310导壳</t>
  </si>
  <si>
    <t>DIF BTM MACH P310</t>
  </si>
  <si>
    <t>102-3258</t>
  </si>
  <si>
    <t>875系列P310底部导壳</t>
  </si>
  <si>
    <t>102-3249</t>
  </si>
  <si>
    <t>DIF BTM MACH 1025P250</t>
  </si>
  <si>
    <t>102-3271</t>
  </si>
  <si>
    <t>1025P250底部导壳</t>
  </si>
  <si>
    <t>DIF BTM SKIMCUT 385P18</t>
  </si>
  <si>
    <t>COPY 61049</t>
  </si>
  <si>
    <t>DIF BTM SKIMCUT 385P35</t>
  </si>
  <si>
    <t>COPY 61823-01</t>
  </si>
  <si>
    <t>DIF SKIMCUT 385P18</t>
  </si>
  <si>
    <t>COPY 63418</t>
  </si>
  <si>
    <t>DIF MACH ARMOR X SKIMCUT 385P35</t>
  </si>
  <si>
    <t>9/9/08</t>
  </si>
  <si>
    <t>DIF SKIMCUT 385G42</t>
  </si>
  <si>
    <t>DIF MACH 539P NPSH SXD</t>
  </si>
  <si>
    <t>DIF BTM MACH NPSH</t>
  </si>
  <si>
    <t>BRG BTM MACH 562</t>
  </si>
  <si>
    <t>102-3317</t>
  </si>
  <si>
    <t>562系列轴承支架</t>
  </si>
  <si>
    <t>7619P33</t>
  </si>
  <si>
    <t>BRG TOP MACH 875PLS W/O THRD</t>
  </si>
  <si>
    <t>DIF MACH 400V7 VIPER</t>
  </si>
  <si>
    <t>IMP MACH 400V7 SSD VIPER</t>
  </si>
  <si>
    <t>IMP MACH 400V7 VIPER</t>
  </si>
  <si>
    <t>IMP MACH 875P310</t>
  </si>
  <si>
    <t>DIF MACH 875P310</t>
  </si>
  <si>
    <t>DIF BTM MACH 875P310</t>
  </si>
  <si>
    <t>DIF HYD 400P43A</t>
  </si>
  <si>
    <t>TUBE COMPRESSION</t>
  </si>
  <si>
    <t>DIF WI700LS MACH 875S</t>
  </si>
  <si>
    <t>DIF MACH 400P29A</t>
  </si>
  <si>
    <t>DIF MACH 400P29A SSD</t>
  </si>
  <si>
    <t xml:space="preserve">DIF BTM HC20000 AR </t>
  </si>
  <si>
    <t>314174</t>
  </si>
  <si>
    <t>DIF MACH WI700ARC</t>
  </si>
  <si>
    <t>IMP MACH KC11000 AR</t>
  </si>
  <si>
    <t>DIF MACH KC11000 AR</t>
  </si>
  <si>
    <t>IMP MACH 400P35 SSD</t>
  </si>
  <si>
    <t>tighter tol in length</t>
  </si>
  <si>
    <t>IMP 400P18 SSD</t>
  </si>
  <si>
    <t>IMP MACH PRE-CUT AX 400GINPSHL</t>
  </si>
  <si>
    <t>EDA4189</t>
  </si>
  <si>
    <t>A4189</t>
  </si>
  <si>
    <t>DIF ASSY 400P3</t>
  </si>
  <si>
    <t>1.04</t>
  </si>
  <si>
    <t>assembly</t>
  </si>
  <si>
    <t>SE1189G10</t>
  </si>
  <si>
    <t>HRSX GUIDE VANE</t>
  </si>
  <si>
    <t>102-1404</t>
  </si>
  <si>
    <t>675系列涡轮</t>
  </si>
  <si>
    <t>SE1189G16</t>
  </si>
  <si>
    <t>DIVERTER MACH 675 GASSEP</t>
  </si>
  <si>
    <t>4.14</t>
  </si>
  <si>
    <t>102-1590</t>
  </si>
  <si>
    <t>675系列导流壳</t>
  </si>
  <si>
    <t>SE24860G03</t>
  </si>
  <si>
    <t>675 BEARING DIFFUSER</t>
  </si>
  <si>
    <t>3.91</t>
  </si>
  <si>
    <t>SE5068G03</t>
  </si>
  <si>
    <t xml:space="preserve">BRG HSG MACH </t>
  </si>
  <si>
    <t>102-3260</t>
  </si>
  <si>
    <t>675系列顶部轴承支架B</t>
  </si>
  <si>
    <t>SE5068G07</t>
  </si>
  <si>
    <t>102-3259</t>
  </si>
  <si>
    <t>675系列顶部轴承支架A</t>
  </si>
  <si>
    <t>Z4234</t>
  </si>
  <si>
    <t>TUBE EXIT MACH</t>
  </si>
  <si>
    <t>102-1349</t>
  </si>
  <si>
    <t>55系列分离器 出口隔套</t>
  </si>
  <si>
    <t>P102-1349</t>
  </si>
  <si>
    <t>Z4943</t>
  </si>
  <si>
    <t>CVR SEAL 2.65 OD</t>
  </si>
  <si>
    <t>0.43</t>
  </si>
  <si>
    <t>102-1360</t>
  </si>
  <si>
    <t>55系列 保护器压盖</t>
  </si>
  <si>
    <t>P102-1360</t>
  </si>
  <si>
    <t>Z5732</t>
  </si>
  <si>
    <t>BEARING SPIDER</t>
  </si>
  <si>
    <t>102-1371</t>
  </si>
  <si>
    <t>1.125 星型轴承</t>
  </si>
  <si>
    <t>P102-1370</t>
  </si>
  <si>
    <t>Z813-85</t>
  </si>
  <si>
    <t xml:space="preserve">SPCR COMP RING </t>
  </si>
  <si>
    <t>102-1353-9</t>
  </si>
  <si>
    <t>101-783Q</t>
  </si>
  <si>
    <t>875系列WIJ500/700导壳A</t>
  </si>
  <si>
    <t>DIF MACH WM3700 ARC 1038S</t>
  </si>
  <si>
    <t>SE8900P01</t>
  </si>
  <si>
    <t>DIF MACH WNE1600/2100</t>
  </si>
  <si>
    <t>COPY 304082</t>
  </si>
  <si>
    <t>101-1022Q-1</t>
  </si>
  <si>
    <t>900系列 WN1600/2100 轴承导壳</t>
  </si>
  <si>
    <t>IMP MACH 562P200</t>
  </si>
  <si>
    <t>COPY</t>
  </si>
  <si>
    <t>101-1256L-1</t>
  </si>
  <si>
    <t>562P系列 562P200 轴承叶轮B</t>
  </si>
  <si>
    <t>P101-1256L-1</t>
  </si>
  <si>
    <t>DIF MACH 562P200 SSD</t>
  </si>
  <si>
    <t>101-1256Q-1</t>
  </si>
  <si>
    <t>562P系列 562P200 轴承导壳B</t>
  </si>
  <si>
    <t>P101-1256Q</t>
  </si>
  <si>
    <t>DIF MACH</t>
  </si>
  <si>
    <t>101-1323Q</t>
  </si>
  <si>
    <t>875系列WI600/700导壳“B”</t>
  </si>
  <si>
    <t>101-1323L</t>
  </si>
  <si>
    <t>875系列WI700叶轮“B”</t>
  </si>
  <si>
    <t>IMP MACH HC12500 AR CMS036</t>
  </si>
  <si>
    <t>COPY 302850</t>
  </si>
  <si>
    <t>DIF BTM MACH HC20000 SKIMCUT</t>
  </si>
  <si>
    <t>COPY 302832</t>
  </si>
  <si>
    <t>IMP MACH 562P270 CMS036</t>
  </si>
  <si>
    <t>DIF MACH 562P270 CMS036</t>
  </si>
  <si>
    <t>316849</t>
  </si>
  <si>
    <t xml:space="preserve">DIF MACH HC20000ARC  </t>
  </si>
  <si>
    <t>63418LNC</t>
  </si>
  <si>
    <t>63418LN</t>
  </si>
  <si>
    <t>DIF CSTG 400P18</t>
  </si>
  <si>
    <t>CMS053</t>
  </si>
  <si>
    <t>538P23导轮</t>
  </si>
  <si>
    <t>538P23叶轮</t>
  </si>
  <si>
    <t>BRG SPDR FLNG MACH</t>
  </si>
  <si>
    <t>轴承支架</t>
  </si>
  <si>
    <t>入口环</t>
  </si>
  <si>
    <t>CAP SHPG 675S HORIZ CHAMBER</t>
  </si>
  <si>
    <t>3.79</t>
  </si>
  <si>
    <t>102-1248</t>
  </si>
  <si>
    <t>运输帽</t>
  </si>
  <si>
    <t>102-3196-1</t>
  </si>
  <si>
    <t>562系列 压缩环C</t>
  </si>
  <si>
    <t>P102-3196-1</t>
  </si>
  <si>
    <t>102-3196-2</t>
  </si>
  <si>
    <t>P102-3196-2</t>
  </si>
  <si>
    <t>ADPTR, COMP TUBE</t>
  </si>
  <si>
    <t>102-3197</t>
  </si>
  <si>
    <t>562系列 压缩环D</t>
  </si>
  <si>
    <t>P102-3197</t>
  </si>
  <si>
    <t>102-3196-3</t>
  </si>
  <si>
    <t>P102-3196-3</t>
  </si>
  <si>
    <t>IMP MACH WNE1600</t>
  </si>
  <si>
    <t>CMS020</t>
  </si>
  <si>
    <t>101-1129Q</t>
  </si>
  <si>
    <t>900系列 WNLSS1600 导壳</t>
  </si>
  <si>
    <t>P101-1129Q</t>
  </si>
  <si>
    <t>102-1274-5</t>
  </si>
  <si>
    <t>562系列泵运输帽</t>
  </si>
  <si>
    <t>Z8-1</t>
  </si>
  <si>
    <t>HSG PMP 4.00" DIA L2'-1"</t>
  </si>
  <si>
    <t>CMS038</t>
  </si>
  <si>
    <t>Richard Rocha</t>
  </si>
  <si>
    <t>Z8-2</t>
  </si>
  <si>
    <t>HSG PMP 4.00" DIA L3'-7"</t>
  </si>
  <si>
    <t>Z8-3</t>
  </si>
  <si>
    <t>HSG PMP 4.00" DIA L5'-1"</t>
  </si>
  <si>
    <t>Z8-4</t>
  </si>
  <si>
    <t>HSG PMP 4.00" DIA L6'-7"</t>
  </si>
  <si>
    <t>Z8-5</t>
  </si>
  <si>
    <t>HSG PMP 4.00" DIA L8'-1"</t>
  </si>
  <si>
    <t>Z8-6</t>
  </si>
  <si>
    <t>HSG PMP 4.00" DIA L9'-7"</t>
  </si>
  <si>
    <t>Z8-7</t>
  </si>
  <si>
    <t>HSG PMP 4.00" DIA L11'-1"</t>
  </si>
  <si>
    <t>Z8-8</t>
  </si>
  <si>
    <t>HSG PMP 4.00" DIA L12'-7"</t>
  </si>
  <si>
    <t>Z8-9</t>
  </si>
  <si>
    <t>HSG PMP 4.00" DIA L14'-1"</t>
  </si>
  <si>
    <t>Z8-10</t>
  </si>
  <si>
    <t>HSG PMP 4.00" DIA L15'-7"</t>
  </si>
  <si>
    <t>Z8-11</t>
  </si>
  <si>
    <t>HSG PMP 4.00" DIA L17'-1"</t>
  </si>
  <si>
    <t>Z8-12</t>
  </si>
  <si>
    <t>HSG PMP 4.00" DIA L18'-7"</t>
  </si>
  <si>
    <t>Z8-13</t>
  </si>
  <si>
    <t>HSG PMP 4.00" DIA L20'-1"</t>
  </si>
  <si>
    <t>Z8-14</t>
  </si>
  <si>
    <t>HSG PMP 4.00" DIA L21'-7"</t>
  </si>
  <si>
    <t>Z8-15</t>
  </si>
  <si>
    <t>HSG PMP 4.00" DIA L23'-1"</t>
  </si>
  <si>
    <t>TUBE ORBITAL</t>
  </si>
  <si>
    <t>CMS006</t>
  </si>
  <si>
    <t>HS</t>
  </si>
  <si>
    <t>65624</t>
  </si>
  <si>
    <t>102-1753-108</t>
  </si>
  <si>
    <t>P102-1753-108</t>
  </si>
  <si>
    <t>BTM DIFF GC6100C</t>
  </si>
  <si>
    <t>102-1036</t>
  </si>
  <si>
    <t>513GC6100C 底部导壳</t>
  </si>
  <si>
    <t>DIF BTM GC1700C</t>
  </si>
  <si>
    <t>LOWER DIF ADAPTER</t>
  </si>
  <si>
    <t>57080</t>
  </si>
  <si>
    <t>GDE CNTR S/A &amp; MACH 513 SEAL</t>
  </si>
  <si>
    <t>AL</t>
  </si>
  <si>
    <t>57082</t>
  </si>
  <si>
    <t>GDE LWR S/A &amp; MACH 513 SEAL</t>
  </si>
  <si>
    <t>INDUCER MACH 562VP</t>
  </si>
  <si>
    <t>102-1752-9</t>
  </si>
  <si>
    <t>102-1752-10</t>
  </si>
  <si>
    <t>303479</t>
  </si>
  <si>
    <t>BRG BTM MACH AR</t>
  </si>
  <si>
    <t>102-1978</t>
  </si>
  <si>
    <t>875系列 底部轴承支持架</t>
  </si>
  <si>
    <t>P102-1978</t>
  </si>
  <si>
    <t>102-1751-8</t>
  </si>
  <si>
    <t>67007</t>
  </si>
  <si>
    <t>55279</t>
  </si>
  <si>
    <t>DIF MACH GC1700AR</t>
  </si>
  <si>
    <t>102-1753-91</t>
  </si>
  <si>
    <t>65619</t>
  </si>
  <si>
    <t>DIF FC1200C</t>
  </si>
  <si>
    <t>101-298Q</t>
  </si>
  <si>
    <t>98CL160C叶轮</t>
  </si>
  <si>
    <t>GAS SEPARATOR 400S CBM</t>
  </si>
  <si>
    <t>50</t>
  </si>
  <si>
    <t>DIF BTM HC20000</t>
  </si>
  <si>
    <t>FROM SE22359P10</t>
  </si>
  <si>
    <t>DIF MACH HC20000 STD/CPRSN SKIMCUT CMS036</t>
  </si>
  <si>
    <t>300077</t>
  </si>
  <si>
    <t>IMP MACH WI600 875S</t>
  </si>
  <si>
    <t>68059</t>
  </si>
  <si>
    <t>303868</t>
  </si>
  <si>
    <t>303869</t>
  </si>
  <si>
    <t>303871</t>
  </si>
  <si>
    <t>303872</t>
  </si>
  <si>
    <t>303909</t>
  </si>
  <si>
    <t>303910</t>
  </si>
  <si>
    <t>313607</t>
  </si>
  <si>
    <t>313608</t>
  </si>
  <si>
    <t>50471</t>
  </si>
  <si>
    <t>IMP MACH FC1200C</t>
  </si>
  <si>
    <t>101-298L</t>
  </si>
  <si>
    <t>300086</t>
  </si>
  <si>
    <t xml:space="preserve">DIF MACH 562P200 AR </t>
  </si>
  <si>
    <t>303551</t>
  </si>
  <si>
    <t>DIF MACH 875G250AR</t>
  </si>
  <si>
    <t>312232</t>
  </si>
  <si>
    <t>TERMINAL COVER 562S MTR</t>
  </si>
  <si>
    <t>312722</t>
  </si>
  <si>
    <t>313325</t>
  </si>
  <si>
    <t>BRG SPDR ENHANCED PRECTD AS 538GS</t>
  </si>
  <si>
    <t>313328</t>
  </si>
  <si>
    <t>BRG SPDR ENHANCED PRECTD AS 385GS</t>
  </si>
  <si>
    <t>313330</t>
  </si>
  <si>
    <t>BRG SPDR INTMD PRECTD AS 400GS</t>
  </si>
  <si>
    <t>313332</t>
  </si>
  <si>
    <t>BRG SPDR ENHANCED PRECTD AS 400GS</t>
  </si>
  <si>
    <t>314857</t>
  </si>
  <si>
    <t>BRG TOP MACH 400PLS ET</t>
  </si>
  <si>
    <t>314859</t>
  </si>
  <si>
    <t>BRG BTM MACH 400PLS ET</t>
  </si>
  <si>
    <t>315901</t>
  </si>
  <si>
    <t>316228</t>
  </si>
  <si>
    <t>DIF MACH HC9000 675S</t>
  </si>
  <si>
    <t>316231</t>
  </si>
  <si>
    <t>IMP MACH HC9000 675S</t>
  </si>
  <si>
    <t>316234</t>
  </si>
  <si>
    <t>316296</t>
  </si>
  <si>
    <t>316345</t>
  </si>
  <si>
    <t>DIF MACH PRE CTD AX FCNPSH 400S</t>
  </si>
  <si>
    <t>316471</t>
  </si>
  <si>
    <t>316473</t>
  </si>
  <si>
    <t>SE8219P01</t>
  </si>
  <si>
    <t>IMP MACH HC27000 ARC 675S</t>
  </si>
  <si>
    <t>69659</t>
  </si>
  <si>
    <t>DIF MACH WIJ500/WIJ700 (VENTED)</t>
  </si>
  <si>
    <t>317831</t>
  </si>
  <si>
    <t>DIF BTM MACH 538P47</t>
  </si>
  <si>
    <t>317840</t>
  </si>
  <si>
    <t xml:space="preserve">DIF MACH 538P62/75 </t>
  </si>
  <si>
    <t>101-1732Q</t>
  </si>
  <si>
    <t>317843</t>
  </si>
  <si>
    <t>101-1732L</t>
  </si>
  <si>
    <t>317845</t>
  </si>
  <si>
    <t xml:space="preserve">DIF BTM MACH 538P62/75 </t>
  </si>
  <si>
    <t>102-3661</t>
  </si>
  <si>
    <t>69930</t>
  </si>
  <si>
    <t>CAP SHPG 1050S</t>
  </si>
  <si>
    <t>13457-3</t>
  </si>
  <si>
    <t>HYD SAMPLE FOR 13457-1</t>
  </si>
  <si>
    <t>Z64*</t>
  </si>
  <si>
    <t>DIF MACH 538P47 SPECIAL</t>
  </si>
  <si>
    <t>317448</t>
  </si>
  <si>
    <t>61122-06</t>
  </si>
  <si>
    <t>HSG 06 538P MACH</t>
  </si>
  <si>
    <t>61122-12</t>
  </si>
  <si>
    <t>HSG 12 538P MACH</t>
  </si>
  <si>
    <t>61122-18</t>
  </si>
  <si>
    <t>HSG 18 538P MACH</t>
  </si>
  <si>
    <t>317962</t>
  </si>
  <si>
    <t>318121</t>
  </si>
  <si>
    <t>DIF MACH P210/P240 ARC 875S</t>
  </si>
  <si>
    <t>318123</t>
  </si>
  <si>
    <t>IMP MACH P240 875S</t>
  </si>
  <si>
    <t>316980</t>
  </si>
  <si>
    <t>CVR TERM 562S MTR</t>
  </si>
  <si>
    <t>316698</t>
  </si>
  <si>
    <t>IMP MACH X9000</t>
  </si>
  <si>
    <t>317832</t>
  </si>
  <si>
    <t>102-3660</t>
  </si>
  <si>
    <t>49074</t>
  </si>
  <si>
    <t>IMP MACH GC3500AR</t>
  </si>
  <si>
    <t>63345</t>
  </si>
  <si>
    <t>SPCR CPRSN V538P-XL</t>
  </si>
  <si>
    <t>63348</t>
  </si>
  <si>
    <t>SPCR CPRSN 2.56 LG V538P-XL</t>
  </si>
  <si>
    <t>65979</t>
  </si>
  <si>
    <t>IMP MACH 538P17</t>
  </si>
  <si>
    <t>316663</t>
  </si>
  <si>
    <t>DIF MACH X3700 1038P</t>
  </si>
  <si>
    <t>317364</t>
  </si>
  <si>
    <t>DIF MACH FLEX3800 1038P</t>
  </si>
  <si>
    <t>WME3700-PS10</t>
  </si>
  <si>
    <t>IMP  MACH X3700 1038P</t>
  </si>
  <si>
    <t>317369</t>
  </si>
  <si>
    <t>DIF MACH WM2800 1038S</t>
  </si>
  <si>
    <t>316660</t>
  </si>
  <si>
    <t>IMP MACH X3700 1038P</t>
  </si>
  <si>
    <t>317371</t>
  </si>
  <si>
    <t>IMP MACH WM2800 1038S</t>
  </si>
  <si>
    <t>35717</t>
  </si>
  <si>
    <t>BRG TOP HSG 338P</t>
  </si>
  <si>
    <t>316865</t>
  </si>
  <si>
    <t>317088</t>
  </si>
  <si>
    <t>316324</t>
  </si>
  <si>
    <t xml:space="preserve">SLV RND KEYWAY </t>
  </si>
  <si>
    <t>312875</t>
  </si>
  <si>
    <t>305325</t>
  </si>
  <si>
    <t>SPCR CPRSN</t>
  </si>
  <si>
    <t>385系列压缩环</t>
  </si>
  <si>
    <t>315965</t>
  </si>
  <si>
    <t>315964</t>
  </si>
  <si>
    <t>303907</t>
  </si>
  <si>
    <t>BASE MACH MT SHORT THD</t>
  </si>
  <si>
    <t>303908</t>
  </si>
  <si>
    <t>HEAD CSTG 400P RLE SHORT THD</t>
  </si>
  <si>
    <t>42CrMo</t>
  </si>
  <si>
    <t>317825</t>
  </si>
  <si>
    <t>DIF MACH 538P47 SSD</t>
  </si>
  <si>
    <t>101-1724Q</t>
  </si>
  <si>
    <t>SE26892P01</t>
  </si>
  <si>
    <t>26892P01</t>
  </si>
  <si>
    <t>SE26892P03</t>
  </si>
  <si>
    <t>26892P03</t>
  </si>
  <si>
    <t>IMP MACH HC2000 AR</t>
  </si>
  <si>
    <t>311934</t>
  </si>
  <si>
    <t>SLV SPCR 1.850X1.50X2.00</t>
  </si>
  <si>
    <t>310538</t>
  </si>
  <si>
    <t>DIF BTM MACH 874G470</t>
  </si>
  <si>
    <t>317500</t>
  </si>
  <si>
    <t>DIF MACH WJJ1000/1200 ARC</t>
  </si>
  <si>
    <t>310515</t>
  </si>
  <si>
    <t>DIF BTM MACH 875P240 P210</t>
  </si>
  <si>
    <t>310537</t>
  </si>
  <si>
    <t>309205</t>
  </si>
  <si>
    <t>DIF MACH ARC 875P240 875P210</t>
  </si>
  <si>
    <t>310535</t>
  </si>
  <si>
    <t>IMP MACH 875P210</t>
  </si>
  <si>
    <t>304140</t>
  </si>
  <si>
    <t>DIF MACH 875G250</t>
  </si>
  <si>
    <t>101-1330Q</t>
  </si>
  <si>
    <t>875系列875G250轴承导壳</t>
  </si>
  <si>
    <t>318422</t>
  </si>
  <si>
    <t>IMP MACH HC20000 LS AR 765S</t>
  </si>
  <si>
    <t>302742</t>
  </si>
  <si>
    <t>DIF MACH HC20000 AR FLOATER</t>
  </si>
  <si>
    <t>69780</t>
  </si>
  <si>
    <t>63433</t>
  </si>
  <si>
    <t>.</t>
  </si>
  <si>
    <t>318423</t>
  </si>
  <si>
    <t>TUBE COMP 675S</t>
  </si>
  <si>
    <t>63367</t>
  </si>
  <si>
    <t>IMP MACH 538P75 V.S.</t>
  </si>
  <si>
    <t>319118</t>
  </si>
  <si>
    <t>SLV SPCR 0.876X1.125X1.188</t>
  </si>
  <si>
    <t>319119</t>
  </si>
  <si>
    <t>319179</t>
  </si>
  <si>
    <t>CAP SHPG 875S</t>
  </si>
  <si>
    <t>307787</t>
  </si>
  <si>
    <t>307776</t>
  </si>
  <si>
    <t>65616</t>
  </si>
  <si>
    <t>319115</t>
  </si>
  <si>
    <t>319116</t>
  </si>
  <si>
    <t>DIF MACH 1025 P/WJE ARC</t>
  </si>
  <si>
    <t>318091</t>
  </si>
  <si>
    <t>SLV SPRC 675 W/RELIEF</t>
  </si>
  <si>
    <t>SE23056P06</t>
  </si>
  <si>
    <t>23056P06</t>
  </si>
  <si>
    <t>BRG TOP MACH AR 675S</t>
  </si>
  <si>
    <t>Susan Dergoul</t>
  </si>
  <si>
    <t>SKV RND KEYWAY 1.189X1.548X1.620</t>
  </si>
  <si>
    <t>319640</t>
  </si>
  <si>
    <t>DIF MACH 538P62/75-SSD TY4</t>
  </si>
  <si>
    <t>48480</t>
  </si>
  <si>
    <t>68075</t>
  </si>
  <si>
    <t>320122</t>
  </si>
  <si>
    <t>320120</t>
  </si>
  <si>
    <t>301238</t>
  </si>
  <si>
    <t>IMP MACH 400P12 FSM</t>
  </si>
  <si>
    <t>307778</t>
  </si>
  <si>
    <t>GUIDE VANES MACH</t>
  </si>
  <si>
    <t>61698</t>
  </si>
  <si>
    <t>BRG BTM MACH 538P</t>
  </si>
  <si>
    <t>DIF SSD 538PHV100</t>
  </si>
  <si>
    <t>101-385Q-1</t>
  </si>
  <si>
    <t>538P100 轴承导壳</t>
  </si>
  <si>
    <t>P101-385Q-1</t>
  </si>
  <si>
    <t>62711</t>
  </si>
  <si>
    <t>DIF MACH HC20000 ARC</t>
  </si>
  <si>
    <t>301397</t>
  </si>
  <si>
    <t>IMP MACH 400P8 SSD</t>
  </si>
  <si>
    <t>BUSHING</t>
  </si>
  <si>
    <t>0.755</t>
  </si>
  <si>
    <t>320979</t>
  </si>
  <si>
    <t>321019</t>
  </si>
  <si>
    <t>IMP MACH HC20000LS ARD TY4</t>
  </si>
  <si>
    <t>Fran Landefeld</t>
  </si>
  <si>
    <t>320977</t>
  </si>
  <si>
    <t>DIF MACH HC20000LS ARD TY4</t>
  </si>
  <si>
    <t>62023</t>
  </si>
  <si>
    <t>IMP MACH 538P31 SHD</t>
  </si>
  <si>
    <t>321071</t>
  </si>
  <si>
    <t>321027</t>
  </si>
  <si>
    <t>IMP MACH 562P155</t>
  </si>
  <si>
    <t>CMS025</t>
  </si>
  <si>
    <t>321029</t>
  </si>
  <si>
    <t>321214</t>
  </si>
  <si>
    <t>BRG TOP MACH AR 562PHV</t>
  </si>
  <si>
    <t>63453</t>
  </si>
  <si>
    <t>SLV SPCR1.189X1.500X2.062</t>
  </si>
  <si>
    <t>63452</t>
  </si>
  <si>
    <t>SLV SPCR 1.189X1.500X1.43</t>
  </si>
  <si>
    <t>63448</t>
  </si>
  <si>
    <t>SLV SPCR 1.189X1.438X1.54</t>
  </si>
  <si>
    <t>321228</t>
  </si>
  <si>
    <t>ADAPTER CPRSN TUBE 562S</t>
  </si>
  <si>
    <t>DIF BTM MACH KC15500 CL164</t>
  </si>
  <si>
    <t>321217</t>
  </si>
  <si>
    <t>IMP MACH 562P200 SSD</t>
  </si>
  <si>
    <t>321219</t>
  </si>
  <si>
    <t>321216</t>
  </si>
  <si>
    <t>63450</t>
  </si>
  <si>
    <t>SLV SPCR 1.189X1.500X0.950</t>
  </si>
  <si>
    <t>63467</t>
  </si>
  <si>
    <t>ADAPTER CPRSN TUBE 562HV</t>
  </si>
  <si>
    <t>69303</t>
  </si>
  <si>
    <t>313062</t>
  </si>
  <si>
    <t>BSHG RETAINER</t>
  </si>
  <si>
    <t>317828</t>
  </si>
  <si>
    <t>321128</t>
  </si>
  <si>
    <t>DIF MACH 1025P ARC</t>
  </si>
  <si>
    <t>320361</t>
  </si>
  <si>
    <t>DIF MACH 875G250ARC</t>
  </si>
  <si>
    <t>321693</t>
  </si>
  <si>
    <t>321692</t>
  </si>
  <si>
    <t>DIF MACH 1025P/WJE ARC</t>
  </si>
  <si>
    <t>319646</t>
  </si>
  <si>
    <t>SLV SPCR .876 X 1.125 X 1.329</t>
  </si>
  <si>
    <t>320425</t>
  </si>
  <si>
    <t>DIF MACH 1025G400 AR</t>
  </si>
  <si>
    <t>304880</t>
  </si>
  <si>
    <t>CORE SAMPLE DIF MACH 1025G400</t>
  </si>
  <si>
    <t>322311</t>
  </si>
  <si>
    <t>IMP MACH 538P100 SXD</t>
  </si>
  <si>
    <t>322313</t>
  </si>
  <si>
    <t>DIF MACH 538P100 SSD</t>
  </si>
  <si>
    <t>309045</t>
  </si>
  <si>
    <t>68036</t>
  </si>
  <si>
    <t>68029</t>
  </si>
  <si>
    <t>310530</t>
  </si>
  <si>
    <t>BRG TOP CSTG</t>
  </si>
  <si>
    <t>61976</t>
  </si>
  <si>
    <t>DIFF MACH 538P47-SSD TY1</t>
  </si>
  <si>
    <t>323064</t>
  </si>
  <si>
    <t>IMP MACH P155 PRE CTD AX 562S</t>
  </si>
  <si>
    <t>323066</t>
  </si>
  <si>
    <t xml:space="preserve">DIF MACH P155 SSD PRE CTD AX 562S </t>
  </si>
  <si>
    <t>323151</t>
  </si>
  <si>
    <t>SPCR COMP ET 538PET</t>
  </si>
  <si>
    <t>323152</t>
  </si>
  <si>
    <t>323153</t>
  </si>
  <si>
    <t>323154</t>
  </si>
  <si>
    <t>323155</t>
  </si>
  <si>
    <t>323156</t>
  </si>
  <si>
    <t>323157</t>
  </si>
  <si>
    <t>323158</t>
  </si>
  <si>
    <t>323159</t>
  </si>
  <si>
    <t>313469</t>
  </si>
  <si>
    <t>313467</t>
  </si>
  <si>
    <t>322918</t>
  </si>
  <si>
    <t>313436</t>
  </si>
  <si>
    <t>IMP MACH PRECTD AX 538P31</t>
  </si>
  <si>
    <t>313437</t>
  </si>
  <si>
    <t>IMP MACH PRECTD AX 538P31SHD</t>
  </si>
  <si>
    <t>45549</t>
  </si>
  <si>
    <t>CAP SHIPPING 375 MOTOR</t>
  </si>
  <si>
    <t>302009</t>
  </si>
  <si>
    <t>813</t>
  </si>
  <si>
    <t>317430</t>
  </si>
  <si>
    <t>317446</t>
  </si>
  <si>
    <t>SLV SCPR</t>
  </si>
  <si>
    <t>60680</t>
  </si>
  <si>
    <t>SE27499P11</t>
  </si>
  <si>
    <t xml:space="preserve">BRG CARRIER MACH 538P </t>
  </si>
  <si>
    <t>0.055</t>
  </si>
  <si>
    <t>0.135</t>
  </si>
  <si>
    <t>SE27499P04</t>
  </si>
  <si>
    <t>DIF PRECTD 538P31 AX</t>
  </si>
  <si>
    <t>323809</t>
  </si>
  <si>
    <t>323160</t>
  </si>
  <si>
    <t>323161</t>
  </si>
  <si>
    <t>323162</t>
  </si>
  <si>
    <t>323163</t>
  </si>
  <si>
    <t>322643</t>
  </si>
  <si>
    <t>IMP MACH 538P75 AX</t>
  </si>
  <si>
    <t>323706</t>
  </si>
  <si>
    <t>317425</t>
  </si>
  <si>
    <t>313399</t>
  </si>
  <si>
    <t>313400</t>
  </si>
  <si>
    <t>313313</t>
  </si>
  <si>
    <t>324438</t>
  </si>
  <si>
    <t>DIF MACH P340ARC 1025P</t>
  </si>
  <si>
    <t>311935</t>
  </si>
  <si>
    <t>BSHG GROOVED HELICAL RH</t>
  </si>
  <si>
    <t>324978</t>
  </si>
  <si>
    <t>SLV CHMBR ROTARY 400GS</t>
  </si>
  <si>
    <t>Brandi Harrington</t>
  </si>
  <si>
    <t>316211</t>
  </si>
  <si>
    <t>305307</t>
  </si>
  <si>
    <t>312061</t>
  </si>
  <si>
    <t>IMP MACH R2-SP SSD</t>
  </si>
  <si>
    <t>323648</t>
  </si>
  <si>
    <t>IMP MACH 538P17 PRE CTD AX</t>
  </si>
  <si>
    <t>323650</t>
  </si>
  <si>
    <t>IMP MACH 538P17 SHD PRE CTD AX</t>
  </si>
  <si>
    <t>323212</t>
  </si>
  <si>
    <t>325060</t>
  </si>
  <si>
    <t>DIF MACH 538P100CSHD ET</t>
  </si>
  <si>
    <t>SE25930P02</t>
  </si>
  <si>
    <t>DIF HC20000 T4</t>
  </si>
  <si>
    <t>322640</t>
  </si>
  <si>
    <t>DIF MACH 538P62/75 SSD PRE CTD</t>
  </si>
  <si>
    <t>310104</t>
  </si>
  <si>
    <t>DIF MACH 538P23 PRECTD AX</t>
  </si>
  <si>
    <t>325616</t>
  </si>
  <si>
    <t>IMP MACH 400P8-SHD PRECTD AS</t>
  </si>
  <si>
    <t>312062</t>
  </si>
  <si>
    <t>325602</t>
  </si>
  <si>
    <t>DIF BTM MACH 400P35 CMS021</t>
  </si>
  <si>
    <t>325605</t>
  </si>
  <si>
    <t>DIF MACH 400G42 SXD CMS021</t>
  </si>
  <si>
    <t>309367</t>
  </si>
  <si>
    <t>DIF MACH 400GINPSHL SXD</t>
  </si>
  <si>
    <t>320359</t>
  </si>
  <si>
    <t>DIF MACH ARC 875P240 875P210 W/VENT</t>
  </si>
  <si>
    <t>61858-02</t>
  </si>
  <si>
    <t>IMP CSTG 538P100</t>
  </si>
  <si>
    <t>Z2333</t>
  </si>
  <si>
    <t>IMP CSTG 538P75</t>
  </si>
  <si>
    <t>307209</t>
  </si>
  <si>
    <t>IMP MACH 400P18 COATED</t>
  </si>
  <si>
    <t>313586</t>
  </si>
  <si>
    <t>DIF MACH 400P18 COATED</t>
  </si>
  <si>
    <t>326321</t>
  </si>
  <si>
    <t>IMP S/A 400FLEX31</t>
  </si>
  <si>
    <t>326319</t>
  </si>
  <si>
    <t>IMP MACH 400FLEX31</t>
  </si>
  <si>
    <t>322887</t>
  </si>
  <si>
    <t>IMP HYD 400FLEX31</t>
  </si>
  <si>
    <t>326323</t>
  </si>
  <si>
    <t>DIF MACH 400FLEX31</t>
  </si>
  <si>
    <t>322886</t>
  </si>
  <si>
    <t>DIF HYD 400FLEX31</t>
  </si>
  <si>
    <t>326324</t>
  </si>
  <si>
    <t>DIF MACH 400FLEX31 SSD</t>
  </si>
  <si>
    <t>326326</t>
  </si>
  <si>
    <t>DIF BTM MACH 400FLEX31</t>
  </si>
  <si>
    <t>323549</t>
  </si>
  <si>
    <t>DIF MACH 1038S WM2800 AR</t>
  </si>
  <si>
    <t>326681</t>
  </si>
  <si>
    <t>A.</t>
  </si>
  <si>
    <t>DIF MACH 538P47 TIGHT TOL.</t>
  </si>
  <si>
    <t>322928</t>
  </si>
  <si>
    <t>IMP MACH 400FLEX17.5</t>
  </si>
  <si>
    <t>322929</t>
  </si>
  <si>
    <t>IMP MACH 400FLEX17.5 SSD</t>
  </si>
  <si>
    <t>DIF MACH GC8200 AR</t>
  </si>
  <si>
    <t>3.19</t>
  </si>
  <si>
    <t>326878</t>
  </si>
  <si>
    <t>IMP MACH 538GINPSHH PRECTD AX</t>
  </si>
  <si>
    <t>326880</t>
  </si>
  <si>
    <t>DIF MACH 538GINPSHH SXD PRECTD AX</t>
  </si>
  <si>
    <t>325150</t>
  </si>
  <si>
    <t>DIF MACH 538P62/75 CSHD KEYED</t>
  </si>
  <si>
    <t>324474</t>
  </si>
  <si>
    <t>DIF MACH 538P47 CSHD ET</t>
  </si>
  <si>
    <t>326561</t>
  </si>
  <si>
    <t>DIF BTM MACH 538FLEX23</t>
  </si>
  <si>
    <t>63420</t>
  </si>
  <si>
    <t>DIF S/A 400P18 SSD</t>
  </si>
  <si>
    <t>326325</t>
  </si>
  <si>
    <t>DIF S/A 400FLEX31 SSD</t>
  </si>
  <si>
    <t>61973</t>
  </si>
  <si>
    <t>DIF S/A 400P35 SSD</t>
  </si>
  <si>
    <t>313693</t>
  </si>
  <si>
    <t xml:space="preserve">BRG HSG TOP MACH </t>
  </si>
  <si>
    <t>326897</t>
  </si>
  <si>
    <t>326607</t>
  </si>
  <si>
    <t>IMP MACH 562P110 UNBALANCED</t>
  </si>
  <si>
    <t>SE23698P05</t>
  </si>
  <si>
    <t>DIF MACH WJJ-100/WJJ-1200AR</t>
  </si>
  <si>
    <t>326657</t>
  </si>
  <si>
    <t>327320</t>
  </si>
  <si>
    <t>DIF MACH 400FLEX5</t>
  </si>
  <si>
    <t>327313</t>
  </si>
  <si>
    <t>IMP MACH 400FLEX5</t>
  </si>
  <si>
    <t>327314</t>
  </si>
  <si>
    <t>IMP S/A 400FLEX5</t>
  </si>
  <si>
    <t>327323</t>
  </si>
  <si>
    <t>DIF BTM MACH 400FLEX5</t>
  </si>
  <si>
    <t>60549</t>
  </si>
  <si>
    <t>DIF MACH GCNPSH AR</t>
  </si>
  <si>
    <t>317367</t>
  </si>
  <si>
    <t>IMP MACH WM3800</t>
  </si>
  <si>
    <t>316212</t>
  </si>
  <si>
    <t>SPCR CPRSN 2.755 LG 538 CSHD HV P</t>
  </si>
  <si>
    <t>326998</t>
  </si>
  <si>
    <t>DIF MACH 562P110 SSD KEYED</t>
  </si>
  <si>
    <t>307030</t>
  </si>
  <si>
    <t>IMP SKMCT 538GLS110 SSD</t>
  </si>
  <si>
    <t>307034</t>
  </si>
  <si>
    <t>IMP SKMCT 538P100LS</t>
  </si>
  <si>
    <t>327098</t>
  </si>
  <si>
    <t>SPRC COMP</t>
  </si>
  <si>
    <t>63408</t>
  </si>
  <si>
    <t>SLV SPCR 0.876X1.123X1.690</t>
  </si>
  <si>
    <t>SLV SPCR 0.876X1.123X2.066</t>
  </si>
  <si>
    <t>323135</t>
  </si>
  <si>
    <t xml:space="preserve">BRG BTM MACH </t>
  </si>
  <si>
    <t>49624</t>
  </si>
  <si>
    <t>IMP MACH FLEX3.2 400S</t>
  </si>
  <si>
    <t>326451</t>
  </si>
  <si>
    <t>ADPTR CPRSN 0.2 LG 562VP</t>
  </si>
  <si>
    <t>327957</t>
  </si>
  <si>
    <t>DIFF BTM MACH 562P110</t>
  </si>
  <si>
    <t>327876</t>
  </si>
  <si>
    <t>IMP MACH 562P110 PRECTD AX</t>
  </si>
  <si>
    <t>327737</t>
  </si>
  <si>
    <t>DIF MACH 400G22 PRECTD AX</t>
  </si>
  <si>
    <t>327739</t>
  </si>
  <si>
    <t>DIF MACH 400G22 SSD PRECTD AX</t>
  </si>
  <si>
    <t>310360</t>
  </si>
  <si>
    <t>309835</t>
  </si>
  <si>
    <t>SLV SPCR CMPRSN</t>
  </si>
  <si>
    <t>326947</t>
  </si>
  <si>
    <t>IMP S/A 538FLEX110</t>
  </si>
  <si>
    <t>326949</t>
  </si>
  <si>
    <t>DIF MACH 538FLEX110</t>
  </si>
  <si>
    <t>326945</t>
  </si>
  <si>
    <t>IMP MACH 538FLEX110</t>
  </si>
  <si>
    <t>327879</t>
  </si>
  <si>
    <t>DIF MACH 562P110 SSD PRECTD KEYED</t>
  </si>
  <si>
    <t>308505</t>
  </si>
  <si>
    <t>328703</t>
  </si>
  <si>
    <t>DIF BTM MACH 562P110 PRE CTD AX</t>
  </si>
  <si>
    <t>326555</t>
  </si>
  <si>
    <t>IMP S/A 538FLEX23</t>
  </si>
  <si>
    <t>326558</t>
  </si>
  <si>
    <t>DIF MACH 538FLEX23</t>
  </si>
  <si>
    <t>316387</t>
  </si>
  <si>
    <t>SLV UPTHR 450 MTR INVERTED</t>
  </si>
  <si>
    <t>CMS027</t>
  </si>
  <si>
    <t>326923</t>
  </si>
  <si>
    <t>DIF BTM MACH 1038FLEX3800W</t>
  </si>
  <si>
    <t>51281</t>
  </si>
  <si>
    <t>DIFF MACH GC4100AR TY1</t>
  </si>
  <si>
    <t>302370</t>
  </si>
  <si>
    <t>309806</t>
  </si>
  <si>
    <t>BRG RTNR S/A &amp; MACH 538S</t>
  </si>
  <si>
    <t>312355</t>
  </si>
  <si>
    <t>DIF MACH 538P47 SSD PRE CTD AX</t>
  </si>
  <si>
    <t>329351</t>
  </si>
  <si>
    <t>CAP SHPG MACH UT</t>
  </si>
  <si>
    <t>BRG SPCR MACH DPMT 338</t>
  </si>
  <si>
    <t>322916</t>
  </si>
  <si>
    <t>IMP MACH 400FLEX3.2 AR</t>
  </si>
  <si>
    <t>329501</t>
  </si>
  <si>
    <t>DIF MACH 385FLEX31 SSD</t>
  </si>
  <si>
    <t>329500</t>
  </si>
  <si>
    <t>BTM DIF MACH 385FLEX31</t>
  </si>
  <si>
    <t>330392</t>
  </si>
  <si>
    <t>DIF BTM MACH 400FLEX31 PRE-CTD AX</t>
  </si>
  <si>
    <t>330394</t>
  </si>
  <si>
    <t>IMP MACH 400FLEX31 PRE-CTD AX</t>
  </si>
  <si>
    <t>330397</t>
  </si>
  <si>
    <t xml:space="preserve">DIF MACH 400FLEX31 PRE-CTD </t>
  </si>
  <si>
    <t>330399</t>
  </si>
  <si>
    <t>DIF MACH 400FLEX31 SSD PRE-CTD</t>
  </si>
  <si>
    <t>330387</t>
  </si>
  <si>
    <t>IMP MACH 400FLEX17.5 SSD PRE CTD CMS012</t>
  </si>
  <si>
    <t>330385</t>
  </si>
  <si>
    <t>DIFF BTM MACH 400P18/X17.5 PRE-CTD AX</t>
  </si>
  <si>
    <t>DIF MACH GC8200</t>
  </si>
  <si>
    <t>3.22</t>
  </si>
  <si>
    <t>101-331Q</t>
  </si>
  <si>
    <t>130CL1000 导壳</t>
  </si>
  <si>
    <t>P101-331Q</t>
  </si>
  <si>
    <t>60219</t>
  </si>
  <si>
    <t>ROTOR</t>
  </si>
  <si>
    <t>327508</t>
  </si>
  <si>
    <t>SHPG CAP</t>
  </si>
  <si>
    <t>327410</t>
  </si>
  <si>
    <t>UPPER/TOP SHPG CAP</t>
  </si>
  <si>
    <t>331022</t>
  </si>
  <si>
    <t>331027</t>
  </si>
  <si>
    <t>DIFF MACH 538FLEX110</t>
  </si>
  <si>
    <t>331020</t>
  </si>
  <si>
    <t xml:space="preserve">IMP MACH 538FLEX110 </t>
  </si>
  <si>
    <t>331190</t>
  </si>
  <si>
    <t>DIF MACH HC12500ARC PRECTD AX</t>
  </si>
  <si>
    <t>331188</t>
  </si>
  <si>
    <t>IMP MACH HC12500 PRECTD AX</t>
  </si>
  <si>
    <t>331186</t>
  </si>
  <si>
    <t>DIF BTM HC12500 PRECTD AX</t>
  </si>
  <si>
    <t>331283</t>
  </si>
  <si>
    <t>CLIMP S/A MLE 7.0IN.</t>
  </si>
  <si>
    <t>WCB</t>
  </si>
  <si>
    <t>Michael Davidson</t>
  </si>
  <si>
    <t>331279</t>
  </si>
  <si>
    <t>CLIMP S/A MLE 5.5IN.</t>
  </si>
  <si>
    <t>BRG DIF MACH 400GS</t>
  </si>
  <si>
    <t>1.02</t>
  </si>
  <si>
    <t>102-1746</t>
  </si>
  <si>
    <t>400系列400GS分离器 轴承导壳</t>
  </si>
  <si>
    <t>P102-1746</t>
  </si>
  <si>
    <t>102-1139</t>
  </si>
  <si>
    <t>513系列 轴支架</t>
  </si>
  <si>
    <t>P102-1140</t>
  </si>
  <si>
    <t>307894</t>
  </si>
  <si>
    <t>N60</t>
  </si>
  <si>
    <t>306834</t>
  </si>
  <si>
    <t>SLV SPCR CPRSN</t>
  </si>
  <si>
    <t>331865</t>
  </si>
  <si>
    <t>331866</t>
  </si>
  <si>
    <t>1.B</t>
  </si>
  <si>
    <t>IMP S/A &amp; MACH 400X5</t>
  </si>
  <si>
    <t>331268</t>
  </si>
  <si>
    <t>331869</t>
  </si>
  <si>
    <t>IMP S/A &amp; MACH 400X5SSD</t>
  </si>
  <si>
    <t>331871</t>
  </si>
  <si>
    <t>1.C</t>
  </si>
  <si>
    <t>DIF MACH 400X5</t>
  </si>
  <si>
    <t>332406</t>
  </si>
  <si>
    <t>DIF MACH 385GINPSHL SXD</t>
  </si>
  <si>
    <t>332405</t>
  </si>
  <si>
    <t>DIF BTM MACH 385GINPSHL</t>
  </si>
  <si>
    <t>332362</t>
  </si>
  <si>
    <t>SLV SPRC</t>
  </si>
  <si>
    <t>332363</t>
  </si>
  <si>
    <t>331763</t>
  </si>
  <si>
    <t>332130</t>
  </si>
  <si>
    <t>ADAPTER TUBE 338 FLEX</t>
  </si>
  <si>
    <t>304SS</t>
  </si>
  <si>
    <t>331025</t>
  </si>
  <si>
    <t>DIF MACH &amp; S/A 538FLEX110</t>
  </si>
  <si>
    <t>P31 IMP</t>
  </si>
  <si>
    <t>63631</t>
  </si>
  <si>
    <t>IMP S/A 538P31</t>
  </si>
  <si>
    <t>P31 SHD IMP</t>
  </si>
  <si>
    <t>IMP S/A 538P31 SHD</t>
  </si>
  <si>
    <t>P47 IMP</t>
  </si>
  <si>
    <t>61978</t>
  </si>
  <si>
    <t>IMP S/A 538P47</t>
  </si>
  <si>
    <t>P62 IMP</t>
  </si>
  <si>
    <t>62013</t>
  </si>
  <si>
    <t>IMP S/A 538P62</t>
  </si>
  <si>
    <t>P100 IMP</t>
  </si>
  <si>
    <t>IMP S/A 538P100</t>
  </si>
  <si>
    <t>329013</t>
  </si>
  <si>
    <t>SLV SPCR MTR MNL</t>
  </si>
  <si>
    <t>INVESTMENT</t>
  </si>
  <si>
    <t>302834</t>
  </si>
  <si>
    <t>FROM SE22359P12</t>
  </si>
  <si>
    <t>101-380L</t>
  </si>
  <si>
    <t>170CL3600叶轮(双炼)</t>
  </si>
  <si>
    <t>P101-380L</t>
  </si>
  <si>
    <t>323809-T023</t>
  </si>
  <si>
    <t>334837</t>
  </si>
  <si>
    <t>DIF MACH 385P4</t>
  </si>
  <si>
    <t>304857-T018</t>
  </si>
  <si>
    <t>IMP MACH 1025G 400 CMS012</t>
  </si>
  <si>
    <t>320425-T017</t>
  </si>
  <si>
    <t>DIFF MACH 1025G 400ARC  CMS012</t>
  </si>
  <si>
    <t>324974</t>
  </si>
  <si>
    <t>324972</t>
  </si>
  <si>
    <t>IMP S/A &amp; MACH 400FLEX 17.5</t>
  </si>
  <si>
    <t>324975</t>
  </si>
  <si>
    <t>324973</t>
  </si>
  <si>
    <t>IMP S/A &amp; MACH 400FLEX 17.5 SSD</t>
  </si>
  <si>
    <t>334480</t>
  </si>
  <si>
    <t>DIF MACH WME2700/3700 AR ALBRZ</t>
  </si>
  <si>
    <t>334788</t>
  </si>
  <si>
    <t>CAP SHPG BTM MOTOR 562S</t>
  </si>
  <si>
    <t>105074842-T029</t>
  </si>
  <si>
    <t>105074842</t>
  </si>
  <si>
    <t>IMP MACH WJ1000 CMS029</t>
  </si>
  <si>
    <t>314292-T023</t>
  </si>
  <si>
    <t>314292</t>
  </si>
  <si>
    <t>DIF MACH 1025P/WJE ARC CMS021</t>
  </si>
  <si>
    <t>320425-T023</t>
  </si>
  <si>
    <t>DIF MACH 1025G400ARC</t>
  </si>
  <si>
    <t>105074907-T029</t>
  </si>
  <si>
    <t>105074907</t>
  </si>
  <si>
    <t>IMP MACH 1025G400 UNBALANCED</t>
  </si>
  <si>
    <t>0.037</t>
  </si>
  <si>
    <t>322542</t>
  </si>
  <si>
    <t>CAP SHPG BTM MACH</t>
  </si>
  <si>
    <t>105076865</t>
  </si>
  <si>
    <t>PROTO WSHR CARRIER</t>
  </si>
  <si>
    <t>105076876</t>
  </si>
  <si>
    <t>PROTO SLV SPCR 1.501X1.840X.500</t>
  </si>
  <si>
    <t>105078813</t>
  </si>
  <si>
    <t>SLV SPCR 1.501X1.840X3.00</t>
  </si>
  <si>
    <t>105075993</t>
  </si>
  <si>
    <t>PROTO TBG 6.742ODX6.25IDX12LG</t>
  </si>
  <si>
    <t>323585</t>
  </si>
  <si>
    <t>DIF BTM 1038 WM2800</t>
  </si>
  <si>
    <t>105077263-T017</t>
  </si>
  <si>
    <t>105077263</t>
  </si>
  <si>
    <t>326607-T019</t>
  </si>
  <si>
    <t>60026-T017</t>
  </si>
  <si>
    <t>60026</t>
  </si>
  <si>
    <t>DIF BTM MACH KC12000C</t>
  </si>
  <si>
    <t>332750</t>
  </si>
  <si>
    <t>331039</t>
  </si>
  <si>
    <t>PROTO SLV SPCR</t>
  </si>
  <si>
    <t>332749</t>
  </si>
  <si>
    <t>332742</t>
  </si>
  <si>
    <t>105071949</t>
  </si>
  <si>
    <t>332743</t>
  </si>
  <si>
    <t>105082157</t>
  </si>
  <si>
    <t>DIF MACH KC15500C</t>
  </si>
  <si>
    <t>105082157-T017</t>
  </si>
  <si>
    <t>105071971</t>
  </si>
  <si>
    <t>SLV SPCR 1.189X1.500X0.681 RNDKEY</t>
  </si>
  <si>
    <t>105082164-T023</t>
  </si>
  <si>
    <t>105082164</t>
  </si>
  <si>
    <t>DIF MACH 562P155 SSD KEYED</t>
  </si>
  <si>
    <t>105082164-T017</t>
  </si>
  <si>
    <t>60025-T023</t>
  </si>
  <si>
    <t>61898-T027</t>
  </si>
  <si>
    <t>105085354</t>
  </si>
  <si>
    <t>105085521</t>
  </si>
  <si>
    <t xml:space="preserve">DIF MACH HC20000ARC </t>
  </si>
  <si>
    <t>105084880</t>
  </si>
  <si>
    <t>105090289</t>
  </si>
  <si>
    <t>105089870-T029</t>
  </si>
  <si>
    <t>105089870</t>
  </si>
  <si>
    <t>IMP MACH HC27000 UNBAL</t>
  </si>
  <si>
    <t>105089852-T029</t>
  </si>
  <si>
    <t>105089852</t>
  </si>
  <si>
    <t>IMP MACH HC27000 675PLSARC UNBAL</t>
  </si>
  <si>
    <t>301080</t>
  </si>
  <si>
    <t>105089386</t>
  </si>
  <si>
    <t>DIF MACH 400FLEX31 CSHD CG1</t>
  </si>
  <si>
    <t>105089388</t>
  </si>
  <si>
    <t>IMP MACH 400FLEX31 CSHD CG</t>
  </si>
  <si>
    <t>105089389</t>
  </si>
  <si>
    <t>DIF MACH 400FLEX31 CSHD CG3</t>
  </si>
  <si>
    <t>105089031</t>
  </si>
  <si>
    <t>IMP MACH 400FLEX17.5 CSHD CG</t>
  </si>
  <si>
    <t>105087781-T017</t>
  </si>
  <si>
    <t>105087781</t>
  </si>
  <si>
    <t>DIF MACH 562P155 AR KEYED</t>
  </si>
  <si>
    <t>105087782-T017</t>
  </si>
  <si>
    <t>105087782</t>
  </si>
  <si>
    <t>DIF MACH 562P155 KEYED</t>
  </si>
  <si>
    <t>POTHEAD PROTECTOR 544 MTR</t>
  </si>
  <si>
    <t>ASSY</t>
  </si>
  <si>
    <t>Dana Cain</t>
  </si>
  <si>
    <t>46021</t>
  </si>
  <si>
    <t>POTHEAD, 544</t>
  </si>
  <si>
    <t>46078</t>
  </si>
  <si>
    <t>POTHEAD, 450</t>
  </si>
  <si>
    <t>$9.60</t>
  </si>
  <si>
    <t>102-1185</t>
  </si>
  <si>
    <t>450系列小扁壳体</t>
  </si>
  <si>
    <t>P102-1185</t>
  </si>
  <si>
    <t>POTHEAD BASE</t>
  </si>
  <si>
    <t>POTHEAD CAP</t>
  </si>
  <si>
    <t>POTHEAD PROTECTOR 375</t>
  </si>
  <si>
    <t>102-1221</t>
  </si>
  <si>
    <t>375系列小扁壳体</t>
  </si>
  <si>
    <t>P102-1221</t>
  </si>
  <si>
    <t>544 POTHEAD, CAP</t>
  </si>
  <si>
    <t>544 POTHEAD, BASE</t>
  </si>
  <si>
    <t>5/16,6/17</t>
  </si>
  <si>
    <t>POTHEAD, PROTECTOR</t>
  </si>
  <si>
    <t>102-1804</t>
  </si>
  <si>
    <t>725系列小扁壳体</t>
  </si>
  <si>
    <t>P102-1804</t>
  </si>
  <si>
    <t>544 POTHEAD CAP</t>
  </si>
  <si>
    <t>1/30,5/16</t>
  </si>
  <si>
    <t>78059</t>
  </si>
  <si>
    <t>BASE, POTHEAD MACH</t>
  </si>
  <si>
    <t>102-1743</t>
  </si>
  <si>
    <t>725系列底部小扁壳体</t>
  </si>
  <si>
    <t>P102-1743</t>
  </si>
  <si>
    <t>78060</t>
  </si>
  <si>
    <t>CAP, POTHEAD MACH</t>
  </si>
  <si>
    <t>102-1742</t>
  </si>
  <si>
    <t>725系列顶部小扁壳体</t>
  </si>
  <si>
    <t>P102-1742</t>
  </si>
  <si>
    <t>1/9,1/30,5/16</t>
  </si>
  <si>
    <t>1/9,1/30,5/16,6/7</t>
  </si>
  <si>
    <t>78070</t>
  </si>
  <si>
    <t>POTHEAD CAP (MONEL K400)</t>
  </si>
  <si>
    <t>102-1192</t>
  </si>
  <si>
    <t>562系列顶部小扁壳体</t>
  </si>
  <si>
    <t>P102-1192</t>
  </si>
  <si>
    <t>78071</t>
  </si>
  <si>
    <t>POTHEAD BASE (MONEL K400)</t>
  </si>
  <si>
    <t>102-1193</t>
  </si>
  <si>
    <t>562系列底部小扁壳体</t>
  </si>
  <si>
    <t>P102-1193</t>
  </si>
  <si>
    <t>78089</t>
  </si>
  <si>
    <t>DainaCain</t>
  </si>
  <si>
    <t>102-1197</t>
  </si>
  <si>
    <t>450系列电机底部小扁壳体B</t>
  </si>
  <si>
    <t>P102-1197</t>
  </si>
  <si>
    <t>78090</t>
  </si>
  <si>
    <t>102-1196</t>
  </si>
  <si>
    <t>450系列电机顶部小扁壳体B</t>
  </si>
  <si>
    <t>P102-1196</t>
  </si>
  <si>
    <t>78113</t>
  </si>
  <si>
    <t>CAP, PTHD, MACH</t>
  </si>
  <si>
    <t>102-1229</t>
  </si>
  <si>
    <t>725系列顶部小扁壳体A</t>
  </si>
  <si>
    <t>P102-1229</t>
  </si>
  <si>
    <t>03-0124-1</t>
  </si>
  <si>
    <t>CAP, POTHEAD 544/562/725</t>
  </si>
  <si>
    <t>03-0124-2</t>
  </si>
  <si>
    <t>CAP, POTHEAD 375</t>
  </si>
  <si>
    <t>03-0124-3</t>
  </si>
  <si>
    <t>CAP, POTHEAD 450</t>
  </si>
  <si>
    <t>03-0124-4</t>
  </si>
  <si>
    <t>CAP, POTHEAD 725 MTR-IC</t>
  </si>
  <si>
    <t>044-11519</t>
  </si>
  <si>
    <t>456 FLAT CABLE FLANGE MACH</t>
  </si>
  <si>
    <t>CMS014</t>
  </si>
  <si>
    <t>&gt;150</t>
  </si>
  <si>
    <t>102-1224</t>
  </si>
  <si>
    <t>456系列小扁壳体</t>
  </si>
  <si>
    <t>044-11520</t>
  </si>
  <si>
    <t>HOUSING</t>
  </si>
  <si>
    <t>102-1760</t>
  </si>
  <si>
    <t>540系列小扁壳体</t>
  </si>
  <si>
    <t>P102-1760</t>
  </si>
  <si>
    <t>78070-1</t>
  </si>
  <si>
    <t>POTHEAD CAP (MONEL500)</t>
  </si>
  <si>
    <t>78070G</t>
  </si>
  <si>
    <t>CAP, PTHD, K400, GOLD PLATING</t>
  </si>
  <si>
    <t>78071-1</t>
  </si>
  <si>
    <t>POTHEAD BASE (MONEL500)</t>
  </si>
  <si>
    <t>78089-1</t>
  </si>
  <si>
    <t>POTHEAD BASE (MONEL 500)</t>
  </si>
  <si>
    <t>78090-1</t>
  </si>
  <si>
    <t>78090G</t>
  </si>
  <si>
    <t>CAP, PTHD,GOLD PLATING</t>
  </si>
  <si>
    <t>Z10035EX</t>
  </si>
  <si>
    <t>POTHEAD HT, RM SUP-SEAL</t>
  </si>
  <si>
    <t>Z12354EX</t>
  </si>
  <si>
    <t>POTHEAD, ODI/CLFT</t>
  </si>
  <si>
    <t>Z3203-10</t>
  </si>
  <si>
    <t>3203</t>
  </si>
  <si>
    <t>POTHEAD-KM</t>
  </si>
  <si>
    <t>102-1211</t>
  </si>
  <si>
    <t>70系列KM小扁壳体</t>
  </si>
  <si>
    <t>Z3206-10</t>
  </si>
  <si>
    <t>3206</t>
  </si>
  <si>
    <t>POTHEAD, RM, MACH</t>
  </si>
  <si>
    <t>6/3</t>
  </si>
  <si>
    <t>102-1210</t>
  </si>
  <si>
    <t>55系列RM小扁壳体</t>
  </si>
  <si>
    <t>P102-1210</t>
  </si>
  <si>
    <t>Z8693</t>
  </si>
  <si>
    <t>POTHEAD-RM SPCL</t>
  </si>
  <si>
    <t>Z9729EX</t>
  </si>
  <si>
    <t>POTHEAD-HT, KM SUP-SEAL</t>
  </si>
  <si>
    <t>HSG MACH PTHD LEGACY 562S</t>
  </si>
  <si>
    <t>78184</t>
  </si>
  <si>
    <t>CAP MACH SD4B 2PC PTHD 562S</t>
  </si>
  <si>
    <t>78185</t>
  </si>
  <si>
    <t>BASE MACH SD4B 2PC PTHD 562S</t>
  </si>
  <si>
    <t>78210</t>
  </si>
  <si>
    <t>BASE MACH POT 2PC RET MNL 375S</t>
  </si>
  <si>
    <t>78211</t>
  </si>
  <si>
    <t>CAP MACH POT 2PC RET MNL 375S</t>
  </si>
  <si>
    <t>335026</t>
  </si>
  <si>
    <t>PROTO DIFF MACH 338X18</t>
  </si>
  <si>
    <t>335027</t>
  </si>
  <si>
    <t>PROTO DIFF MACH 338X18SSD</t>
  </si>
  <si>
    <t>335030</t>
  </si>
  <si>
    <t>PROTO DIFF BTM 338X18</t>
  </si>
  <si>
    <t>105090492</t>
  </si>
  <si>
    <t>SLV SPCR 1.501X1.800X1.750</t>
  </si>
  <si>
    <t>105090493</t>
  </si>
  <si>
    <t>SLV SPCR 1.501X1.800X1.000</t>
  </si>
  <si>
    <t>105090494</t>
  </si>
  <si>
    <t>SLV SPCR 1.501X1.800X2.500</t>
  </si>
  <si>
    <t>105090099</t>
  </si>
  <si>
    <t>SLV SPCR 675 W/RELIEF</t>
  </si>
  <si>
    <t>335021</t>
  </si>
  <si>
    <t>IMP S/A 338X18</t>
  </si>
  <si>
    <t>335019</t>
  </si>
  <si>
    <t>PROTO IMP MACH 338X18</t>
  </si>
  <si>
    <t>105087970</t>
  </si>
  <si>
    <t>105083389</t>
  </si>
  <si>
    <t>SE25219P03</t>
  </si>
  <si>
    <t>DIF MACH HC12500ARC</t>
  </si>
  <si>
    <t>324593</t>
  </si>
  <si>
    <t>324592</t>
  </si>
  <si>
    <t>DIF MACH 400P18 CSHD</t>
  </si>
  <si>
    <t>(317364)</t>
  </si>
  <si>
    <t>DIF MACH FLEX3800 1038P CMS036</t>
  </si>
  <si>
    <t>(317367)</t>
  </si>
  <si>
    <t>IMP MACH WM3800 CMS036</t>
  </si>
  <si>
    <t>319112</t>
  </si>
  <si>
    <t>105101408</t>
  </si>
  <si>
    <t>IMP MACH 1025P340</t>
  </si>
  <si>
    <t>CSM016</t>
  </si>
  <si>
    <t>105100640</t>
  </si>
  <si>
    <t>DIF MACH 1025P/WJE</t>
  </si>
  <si>
    <t>105100704</t>
  </si>
  <si>
    <t>DIF BTM MACH 1025P/WJE</t>
  </si>
  <si>
    <t>DIF BTM MACH GC3000C</t>
  </si>
  <si>
    <t>1.15</t>
  </si>
  <si>
    <t>105089030</t>
  </si>
  <si>
    <t>327213</t>
  </si>
  <si>
    <t>DIF MACH FLEX3800AR</t>
  </si>
  <si>
    <t>105074843</t>
  </si>
  <si>
    <t>DIF MACH 338GI</t>
  </si>
  <si>
    <t>105074682</t>
  </si>
  <si>
    <t>IMP MACH 338GI</t>
  </si>
  <si>
    <t>XRD726-D3</t>
  </si>
  <si>
    <t>XRD726</t>
  </si>
  <si>
    <t>WSHR LWR THRUST</t>
  </si>
  <si>
    <t>XRD726-N4</t>
  </si>
  <si>
    <t>105106006</t>
  </si>
  <si>
    <t>DIF MACH 400MVPER SSD</t>
  </si>
  <si>
    <t>333493</t>
  </si>
  <si>
    <t>BSHG SHIFT MACH 350S</t>
  </si>
  <si>
    <t>105082298</t>
  </si>
  <si>
    <t>ADPTR CPRSN TUBE 725WGT</t>
  </si>
  <si>
    <t>105106621</t>
  </si>
  <si>
    <t>105106619</t>
  </si>
  <si>
    <t>SPCR CPRSN 0.250LG 725WGT</t>
  </si>
  <si>
    <t>105106623</t>
  </si>
  <si>
    <t>SPCR CPRSN 0.500LG 725WGT</t>
  </si>
  <si>
    <t>105106624</t>
  </si>
  <si>
    <t>SPCR CPRSN 1.000LG 725WGT</t>
  </si>
  <si>
    <t>105106625</t>
  </si>
  <si>
    <t>SPCR CPRSN 2.000LG 725WGT</t>
  </si>
  <si>
    <t>105106626</t>
  </si>
  <si>
    <t>SPCR CPRSN 3.000LG 725WGT</t>
  </si>
  <si>
    <t>SLV SPCR 1.501X1.840X0.500 RNDKEY</t>
  </si>
  <si>
    <t>105086010</t>
  </si>
  <si>
    <t>SLV SPCR 1.501X1.840X1.200 RNDKEY</t>
  </si>
  <si>
    <t>105086011</t>
  </si>
  <si>
    <t>SLV SPCR 1.501X1.840X0.860 RNDKEY</t>
  </si>
  <si>
    <t>105086007</t>
  </si>
  <si>
    <t>SLV SPCR 1.501X1.840X1.000 RNDKEY</t>
  </si>
  <si>
    <t>SLV SPCR 1.501X1.840X3.000 RNDKEY</t>
  </si>
  <si>
    <t>105085145</t>
  </si>
  <si>
    <t>65976J</t>
  </si>
  <si>
    <t>SHPG CAP 725 SERIES</t>
  </si>
  <si>
    <t>302641</t>
  </si>
  <si>
    <t>IMP MACH HC20000LS AR</t>
  </si>
  <si>
    <t>COPY EDA4991A</t>
  </si>
  <si>
    <t>53496</t>
  </si>
  <si>
    <t>HEAD DSCHG BOLT-ON MACH</t>
  </si>
  <si>
    <t>60055-T023</t>
  </si>
  <si>
    <t>60053-T023</t>
  </si>
  <si>
    <t>306999</t>
  </si>
  <si>
    <t>DIF MACH WJJ-1000/WJJ-1200AR</t>
  </si>
  <si>
    <t>1050115663</t>
  </si>
  <si>
    <t>105115567</t>
  </si>
  <si>
    <t>IMP S/A 400P6 SSD</t>
  </si>
  <si>
    <t>105088696</t>
  </si>
  <si>
    <t>105115665</t>
  </si>
  <si>
    <t>IMP S/A 400P6-SHD</t>
  </si>
  <si>
    <t>105088695</t>
  </si>
  <si>
    <t>105115666</t>
  </si>
  <si>
    <t>IMP S/A 400P6</t>
  </si>
  <si>
    <t>105088698</t>
  </si>
  <si>
    <t>105115695</t>
  </si>
  <si>
    <t>IMP S/A 400P10/P12</t>
  </si>
  <si>
    <t>105088697</t>
  </si>
  <si>
    <t>105115696</t>
  </si>
  <si>
    <t>IMP S/A 400P10/P12 FSM</t>
  </si>
  <si>
    <t>105115221</t>
  </si>
  <si>
    <t>105115697</t>
  </si>
  <si>
    <t>IMP S/A 400P10/P12 SHD</t>
  </si>
  <si>
    <t>303227</t>
  </si>
  <si>
    <t>DIF PREMACH 400P6</t>
  </si>
  <si>
    <t>105122097</t>
  </si>
  <si>
    <t>DIF MACH 862WIJ500/700 PW</t>
  </si>
  <si>
    <t>105122101</t>
  </si>
  <si>
    <t>IMP MACH 1000WJJ1000A PW</t>
  </si>
  <si>
    <t>105122104</t>
  </si>
  <si>
    <t>IMP MACH 1000WJJ1200A PW</t>
  </si>
  <si>
    <t>105122107</t>
  </si>
  <si>
    <t>DIF MACH 1000WJJ1000/1200 PW</t>
  </si>
  <si>
    <t>105115489</t>
  </si>
  <si>
    <t>105115693</t>
  </si>
  <si>
    <t>IMP S/A &amp; MACH 400P4</t>
  </si>
  <si>
    <t>105115490</t>
  </si>
  <si>
    <t>105115694</t>
  </si>
  <si>
    <t>IMP S/A &amp; MACH 400P4 SSD</t>
  </si>
  <si>
    <t>105115812</t>
  </si>
  <si>
    <t>105115811</t>
  </si>
  <si>
    <t>IMP S/A &amp; MACH 400P4 SHD</t>
  </si>
  <si>
    <t>105125487</t>
  </si>
  <si>
    <t>DIF MACH 538GINPSHH CSHD KEYED</t>
  </si>
  <si>
    <t>105115663</t>
  </si>
  <si>
    <t>105115667</t>
  </si>
  <si>
    <t>IMP S/A 400P6 SHD</t>
  </si>
  <si>
    <t xml:space="preserve">DIF MACH GC1700  </t>
  </si>
  <si>
    <t>DIFF MACH 538PLS100-SSD KEYED</t>
  </si>
  <si>
    <t>IMP S/A MACH FLEX3.2 400S</t>
  </si>
  <si>
    <t>Dave Jones</t>
  </si>
  <si>
    <t xml:space="preserve">IMP MACH GC2200 S513 PUMP </t>
  </si>
  <si>
    <t>IMP MACH 538P31 SSD SHORT HUB</t>
  </si>
  <si>
    <t>SLV SPCR CASTOD 0.688X0.878X0.651</t>
  </si>
  <si>
    <t>SLV SPCR CASTOD 0.876X1.120X0.438</t>
  </si>
  <si>
    <t>SLV SPCR 0.688X0.938X0.438</t>
  </si>
  <si>
    <t>SLV SPCR 0.876X1.125X0.290</t>
  </si>
  <si>
    <t>SLV SPCR 1.189X1.500X0.350</t>
  </si>
  <si>
    <t>[323549]</t>
  </si>
  <si>
    <t>REVISED DIF MACH 1038S WM2800 AR</t>
  </si>
  <si>
    <t>[317371]</t>
  </si>
  <si>
    <t>DIF S/A 538P47 SSD TY1</t>
  </si>
  <si>
    <t>DIF S/A 538GLS110SSD CTD AX</t>
  </si>
  <si>
    <t>IMP MACH WIJ500A W/BAL HOLES</t>
  </si>
  <si>
    <t>101-907L</t>
  </si>
  <si>
    <t>862WIJ-500B叶轮</t>
  </si>
  <si>
    <t>P101-398L</t>
  </si>
  <si>
    <t>SLV SPCR .876 X 1.125 X 1.226</t>
  </si>
  <si>
    <t>0.33</t>
  </si>
  <si>
    <t>IMP S/A 400P12LHP SSD CMS012</t>
  </si>
  <si>
    <t>IMP S/A 400P12LHP CMS012</t>
  </si>
  <si>
    <t>IMP MACH 400P12LHP SSD CMS012</t>
  </si>
  <si>
    <t>IMP MACH 400P12LHP CMS012</t>
  </si>
  <si>
    <t>IMP S/A 400FLEX17.5LHP CMS012</t>
  </si>
  <si>
    <t>IMP S/A 400FLEX17.5LHP SSD CMS012</t>
  </si>
  <si>
    <t>IMP MACH 400FLEX17.5LHP CMS012</t>
  </si>
  <si>
    <t>IMP MACH 400FLEX17.5LHP SSD CMS012</t>
  </si>
  <si>
    <t xml:space="preserve">CCWT329592 </t>
  </si>
  <si>
    <t>IMP MACH HC12500 NOT BALANCED CMS012</t>
  </si>
  <si>
    <t>CCWT329590</t>
  </si>
  <si>
    <t>DIFF MACH HC12500ARC KEYED CMS012</t>
  </si>
  <si>
    <t>CCWT329589</t>
  </si>
  <si>
    <t>DIFF MACH HC12500 KEYED CMS012</t>
  </si>
  <si>
    <t>IMP S/A 400FLEX3.2AR</t>
  </si>
  <si>
    <t>REW.</t>
  </si>
  <si>
    <t>BASE</t>
  </si>
  <si>
    <t>WEIGHT</t>
  </si>
  <si>
    <t>SUPP2</t>
  </si>
  <si>
    <t>MASTER</t>
  </si>
  <si>
    <t>KG</t>
  </si>
  <si>
    <t>BUFFER</t>
  </si>
  <si>
    <t>GE</t>
  </si>
  <si>
    <t>DIF TE2700 FLT/CMP S/A (2)</t>
  </si>
  <si>
    <t>MS-1217-01-H</t>
  </si>
  <si>
    <t>Henry Marshall</t>
  </si>
  <si>
    <t>101-413Q</t>
  </si>
  <si>
    <t>ESPTE2700 导壳</t>
  </si>
  <si>
    <t>P101-413Q 138726</t>
  </si>
  <si>
    <t>DIF TJ9000 CMP S/A (2)</t>
  </si>
  <si>
    <t>David Chappell</t>
  </si>
  <si>
    <t>101-427Q</t>
  </si>
  <si>
    <t>ESPTJ9000 导壳</t>
  </si>
  <si>
    <t>P101-427Q</t>
  </si>
  <si>
    <t>POTHEAD, MLC TR3 MACH</t>
  </si>
  <si>
    <t>MS-1127-01-B</t>
  </si>
  <si>
    <t>4/27/06</t>
  </si>
  <si>
    <t>Neeraja</t>
  </si>
  <si>
    <t>102-1203</t>
  </si>
  <si>
    <t>ESP TR3电机 小扁壳体</t>
  </si>
  <si>
    <t>P102-1203</t>
  </si>
  <si>
    <t>140921</t>
  </si>
  <si>
    <t>IMP TD850 FLT (4)</t>
  </si>
  <si>
    <t>TAYO</t>
  </si>
  <si>
    <t>101-1182FL</t>
  </si>
  <si>
    <t>ESP TD850 浮动叶轮A</t>
  </si>
  <si>
    <t>P101-408L</t>
  </si>
  <si>
    <t>IMP TJ9000 CMP S/A (2)</t>
  </si>
  <si>
    <t>101-427L</t>
  </si>
  <si>
    <t>ESPTJ9000 压紧叶轮</t>
  </si>
  <si>
    <t>P101-427L</t>
  </si>
  <si>
    <t>IMP TE2700 CMP S/A (2)</t>
  </si>
  <si>
    <t>5/8/06</t>
  </si>
  <si>
    <t>101-413L-1</t>
  </si>
  <si>
    <t>ESPTE2700叶轮(压紧)</t>
  </si>
  <si>
    <t>P101-413L 138723</t>
  </si>
  <si>
    <t xml:space="preserve">R </t>
  </si>
  <si>
    <t>DIF TD850 FLT/CMP S/A (#4)</t>
  </si>
  <si>
    <t>101-1182Q</t>
  </si>
  <si>
    <t>ESP TD850 导壳A</t>
  </si>
  <si>
    <t>P101-408Q</t>
  </si>
  <si>
    <t>DIF TE5500 FLT/CMP S/A (2) 16 RIBS</t>
  </si>
  <si>
    <t>12/2/08</t>
  </si>
  <si>
    <t>101-414Q</t>
  </si>
  <si>
    <t>ESPTE5500 导壳</t>
  </si>
  <si>
    <t>P101-414Q</t>
  </si>
  <si>
    <t>Pending</t>
  </si>
  <si>
    <t>BT</t>
  </si>
  <si>
    <t>SLV SPCR TA</t>
  </si>
  <si>
    <t>Jerry Selman</t>
  </si>
  <si>
    <t>102-1309-28</t>
  </si>
  <si>
    <t>X</t>
  </si>
  <si>
    <t>DIF TD3000 FLT/CMP S/A (2)</t>
  </si>
  <si>
    <t>Formula</t>
  </si>
  <si>
    <t>101-412Q</t>
  </si>
  <si>
    <t>ESPTD3000 导壳</t>
  </si>
  <si>
    <t>P101-412Q</t>
  </si>
  <si>
    <t>AF</t>
  </si>
  <si>
    <t>IMP TE5500 COMP S/A</t>
  </si>
  <si>
    <t>101-414L-1</t>
  </si>
  <si>
    <t>ESPTE5500叶轮(压紧)</t>
  </si>
  <si>
    <t>P101-414L 138226</t>
  </si>
  <si>
    <t>POTHEAD MLC TR5</t>
  </si>
  <si>
    <t>5/9/06</t>
  </si>
  <si>
    <t>102-1204</t>
  </si>
  <si>
    <t>TR5 小扁壳体</t>
  </si>
  <si>
    <t>P102-1204</t>
  </si>
  <si>
    <t>BV</t>
  </si>
  <si>
    <t>SLV SPCR TD</t>
  </si>
  <si>
    <t>Rip Nation</t>
  </si>
  <si>
    <t>102-1309-27</t>
  </si>
  <si>
    <t>ESP叶轮隔离套</t>
  </si>
  <si>
    <t>P102-1309-26</t>
  </si>
  <si>
    <t>CAP SHPG POTHEAD MTR TR4/E45 MACH</t>
  </si>
  <si>
    <t>MS-1227-01-NR</t>
  </si>
  <si>
    <t>Jeff Hendrix</t>
  </si>
  <si>
    <t>102-1219</t>
  </si>
  <si>
    <t>TR4 小扁护帽</t>
  </si>
  <si>
    <t>P102-1219a</t>
  </si>
  <si>
    <t>DIF TE4200 FLT/CMP MCH (2)</t>
  </si>
  <si>
    <t>101-731Q</t>
  </si>
  <si>
    <t>ESPTE4200 导壳</t>
  </si>
  <si>
    <t>P101-731Q</t>
  </si>
  <si>
    <t>IMP TE4200 CMP S/A (2)</t>
  </si>
  <si>
    <t>101-731L</t>
  </si>
  <si>
    <t>ESP TE4200 压紧叶轮</t>
  </si>
  <si>
    <t>P101-731L 158404</t>
  </si>
  <si>
    <t>SLV TE</t>
  </si>
  <si>
    <t>MS-1241-03-NR</t>
  </si>
  <si>
    <t>102-1977-7</t>
  </si>
  <si>
    <t>蒙耐尔隔离套</t>
  </si>
  <si>
    <t>P102-1977-7</t>
  </si>
  <si>
    <t>CAP SHPG PTHD MTR TR3 MACH</t>
  </si>
  <si>
    <t>102-1218</t>
  </si>
  <si>
    <t>ESP TR3 小扁壳体护帽A</t>
  </si>
  <si>
    <t>P102-1218a</t>
  </si>
  <si>
    <t>DIF LWR TD1750 FLT MCH (6)</t>
  </si>
  <si>
    <t>102-1088-3</t>
  </si>
  <si>
    <t>ESP TD1750 底部导壳</t>
  </si>
  <si>
    <t xml:space="preserve">P102-1088-1a </t>
  </si>
  <si>
    <t>SUPP SPS PMP EMS</t>
  </si>
  <si>
    <t>ASTM A48 CLASS 30</t>
  </si>
  <si>
    <t>Danny Miller</t>
  </si>
  <si>
    <t>102-1846</t>
  </si>
  <si>
    <t>SPS泵EMS铸件 支架组装</t>
  </si>
  <si>
    <t>102-1846-1-5</t>
  </si>
  <si>
    <t>SUPP BRG DE-STG TJ</t>
  </si>
  <si>
    <t>102-1160-1</t>
  </si>
  <si>
    <t>ESP TJ 轴支架</t>
  </si>
  <si>
    <t>P102-1160-1</t>
  </si>
  <si>
    <t>IMP TE2700 FLT S/A (2)</t>
  </si>
  <si>
    <t>4/28/06</t>
  </si>
  <si>
    <t>101-413L</t>
  </si>
  <si>
    <t>ESPTE2700叶轮(浮动)</t>
  </si>
  <si>
    <t/>
  </si>
  <si>
    <t>102-1309-41</t>
  </si>
  <si>
    <t>CAP SHPG MTR TR3 MACH</t>
  </si>
  <si>
    <t>MS-1217-05-A</t>
  </si>
  <si>
    <t>102-1259</t>
  </si>
  <si>
    <t>TR3 电机运输帽</t>
  </si>
  <si>
    <t>P102-1259a</t>
  </si>
  <si>
    <t>IMP TD3000 FLT S/A (2)</t>
  </si>
  <si>
    <t>101-412L</t>
  </si>
  <si>
    <t>ESPTD3000叶轮(浮动) 装配</t>
  </si>
  <si>
    <t>P101-412L</t>
  </si>
  <si>
    <t>SLV SPCR TE</t>
  </si>
  <si>
    <t>DAVID CHAPPELL</t>
  </si>
  <si>
    <t>102-1309-48</t>
  </si>
  <si>
    <t xml:space="preserve">DIFTJ7500 CMP S/A  (2) </t>
  </si>
  <si>
    <t>Caroline Zivko</t>
  </si>
  <si>
    <t>101-425Q</t>
  </si>
  <si>
    <t>ESPTJ7500 导壳</t>
  </si>
  <si>
    <t>P101-425Q</t>
  </si>
  <si>
    <t>DIF LWR TE5500 MACH (2)</t>
  </si>
  <si>
    <t>102-1092-1</t>
  </si>
  <si>
    <t>TE5500 底部导壳</t>
  </si>
  <si>
    <t>P102-1092 168533</t>
  </si>
  <si>
    <t>CAP SHPG PMP TJ MCH</t>
  </si>
  <si>
    <t>102-1260</t>
  </si>
  <si>
    <t>TR6.7 电机下帽</t>
  </si>
  <si>
    <t>P102-1260a</t>
  </si>
  <si>
    <t>CAP  SHPG PMP TA</t>
  </si>
  <si>
    <t>5/9/6</t>
  </si>
  <si>
    <t>102-1257</t>
  </si>
  <si>
    <t>TR3 泵运输帽</t>
  </si>
  <si>
    <t>P102-1257</t>
  </si>
  <si>
    <t>SUPP BRG CST</t>
  </si>
  <si>
    <t>3002993</t>
  </si>
  <si>
    <t>SLV SPCR, TJ</t>
  </si>
  <si>
    <t>102-1309-91</t>
  </si>
  <si>
    <t>SLV SPCR TJ</t>
  </si>
  <si>
    <t>102-1309-92</t>
  </si>
  <si>
    <t>IMP TD850 CMP S/A (4)</t>
  </si>
  <si>
    <t>101-1182GL</t>
  </si>
  <si>
    <t>ESP TD850 压紧叶轮A</t>
  </si>
  <si>
    <t>IMP TJ7500 CMP S/A (2)</t>
  </si>
  <si>
    <t>101-425L</t>
  </si>
  <si>
    <t>ESPTJ7500叶轮</t>
  </si>
  <si>
    <t>P101-425L</t>
  </si>
  <si>
    <t>102-1309-50</t>
  </si>
  <si>
    <t>DIF TE5500 FLT/CMP S/A (2)</t>
  </si>
  <si>
    <t>STOP KEY LWR PMP TA</t>
  </si>
  <si>
    <t>dDavid Chappell</t>
  </si>
  <si>
    <t>102-1309-21</t>
  </si>
  <si>
    <t>P102-1309-25</t>
  </si>
  <si>
    <t>INSERT, SPS PMP ADPTR TM TO PMP</t>
  </si>
  <si>
    <t>102-1841-3</t>
  </si>
  <si>
    <t>TM、TC泵 垫片</t>
  </si>
  <si>
    <t>P102-1841-3</t>
  </si>
  <si>
    <t>3002992</t>
  </si>
  <si>
    <t>102-1309-78</t>
  </si>
  <si>
    <t>P102-1309-75</t>
  </si>
  <si>
    <t>SUPP BRG PMP TD 150 AR FLT</t>
  </si>
  <si>
    <t>102-1157</t>
  </si>
  <si>
    <t>ESP  TD150 轴承支架</t>
  </si>
  <si>
    <t>P102-1157</t>
  </si>
  <si>
    <t>SLV SPCR, TM</t>
  </si>
  <si>
    <t>102-1977-8</t>
  </si>
  <si>
    <t>P102-1977-4</t>
  </si>
  <si>
    <t>SUPP BRG PMP TA AR CMP MACH THD</t>
  </si>
  <si>
    <t>102-1981</t>
  </si>
  <si>
    <t>338系列 轴承支架</t>
  </si>
  <si>
    <t>P102-1981</t>
  </si>
  <si>
    <t>DIF LWR TJ9000 CMP (2)</t>
  </si>
  <si>
    <t>102-1098-1</t>
  </si>
  <si>
    <t>ESP TJ9000 底部导壳</t>
  </si>
  <si>
    <t>P102-1098-1</t>
  </si>
  <si>
    <t>SUPP BRG PMP TE AR</t>
  </si>
  <si>
    <t>102-1143-2</t>
  </si>
  <si>
    <t>562系列 轴支架</t>
  </si>
  <si>
    <t>P102-1146</t>
  </si>
  <si>
    <t>102-1841-1</t>
  </si>
  <si>
    <t>P102-1841-1</t>
  </si>
  <si>
    <t>BR</t>
  </si>
  <si>
    <t>BSHG/SLV COMP PUMP TC</t>
  </si>
  <si>
    <t>MS-1452-01-A</t>
  </si>
  <si>
    <t>AV</t>
  </si>
  <si>
    <t>102-1309-52</t>
  </si>
  <si>
    <t>102-1309-40</t>
  </si>
  <si>
    <t>DIF LWR, TE2700 MCH (2)</t>
  </si>
  <si>
    <t>102-1090</t>
  </si>
  <si>
    <t>ESP TE2700 底部导壳</t>
  </si>
  <si>
    <t>P102-1090</t>
  </si>
  <si>
    <t>102-1309-26</t>
  </si>
  <si>
    <t>102-1309-89</t>
  </si>
  <si>
    <t>P102-1309-93</t>
  </si>
  <si>
    <t>BQ</t>
  </si>
  <si>
    <t>SLV SPCR TM</t>
  </si>
  <si>
    <t>102-1309-84</t>
  </si>
  <si>
    <t>102-1977-4</t>
  </si>
  <si>
    <t>蒙乃尔隔离套</t>
  </si>
  <si>
    <t>STOP KEY LWR PMP TE</t>
  </si>
  <si>
    <t>102-1309-76</t>
  </si>
  <si>
    <t>P102-1309-62</t>
  </si>
  <si>
    <t xml:space="preserve">DIF TE7200 FLT/CMP S/A (2) </t>
  </si>
  <si>
    <t>101-416Q</t>
  </si>
  <si>
    <t>ESPTE7200 导壳</t>
  </si>
  <si>
    <t>P101-416Q</t>
  </si>
  <si>
    <t>NR</t>
  </si>
  <si>
    <t>DIF LWR TE4200 MCH (2)</t>
  </si>
  <si>
    <t>AC</t>
  </si>
  <si>
    <t>102-1309-25</t>
  </si>
  <si>
    <t>SUPP BRG PMP TE FLT/CMP BASE</t>
  </si>
  <si>
    <t>102-1145-1</t>
  </si>
  <si>
    <t>562系列泵底部 轴支架</t>
  </si>
  <si>
    <t>P102-1145-1</t>
  </si>
  <si>
    <t>102-1309-49</t>
  </si>
  <si>
    <t>102-1309-117</t>
  </si>
  <si>
    <t>P102-1952-1</t>
  </si>
  <si>
    <t>DIF LWR TD3000 FLT MCH (6)</t>
  </si>
  <si>
    <t>102-1089</t>
  </si>
  <si>
    <t>ESP TD3000 底部导壳</t>
  </si>
  <si>
    <t>P102-1089</t>
  </si>
  <si>
    <t>INSERT, SPS PMP SPRT ADPTR</t>
  </si>
  <si>
    <t>IMP TE5500 FLT S/A (2)</t>
  </si>
  <si>
    <t>101-414L</t>
  </si>
  <si>
    <t>ESPTE5500叶轮(浮动)</t>
  </si>
  <si>
    <t>P101-414L</t>
  </si>
  <si>
    <t>PMP DE-STG TE FLT 7/8</t>
  </si>
  <si>
    <t>102-1972-1</t>
  </si>
  <si>
    <r>
      <t xml:space="preserve"> 562</t>
    </r>
    <r>
      <rPr>
        <sz val="12"/>
        <color indexed="8"/>
        <rFont val="Tahoma"/>
        <family val="2"/>
      </rPr>
      <t>系列泵轴承支架</t>
    </r>
  </si>
  <si>
    <t>IMP TE4200 FLT</t>
  </si>
  <si>
    <t>101-731L-1</t>
  </si>
  <si>
    <t>ESPTE4200 浮动叶轮</t>
  </si>
  <si>
    <t>P101-731L  158404</t>
  </si>
  <si>
    <t>IMP TE7000 CMP S/A (2)</t>
  </si>
  <si>
    <t>101-415L-1</t>
  </si>
  <si>
    <t>ESPTE7000叶轮(固定)</t>
  </si>
  <si>
    <t>P101-415L</t>
  </si>
  <si>
    <t>DIF TE7000 FLT/CMP S/A (138409)</t>
  </si>
  <si>
    <t>Rhonda Branstetter</t>
  </si>
  <si>
    <t>101-415Q</t>
  </si>
  <si>
    <t>ESPTE7000 导壳</t>
  </si>
  <si>
    <t>P101-415Q</t>
  </si>
  <si>
    <t>BRG SUPT TD1500</t>
  </si>
  <si>
    <t>NEERAJA</t>
  </si>
  <si>
    <t>STOP KEY, LWR PMP TA</t>
  </si>
  <si>
    <t>102-1309-20</t>
  </si>
  <si>
    <t>ESP隔离套</t>
  </si>
  <si>
    <t xml:space="preserve">D </t>
  </si>
  <si>
    <t>INSERT, SPS PMP SPRT ADPTR TM-6" MACH CST</t>
  </si>
  <si>
    <t>102-1977-1</t>
  </si>
  <si>
    <t>P102-1977-2</t>
  </si>
  <si>
    <t>102-1309-83</t>
  </si>
  <si>
    <t xml:space="preserve"> C</t>
  </si>
  <si>
    <t>DIF LWR, PMP TJ7500 CMP (2)</t>
  </si>
  <si>
    <t>102-1097-1</t>
  </si>
  <si>
    <t>ESPTJ7500 底部导壳</t>
  </si>
  <si>
    <t>102-1309-15</t>
  </si>
  <si>
    <t>102-1309-77</t>
  </si>
  <si>
    <t>P102-1309-77</t>
  </si>
  <si>
    <t>SUPP BRG PMP TE .88/1.0 THD</t>
  </si>
  <si>
    <t>102-1144-1</t>
  </si>
  <si>
    <t>SUPP BRG PMP TJ AR CMP H&amp;B N4</t>
  </si>
  <si>
    <t>MS-1217-02-E</t>
  </si>
  <si>
    <t>BL</t>
  </si>
  <si>
    <t>102-1309-108</t>
  </si>
  <si>
    <t>BA</t>
  </si>
  <si>
    <t>102-1309-96</t>
  </si>
  <si>
    <t>IMP TD3000 CMP S/A (2)</t>
  </si>
  <si>
    <t>101-412L-1</t>
  </si>
  <si>
    <t>ESPTD3000叶轮(固定) 装配</t>
  </si>
  <si>
    <t>102-1309-103</t>
  </si>
  <si>
    <t>IMP TE7000 FLT S/A (2)</t>
  </si>
  <si>
    <t>101-415L</t>
  </si>
  <si>
    <t>ESPTE7000叶轮(浮动)</t>
  </si>
  <si>
    <t>IMP TE11000 CMP S/A (2)</t>
  </si>
  <si>
    <t>101-419L</t>
  </si>
  <si>
    <t>ESPTE11000 压紧叶轮</t>
  </si>
  <si>
    <t>P101-419L 138009</t>
  </si>
  <si>
    <t>DIF TE11000 CMP MACH</t>
  </si>
  <si>
    <t>101-419Q</t>
  </si>
  <si>
    <t>ESPTE11000 导壳</t>
  </si>
  <si>
    <t>P101-419Q 138444</t>
  </si>
  <si>
    <t>SLV SPCR TG</t>
  </si>
  <si>
    <t>STOP KEY LWR PMP TD</t>
  </si>
  <si>
    <t>102-1309-47</t>
  </si>
  <si>
    <t>DIF TD150 FLT S/A (4)</t>
  </si>
  <si>
    <t>101-1184Q</t>
  </si>
  <si>
    <t>ESP TD150 导壳</t>
  </si>
  <si>
    <t>P101-1184Q</t>
  </si>
  <si>
    <t>SLV SPCR  TD</t>
  </si>
  <si>
    <t>102-1309-8</t>
  </si>
  <si>
    <t>P102-1309-8</t>
  </si>
  <si>
    <t>STOP KEY, LWR PMP TD</t>
  </si>
  <si>
    <t>102-1309-18</t>
  </si>
  <si>
    <t>102-1977-5</t>
  </si>
  <si>
    <t>MS-1126-01-NR</t>
  </si>
  <si>
    <t>NOZZLE,  SUX, SPS, MACH 6" CL150</t>
  </si>
  <si>
    <t>102-1833-3</t>
  </si>
  <si>
    <t xml:space="preserve">  管口(三)</t>
  </si>
  <si>
    <t>P102-1833-3</t>
  </si>
  <si>
    <t>102-1309-42</t>
  </si>
  <si>
    <t>P102-1309-42</t>
  </si>
  <si>
    <t>IMP TD300 FLT S/A (#4)</t>
  </si>
  <si>
    <t>SUPP BRG PMP TE 1.0 THD</t>
  </si>
  <si>
    <t>102-1144-2</t>
  </si>
  <si>
    <t>562系列泵 轴支架</t>
  </si>
  <si>
    <t>SUPP BRG TE AR MACH</t>
  </si>
  <si>
    <t>Davis Chappell</t>
  </si>
  <si>
    <t>102-1143-3</t>
  </si>
  <si>
    <t>STOP KEY LWR PMP TG</t>
  </si>
  <si>
    <t>102-1309-59</t>
  </si>
  <si>
    <t>IMP TD150 FLT S/A (4)</t>
  </si>
  <si>
    <t>101-1184L</t>
  </si>
  <si>
    <t>ESP TD150 浮动叶轮装配</t>
  </si>
  <si>
    <t>DIF LWR TE7200 MCH (2)</t>
  </si>
  <si>
    <t>102-1124</t>
  </si>
  <si>
    <t>ESPTE7200 底部导壳</t>
  </si>
  <si>
    <t>P102-1092</t>
  </si>
  <si>
    <t>DIF LWR TE4200 MCH N1 (2)</t>
  </si>
  <si>
    <t>102-1309-111</t>
  </si>
  <si>
    <t>SLV SPCR TH INTK</t>
  </si>
  <si>
    <t>102-1309-82</t>
  </si>
  <si>
    <t>SLV SPCR, TN</t>
  </si>
  <si>
    <t>102-1309-33</t>
  </si>
  <si>
    <t>SPACER TYPE 4</t>
  </si>
  <si>
    <t>102-1306-2</t>
  </si>
  <si>
    <t>DIF LWR TE7000</t>
  </si>
  <si>
    <t>IMP TE7000 CMP NR-4</t>
  </si>
  <si>
    <t>DIF TE7000 NR-4</t>
  </si>
  <si>
    <t>102-1306-6</t>
  </si>
  <si>
    <t>P102-1306-7</t>
  </si>
  <si>
    <t>102-1306-10</t>
  </si>
  <si>
    <t>CAP, SHPG MLC E56-XHP MACH</t>
  </si>
  <si>
    <t>102-1226</t>
  </si>
  <si>
    <t>E56 小扁护帽</t>
  </si>
  <si>
    <t>P102-1226</t>
  </si>
  <si>
    <t>CAP, SHPG PMP TD MACH</t>
  </si>
  <si>
    <t>PF22-003</t>
  </si>
  <si>
    <t>IMP TJ7500AR MACH S/A</t>
  </si>
  <si>
    <t>MS-1237-02-A</t>
  </si>
  <si>
    <t>101-1292L-1</t>
  </si>
  <si>
    <t>ESP TJ7500 轴承叶轮B</t>
  </si>
  <si>
    <t>P101-1292L</t>
  </si>
  <si>
    <t>PF22-006</t>
  </si>
  <si>
    <t>DIF TJ7500AR MACH</t>
  </si>
  <si>
    <t>101-1292Q-1</t>
  </si>
  <si>
    <t>ESP TJ7500 轴承导壳B</t>
  </si>
  <si>
    <t>P101-1292Q-1</t>
  </si>
  <si>
    <t>102-1977-6</t>
  </si>
  <si>
    <t>SLV,TC TD .938 X .690 X .500</t>
  </si>
  <si>
    <t>WASHER PMP .74 ID X 1.1 OD X .01</t>
  </si>
  <si>
    <t>MS-2129-01</t>
  </si>
  <si>
    <t>WASHER PMP 1.3 ID X 1.5 OD X .03</t>
  </si>
  <si>
    <t>MS-2129-01-NR</t>
  </si>
  <si>
    <t>WASHER PMP .74 ID X 1.12 OD X .06</t>
  </si>
  <si>
    <t>TUBE STAGE COMPRESSION MACH</t>
  </si>
  <si>
    <t>MS-1111-01-F</t>
  </si>
  <si>
    <t>POTHEAD MLC TR3 CSTG</t>
  </si>
  <si>
    <t>153240</t>
  </si>
  <si>
    <t>POTHEAD, MLC, E56-XHP, MACH</t>
  </si>
  <si>
    <t>1.74</t>
  </si>
  <si>
    <t>HOUSING, SUCTION SPS MACH</t>
  </si>
  <si>
    <t>PLATE,  SEAL SPS</t>
  </si>
  <si>
    <t>102-1824</t>
  </si>
  <si>
    <t xml:space="preserve">  密封法兰盘</t>
  </si>
  <si>
    <t>P102-1824</t>
  </si>
  <si>
    <t>PD-D</t>
  </si>
  <si>
    <t>IMP TD1200 FLT S/A (#4)</t>
  </si>
  <si>
    <t>101-1194FL</t>
  </si>
  <si>
    <t>ESP TD1200叶轮</t>
  </si>
  <si>
    <t>P101-1194L</t>
  </si>
  <si>
    <t>BE</t>
  </si>
  <si>
    <t>102-1309-38</t>
  </si>
  <si>
    <t>0.55</t>
  </si>
  <si>
    <t>STOP KEY LWR TD</t>
  </si>
  <si>
    <t>102-1309-35</t>
  </si>
  <si>
    <t>102-1309-23</t>
  </si>
  <si>
    <t>102-1309-7</t>
  </si>
  <si>
    <t>P102-1309-12</t>
  </si>
  <si>
    <t>DIF LWR TD850 FLT/CMP (4)</t>
  </si>
  <si>
    <t>102-3224</t>
  </si>
  <si>
    <t>ESP TD850 底部导壳</t>
  </si>
  <si>
    <t>SLV SPCR TE INTK</t>
  </si>
  <si>
    <t>0.295</t>
  </si>
  <si>
    <t>DIF LWR TE7000 MCH (2)</t>
  </si>
  <si>
    <t>102-1093-1</t>
  </si>
  <si>
    <t>TE7000 底部导壳</t>
  </si>
  <si>
    <t>DIF LWR TE11000  MACH (2)</t>
  </si>
  <si>
    <t>102-1096</t>
  </si>
  <si>
    <t>TE11000 底部导壳</t>
  </si>
  <si>
    <t>P102-1096</t>
  </si>
  <si>
    <t>102-1309-62</t>
  </si>
  <si>
    <t>IMP TE7200 CMP S/A (2)</t>
  </si>
  <si>
    <t>101-416L</t>
  </si>
  <si>
    <t>ESPTE7200叶轮</t>
  </si>
  <si>
    <t>P101-416L</t>
  </si>
  <si>
    <t>IMP TE7200 FLT S/A (2)</t>
  </si>
  <si>
    <t>161495</t>
  </si>
  <si>
    <t>DIF LWR TE GH4000/7000 MACH</t>
  </si>
  <si>
    <t>Rhonda</t>
  </si>
  <si>
    <t>TE GN7000 GAS HANDLER DIF MACH w/wash</t>
  </si>
  <si>
    <t>DIF TM25000 MACH N1</t>
  </si>
  <si>
    <t>IMP TM25000 MACH N1</t>
  </si>
  <si>
    <t>DIF LWR TM19000/24000</t>
  </si>
  <si>
    <t>3002994</t>
  </si>
  <si>
    <t>DIF TE5500 CMP/FLT MCH SW (2)</t>
  </si>
  <si>
    <t>101-1301Q</t>
  </si>
  <si>
    <t>ESP TE5500 直筒导壳B</t>
  </si>
  <si>
    <t>P101-414Q-1</t>
  </si>
  <si>
    <t>DIF MACH TE5500</t>
  </si>
  <si>
    <t>SPACER IMP GAS HANDLER MACH</t>
  </si>
  <si>
    <t>DIFUSER GAS HANDLER AR MACH</t>
  </si>
  <si>
    <t>102-1309-113</t>
  </si>
  <si>
    <t>102-1309-115</t>
  </si>
  <si>
    <t>SLV SPACER TE</t>
  </si>
  <si>
    <t>IMP TD1250 CMP S/A</t>
  </si>
  <si>
    <t>101-1216GL</t>
  </si>
  <si>
    <t>ESP TD1250叶轮</t>
  </si>
  <si>
    <t>P101-1216L</t>
  </si>
  <si>
    <t>IMP TD1250 FLT S/A</t>
  </si>
  <si>
    <t>DIF TD1250 FLT/CMP MACH</t>
  </si>
  <si>
    <t>101-1216Q</t>
  </si>
  <si>
    <t>ESP TD1250 导壳</t>
  </si>
  <si>
    <t>P101-1216Q</t>
  </si>
  <si>
    <t>102-1309-30</t>
  </si>
  <si>
    <t>102-1309-32</t>
  </si>
  <si>
    <t>PF46-01</t>
  </si>
  <si>
    <t>IMP MACH</t>
  </si>
  <si>
    <t>PF46-03</t>
  </si>
  <si>
    <t>DIF MACH TP2000 CMP</t>
  </si>
  <si>
    <t>PF46-05</t>
  </si>
  <si>
    <t>DIF LWR MACH TP2000 CMP</t>
  </si>
  <si>
    <t>PF46-06</t>
  </si>
  <si>
    <t>SLV IMP</t>
  </si>
  <si>
    <t>PH08-46</t>
  </si>
  <si>
    <t>MACH IMP TD400 S/A</t>
  </si>
  <si>
    <t>PH08-47</t>
  </si>
  <si>
    <t>MACH DIF TD400</t>
  </si>
  <si>
    <t>PH08-48</t>
  </si>
  <si>
    <t>MACH IMP TG513 S/A</t>
  </si>
  <si>
    <t>PH08-49</t>
  </si>
  <si>
    <t>MACH DIF TG513</t>
  </si>
  <si>
    <t>102-1306-8</t>
  </si>
  <si>
    <t>IMP TJ7500 CMP S/A N4 (2)</t>
  </si>
  <si>
    <t>SUPP BRG PMP DE-STG TJ  N4</t>
  </si>
  <si>
    <t>102-1160-2</t>
  </si>
  <si>
    <t>ESPTJ 轴支架</t>
  </si>
  <si>
    <t>P102-1160-2</t>
  </si>
  <si>
    <t>0.072</t>
  </si>
  <si>
    <t>SLV SPCR TN</t>
  </si>
  <si>
    <t>102-1306-15</t>
  </si>
  <si>
    <t>SPACER IMP N-4</t>
  </si>
  <si>
    <t>SLV SPCR, TD</t>
  </si>
  <si>
    <t>102-1306-4</t>
  </si>
  <si>
    <t>P102-1752-98</t>
  </si>
  <si>
    <t>102-1306-5</t>
  </si>
  <si>
    <t>102-1306-9</t>
  </si>
  <si>
    <t>DIF TD3000 CMP/FLT MACH N4 (2)</t>
  </si>
  <si>
    <t>101-1278Q</t>
  </si>
  <si>
    <t>ESP TD3000 导壳A</t>
  </si>
  <si>
    <t>P101-1278Q</t>
  </si>
  <si>
    <t>IMP TD3000 CMP S/A N4 (2)</t>
  </si>
  <si>
    <t>101-1278L</t>
  </si>
  <si>
    <t>ESPTD3000 固定叶轮A</t>
  </si>
  <si>
    <t>P101-1278L</t>
  </si>
  <si>
    <t>IMP TD3000 FLT S/A N4 (2)</t>
  </si>
  <si>
    <t>101-412L-2</t>
  </si>
  <si>
    <t>ESPTD3000 短把叶轮</t>
  </si>
  <si>
    <t>SUPP BRG TD150</t>
  </si>
  <si>
    <t>102-1157-2</t>
  </si>
  <si>
    <t>P102-1157-2</t>
  </si>
  <si>
    <t>102-1306-14</t>
  </si>
  <si>
    <t>P102-1306-14</t>
  </si>
  <si>
    <t xml:space="preserve">DIF TJ7500 CMP S/A N4 (2) </t>
  </si>
  <si>
    <t>SHIPPING CAP TR7 MLC MACH</t>
  </si>
  <si>
    <t>IMP TE5500 CMP MACH DPX</t>
  </si>
  <si>
    <t>DIF TE5500 CMP/FLT MACH DPX</t>
  </si>
  <si>
    <t>PF22-008</t>
  </si>
  <si>
    <t>DIF LWR TJ7500 MACH</t>
  </si>
  <si>
    <t>102-3226</t>
  </si>
  <si>
    <t>ESP TJ7500 双炼底部导壳</t>
  </si>
  <si>
    <t>P102-1098-2</t>
  </si>
  <si>
    <t>DIF MACH TM25000 DPX</t>
  </si>
  <si>
    <t>IMP MACH TM25000 DPX</t>
  </si>
  <si>
    <t>102-1977-2</t>
  </si>
  <si>
    <t>CAP, SHPNG POTHEAD T5 MACH</t>
  </si>
  <si>
    <t>MS-1419-01-E</t>
  </si>
  <si>
    <t>102-1262</t>
  </si>
  <si>
    <t>MO电机 运输帽</t>
  </si>
  <si>
    <t>P102-1262</t>
  </si>
  <si>
    <t>000001</t>
  </si>
  <si>
    <t>168837</t>
  </si>
  <si>
    <t>DIF TE5500 FLT/CMP S/A 16 RIB</t>
  </si>
  <si>
    <t>MS-03039-A</t>
  </si>
  <si>
    <t>JOSE</t>
  </si>
  <si>
    <t>000002</t>
  </si>
  <si>
    <t>138326</t>
  </si>
  <si>
    <t>AH</t>
  </si>
  <si>
    <t>IMP TE5500 FLT S/A</t>
  </si>
  <si>
    <t>000003</t>
  </si>
  <si>
    <t>138266</t>
  </si>
  <si>
    <t>DIF LWR TE5500 MACH</t>
  </si>
  <si>
    <t>IMP SPACER N3</t>
  </si>
  <si>
    <t>138687</t>
  </si>
  <si>
    <t>SUPT BRG PMP TE AR N3</t>
  </si>
  <si>
    <t>SLV SPCR KEY STOP PMP</t>
  </si>
  <si>
    <t>MS-1121-14-C</t>
  </si>
  <si>
    <t>RHONDA</t>
  </si>
  <si>
    <t>110612</t>
  </si>
  <si>
    <t>STOP KEY UPPER PUMP TD 5/8</t>
  </si>
  <si>
    <t>MS-1122-03-C</t>
  </si>
  <si>
    <t>111724</t>
  </si>
  <si>
    <t>162216</t>
  </si>
  <si>
    <t>CAP END SR2500 S/A HIPR</t>
  </si>
  <si>
    <t>190375</t>
  </si>
  <si>
    <t>DIF GRINDER PMP TD CMP MACH</t>
  </si>
  <si>
    <t>120053</t>
  </si>
  <si>
    <t>POTHEAD MLC TR4-HT MACH</t>
  </si>
  <si>
    <t>POTHEAD MLC 450 MACH</t>
  </si>
  <si>
    <t>3007173</t>
  </si>
  <si>
    <t>POTHEAD MLC TR3P-HT MACH</t>
  </si>
  <si>
    <t>177471</t>
  </si>
  <si>
    <t>113899</t>
  </si>
  <si>
    <t>SUPT BRG PMP TA 40 AR FLT/CMP MACH</t>
  </si>
  <si>
    <t xml:space="preserve">SLV SPACER  </t>
  </si>
  <si>
    <t>138737</t>
  </si>
  <si>
    <t>SUPP BRG DE-STG TE FLT</t>
  </si>
  <si>
    <t>DANNY/RIP</t>
  </si>
  <si>
    <t>SUPPBRG TE AR MACH</t>
  </si>
  <si>
    <t>AZ</t>
  </si>
  <si>
    <t>SLV SPCR KEY STOP PUMP</t>
  </si>
  <si>
    <t>132714</t>
  </si>
  <si>
    <t>IMP TJ12000 CMP MACH VDR-BAL</t>
  </si>
  <si>
    <t>118031</t>
  </si>
  <si>
    <t>DIF TJ12000 CMP MACH</t>
  </si>
  <si>
    <t>161502</t>
  </si>
  <si>
    <t>DIF GAS HANDLER TE GH7000 AR MACH</t>
  </si>
  <si>
    <t>138725</t>
  </si>
  <si>
    <t>IMP TE7200 MACH MODULAR</t>
  </si>
  <si>
    <t>BJ</t>
  </si>
  <si>
    <t>IMP TJ12000 CMP S/A</t>
  </si>
  <si>
    <t>STOP KEY TE/TG</t>
  </si>
  <si>
    <t>STOP KEY LWR PMP TR5</t>
  </si>
  <si>
    <t>130429</t>
  </si>
  <si>
    <t>SUPT BRG PMP TD AR FLT H &amp; B</t>
  </si>
  <si>
    <t>IMP TE2700 MACH MODULAR</t>
  </si>
  <si>
    <t>178538</t>
  </si>
  <si>
    <t>DIF LWR TE7200 MACH XHT</t>
  </si>
  <si>
    <t>160376</t>
  </si>
  <si>
    <t>IMP TD460 CMP</t>
  </si>
  <si>
    <t>IMP TD450 FLT</t>
  </si>
  <si>
    <t>AM</t>
  </si>
  <si>
    <t>IMP TE5500 MODULAR</t>
  </si>
  <si>
    <t>161564</t>
  </si>
  <si>
    <t>DIF TE GH7000 MACH</t>
  </si>
  <si>
    <t>SLV SPACER KEY STOP PMP</t>
  </si>
  <si>
    <t>176238</t>
  </si>
  <si>
    <t>IMP TM25000 CMP NI TRN</t>
  </si>
  <si>
    <t>176235</t>
  </si>
  <si>
    <t>DIF TM25000 MACH NI TRN</t>
  </si>
  <si>
    <t>632204</t>
  </si>
  <si>
    <t>DIF LWR TM/SM25000 MACH TRN</t>
  </si>
  <si>
    <t>SPACER KEYED</t>
  </si>
  <si>
    <t>138646</t>
  </si>
  <si>
    <t>DIF TE1500 CMP/FLT MACH</t>
  </si>
  <si>
    <t>167400</t>
  </si>
  <si>
    <t xml:space="preserve">DIF LWR TM/SM25000 MACH  </t>
  </si>
  <si>
    <t>158046</t>
  </si>
  <si>
    <t>IMP TE3300 CMP</t>
  </si>
  <si>
    <t>DIF LWR TD GH6000 MACH</t>
  </si>
  <si>
    <t>138580</t>
  </si>
  <si>
    <t>IMP TE1500 FLT S/A</t>
  </si>
  <si>
    <t>176006</t>
  </si>
  <si>
    <t>DIF LWR TM18/19/24000 BUT NI TR</t>
  </si>
  <si>
    <t>3002890</t>
  </si>
  <si>
    <t>DIF TD GH6000 CMP</t>
  </si>
  <si>
    <t>3005285</t>
  </si>
  <si>
    <t>TUBE DIF TD GH6000 CMP</t>
  </si>
  <si>
    <t>130355</t>
  </si>
  <si>
    <t>DIF LWR TD3000 CMP MACH</t>
  </si>
  <si>
    <t>140919</t>
  </si>
  <si>
    <t>BEARING STAGE TD850 AR S/A</t>
  </si>
  <si>
    <t>3003060</t>
  </si>
  <si>
    <t>DIF TD675 MACH</t>
  </si>
  <si>
    <t>3003077</t>
  </si>
  <si>
    <t>IMP TD675 MDLR</t>
  </si>
  <si>
    <t>IMP TD675 FLT</t>
  </si>
  <si>
    <t>3003084</t>
  </si>
  <si>
    <t>DIF LWR TD675 MACH</t>
  </si>
  <si>
    <t>DIF LWR TD675 FLT MACH</t>
  </si>
  <si>
    <t>210421</t>
  </si>
  <si>
    <t>IMP TD1000 MDLR</t>
  </si>
  <si>
    <t>ANIL</t>
  </si>
  <si>
    <t>121683</t>
  </si>
  <si>
    <t>IMP TD1750 MODULAR</t>
  </si>
  <si>
    <t>140994</t>
  </si>
  <si>
    <t>DIF TD2200 AR S/A</t>
  </si>
  <si>
    <t>161314</t>
  </si>
  <si>
    <t>DIF GAS SEP TR538 MAG</t>
  </si>
  <si>
    <t>191321</t>
  </si>
  <si>
    <t>BEARING STAGE TD FLT/CMP PRE-MACH</t>
  </si>
  <si>
    <t>DIF TD GH650 CMP W/O WASHER</t>
  </si>
  <si>
    <t>IMP TD GH650 CMP MACH</t>
  </si>
  <si>
    <t>DIF LWR TD GH650 CMP MACH</t>
  </si>
  <si>
    <t>TUBE DIF TD GH650</t>
  </si>
  <si>
    <t>118005</t>
  </si>
  <si>
    <t>DIF LWR TJ7500 CMP N4</t>
  </si>
  <si>
    <t>AG</t>
  </si>
  <si>
    <t>IMP TE5500 CMP S/A</t>
  </si>
  <si>
    <t>168836</t>
  </si>
  <si>
    <t>DIF TE5500 FLT/CMP S/A C/W 16 RIBS</t>
  </si>
  <si>
    <t>130979</t>
  </si>
  <si>
    <t>SUPT BRG PMP TE FLT/CMP BASE</t>
  </si>
  <si>
    <t>SUPT BRG TE AR MACH</t>
  </si>
  <si>
    <t>158696</t>
  </si>
  <si>
    <t>SLV SPCR N4</t>
  </si>
  <si>
    <t xml:space="preserve">SUPP BRG DE-STG TE FLT </t>
  </si>
  <si>
    <t>3007684</t>
  </si>
  <si>
    <t>IMP SPACER N4</t>
  </si>
  <si>
    <t xml:space="preserve">IMP SPACER N4  </t>
  </si>
  <si>
    <t>ALEJANDRA</t>
  </si>
  <si>
    <t>123186</t>
  </si>
  <si>
    <t>CAP SHIPPING PMP TH MACH</t>
  </si>
  <si>
    <t>DIF TE2700 CMP/FLT MACH DPX</t>
  </si>
  <si>
    <t>JOSE CORTES</t>
  </si>
  <si>
    <t>IMP TE2700 AR CMP DPX</t>
  </si>
  <si>
    <t>AQ</t>
  </si>
  <si>
    <t>IMP TE5500 AR CMP DPX</t>
  </si>
  <si>
    <t>DIF LWR TJ7500 DPX (2)</t>
  </si>
  <si>
    <t>DIF LWR TE5500 DPX (2)</t>
  </si>
  <si>
    <t>SUPP BRG, PMP TJ CMP 1.18</t>
  </si>
  <si>
    <t>DIF TJ9000 CMP MACH DPX 12 RIBS</t>
  </si>
  <si>
    <t>IMP TJ9000 AR CMP MACH DPX</t>
  </si>
  <si>
    <t>178128</t>
  </si>
  <si>
    <t>DIF LWR TE2700 MACH DPX</t>
  </si>
  <si>
    <t>IMP TJ7500 AR CMP DPX</t>
  </si>
  <si>
    <t>DIF TJ7500 CMP MACH DPX</t>
  </si>
  <si>
    <t>167871</t>
  </si>
  <si>
    <t>DIF LOW MACH TJ2000 DPX</t>
  </si>
  <si>
    <t>162283</t>
  </si>
  <si>
    <t>DIF LOW MACH SR2500 DPX</t>
  </si>
  <si>
    <t>178150</t>
  </si>
  <si>
    <t>DIF LOW MACH TE3300 DPX</t>
  </si>
  <si>
    <t>131793</t>
  </si>
  <si>
    <t>DIF LWR TJ9000 CMP DPX</t>
  </si>
  <si>
    <t>157118</t>
  </si>
  <si>
    <t>178121</t>
  </si>
  <si>
    <t>DIF TE2700 CMP/FLT MACH  DPX</t>
  </si>
  <si>
    <t>176790</t>
  </si>
  <si>
    <t>DIF TM18500 MACH DPX</t>
  </si>
  <si>
    <t>176173</t>
  </si>
  <si>
    <t>IMP TM18500 MACH N1</t>
  </si>
  <si>
    <t>3003863T</t>
  </si>
  <si>
    <t>178142</t>
  </si>
  <si>
    <t>DIF TE5500 FLT/CMP MACH TRP</t>
  </si>
  <si>
    <t>3003868T</t>
  </si>
  <si>
    <t>IMP TE5500 AR CMP SDX TRP</t>
  </si>
  <si>
    <t>IMP TM18500 MACH DPX</t>
  </si>
  <si>
    <t>IMP TE2700 AR CMP DPX TR</t>
  </si>
  <si>
    <t>DIF TE2700 CMP/FLT MACH DPX TR</t>
  </si>
  <si>
    <t>178138</t>
  </si>
  <si>
    <t>DIF TE3300 CMP/FLT MACH</t>
  </si>
  <si>
    <t>IMP TE3300 AR CMP W/WASHER</t>
  </si>
  <si>
    <t>167713</t>
  </si>
  <si>
    <t>IMP TJ12000 AR CMP MACH VDR-BAL</t>
  </si>
  <si>
    <t>167896</t>
  </si>
  <si>
    <t>DIF TJ20000 CMP MACH TW</t>
  </si>
  <si>
    <t>167893</t>
  </si>
  <si>
    <t>IMP TJ20000 AR CMP</t>
  </si>
  <si>
    <t>167724</t>
  </si>
  <si>
    <t>DIF TN35000 MACH</t>
  </si>
  <si>
    <t>157166</t>
  </si>
  <si>
    <t>IMP TN35000 AR MACH</t>
  </si>
  <si>
    <t>CAP, SHPNG TR5 MACH</t>
  </si>
  <si>
    <t>210424</t>
  </si>
  <si>
    <t>DIF TD1000 MACH</t>
  </si>
  <si>
    <t>121685</t>
  </si>
  <si>
    <t>DIF TD1750 CMP/FLT MACH</t>
  </si>
  <si>
    <t>121796</t>
  </si>
  <si>
    <t>DIF TD650 FLT MACH</t>
  </si>
  <si>
    <t>121794</t>
  </si>
  <si>
    <t>IMP TD650 MODULAR</t>
  </si>
  <si>
    <t>160373</t>
  </si>
  <si>
    <t>DIF TD460 CMP/FLT MACH</t>
  </si>
  <si>
    <t xml:space="preserve">DIF TE1500  </t>
  </si>
  <si>
    <t>192371</t>
  </si>
  <si>
    <t>192366</t>
  </si>
  <si>
    <t xml:space="preserve">N </t>
  </si>
  <si>
    <t>IMP TD1250</t>
  </si>
  <si>
    <t>120771</t>
  </si>
  <si>
    <t>IMP TD3000 MDLR</t>
  </si>
  <si>
    <t>158402</t>
  </si>
  <si>
    <t>IMP TE4200 MDLR</t>
  </si>
  <si>
    <t>3007249</t>
  </si>
  <si>
    <t>POTHEAD MLC TR5 XHT MACH</t>
  </si>
  <si>
    <t>3008434TN</t>
  </si>
  <si>
    <t>IMP TE5500 S/A N1 TRN</t>
  </si>
  <si>
    <t>614034</t>
  </si>
  <si>
    <t>BRG STG TD460 FLT MACH</t>
  </si>
  <si>
    <t>made from 191321</t>
  </si>
  <si>
    <t>138147</t>
  </si>
  <si>
    <t>SUPP BRG TE11000 CMP MACH THD</t>
  </si>
  <si>
    <t>102-1144-3</t>
  </si>
  <si>
    <t>IMP TE5500 CMP N3</t>
  </si>
  <si>
    <t>Jose</t>
  </si>
  <si>
    <t>DIF TE5500 CMP/FLT MACH</t>
  </si>
  <si>
    <t>IMP TE5500 AR-CMP N3</t>
  </si>
  <si>
    <t>DIF LWR TE5500 MACH N3</t>
  </si>
  <si>
    <t>SUPP BRG TE N3</t>
  </si>
  <si>
    <t>162275TN</t>
  </si>
  <si>
    <t>162121</t>
  </si>
  <si>
    <t>SUPP BRG SR2500 MACH</t>
  </si>
  <si>
    <t>3007988</t>
  </si>
  <si>
    <t>SPACER KEYED 1.00X1.19X.25 1/16 N3</t>
  </si>
  <si>
    <t>138648</t>
  </si>
  <si>
    <t>KEY, BUSHING UHT 1.276X1.511X.13 N3</t>
  </si>
  <si>
    <t>116077</t>
  </si>
  <si>
    <t>CAP, SHPG, CLASS-30</t>
  </si>
  <si>
    <t>3008831</t>
  </si>
  <si>
    <t>DIFSR2500 CMP MACH</t>
  </si>
  <si>
    <t>3008834</t>
  </si>
  <si>
    <t>IMPSR2500 KEYED MACH</t>
  </si>
  <si>
    <t>DIFSP1500 CMP MACH</t>
  </si>
  <si>
    <t>IMPSP1500 KEYED MACH</t>
  </si>
  <si>
    <t>3008845</t>
  </si>
  <si>
    <t>3008940</t>
  </si>
  <si>
    <t>458535</t>
  </si>
  <si>
    <t>POTHEAD, MLC TR4-P HT MACH</t>
  </si>
  <si>
    <t>157346</t>
  </si>
  <si>
    <t>DIF TJ20000 CMP MACH TW N1</t>
  </si>
  <si>
    <t>176171</t>
  </si>
  <si>
    <t>DIF TM18500 MACH N1</t>
  </si>
  <si>
    <t>141564</t>
  </si>
  <si>
    <t>IMP TJ20000 CMP MACH N1</t>
  </si>
  <si>
    <t>157167</t>
  </si>
  <si>
    <t>DIF TN35000 MACH N1</t>
  </si>
  <si>
    <t>IMP TN35000A MACH N1</t>
  </si>
  <si>
    <t>IMP TM46000 CMP MACH</t>
  </si>
  <si>
    <t>DIF TM46000 MACH</t>
  </si>
  <si>
    <t>DIF LWR TM46000 MACH</t>
  </si>
  <si>
    <t>191122</t>
  </si>
  <si>
    <t>DIF TD3500 CMP/FLT MACH</t>
  </si>
  <si>
    <t>130718</t>
  </si>
  <si>
    <t>DIF TD2200 CMP/FLT MACH</t>
  </si>
  <si>
    <t>191120</t>
  </si>
  <si>
    <t>IMP TD3500 MODULAR</t>
  </si>
  <si>
    <t>IMP TD650 FLT</t>
  </si>
  <si>
    <t>130383</t>
  </si>
  <si>
    <t>DIF TD43/6000 CMP/FLT MACH</t>
  </si>
  <si>
    <t>IMP TD460 MODULAR</t>
  </si>
  <si>
    <t>113227</t>
  </si>
  <si>
    <t>DIF TA400/550 CMP/FLT MACH</t>
  </si>
  <si>
    <t>130715</t>
  </si>
  <si>
    <t>AE</t>
  </si>
  <si>
    <t>IMP TD2200 MDLR</t>
  </si>
  <si>
    <t>IMP TD2200 FLT</t>
  </si>
  <si>
    <t>113534</t>
  </si>
  <si>
    <t>IMP TA900 FLT</t>
  </si>
  <si>
    <t>113225</t>
  </si>
  <si>
    <t>IMP TA550 FLT</t>
  </si>
  <si>
    <t>IMP TE5500 AR CMP</t>
  </si>
  <si>
    <t>130381</t>
  </si>
  <si>
    <t>IMP TD4300 FLT S/A</t>
  </si>
  <si>
    <t>IMP TE1500 MDLR S/A</t>
  </si>
  <si>
    <t>158049</t>
  </si>
  <si>
    <t>113542</t>
  </si>
  <si>
    <t>DIF TA1200 CMP/FLT MACH</t>
  </si>
  <si>
    <t>IMP TD3500 AR MDLR</t>
  </si>
  <si>
    <t>123500</t>
  </si>
  <si>
    <t>DIF TD300 CMP/FLT MACH</t>
  </si>
  <si>
    <t>113536</t>
  </si>
  <si>
    <t>DIF TA900 CMP/FLT MACH</t>
  </si>
  <si>
    <t>168933</t>
  </si>
  <si>
    <t>DIF TE5500 AR CMP/FLT S/A</t>
  </si>
  <si>
    <t>113222</t>
  </si>
  <si>
    <t xml:space="preserve">IMP TA400 FLT </t>
  </si>
  <si>
    <t>113548</t>
  </si>
  <si>
    <t>DIF TA1500 CMP/FLT MACH</t>
  </si>
  <si>
    <t>150492</t>
  </si>
  <si>
    <t>DIF TD1750 AR CMP/FLT S/A</t>
  </si>
  <si>
    <t>113540</t>
  </si>
  <si>
    <t>IMP TA1200 FLT S/A</t>
  </si>
  <si>
    <t>113546</t>
  </si>
  <si>
    <t>IMP TA1500 FLT</t>
  </si>
  <si>
    <t>138649</t>
  </si>
  <si>
    <t>DIF TE1500 AR CMP/FLT S/A</t>
  </si>
  <si>
    <t>138799</t>
  </si>
  <si>
    <t>DIF TE2700 AR CMP/FLT S/A</t>
  </si>
  <si>
    <t>170433</t>
  </si>
  <si>
    <t>DIF TD860 CMP/FLT MACH CW(4)</t>
  </si>
  <si>
    <t>120860</t>
  </si>
  <si>
    <t>DIF LWR TD1750 CMP MACH</t>
  </si>
  <si>
    <t>IMP TE3300 FLT</t>
  </si>
  <si>
    <t>191124</t>
  </si>
  <si>
    <t>DIF LWR TD3500 CMP</t>
  </si>
  <si>
    <t>IMP TE5500 AR MDLR</t>
  </si>
  <si>
    <t>176795</t>
  </si>
  <si>
    <t>DIF LWR TM/SM18500 DPX</t>
  </si>
  <si>
    <t>632331</t>
  </si>
  <si>
    <t>DIF LWR SN35000 MACH</t>
  </si>
  <si>
    <t>210426</t>
  </si>
  <si>
    <t>DIF LWR TD1000 MACH</t>
  </si>
  <si>
    <t>176175</t>
  </si>
  <si>
    <t>DIF LWR TM18500 MACH</t>
  </si>
  <si>
    <t>IMP TA1200</t>
  </si>
  <si>
    <t>IMP TD1000 CMP</t>
  </si>
  <si>
    <t>153291</t>
  </si>
  <si>
    <t>BRG RTR MTR E563KEY</t>
  </si>
  <si>
    <t>MS-1121-07</t>
  </si>
  <si>
    <t>153367</t>
  </si>
  <si>
    <t>BRG RTR MTR E562KEY XHP</t>
  </si>
  <si>
    <t>MS-1457-01</t>
  </si>
  <si>
    <t>161312</t>
  </si>
  <si>
    <t>SUPP BRG GAS SEP TR538 MAGS SA</t>
  </si>
  <si>
    <t>131341</t>
  </si>
  <si>
    <t>SUPP BRG PMP TD AR CMP H&amp;B</t>
  </si>
  <si>
    <t>627022</t>
  </si>
  <si>
    <t>SUPP BRG PMP SJ MACH H&amp;B</t>
  </si>
  <si>
    <t>950832</t>
  </si>
  <si>
    <t>SUPP BRG PMP TJ CMP H&amp;B</t>
  </si>
  <si>
    <t>632120</t>
  </si>
  <si>
    <t>SUPP BRG PMP SM AR MCH BUT</t>
  </si>
  <si>
    <t>140479</t>
  </si>
  <si>
    <t>SUPP BRG PMP TA MACH H&amp;B</t>
  </si>
  <si>
    <t>177605</t>
  </si>
  <si>
    <t>SUPP BRG DE-STAGE TN</t>
  </si>
  <si>
    <t>138660</t>
  </si>
  <si>
    <t>SUPP BRG PMP TE AR 1.0 THD XHT</t>
  </si>
  <si>
    <t>160484</t>
  </si>
  <si>
    <t>BRG RTR MTR TR4</t>
  </si>
  <si>
    <t>MS-1121-05</t>
  </si>
  <si>
    <t>3008378</t>
  </si>
  <si>
    <t>BRG RTR MTR TR5 XHT CGB SST</t>
  </si>
  <si>
    <t>190571</t>
  </si>
  <si>
    <t>BAR ROTOR MOTOR TR3</t>
  </si>
  <si>
    <t>MS-1311-02</t>
  </si>
  <si>
    <t>190569</t>
  </si>
  <si>
    <t>BAR ROTOR MOTOR TR5</t>
  </si>
  <si>
    <t>909770</t>
  </si>
  <si>
    <t>VALVE DRAIN/FILL</t>
  </si>
  <si>
    <t>MS-1241-02</t>
  </si>
  <si>
    <t>3002990</t>
  </si>
  <si>
    <t>SPCR KEYED 11/16"</t>
  </si>
  <si>
    <t>940544</t>
  </si>
  <si>
    <t>SLV RTR BRG MTR TR5</t>
  </si>
  <si>
    <t>MS-1331-01</t>
  </si>
  <si>
    <t>151278</t>
  </si>
  <si>
    <t>BRG TRT MTR TR5</t>
  </si>
  <si>
    <t>914176</t>
  </si>
  <si>
    <t>RING RTR END MTR TR3</t>
  </si>
  <si>
    <t>914267</t>
  </si>
  <si>
    <t>SLV RTR BRG MTR TR3</t>
  </si>
  <si>
    <t>930230</t>
  </si>
  <si>
    <t>SLV RTR BRG MTR TR4</t>
  </si>
  <si>
    <t>945592</t>
  </si>
  <si>
    <t>ADAPTER CPLG SEAL TR5</t>
  </si>
  <si>
    <t>MS-1121-09</t>
  </si>
  <si>
    <t>160063</t>
  </si>
  <si>
    <t>BRG THRUST SEAL TR4 HL/HT CW/CCW</t>
  </si>
  <si>
    <t>120557</t>
  </si>
  <si>
    <t>COUPLING PUMP TD CMP 7/8 S/A</t>
  </si>
  <si>
    <t>150200</t>
  </si>
  <si>
    <t>HEAD PUMP TD AR S/A BUT</t>
  </si>
  <si>
    <t>123247</t>
  </si>
  <si>
    <t>COUPLING SEAL/GAS</t>
  </si>
  <si>
    <t>132160</t>
  </si>
  <si>
    <t>HEAD PUMP BO TR4 2-7/8 8RD EUE STL</t>
  </si>
  <si>
    <t>1002575</t>
  </si>
  <si>
    <t>ADAPTER CPLG SEAL TR4</t>
  </si>
  <si>
    <t>121437</t>
  </si>
  <si>
    <t>COUPLING MTR TR5-HT</t>
  </si>
  <si>
    <t>1002344</t>
  </si>
  <si>
    <t>HEAD PUMP TD FLT MACH</t>
  </si>
  <si>
    <t>140702</t>
  </si>
  <si>
    <t>BODY SEAL TR4 BRTHR TUBE HL 98HL S/A</t>
  </si>
  <si>
    <t>STEEL</t>
  </si>
  <si>
    <t>934232</t>
  </si>
  <si>
    <t>COUPLING 11/16 X 7/8F 2 3/4"MNL</t>
  </si>
  <si>
    <t>120378</t>
  </si>
  <si>
    <t>BASE SEAL TR4 HL-HT ASSY</t>
  </si>
  <si>
    <t>926477</t>
  </si>
  <si>
    <t>COUPLING PUMP TD FLT 5/8 MNL THRU S/A</t>
  </si>
  <si>
    <t>150154</t>
  </si>
  <si>
    <t>BASE PUMP TD AR FLT/CMP 62/69 S/A BUT</t>
  </si>
  <si>
    <t>458261</t>
  </si>
  <si>
    <t>SLV BRG THRUST SEAL TR5-AR</t>
  </si>
  <si>
    <t>934026</t>
  </si>
  <si>
    <t>COUPLING 7/8F X 7/8F X 2 3/4" S/A</t>
  </si>
  <si>
    <t>1002336</t>
  </si>
  <si>
    <t>BASE PUMP TD FLT MACH</t>
  </si>
  <si>
    <t>931311</t>
  </si>
  <si>
    <t>HEAD SEAL TR4 ASSY</t>
  </si>
  <si>
    <t>130938</t>
  </si>
  <si>
    <t>BASE PUMP TE CMP MACH</t>
  </si>
  <si>
    <t>548245</t>
  </si>
  <si>
    <t>GUIDE SEAL TR5 AR UPR TC</t>
  </si>
  <si>
    <t>136916</t>
  </si>
  <si>
    <t>HEAD PUMP TD AR CMP/FLT MCH BUT</t>
  </si>
  <si>
    <t>130940</t>
  </si>
  <si>
    <t>HEAD PUMP TE MACH</t>
  </si>
  <si>
    <t>MS-1121-01</t>
  </si>
  <si>
    <t>140700</t>
  </si>
  <si>
    <t>BODY SEAL BRG TR4 98L S/A</t>
  </si>
  <si>
    <t>121079</t>
  </si>
  <si>
    <t>HEAD MTR TR5 UT ASSY HI-TEMP</t>
  </si>
  <si>
    <t>948133</t>
  </si>
  <si>
    <t>ADAPTER MTR TR5 TDM MACH</t>
  </si>
  <si>
    <t>172012</t>
  </si>
  <si>
    <t>ADAPTER MTR E37 TANDEM</t>
  </si>
  <si>
    <t>153196</t>
  </si>
  <si>
    <t>HEAD MTR E56 UT LH ASSY</t>
  </si>
  <si>
    <t>130855</t>
  </si>
  <si>
    <t>HEAD SEAL TR4 SBG AR ASSY</t>
  </si>
  <si>
    <t>934281</t>
  </si>
  <si>
    <t>COUPLING 5/8F X 7/8F X 2 1/2" MNL</t>
  </si>
  <si>
    <t>160482</t>
  </si>
  <si>
    <t>GUIDE SEAL TR4 CTR MACH STL HL</t>
  </si>
  <si>
    <t>123644</t>
  </si>
  <si>
    <t>HEAD MTR E56 BO BASE Y-PT MACH</t>
  </si>
  <si>
    <t>HEAD PUMP BO TR4 2-7/8 8RD EUE 4SS</t>
  </si>
  <si>
    <t>111212</t>
  </si>
  <si>
    <t>GUIDE SEAL TR5 CTR ASSY</t>
  </si>
  <si>
    <t>153174</t>
  </si>
  <si>
    <t>BASE MTR E56 BOB SENS WIRE FILTER MACH</t>
  </si>
  <si>
    <t>120667</t>
  </si>
  <si>
    <t>BASE PUMP TD CMP MACH</t>
  </si>
  <si>
    <t>150088</t>
  </si>
  <si>
    <t>HEAD PUMP BO TR4 3 1/2-8RD EUE MACH</t>
  </si>
  <si>
    <t>940940</t>
  </si>
  <si>
    <t>HEAD SEAL TR5 S/A</t>
  </si>
  <si>
    <t>105118</t>
  </si>
  <si>
    <t>ADAPTER MTR E45 TDM LH</t>
  </si>
  <si>
    <t>1017870</t>
  </si>
  <si>
    <t>BODY BRG SEAL TR5 S/A</t>
  </si>
  <si>
    <t>140696</t>
  </si>
  <si>
    <t>SHAFT SEAL TR4 STD HL 98L HSS</t>
  </si>
  <si>
    <t>MS-1131-01</t>
  </si>
  <si>
    <t>548424</t>
  </si>
  <si>
    <t>BASE SEAL TR538-AR HI-LOAD S/A</t>
  </si>
  <si>
    <t>STAINLESS STEEL</t>
  </si>
  <si>
    <t>931162</t>
  </si>
  <si>
    <t>HEAD MTR TR4 UT ASSY</t>
  </si>
  <si>
    <t>172000</t>
  </si>
  <si>
    <t>HEAD MTR E37 UT S/A</t>
  </si>
  <si>
    <t>952572</t>
  </si>
  <si>
    <t>AA</t>
  </si>
  <si>
    <t>COUPLING PUMP TJ/TM 1 13/16 S/A</t>
  </si>
  <si>
    <t>MS-1121-18</t>
  </si>
  <si>
    <t>912022</t>
  </si>
  <si>
    <t>COUPLING 5/8F X 11/16F X 2 1/8 MNL</t>
  </si>
  <si>
    <t>110712</t>
  </si>
  <si>
    <t>BASE LEAD ADAPTOR MTR TR4 MACH</t>
  </si>
  <si>
    <t>139209</t>
  </si>
  <si>
    <t>HOUSING SUC SPS 4" CL150</t>
  </si>
  <si>
    <t>MS-1121-06</t>
  </si>
  <si>
    <t>105041</t>
  </si>
  <si>
    <t>HEAD MTR E45 UT ASSY LH</t>
  </si>
  <si>
    <t>STL</t>
  </si>
  <si>
    <t>548549</t>
  </si>
  <si>
    <t>SHAFT SEAL TR5-AR 2 BAG SERIES MNL</t>
  </si>
  <si>
    <t>190232</t>
  </si>
  <si>
    <t>SHAFT SEAL TR4 DBG UHSS W/O GROOVES</t>
  </si>
  <si>
    <t>MS-1131-02</t>
  </si>
  <si>
    <t>632076</t>
  </si>
  <si>
    <t>BASE PUMP SPS SM9.0 MACH BUT</t>
  </si>
  <si>
    <t>128246</t>
  </si>
  <si>
    <t>COUPLING SPS 1-3/16 X 1-3/16 TJ</t>
  </si>
  <si>
    <t>191023</t>
  </si>
  <si>
    <t>SHAFT GAS SEP TR4 MAGS-2</t>
  </si>
  <si>
    <t>632074</t>
  </si>
  <si>
    <t>HEAD PUMP SPS SM9.0 MACH BUT CT</t>
  </si>
  <si>
    <t>159721</t>
  </si>
  <si>
    <t>STUB BEND LAP JOINT BUT 4 RF</t>
  </si>
  <si>
    <t>172142</t>
  </si>
  <si>
    <t>SHAFT MTR E37-10 UT</t>
  </si>
  <si>
    <t>MS-1112-02</t>
  </si>
  <si>
    <t>128434</t>
  </si>
  <si>
    <t>ADAPTER PUMP SPS TM 3SS</t>
  </si>
  <si>
    <t>159390</t>
  </si>
  <si>
    <t>SOPP SPS PUMP LT ASSY</t>
  </si>
  <si>
    <t>ASTM A36</t>
  </si>
  <si>
    <t>159608</t>
  </si>
  <si>
    <t>STUB END LAP JOINT BUT 4 RTJ 1500</t>
  </si>
  <si>
    <t>110241</t>
  </si>
  <si>
    <t>SHAFT SEAL TR4 BDG</t>
  </si>
  <si>
    <t>637027</t>
  </si>
  <si>
    <t>BASE PUMP SN10" MACH BUT 3SS</t>
  </si>
  <si>
    <t>131077</t>
  </si>
  <si>
    <t>HEAD MTR TR5P UT ASSY</t>
  </si>
  <si>
    <t>191111</t>
  </si>
  <si>
    <t>HEAD PUMP TD FLT MTR COOLING MACH</t>
  </si>
  <si>
    <t>153622</t>
  </si>
  <si>
    <t>HEAD MTR E56-12 UT LH ASSY</t>
  </si>
  <si>
    <t>215064</t>
  </si>
  <si>
    <t>ADAPTER PUMP SPS LOPR12 SJ 3SS</t>
  </si>
  <si>
    <t>953166</t>
  </si>
  <si>
    <t>BASE PUMP TJ MACH</t>
  </si>
  <si>
    <t>637148</t>
  </si>
  <si>
    <t>HEAD PUMP SNPL10" MACH BUT 3SS CT</t>
  </si>
  <si>
    <t>128859</t>
  </si>
  <si>
    <t>HOUSING SUC 4 300</t>
  </si>
  <si>
    <t>139722</t>
  </si>
  <si>
    <t>HOUSING SUC SPS 4" CL150 API</t>
  </si>
  <si>
    <t>179785</t>
  </si>
  <si>
    <t>HOUSING SUC SPS 6 300 API</t>
  </si>
  <si>
    <t>159872</t>
  </si>
  <si>
    <t>HOUSING SUC SPS 4 300 API</t>
  </si>
  <si>
    <t>169333</t>
  </si>
  <si>
    <t>STUB END LAP JOINT BUT 6 RTJ 2500 3SS</t>
  </si>
  <si>
    <t>189036</t>
  </si>
  <si>
    <t>HOSING SUC SPS 6 CL150 API 1/2"XC</t>
  </si>
  <si>
    <t>179081</t>
  </si>
  <si>
    <t>HOUSING SUC SPS 6 CL900 API RF 3SS</t>
  </si>
  <si>
    <t>179901</t>
  </si>
  <si>
    <t>STUB END LAP JOINT BUTT 3" RTJ 900</t>
  </si>
  <si>
    <t>3006338</t>
  </si>
  <si>
    <t>HOUSING SUC SPS 4 900 API 3/4FLG TRP</t>
  </si>
  <si>
    <t>205554</t>
  </si>
  <si>
    <t>ADAPTER PUMP SPS SN 3SS</t>
  </si>
  <si>
    <t>159320</t>
  </si>
  <si>
    <t>SUPP SPS PUMP LT ASSY</t>
  </si>
  <si>
    <t>215013</t>
  </si>
  <si>
    <t>HOUSING SUC SPS 4 CL900/1500</t>
  </si>
  <si>
    <t>139529</t>
  </si>
  <si>
    <t>SHAFT THR CHMBR SPS MACH 1025G</t>
  </si>
  <si>
    <t>MS-1121-08</t>
  </si>
  <si>
    <t>123609</t>
  </si>
  <si>
    <t>RING RTR END E56</t>
  </si>
  <si>
    <t>SHAFT THR CHMBR SPS HEAVY DUTY</t>
  </si>
  <si>
    <t>HOUSING,THR CHMBR SPS XHDTC</t>
  </si>
  <si>
    <t>UNS G10450</t>
  </si>
  <si>
    <t>RING,ROTOR END MOTOR E45 2PC CAP</t>
  </si>
  <si>
    <t>BUSHING,TE GA 1.271 X 1.513 X 1.000</t>
  </si>
  <si>
    <t>MS-2456-01</t>
  </si>
  <si>
    <t>CAP,SEAL SPS THR CHMBR XHDTC</t>
  </si>
  <si>
    <t>UNS S31600</t>
  </si>
  <si>
    <t>RUNNER,MECH SEAL TR5 XHT 1-3/8 SFT</t>
  </si>
  <si>
    <t>MS-1459-03</t>
  </si>
  <si>
    <t>STUB,END LAP JOINT BUT 3 2500 RTJ</t>
  </si>
  <si>
    <t>ASTM A479 316/316L</t>
  </si>
  <si>
    <t>RING,ROTOR END MOTOR E45 2PC</t>
  </si>
  <si>
    <t>MS1311-02</t>
  </si>
  <si>
    <t>ADAPTER,SPS MOTOR 12.5"SH WIDE*</t>
  </si>
  <si>
    <t>162346</t>
  </si>
  <si>
    <t>CAP,END SP1500 HIPR S/A 3SS W/N1 SPRT</t>
  </si>
  <si>
    <t>316SS</t>
  </si>
  <si>
    <t>210597</t>
  </si>
  <si>
    <t>BASE,GSP TR4 AR MAGS S/A UT 17-4</t>
  </si>
  <si>
    <t>17-4SS</t>
  </si>
  <si>
    <t>548426</t>
  </si>
  <si>
    <t>HOUSING,SEAL TR538-AR BAG CHMB STL</t>
  </si>
  <si>
    <t>MS-1111-03</t>
  </si>
  <si>
    <t>161118</t>
  </si>
  <si>
    <t>TUBE,FP BAG MT TR5 XHT MACH</t>
  </si>
  <si>
    <t>MS-1111-26</t>
  </si>
  <si>
    <t>136619</t>
  </si>
  <si>
    <t>HOUSING,GAS SEP TR4 RGS STL</t>
  </si>
  <si>
    <t>940981</t>
  </si>
  <si>
    <t>HOUSING,SEAL TR5 UPR</t>
  </si>
  <si>
    <t>548430</t>
  </si>
  <si>
    <t>HOUSING,SEAL TR538-AR THRUST CHMB STL</t>
  </si>
  <si>
    <t>HOUSING,SEAL TR5 LWR</t>
  </si>
  <si>
    <t>162311</t>
  </si>
  <si>
    <t>COLLAR,END THREADED SR PUMP HEAD SHR STL</t>
  </si>
  <si>
    <t>3005139</t>
  </si>
  <si>
    <t>001</t>
  </si>
  <si>
    <t>BLOCK,LEAD INSUL DURA+562 MLC #4 4KV</t>
  </si>
  <si>
    <t>MS-2126-06</t>
  </si>
  <si>
    <t>548113</t>
  </si>
  <si>
    <t>HOUSING,SEAL TR5-RS BAG CHMB STL</t>
  </si>
  <si>
    <t>162159T</t>
  </si>
  <si>
    <t>162159</t>
  </si>
  <si>
    <t>BASE,PUMP SR2500 ADPT MACH 3SS LG CT TR</t>
  </si>
  <si>
    <t>934182</t>
  </si>
  <si>
    <t>COUPLING,PUMP TD FLT 11/16 MNL THRU S/A</t>
  </si>
  <si>
    <t>MONEL</t>
  </si>
  <si>
    <t>183235</t>
  </si>
  <si>
    <t>BODY,COUPLING 1 1/2 X 4 1/2 LG INC</t>
  </si>
  <si>
    <t>194091</t>
  </si>
  <si>
    <t>SUB,TRANSITION SMARTLIFT DUAL  4SS</t>
  </si>
  <si>
    <t>158103</t>
  </si>
  <si>
    <t>BASE,GAS SEPARATOR TR538 XGVS LT 17-4PH</t>
  </si>
  <si>
    <t>17-4PH</t>
  </si>
  <si>
    <t>NEW 1</t>
  </si>
  <si>
    <t>DIF TE5500 MACH CF8M</t>
  </si>
  <si>
    <t>CF8M</t>
  </si>
  <si>
    <t>NEW 2</t>
  </si>
  <si>
    <t>IMP TE5500 MACH CF8M</t>
  </si>
  <si>
    <t>NEW 3</t>
  </si>
  <si>
    <t>DIF TE5500 MACH CF8</t>
  </si>
  <si>
    <t>CF8</t>
  </si>
  <si>
    <t>NEW 4</t>
  </si>
  <si>
    <t>IMP TE5500 MACH CF8</t>
  </si>
  <si>
    <t>NEW 5</t>
  </si>
  <si>
    <t>DIF TE5500 MACH CH20</t>
  </si>
  <si>
    <t>CH20</t>
  </si>
  <si>
    <t>NEW 6</t>
  </si>
  <si>
    <t>IMP TE5500 MACH CH20</t>
  </si>
  <si>
    <t>210453</t>
  </si>
  <si>
    <t>DIF TD1000 AR-MDLR S/A W/O BUSHING</t>
  </si>
  <si>
    <t>IMP TD1000 AR MDLR</t>
  </si>
  <si>
    <t>914556</t>
  </si>
  <si>
    <t>CAP, SHPG PMP TA/TD CST</t>
  </si>
  <si>
    <t>CAP SHPG MTR E37 MACH</t>
  </si>
  <si>
    <t>945444</t>
  </si>
  <si>
    <t>BRG SPRT TR5 BASE</t>
  </si>
  <si>
    <t>CURRENT</t>
  </si>
  <si>
    <t>COST 1</t>
  </si>
  <si>
    <t>COST 2</t>
  </si>
  <si>
    <t>GCSP</t>
  </si>
  <si>
    <t>8344-0005</t>
  </si>
  <si>
    <t>INDUCER, 5/8", SEP</t>
  </si>
  <si>
    <t>7512-0511</t>
  </si>
  <si>
    <t>DIF, D5, CMP, 400S</t>
  </si>
  <si>
    <t>7512-0513</t>
  </si>
  <si>
    <t xml:space="preserve">IMP, D5, CMP S/A, 400S </t>
  </si>
  <si>
    <t>7517-0701</t>
  </si>
  <si>
    <t>POTHEAD, FLT CABLE, 456S</t>
  </si>
  <si>
    <t>2/11</t>
  </si>
  <si>
    <t>7312-0103</t>
  </si>
  <si>
    <t>IMP, A15, FLT S/A 338S</t>
  </si>
  <si>
    <t>7312-0104</t>
  </si>
  <si>
    <t>DIF, A15, 300S</t>
  </si>
  <si>
    <t>7312-0109</t>
  </si>
  <si>
    <t>IMP, A45, FLT S/A 338S</t>
  </si>
  <si>
    <t>7312-0110</t>
  </si>
  <si>
    <t>DIF, A45 338S</t>
  </si>
  <si>
    <t>7512-0497</t>
  </si>
  <si>
    <t>IMP, GCD4700(DN4300), S/A 400S</t>
  </si>
  <si>
    <t>0.69</t>
  </si>
  <si>
    <t>7512-0498</t>
  </si>
  <si>
    <t>DIF, GCD4700/5400(DN4300), 400S</t>
  </si>
  <si>
    <t>7512-0501</t>
  </si>
  <si>
    <t>SPCR, DN4300/600 IMP</t>
  </si>
  <si>
    <t>7512-0502</t>
  </si>
  <si>
    <t>DIF, LWR, GCD4700/5400(DN4300/6000), 400S</t>
  </si>
  <si>
    <t>7512-0516</t>
  </si>
  <si>
    <t>DIF, LWR, D-5, 400S</t>
  </si>
  <si>
    <t>7514-0709</t>
  </si>
  <si>
    <t>RGS, 400S</t>
  </si>
  <si>
    <t>7812-0076</t>
  </si>
  <si>
    <t>SUPP, BRG, HD PUMP 500S</t>
  </si>
  <si>
    <t>7812-0176</t>
  </si>
  <si>
    <t>DIF, G52/59/62, 500S</t>
  </si>
  <si>
    <t>7812-0177</t>
  </si>
  <si>
    <t>DIF, G110 500S</t>
  </si>
  <si>
    <t>7812-0180</t>
  </si>
  <si>
    <t>DIF, LWR G110 500S</t>
  </si>
  <si>
    <t>7812-0182</t>
  </si>
  <si>
    <t>IMP, G52, FLT, S/A, 500S</t>
  </si>
  <si>
    <t>0.485</t>
  </si>
  <si>
    <t>7812-0185</t>
  </si>
  <si>
    <t>IMP, G110, FLT, S/A 500S</t>
  </si>
  <si>
    <t>7812-0213</t>
  </si>
  <si>
    <t>SUPP, BRG, BASE 500S</t>
  </si>
  <si>
    <t>7816-0165</t>
  </si>
  <si>
    <t>LAMINATION, INSU, MTR, 540S</t>
  </si>
  <si>
    <t>7816-0166</t>
  </si>
  <si>
    <t>LAMINATION, INSU, MTR, 456S</t>
  </si>
  <si>
    <t>7816-0265</t>
  </si>
  <si>
    <t>POTHEAD, COVER 540S</t>
  </si>
  <si>
    <t>7816-0580</t>
  </si>
  <si>
    <t>BRG, ROTOR BRG #3 2.832 540S</t>
  </si>
  <si>
    <t>HY</t>
  </si>
  <si>
    <t>7817-0452</t>
  </si>
  <si>
    <t>POTHEAD 540</t>
  </si>
  <si>
    <t>7299-0113</t>
  </si>
  <si>
    <t>CAP, SHPG, 500 MACH</t>
  </si>
  <si>
    <t>0.92</t>
  </si>
  <si>
    <t>7312-0102</t>
  </si>
  <si>
    <t>DIF, A10, MACH</t>
  </si>
  <si>
    <t>7312-0101</t>
  </si>
  <si>
    <t>IMP, A10, FLT S/A</t>
  </si>
  <si>
    <t>7312-0106</t>
  </si>
  <si>
    <t>DIF, A25</t>
  </si>
  <si>
    <t>7312-0105</t>
  </si>
  <si>
    <t>IMP, A25, FLT S/A</t>
  </si>
  <si>
    <t>7312-0107</t>
  </si>
  <si>
    <t>DIF, A30</t>
  </si>
  <si>
    <t>7312-0108</t>
  </si>
  <si>
    <t>IMP, A30, FLT S/A</t>
  </si>
  <si>
    <t>7417-0322</t>
  </si>
  <si>
    <t>POTHEAD, 375S</t>
  </si>
  <si>
    <t>0.88</t>
  </si>
  <si>
    <t>7512-0043</t>
  </si>
  <si>
    <t>SUPP, BRG, 400S</t>
  </si>
  <si>
    <t>0.51</t>
  </si>
  <si>
    <t>7512-0139</t>
  </si>
  <si>
    <t>DIF, D20/D13</t>
  </si>
  <si>
    <t>DN700/450</t>
  </si>
  <si>
    <t>7512-0141</t>
  </si>
  <si>
    <t>DIF, D28</t>
  </si>
  <si>
    <t>DN1000</t>
  </si>
  <si>
    <t>7512-0142</t>
  </si>
  <si>
    <t>DIF, D31</t>
  </si>
  <si>
    <t>DN1300</t>
  </si>
  <si>
    <t>7512-0143</t>
  </si>
  <si>
    <t>DIF, D51</t>
  </si>
  <si>
    <t>DN1750</t>
  </si>
  <si>
    <t>7512-0145</t>
  </si>
  <si>
    <t>DIF, D82</t>
  </si>
  <si>
    <t>DN3000</t>
  </si>
  <si>
    <t>7512-0149</t>
  </si>
  <si>
    <t>DIF, BTM, D51</t>
  </si>
  <si>
    <t>7512-0151</t>
  </si>
  <si>
    <t>DIF, BTM, D82</t>
  </si>
  <si>
    <t>7512-0152</t>
  </si>
  <si>
    <t>IMP, D13, FLT, S/A</t>
  </si>
  <si>
    <t>DN450</t>
  </si>
  <si>
    <t>7512-0153</t>
  </si>
  <si>
    <t>IMP, D20, FLT, S/A</t>
  </si>
  <si>
    <t>DN700</t>
  </si>
  <si>
    <t>7512-0155</t>
  </si>
  <si>
    <t>IMP, D28, S/A</t>
  </si>
  <si>
    <t>7512-0156</t>
  </si>
  <si>
    <t>IMP, D31, FLT, S/A</t>
  </si>
  <si>
    <t>7512-0158</t>
  </si>
  <si>
    <t>IMP, D51, FLT, S/A</t>
  </si>
  <si>
    <t>7512-0160</t>
  </si>
  <si>
    <t>IMP, D82, S/A</t>
  </si>
  <si>
    <t>7512-0161</t>
  </si>
  <si>
    <t>IMP, D13, COMP, S/A</t>
  </si>
  <si>
    <t>7512-0162</t>
  </si>
  <si>
    <t>IMP, D20, COMP, S/A</t>
  </si>
  <si>
    <t>7512-0224</t>
  </si>
  <si>
    <t>DIF, DN2150 (D62)</t>
  </si>
  <si>
    <t>7512-0226</t>
  </si>
  <si>
    <t>IMP, DN2150 (D62), FLT, S/A</t>
  </si>
  <si>
    <t>7512-0300</t>
  </si>
  <si>
    <t>SUPP, BRG, 456S</t>
  </si>
  <si>
    <t>7512-0499</t>
  </si>
  <si>
    <t>IMP, DN6000, S/A</t>
  </si>
  <si>
    <t>7512-0500</t>
  </si>
  <si>
    <t>DIF, DN4300/6000</t>
  </si>
  <si>
    <t>7512-0503</t>
  </si>
  <si>
    <t>IMP, D7, FLT 400S</t>
  </si>
  <si>
    <t>7512-0505</t>
  </si>
  <si>
    <t>IMP, D7, COMP S/A</t>
  </si>
  <si>
    <t>7512-0506</t>
  </si>
  <si>
    <t>DIF, D7</t>
  </si>
  <si>
    <t>7512-0508</t>
  </si>
  <si>
    <t>WASHER, D7, DWNTHRUST</t>
  </si>
  <si>
    <t>7512-0509</t>
  </si>
  <si>
    <t>WASHER, D5, D7, UPTHRUST</t>
  </si>
  <si>
    <t>4.735</t>
  </si>
  <si>
    <t>7512-0510</t>
  </si>
  <si>
    <t>WASHER, D5, D7, UPTHRUST, CMP</t>
  </si>
  <si>
    <t>1.7</t>
  </si>
  <si>
    <t>7512-0517</t>
  </si>
  <si>
    <t>WSHR, GCD-4700/5400(DN4300/6000), DWNTHRST</t>
  </si>
  <si>
    <t>2.44</t>
  </si>
  <si>
    <t>7512-0518</t>
  </si>
  <si>
    <t>WSHR, GCD-4700/5400(DN4300/6000),UPTHRST</t>
  </si>
  <si>
    <t>3.835</t>
  </si>
  <si>
    <t>7512-0519</t>
  </si>
  <si>
    <t>WSHR, D5, DMNTHRST</t>
  </si>
  <si>
    <t>7512-0520</t>
  </si>
  <si>
    <t>WSHR, D5, UPTHRST</t>
  </si>
  <si>
    <t>0.805</t>
  </si>
  <si>
    <t>7515-0497</t>
  </si>
  <si>
    <t>PROTECTOR, 66L 400S</t>
  </si>
  <si>
    <t>7616-0166</t>
  </si>
  <si>
    <t>INS LAMINATION, 456S</t>
  </si>
  <si>
    <t>7616-0259</t>
  </si>
  <si>
    <t xml:space="preserve">ROTOR 456 </t>
  </si>
  <si>
    <t>WZ</t>
  </si>
  <si>
    <t>7616-0260</t>
  </si>
  <si>
    <t>BEARING ROTOR 456S</t>
  </si>
  <si>
    <t>7616-0263</t>
  </si>
  <si>
    <t>KEY, SLEEVE 456/540 MTR</t>
  </si>
  <si>
    <t>7616-0292</t>
  </si>
  <si>
    <t>POTHEAD COVER 456</t>
  </si>
  <si>
    <t>7616-0714</t>
  </si>
  <si>
    <t>456 BRASS LAMINATION</t>
  </si>
  <si>
    <t>UNIT:LB</t>
  </si>
  <si>
    <t>7616-0716</t>
  </si>
  <si>
    <t>456 STEEL LAMINATION</t>
  </si>
  <si>
    <t>0.885</t>
  </si>
  <si>
    <t>LB</t>
  </si>
  <si>
    <t>7616-0718</t>
  </si>
  <si>
    <t>456 END LIMINATION</t>
  </si>
  <si>
    <t>7616-0788</t>
  </si>
  <si>
    <t>456 ROTOR BRG</t>
  </si>
  <si>
    <t>7700-0425C</t>
  </si>
  <si>
    <t>PANEL</t>
  </si>
  <si>
    <t>DG</t>
  </si>
  <si>
    <t>7700-0500</t>
  </si>
  <si>
    <t>VACUUM BOTTLE STARTER</t>
  </si>
  <si>
    <t>7700-0501</t>
  </si>
  <si>
    <t>BRIDGE RECTIFER</t>
  </si>
  <si>
    <t>7700-0502</t>
  </si>
  <si>
    <t>POTENTIAL TRANSFORMER</t>
  </si>
  <si>
    <t>7700-0503</t>
  </si>
  <si>
    <t>HANDLE</t>
  </si>
  <si>
    <t>7700-0504</t>
  </si>
  <si>
    <t>MAIN DISCONNECT HANDLE</t>
  </si>
  <si>
    <t>7812-0024</t>
  </si>
  <si>
    <t>DIF, BTM, GN10000</t>
  </si>
  <si>
    <t>7812-0025</t>
  </si>
  <si>
    <t>SPCR, GN10000 IMP</t>
  </si>
  <si>
    <t>7812-0026</t>
  </si>
  <si>
    <t>DIF, GN10000</t>
  </si>
  <si>
    <t>SET</t>
  </si>
  <si>
    <t>7812-0027</t>
  </si>
  <si>
    <t>IMP, GN10000 S/A</t>
  </si>
  <si>
    <t>7812-0178</t>
  </si>
  <si>
    <t>DIF, G220</t>
  </si>
  <si>
    <t>7812-0183</t>
  </si>
  <si>
    <t>IMP, G59, FLT, 500S, S/A</t>
  </si>
  <si>
    <t>7812-0184</t>
  </si>
  <si>
    <t>IMP, G62, FLT, 500S, S/A</t>
  </si>
  <si>
    <t>7812-0189</t>
  </si>
  <si>
    <t>IMP, G220, S/A</t>
  </si>
  <si>
    <t>7814-0642</t>
  </si>
  <si>
    <t>RGS, 540S</t>
  </si>
  <si>
    <t>7815-0538</t>
  </si>
  <si>
    <t>PROTECTOR, 66L, 540S</t>
  </si>
  <si>
    <t>7816-0253</t>
  </si>
  <si>
    <t>BRG, ROTOR, #1, 2.834 540S</t>
  </si>
  <si>
    <t>QC</t>
  </si>
  <si>
    <t>7816-0674</t>
  </si>
  <si>
    <t>540 END LAMINATION</t>
  </si>
  <si>
    <t>93060-2</t>
  </si>
  <si>
    <t>CAP, SHPG 456S</t>
  </si>
  <si>
    <t>IMP, G150, S/A</t>
  </si>
  <si>
    <t>DIF, G150</t>
  </si>
  <si>
    <t>IMP, G180, S/A</t>
  </si>
  <si>
    <t>DIF, G180</t>
  </si>
  <si>
    <t>.875" 66L PROTECTOR SHAFT</t>
  </si>
  <si>
    <t>.875" R-BAG PROTECTOR SHAFT</t>
  </si>
  <si>
    <t>1.187" 66L PROTECTOR SHAFT</t>
  </si>
  <si>
    <t>1.187" R-BAG PROTECTOR SHAFT</t>
  </si>
  <si>
    <t>387/400 RUBBERBAG F/ PROTECTOR</t>
  </si>
  <si>
    <t>540 BRASS LAMINATION</t>
  </si>
  <si>
    <t>540 MOTOR HEAD</t>
  </si>
  <si>
    <t>540 RGS AUGER</t>
  </si>
  <si>
    <t>540 RUBBER BAG F/ PROTECTOR</t>
  </si>
  <si>
    <t>540 STEEL LAMINATION</t>
  </si>
  <si>
    <t>66L SHAFT</t>
  </si>
  <si>
    <t>AUGER 540SFP</t>
  </si>
  <si>
    <t>BOLT-ON INTAKE BODY 500</t>
  </si>
  <si>
    <t>BOLT-ON INTAKE BODY 400</t>
  </si>
  <si>
    <t>D55 IMP W/WSHR</t>
  </si>
  <si>
    <t>GN10000 IMP THRUST WASHERS</t>
  </si>
  <si>
    <t>K10000 DIFFUSER</t>
  </si>
  <si>
    <t>K10000 IMPELLER</t>
  </si>
  <si>
    <t>K1600 DIFFUSER</t>
  </si>
  <si>
    <t>K1600 IMPELELR</t>
  </si>
  <si>
    <t>K2000 DIFFUSER</t>
  </si>
  <si>
    <t>K2000 IMPELLER</t>
  </si>
  <si>
    <t>K2800 DIFFUSER</t>
  </si>
  <si>
    <t>K2800 IMPELLER</t>
  </si>
  <si>
    <t>K3400 DIFFUSER</t>
  </si>
  <si>
    <t>K3400 IMPELLER</t>
  </si>
  <si>
    <t>K4700 DIFFUSER</t>
  </si>
  <si>
    <t>K4700 IMPELELR</t>
  </si>
  <si>
    <t>3.15</t>
  </si>
  <si>
    <t>K6200 DIFFUSER</t>
  </si>
  <si>
    <t>K6200 IMPELER</t>
  </si>
  <si>
    <t>K7500 DIFFUSER</t>
  </si>
  <si>
    <t>K7500 IMPELLER</t>
  </si>
  <si>
    <t>M520 DIFFUSER</t>
  </si>
  <si>
    <t>M520 IMPELLER</t>
  </si>
  <si>
    <t>M520 IMPELLER &amp; DIFFUSER</t>
  </si>
  <si>
    <t>R9 STAGE W/ WAHER</t>
  </si>
  <si>
    <t>RA22 REVERSED D60</t>
  </si>
  <si>
    <t>ROTOR 540</t>
  </si>
  <si>
    <t xml:space="preserve">SHIPPING CAP 338 SERIES </t>
  </si>
  <si>
    <t>SPACE SLV 0.627X0.750X0.125</t>
  </si>
  <si>
    <t>SPACER SLC. 0.627X0.750X1.000</t>
  </si>
  <si>
    <t>SPACER SLV. 0.627X0.750X0.250</t>
  </si>
  <si>
    <t>SPACER SLV. 0.627X0.750X0.500</t>
  </si>
  <si>
    <t>SPACER SLV. 0.689X0.871X1.000</t>
  </si>
  <si>
    <t>SPACER SLV. 0.689X0.872X0.125</t>
  </si>
  <si>
    <t>SPACER SLV. 0.689X0.872X0.250</t>
  </si>
  <si>
    <t>SPACER SLV. 0.689X0.872X0.500</t>
  </si>
  <si>
    <t>SPACER SLV. 0.877X0.988X0.125</t>
  </si>
  <si>
    <t>SPACER SLV. 0.877X0.988X0.500</t>
  </si>
  <si>
    <t>SPACER SLV. 0.877X0.988X1.000</t>
  </si>
  <si>
    <t>SPACER SLV. 0.877X0.998X0.250</t>
  </si>
  <si>
    <t>SPACER SLV. 0.997X1.185X0.125</t>
  </si>
  <si>
    <t>SPACER SLV. 0.997X1.185X0.250</t>
  </si>
  <si>
    <t>SPACER SLV. 0.997X1.185X0.500</t>
  </si>
  <si>
    <t>SPACER SLV. 0.997X1.185X1.000</t>
  </si>
  <si>
    <t>INDUCER, 7/8", SEP</t>
  </si>
  <si>
    <t>MOTOR, 20HP, 400S</t>
  </si>
  <si>
    <t>MOTOR, 30HP, 400S</t>
  </si>
  <si>
    <t>DRIVE, CHART</t>
  </si>
  <si>
    <t>MOTOR, INTERMIDIATE, 20HP, 456S</t>
  </si>
  <si>
    <t>1~10</t>
  </si>
  <si>
    <t>11~30</t>
  </si>
  <si>
    <t>31~</t>
  </si>
  <si>
    <t>&gt;50</t>
  </si>
  <si>
    <t>CABLE, FLAT, 15M</t>
  </si>
  <si>
    <t>MOTOR, 10HP, REDA 456S</t>
  </si>
  <si>
    <t>MOTOR, 15HP, REDA 456S</t>
  </si>
  <si>
    <t>MOTOR, 20HP, REDA 456S</t>
  </si>
  <si>
    <t>MOTOR, 25HP, REDA 456S</t>
  </si>
  <si>
    <t>MOTOR, 30HP, REDA 456S</t>
  </si>
  <si>
    <t>MOTOR, 40HP, REDA 456S</t>
  </si>
  <si>
    <t>FLATCABLE, L30', 456S</t>
  </si>
  <si>
    <t>PROTECTOR, REDA 456S TYPE PSSB</t>
  </si>
  <si>
    <t>PROTECTOR, REDA 456S TYPE 66</t>
  </si>
  <si>
    <t>MOTOR, 25.5HP, 375S, 370V, 51A</t>
  </si>
  <si>
    <t>PROTECTOR, REDA 375S TYPE PSSB</t>
  </si>
  <si>
    <t>PROTECTOR, REDA 375S TYPE 66L</t>
  </si>
  <si>
    <t>PUMP, A10, 98 STG</t>
  </si>
  <si>
    <t>PUMP, D5, 62 STG</t>
  </si>
  <si>
    <t>PUMP, D13, STG</t>
  </si>
  <si>
    <t>HEAD, BOLT-ON, 338S</t>
  </si>
  <si>
    <t>INTAKE, BOLT-ON, 338S</t>
  </si>
  <si>
    <t>HEAD, BOLT-ON, 400S</t>
  </si>
  <si>
    <t>INTAKE, BOLT-ON, 400S</t>
  </si>
  <si>
    <t>RECORDING UNIT, CHART DRIVE</t>
  </si>
  <si>
    <t>7812-0653</t>
  </si>
  <si>
    <t>G220, BTM DIF</t>
  </si>
  <si>
    <t>SLV, SPCR, G220</t>
  </si>
  <si>
    <t>PRICE 1</t>
  </si>
  <si>
    <t>WMK</t>
  </si>
  <si>
    <t>1123740</t>
  </si>
  <si>
    <t>30153</t>
  </si>
  <si>
    <t>1" SRV BONNET</t>
  </si>
  <si>
    <t>Kathy Manning</t>
  </si>
  <si>
    <t>102-1503</t>
  </si>
  <si>
    <t>1寸 泄压阀体</t>
  </si>
  <si>
    <t>P102-1503</t>
  </si>
  <si>
    <t>1117877</t>
  </si>
  <si>
    <t>21081</t>
  </si>
  <si>
    <t xml:space="preserve">JAM NUT, P.R. </t>
  </si>
  <si>
    <t>CR STL</t>
  </si>
  <si>
    <t>580/487</t>
  </si>
  <si>
    <t>QE</t>
  </si>
  <si>
    <t>T13034</t>
  </si>
  <si>
    <t>1125737</t>
  </si>
  <si>
    <t>30062</t>
  </si>
  <si>
    <t>CAP, PACKING</t>
  </si>
  <si>
    <t>1125251</t>
  </si>
  <si>
    <t>30449</t>
  </si>
  <si>
    <t>2" SRV BONNET</t>
  </si>
  <si>
    <t>102-1504</t>
  </si>
  <si>
    <t>2寸 泄压阀体</t>
  </si>
  <si>
    <t>1117866</t>
  </si>
  <si>
    <t>21061</t>
  </si>
  <si>
    <t>LEVER, P.R.</t>
  </si>
  <si>
    <t>HR STL</t>
  </si>
  <si>
    <t>1120920</t>
  </si>
  <si>
    <t>30063</t>
  </si>
  <si>
    <t>CAGE</t>
  </si>
  <si>
    <t>1123765</t>
  </si>
  <si>
    <t>30064</t>
  </si>
  <si>
    <t>BODY</t>
  </si>
  <si>
    <t>1117887</t>
  </si>
  <si>
    <t>31012</t>
  </si>
  <si>
    <t>PUSHER POST, P.R.</t>
  </si>
  <si>
    <t>DC AL</t>
  </si>
  <si>
    <t>11/7/7</t>
  </si>
  <si>
    <t>1117838</t>
  </si>
  <si>
    <t>11034</t>
  </si>
  <si>
    <t>PIN, P.R.</t>
  </si>
  <si>
    <t>321SS</t>
  </si>
  <si>
    <t>1118889</t>
  </si>
  <si>
    <t>20127</t>
  </si>
  <si>
    <t>RETAINER, SEAT</t>
  </si>
  <si>
    <t>TUBING</t>
  </si>
  <si>
    <t>1117875</t>
  </si>
  <si>
    <t>21079</t>
  </si>
  <si>
    <t>SPRING SEAT, P.R.</t>
  </si>
  <si>
    <t>CS</t>
  </si>
  <si>
    <t>1120318</t>
  </si>
  <si>
    <t>05011-4503</t>
  </si>
  <si>
    <t>SNAP ACTOR PILOT</t>
  </si>
  <si>
    <t>1119657</t>
  </si>
  <si>
    <t>20122</t>
  </si>
  <si>
    <t>GLAND, PACKING</t>
  </si>
  <si>
    <t>12L14</t>
  </si>
  <si>
    <t>5/15/12</t>
  </si>
  <si>
    <t>1117840</t>
  </si>
  <si>
    <t>11036</t>
  </si>
  <si>
    <t xml:space="preserve">STABILIZER, P.R. </t>
  </si>
  <si>
    <t>NITRL</t>
  </si>
  <si>
    <t>240/200</t>
  </si>
  <si>
    <t>1125159</t>
  </si>
  <si>
    <t>20630</t>
  </si>
  <si>
    <t>FGSV BODY &amp; SEAT (BLUE ANODIZE)</t>
  </si>
  <si>
    <t>6061-T6</t>
  </si>
  <si>
    <t>1117874</t>
  </si>
  <si>
    <t>21078</t>
  </si>
  <si>
    <t>DIAPHRAGM HEAD, P.R.</t>
  </si>
  <si>
    <t>1117888</t>
  </si>
  <si>
    <t>31015</t>
  </si>
  <si>
    <t>RETAINER, P.R.</t>
  </si>
  <si>
    <t>40443</t>
  </si>
  <si>
    <t>ADAPTER, MACHINED</t>
  </si>
  <si>
    <t>A216WCB</t>
  </si>
  <si>
    <t>5/22/12</t>
  </si>
  <si>
    <t>40520</t>
  </si>
  <si>
    <t>BODY, 1" P.R.</t>
  </si>
  <si>
    <t>1123642</t>
  </si>
  <si>
    <t>10192</t>
  </si>
  <si>
    <t xml:space="preserve">REDUCER BUSHING </t>
  </si>
  <si>
    <t>YELLOW ZINC</t>
  </si>
  <si>
    <t>40016</t>
  </si>
  <si>
    <t>2" ST BODY</t>
  </si>
  <si>
    <t>40444</t>
  </si>
  <si>
    <t>BODY, 1", MACH</t>
  </si>
  <si>
    <t>1119564</t>
  </si>
  <si>
    <t>05011-4453</t>
  </si>
  <si>
    <t>BOTTOM OFFSHORE PILOT LLC</t>
  </si>
  <si>
    <t>AL2024</t>
  </si>
  <si>
    <t>20158</t>
  </si>
  <si>
    <t>GUIDE DELRIN</t>
  </si>
  <si>
    <t>DELRIN</t>
  </si>
  <si>
    <t>21027</t>
  </si>
  <si>
    <t>BODY, DISK P.R. BRASS</t>
  </si>
  <si>
    <t>BRASS</t>
  </si>
  <si>
    <t>40442</t>
  </si>
  <si>
    <t>5/21/12</t>
  </si>
  <si>
    <t>1117897</t>
  </si>
  <si>
    <t>40445</t>
  </si>
  <si>
    <t>QE Tool $80</t>
  </si>
  <si>
    <t>1121929</t>
  </si>
  <si>
    <t>05011-4446</t>
  </si>
  <si>
    <t>PILOT OFFSHORE LLC</t>
  </si>
  <si>
    <t>1123589</t>
  </si>
  <si>
    <t>05011-4461</t>
  </si>
  <si>
    <t>PILOT OFFSHORE  BODY LLC</t>
  </si>
  <si>
    <t>1117885</t>
  </si>
  <si>
    <t>31005</t>
  </si>
  <si>
    <t>VALVE CARRIER, P.R. BRASS</t>
  </si>
  <si>
    <t>21025</t>
  </si>
  <si>
    <t>DISK, P.R.</t>
  </si>
  <si>
    <t>TEFLON</t>
  </si>
  <si>
    <t>21025CTFE</t>
  </si>
  <si>
    <t>CTFE</t>
  </si>
  <si>
    <t>1126811</t>
  </si>
  <si>
    <t>O-RING HOLDER, "E" ORIFICE, 1"+2"RV</t>
  </si>
  <si>
    <t>05010-3910</t>
  </si>
  <si>
    <t>LEVER ARM</t>
  </si>
  <si>
    <t>A36</t>
  </si>
  <si>
    <t>1119918</t>
  </si>
  <si>
    <t>05011-4495</t>
  </si>
  <si>
    <t>SPACER, NO-BLEED</t>
  </si>
  <si>
    <t>1122378</t>
  </si>
  <si>
    <t>05011-4511</t>
  </si>
  <si>
    <t>SHAFT, PIVOT</t>
  </si>
  <si>
    <t>1117823</t>
  </si>
  <si>
    <t>11001</t>
  </si>
  <si>
    <t>UPPER SPRING GUIDE</t>
  </si>
  <si>
    <t>1117828</t>
  </si>
  <si>
    <t>11006</t>
  </si>
  <si>
    <t>TUBE PRESS REG</t>
  </si>
  <si>
    <t>1122377</t>
  </si>
  <si>
    <t>05011-4438</t>
  </si>
  <si>
    <t>BAR LEVER ADJUSTING</t>
  </si>
  <si>
    <t>1126694</t>
  </si>
  <si>
    <t>05011-4560</t>
  </si>
  <si>
    <t>BODY, SCREWED 2 NPT</t>
  </si>
  <si>
    <t>1018/1020</t>
  </si>
  <si>
    <t>1124223</t>
  </si>
  <si>
    <t>20121</t>
  </si>
  <si>
    <t>SCREW, ADJUSTMENT</t>
  </si>
  <si>
    <t>1118340</t>
  </si>
  <si>
    <t>21040</t>
  </si>
  <si>
    <t xml:space="preserve">ORIFICE BRASS 3/8" </t>
  </si>
  <si>
    <t>1122296</t>
  </si>
  <si>
    <t>21279</t>
  </si>
  <si>
    <t>GUIDE, 2"RV</t>
  </si>
  <si>
    <t>AL 6/8/12</t>
  </si>
  <si>
    <t>1125290</t>
  </si>
  <si>
    <t>05010-0817</t>
  </si>
  <si>
    <t>3" &amp; 4" STUFFING BOX BODY</t>
  </si>
  <si>
    <t>05010-0825</t>
  </si>
  <si>
    <t>RETAINER CAP</t>
  </si>
  <si>
    <t>1126353</t>
  </si>
  <si>
    <t>05010-0858</t>
  </si>
  <si>
    <t>LEVER COLLAR</t>
  </si>
  <si>
    <t>IC CS</t>
  </si>
  <si>
    <t>240/240</t>
  </si>
  <si>
    <t>1119917</t>
  </si>
  <si>
    <t>05011-4412</t>
  </si>
  <si>
    <t>FULCRUM</t>
  </si>
  <si>
    <t>Al</t>
  </si>
  <si>
    <t>1120263</t>
  </si>
  <si>
    <t>05012-4834</t>
  </si>
  <si>
    <t>COVER FOR NO-BLEED</t>
  </si>
  <si>
    <t>3850/3200</t>
  </si>
  <si>
    <t>1126098</t>
  </si>
  <si>
    <t>05012-4841</t>
  </si>
  <si>
    <t>CEMCO ALUMINUM BOX</t>
  </si>
  <si>
    <t>A14130</t>
  </si>
  <si>
    <t>$9.1(N/HL)</t>
  </si>
  <si>
    <t>21080</t>
  </si>
  <si>
    <t>SPRING SEAT, UPPER</t>
  </si>
  <si>
    <t>1122297</t>
  </si>
  <si>
    <t>21282</t>
  </si>
  <si>
    <t>PLUG, "E" ORIFICE, 1"RV</t>
  </si>
  <si>
    <t>1120643</t>
  </si>
  <si>
    <t>21283</t>
  </si>
  <si>
    <t>SEAT, "E" ORIFICE, 1"RV</t>
  </si>
  <si>
    <t>1125161</t>
  </si>
  <si>
    <t>21284</t>
  </si>
  <si>
    <t>PLUG GUIDE, "E" ORIFICE, 1"RV</t>
  </si>
  <si>
    <t>1122585</t>
  </si>
  <si>
    <t>05010-0999</t>
  </si>
  <si>
    <t>STEM</t>
  </si>
  <si>
    <t>303SS</t>
  </si>
  <si>
    <t>QE 8/5/2013</t>
  </si>
  <si>
    <t>05010-9362</t>
  </si>
  <si>
    <t>STEM FOR 8" NOSE</t>
  </si>
  <si>
    <t>1126693</t>
  </si>
  <si>
    <t>05011-4479</t>
  </si>
  <si>
    <t>GUIDE, UPPER SPRING</t>
  </si>
  <si>
    <t>1123590</t>
  </si>
  <si>
    <t>05011-4529</t>
  </si>
  <si>
    <t>GUIDE, LOWER SPRING</t>
  </si>
  <si>
    <t>1121330</t>
  </si>
  <si>
    <t>05012-9389</t>
  </si>
  <si>
    <t>RETAINER</t>
  </si>
  <si>
    <t>1117859</t>
  </si>
  <si>
    <t>21029</t>
  </si>
  <si>
    <t>CONNECTOR</t>
  </si>
  <si>
    <t>21047</t>
  </si>
  <si>
    <t>DISK ASSY, 316SS/TFE</t>
  </si>
  <si>
    <t>21212</t>
  </si>
  <si>
    <t>CAP, 2"RV W/ORING</t>
  </si>
  <si>
    <t>1123682</t>
  </si>
  <si>
    <t>21263</t>
  </si>
  <si>
    <t>SPRING GUDE, 2"RV</t>
  </si>
  <si>
    <t>21265</t>
  </si>
  <si>
    <t>SEAT, "G" ORIFICE, 2" RV</t>
  </si>
  <si>
    <t>1120250</t>
  </si>
  <si>
    <t>21273</t>
  </si>
  <si>
    <t>PLUG, "E" ORIFICE, 2"RV</t>
  </si>
  <si>
    <t>1122235</t>
  </si>
  <si>
    <t>21280</t>
  </si>
  <si>
    <t>GUIDE STEM, 2"RV</t>
  </si>
  <si>
    <t>40041</t>
  </si>
  <si>
    <t>4" UNION ST BODY</t>
  </si>
  <si>
    <t>1121234</t>
  </si>
  <si>
    <t>05010-0841</t>
  </si>
  <si>
    <t>1/2" LEVER COLLAR</t>
  </si>
  <si>
    <t>INV CSTG.</t>
  </si>
  <si>
    <t>1120511</t>
  </si>
  <si>
    <t>05010-0965</t>
  </si>
  <si>
    <t>2” STUFFING BOX</t>
  </si>
  <si>
    <t>A108</t>
  </si>
  <si>
    <t>05010-2037</t>
  </si>
  <si>
    <t>HINGE PIN</t>
  </si>
  <si>
    <t>1118345</t>
  </si>
  <si>
    <t>21046</t>
  </si>
  <si>
    <t>1/2" SEAT RING</t>
  </si>
  <si>
    <t>1121256</t>
  </si>
  <si>
    <t>21261</t>
  </si>
  <si>
    <t>O-RING HOLDER, "F" ORIFICE, 1"+2"RV</t>
  </si>
  <si>
    <t>1120896</t>
  </si>
  <si>
    <t>21271</t>
  </si>
  <si>
    <t>O-RING HOLDER, "G" ORIFICE, 2"RV</t>
  </si>
  <si>
    <t>40589</t>
  </si>
  <si>
    <t>ADAPTER, 2" P.R.</t>
  </si>
  <si>
    <t>1126411</t>
  </si>
  <si>
    <t>05010-1435</t>
  </si>
  <si>
    <t>2" INNER VALVE STEM</t>
  </si>
  <si>
    <t>1121087</t>
  </si>
  <si>
    <t>05010-1492</t>
  </si>
  <si>
    <t>WASHER</t>
  </si>
  <si>
    <t>1125143</t>
  </si>
  <si>
    <t>05010-2052</t>
  </si>
  <si>
    <t>LINKAGE</t>
  </si>
  <si>
    <t>1126050</t>
  </si>
  <si>
    <t>05010-2094</t>
  </si>
  <si>
    <t>RIVET</t>
  </si>
  <si>
    <t>1124178</t>
  </si>
  <si>
    <t>06500-0614</t>
  </si>
  <si>
    <t>HINGE ASSY</t>
  </si>
  <si>
    <t>1118338</t>
  </si>
  <si>
    <t>21028</t>
  </si>
  <si>
    <t>ORIFICE 1/4"</t>
  </si>
  <si>
    <t>1118341</t>
  </si>
  <si>
    <t>21041</t>
  </si>
  <si>
    <t>21045</t>
  </si>
  <si>
    <t>ORIFICE, 3/8" 316SS</t>
  </si>
  <si>
    <t>21048</t>
  </si>
  <si>
    <t>DISK BODY</t>
  </si>
  <si>
    <t>21222</t>
  </si>
  <si>
    <t>SEAT FRAME, 1" R.V.</t>
  </si>
  <si>
    <t>F.S.</t>
  </si>
  <si>
    <t>1121900</t>
  </si>
  <si>
    <t>21229</t>
  </si>
  <si>
    <t>ADJ. SCREW, 1"RV</t>
  </si>
  <si>
    <t>1123681</t>
  </si>
  <si>
    <t>21259</t>
  </si>
  <si>
    <t>SEAT, "F" ORIFICE, 2"RV</t>
  </si>
  <si>
    <t>1125244</t>
  </si>
  <si>
    <t>21260</t>
  </si>
  <si>
    <t>PLUG, "F" ORIFICE, 2"RV</t>
  </si>
  <si>
    <t>21274</t>
  </si>
  <si>
    <t>SEAT, "E" ORIFICE, 2"RV</t>
  </si>
  <si>
    <t>40986</t>
  </si>
  <si>
    <t>BONNET 1" R.V.</t>
  </si>
  <si>
    <t>40996</t>
  </si>
  <si>
    <t>BONNET, 2" R.V.</t>
  </si>
  <si>
    <t>1125204</t>
  </si>
  <si>
    <t>41077</t>
  </si>
  <si>
    <t>BODY 1" SNAPTROL</t>
  </si>
  <si>
    <t>1122111</t>
  </si>
  <si>
    <t>05010-0809</t>
  </si>
  <si>
    <t>VALVE BONNET</t>
  </si>
  <si>
    <t>1122584</t>
  </si>
  <si>
    <t>05010-0973</t>
  </si>
  <si>
    <t>05010-9354</t>
  </si>
  <si>
    <t>8" UNION FLOAT NOSE</t>
  </si>
  <si>
    <t>1123358</t>
  </si>
  <si>
    <t>05011-3455</t>
  </si>
  <si>
    <t>SPACER</t>
  </si>
  <si>
    <t>05011-4537</t>
  </si>
  <si>
    <t>Hex Hd. Tap Bolt 1/4-28x1  1/2" 18-8SS</t>
  </si>
  <si>
    <t>21043</t>
  </si>
  <si>
    <t>1/8" SEAT RING</t>
  </si>
  <si>
    <t>1117882</t>
  </si>
  <si>
    <t>21112</t>
  </si>
  <si>
    <t>ORIFICE 3/16"</t>
  </si>
  <si>
    <t>21211</t>
  </si>
  <si>
    <t>CAP, 1"RV W/ORING</t>
  </si>
  <si>
    <t>1124203</t>
  </si>
  <si>
    <t>21227</t>
  </si>
  <si>
    <t>SPRING GUIDE, 1"RV</t>
  </si>
  <si>
    <t>1125245</t>
  </si>
  <si>
    <t>21264</t>
  </si>
  <si>
    <t>ADJ. SCREW, 2"RV</t>
  </si>
  <si>
    <t>1125790</t>
  </si>
  <si>
    <t>21278</t>
  </si>
  <si>
    <t>PLUG GUIDE, "E" ORIFICE, 2"RV</t>
  </si>
  <si>
    <t>1121682</t>
  </si>
  <si>
    <t>GUIDE STEM, 1"RV</t>
  </si>
  <si>
    <t>05010-2151</t>
  </si>
  <si>
    <t>GR1213</t>
  </si>
  <si>
    <t>1125339</t>
  </si>
  <si>
    <t>05010-9040</t>
  </si>
  <si>
    <t>BODY, 2" GLOBE, 220-DSG-D</t>
  </si>
  <si>
    <t>12.80JM</t>
  </si>
  <si>
    <t>05010-9354*</t>
  </si>
  <si>
    <t>DI 65-45-12</t>
  </si>
  <si>
    <t>1122618</t>
  </si>
  <si>
    <t>05011-4594</t>
  </si>
  <si>
    <t>LOWER SEAT THROTTLE PILOT 2001-NB</t>
  </si>
  <si>
    <t>1120215</t>
  </si>
  <si>
    <t>21227M</t>
  </si>
  <si>
    <t>1118342</t>
  </si>
  <si>
    <t>21042</t>
  </si>
  <si>
    <t>1122294</t>
  </si>
  <si>
    <t>21223</t>
  </si>
  <si>
    <t>SEAT, "C" ORIFFICE, 1"RV</t>
  </si>
  <si>
    <t>21224</t>
  </si>
  <si>
    <t>PLUG, "C"&amp;"D" ORIFICE, 1"RV</t>
  </si>
  <si>
    <t>1123729</t>
  </si>
  <si>
    <t>21225</t>
  </si>
  <si>
    <t>PLUG GUIDE, "C"&amp;"D" ORIFICE, 1"RV</t>
  </si>
  <si>
    <t>1122936</t>
  </si>
  <si>
    <t>21226</t>
  </si>
  <si>
    <t>O-RING HOLDER, "C"&amp;"D" ORIFICE, 1"RV</t>
  </si>
  <si>
    <t>1126370</t>
  </si>
  <si>
    <t>21258</t>
  </si>
  <si>
    <t>PLUG GUIDE, "F"&amp;"G" ORIFICE, 2"RV</t>
  </si>
  <si>
    <t>21267</t>
  </si>
  <si>
    <t>PLUG, "G" ORIFICE, 2"RV</t>
  </si>
  <si>
    <t>21376</t>
  </si>
  <si>
    <t>PLUG GUIDE "G" ORIFICE 2"RV</t>
  </si>
  <si>
    <t>31056</t>
  </si>
  <si>
    <t>SEAT FRAME, 2 NPT, 2" R.V.</t>
  </si>
  <si>
    <t>A105</t>
  </si>
  <si>
    <t>05010-2904</t>
  </si>
  <si>
    <t>BODY FOR 120-DSG</t>
  </si>
  <si>
    <t>8.80JM</t>
  </si>
  <si>
    <t>11004</t>
  </si>
  <si>
    <t>DIAPHRAGM</t>
  </si>
  <si>
    <t>NYLON</t>
  </si>
  <si>
    <t>21024</t>
  </si>
  <si>
    <t>21026</t>
  </si>
  <si>
    <t>DISK ASSY</t>
  </si>
  <si>
    <t>21076</t>
  </si>
  <si>
    <t xml:space="preserve">DISK </t>
  </si>
  <si>
    <t>200/150</t>
  </si>
  <si>
    <t>21269</t>
  </si>
  <si>
    <t>SEAT, "H" ORIFICE, 2"RV</t>
  </si>
  <si>
    <t>21270</t>
  </si>
  <si>
    <t>PLUG, "H" ORIFICE, 2" RV</t>
  </si>
  <si>
    <t>O-RING HOLDER, "H" ORIFICE, 2"RV</t>
  </si>
  <si>
    <t>21277</t>
  </si>
  <si>
    <t>PLUG GUIDE, "H" ORIFICE, 2"RV</t>
  </si>
  <si>
    <t>SEAT, "F" ORIFICE, 1"RV</t>
  </si>
  <si>
    <t>PLUG, "F" ORIFICE, 1"RV</t>
  </si>
  <si>
    <t>PLUG GUIDE, "F" ORIFICE, 1"RV</t>
  </si>
  <si>
    <t>30474</t>
  </si>
  <si>
    <t>1" 9501 SERIES BONN SS</t>
  </si>
  <si>
    <t>same as 30152</t>
  </si>
  <si>
    <t>30475</t>
  </si>
  <si>
    <t>2" 9502 SERIES BONN SS</t>
  </si>
  <si>
    <t>same as 30449</t>
  </si>
  <si>
    <t>40526</t>
  </si>
  <si>
    <t>BOOSY BODY</t>
  </si>
  <si>
    <t>1150/1000</t>
  </si>
  <si>
    <t>Bonnet 1" SRV CF8M</t>
  </si>
  <si>
    <t>1119967</t>
  </si>
  <si>
    <t>Bonnet 2" SRV CF8M</t>
  </si>
  <si>
    <t>05010-1211</t>
  </si>
  <si>
    <t>BODY 2" ANGLE</t>
  </si>
  <si>
    <t>NOZZLE C ORIFICE</t>
  </si>
  <si>
    <t>NOZZLE 2600 E ORIFICE</t>
  </si>
  <si>
    <t>PLUG 2600 E ORIFICE</t>
  </si>
  <si>
    <t>O-RING RETAINER 2600 E</t>
  </si>
  <si>
    <t>NOZZLE F</t>
  </si>
  <si>
    <t>PLUG 2600 F ORIFICE</t>
  </si>
  <si>
    <t>O-RING RETAINER 2600 F</t>
  </si>
  <si>
    <t>O-RING RETAINER 2600 G</t>
  </si>
  <si>
    <t>NOZZLE 2600 E 2" VALVE</t>
  </si>
  <si>
    <t>PLUG 2600 E 2“ VALVE</t>
  </si>
  <si>
    <t>O-RING RETAINER C&amp;D ORIFICES</t>
  </si>
  <si>
    <t>CAP 790</t>
  </si>
  <si>
    <t>009527</t>
  </si>
  <si>
    <t>2" BODY 790</t>
  </si>
  <si>
    <t>ADAPTER 790</t>
  </si>
  <si>
    <t>009613</t>
  </si>
  <si>
    <t>1-1/2" BODY 790</t>
  </si>
  <si>
    <t>10148</t>
  </si>
  <si>
    <t>BODY, 2" 2000 FORGED STL TEE</t>
  </si>
  <si>
    <t>10173</t>
  </si>
  <si>
    <t>SCREW ADJUSTING</t>
  </si>
  <si>
    <t>T14013</t>
  </si>
  <si>
    <t>10915</t>
  </si>
  <si>
    <t>COVER GLASS PLATE</t>
  </si>
  <si>
    <t>320/260</t>
  </si>
  <si>
    <t>10916</t>
  </si>
  <si>
    <t>COVER GLASS</t>
  </si>
  <si>
    <t>LEXAN</t>
  </si>
  <si>
    <t>460/385</t>
  </si>
  <si>
    <t>11000</t>
  </si>
  <si>
    <t>PIN</t>
  </si>
  <si>
    <t>11002</t>
  </si>
  <si>
    <t>SPRING</t>
  </si>
  <si>
    <t>SPR STL</t>
  </si>
  <si>
    <t>11003</t>
  </si>
  <si>
    <t>11005</t>
  </si>
  <si>
    <t>GASKET</t>
  </si>
  <si>
    <t>COPPER</t>
  </si>
  <si>
    <t>11008</t>
  </si>
  <si>
    <t>ASBES</t>
  </si>
  <si>
    <t>11032</t>
  </si>
  <si>
    <t>DIAPHRAGM 2002PR</t>
  </si>
  <si>
    <t>NEOPRENE/NYLON FABRIC</t>
  </si>
  <si>
    <t>1120889</t>
  </si>
  <si>
    <t>LOWER SPRING SEAT</t>
  </si>
  <si>
    <t>STL SHT</t>
  </si>
  <si>
    <t>1124798</t>
  </si>
  <si>
    <t>DIAPH CONNECTOR NUT</t>
  </si>
  <si>
    <t>NYLON-R NITRILE</t>
  </si>
  <si>
    <t>MUSIC WIRE</t>
  </si>
  <si>
    <t>11227</t>
  </si>
  <si>
    <t>11229</t>
  </si>
  <si>
    <t>REINFORCED NITRILE</t>
  </si>
  <si>
    <t>T13039</t>
  </si>
  <si>
    <t>SPRING 35-100#</t>
  </si>
  <si>
    <t>SPRING WIRE</t>
  </si>
  <si>
    <t>20029</t>
  </si>
  <si>
    <t>20030</t>
  </si>
  <si>
    <t>TRUNNION</t>
  </si>
  <si>
    <t>20031</t>
  </si>
  <si>
    <t>BREAING SLEEVE</t>
  </si>
  <si>
    <t>SPRING KEEPER</t>
  </si>
  <si>
    <t>20157</t>
  </si>
  <si>
    <t>STEM, FGSV</t>
  </si>
  <si>
    <t>20614</t>
  </si>
  <si>
    <t>BODY, INLET SS</t>
  </si>
  <si>
    <t>20615</t>
  </si>
  <si>
    <t>BODY, OUTLET SS</t>
  </si>
  <si>
    <t>20745</t>
  </si>
  <si>
    <t>SA-29</t>
  </si>
  <si>
    <t>20746</t>
  </si>
  <si>
    <t>DISC GUIDE</t>
  </si>
  <si>
    <t>20747</t>
  </si>
  <si>
    <t>PLUG DISC</t>
  </si>
  <si>
    <t>20748</t>
  </si>
  <si>
    <t>SOFT SEAT SHELL</t>
  </si>
  <si>
    <t>20749</t>
  </si>
  <si>
    <t>SOFT SEAT CYLINDER</t>
  </si>
  <si>
    <t>20750</t>
  </si>
  <si>
    <t>SEAT FRAME</t>
  </si>
  <si>
    <t>20751</t>
  </si>
  <si>
    <t>20752</t>
  </si>
  <si>
    <t>20753</t>
  </si>
  <si>
    <t>20754</t>
  </si>
  <si>
    <t>20755</t>
  </si>
  <si>
    <t>20756</t>
  </si>
  <si>
    <t>SEAT FRAME 2" NPT</t>
  </si>
  <si>
    <t>21030</t>
  </si>
  <si>
    <t>PLUG</t>
  </si>
  <si>
    <t>21031</t>
  </si>
  <si>
    <t>SEAT</t>
  </si>
  <si>
    <t>21032</t>
  </si>
  <si>
    <t>STEAM</t>
  </si>
  <si>
    <t>21033</t>
  </si>
  <si>
    <t>SPRING HOUSING</t>
  </si>
  <si>
    <t>S1045</t>
  </si>
  <si>
    <t>21034</t>
  </si>
  <si>
    <t>WIPER BUSHING</t>
  </si>
  <si>
    <t>21035</t>
  </si>
  <si>
    <t>O-RING RETAINER</t>
  </si>
  <si>
    <t>21036</t>
  </si>
  <si>
    <t>TRAVEL STOP</t>
  </si>
  <si>
    <t>21044</t>
  </si>
  <si>
    <t>1/4" SEAT RING</t>
  </si>
  <si>
    <t>21049</t>
  </si>
  <si>
    <t>21059</t>
  </si>
  <si>
    <t>GUIDE</t>
  </si>
  <si>
    <t>21062</t>
  </si>
  <si>
    <t>21063</t>
  </si>
  <si>
    <t>21064</t>
  </si>
  <si>
    <t>21065</t>
  </si>
  <si>
    <t>21066</t>
  </si>
  <si>
    <t>21067</t>
  </si>
  <si>
    <t>21068</t>
  </si>
  <si>
    <t>21069</t>
  </si>
  <si>
    <t>21070</t>
  </si>
  <si>
    <t>21071</t>
  </si>
  <si>
    <t>COPY FROM OKS SHEET</t>
  </si>
  <si>
    <t>21072</t>
  </si>
  <si>
    <t>1117870</t>
  </si>
  <si>
    <t>21073</t>
  </si>
  <si>
    <t>21074</t>
  </si>
  <si>
    <t>21082</t>
  </si>
  <si>
    <t>316SS/BUNA</t>
  </si>
  <si>
    <t>1118348</t>
  </si>
  <si>
    <t>21093</t>
  </si>
  <si>
    <t>21097</t>
  </si>
  <si>
    <t>DIAPH. PLATE L.P.R.</t>
  </si>
  <si>
    <t>14GA S</t>
  </si>
  <si>
    <t>21098</t>
  </si>
  <si>
    <t>LWR SPRING GUIDE</t>
  </si>
  <si>
    <t xml:space="preserve">AL </t>
  </si>
  <si>
    <t>21099</t>
  </si>
  <si>
    <t>LEVER, L.P..R.</t>
  </si>
  <si>
    <t>1018/20</t>
  </si>
  <si>
    <t>21109</t>
  </si>
  <si>
    <t>DISK ASSY VITON</t>
  </si>
  <si>
    <t>316SS/V</t>
  </si>
  <si>
    <t>1120664</t>
  </si>
  <si>
    <t>DIAPH. HEAD</t>
  </si>
  <si>
    <t>416SS</t>
  </si>
  <si>
    <t>1118894</t>
  </si>
  <si>
    <t>DIAPH CONNECTOR</t>
  </si>
  <si>
    <t>1122935</t>
  </si>
  <si>
    <t>GUIDE RETAINER</t>
  </si>
  <si>
    <t>1120617</t>
  </si>
  <si>
    <t>RELIEF SPRING SEAT</t>
  </si>
  <si>
    <t>1119792</t>
  </si>
  <si>
    <t>RELIEF SEAL RETAINER</t>
  </si>
  <si>
    <t>1119686</t>
  </si>
  <si>
    <t>DIAPH HEAD</t>
  </si>
  <si>
    <t>STL SHT 13GA</t>
  </si>
  <si>
    <t>1124675</t>
  </si>
  <si>
    <t>21135/11088</t>
  </si>
  <si>
    <t>POST &amp; PIN ASSEMBLY</t>
  </si>
  <si>
    <t>416SS/18-8SS</t>
  </si>
  <si>
    <t>21204</t>
  </si>
  <si>
    <t>UNION NUT</t>
  </si>
  <si>
    <t>21205</t>
  </si>
  <si>
    <t>UNION MALE ADAPTER</t>
  </si>
  <si>
    <t>21206</t>
  </si>
  <si>
    <t>UNION FEMALE ADAPTER</t>
  </si>
  <si>
    <t>LOWER SPRING GUIDE</t>
  </si>
  <si>
    <t>AL T4/T6</t>
  </si>
  <si>
    <t>UPPER GUIDE</t>
  </si>
  <si>
    <t>21228</t>
  </si>
  <si>
    <t>CRS</t>
  </si>
  <si>
    <t>LATCH PLATE</t>
  </si>
  <si>
    <t>304 SS</t>
  </si>
  <si>
    <t>21231</t>
  </si>
  <si>
    <t>LEVER</t>
  </si>
  <si>
    <t>A569</t>
  </si>
  <si>
    <t>21232</t>
  </si>
  <si>
    <t>PLUG GUIDE</t>
  </si>
  <si>
    <t>DERIN</t>
  </si>
  <si>
    <t>21233</t>
  </si>
  <si>
    <t>RELIEF PLUG</t>
  </si>
  <si>
    <t>21234</t>
  </si>
  <si>
    <t>PUSHER POST</t>
  </si>
  <si>
    <t>21235</t>
  </si>
  <si>
    <t>21236</t>
  </si>
  <si>
    <t>CLOSING CAP</t>
  </si>
  <si>
    <t>PLASTIC</t>
  </si>
  <si>
    <t>21237</t>
  </si>
  <si>
    <t>ADJ SCREW</t>
  </si>
  <si>
    <t>21238</t>
  </si>
  <si>
    <t>STRAIGHT PIN</t>
  </si>
  <si>
    <t>21239</t>
  </si>
  <si>
    <t>STEEL SHEET</t>
  </si>
  <si>
    <t>21243</t>
  </si>
  <si>
    <t>RELIEF SPRING</t>
  </si>
  <si>
    <t>302SS</t>
  </si>
  <si>
    <t>21244</t>
  </si>
  <si>
    <t>RELIEF VALVE SPRING</t>
  </si>
  <si>
    <t>21245</t>
  </si>
  <si>
    <t>21246</t>
  </si>
  <si>
    <t>SCREEN</t>
  </si>
  <si>
    <t>SS</t>
  </si>
  <si>
    <t>21247</t>
  </si>
  <si>
    <t>RELIEF SPRING RETAINER</t>
  </si>
  <si>
    <t>21262</t>
  </si>
  <si>
    <t>GUIDE ASSY</t>
  </si>
  <si>
    <t>21268</t>
  </si>
  <si>
    <t>21276</t>
  </si>
  <si>
    <t>21281</t>
  </si>
  <si>
    <t>CASTING PLUG GUIDE "E" ORIFICE 2"RV</t>
  </si>
  <si>
    <t>SEAT FRAME, 1/2 NPT, 1" R.V.</t>
  </si>
  <si>
    <t>SEAT FRAME, 3/4 NPT, 1"RV</t>
  </si>
  <si>
    <t>21298</t>
  </si>
  <si>
    <t>21395</t>
  </si>
  <si>
    <t>SPRING GUIDE</t>
  </si>
  <si>
    <t>Q235</t>
  </si>
  <si>
    <t>21467</t>
  </si>
  <si>
    <t>SEAT, 2" MURPHY</t>
  </si>
  <si>
    <t>21468</t>
  </si>
  <si>
    <t>NUT, 2" MURPHY</t>
  </si>
  <si>
    <t>21469</t>
  </si>
  <si>
    <t>DIAPHRAGM SUPPORT, 2" MURPHY</t>
  </si>
  <si>
    <t>21470</t>
  </si>
  <si>
    <t>NUT, 1" MURPHY</t>
  </si>
  <si>
    <t>21471</t>
  </si>
  <si>
    <t>SEAT, 1" MURPHY</t>
  </si>
  <si>
    <t>21472</t>
  </si>
  <si>
    <t>DIAPHRAGM SUPPORT, 1" MURPHY</t>
  </si>
  <si>
    <t>21473</t>
  </si>
  <si>
    <t>PLUG, 1" MURPHY</t>
  </si>
  <si>
    <t>21479</t>
  </si>
  <si>
    <t>PLUG, 2" MURPHY</t>
  </si>
  <si>
    <t>21480</t>
  </si>
  <si>
    <t>DIAPHRAGM PLATE, 2" MURPHY</t>
  </si>
  <si>
    <t>21481</t>
  </si>
  <si>
    <t>SPRING GUIDE, 2" MURPHY</t>
  </si>
  <si>
    <t>21482</t>
  </si>
  <si>
    <t>STEM, 2" MURPHY</t>
  </si>
  <si>
    <t>21483</t>
  </si>
  <si>
    <t>WASHER, 2" MURPHY</t>
  </si>
  <si>
    <t>21484</t>
  </si>
  <si>
    <t>DIAPHRAGM, 2" MURPHY</t>
  </si>
  <si>
    <t>NR NITRILE</t>
  </si>
  <si>
    <t>21485</t>
  </si>
  <si>
    <t>INDICATOR PIN, 2" MURPHY</t>
  </si>
  <si>
    <t>21486</t>
  </si>
  <si>
    <t>INSERT, 2" MURPHY</t>
  </si>
  <si>
    <t>URETHANE</t>
  </si>
  <si>
    <t>21487</t>
  </si>
  <si>
    <t>SEALING GASKET, 2" MURPHY</t>
  </si>
  <si>
    <t>21489</t>
  </si>
  <si>
    <t>STEM, 1" MURPHY</t>
  </si>
  <si>
    <t>21490</t>
  </si>
  <si>
    <t>SPRING GUIDE, 1" MURPHY</t>
  </si>
  <si>
    <t>21491</t>
  </si>
  <si>
    <t>SEALING GASKET, 1" MURPHY</t>
  </si>
  <si>
    <t>21493</t>
  </si>
  <si>
    <t>SEAT, .859 TRIM</t>
  </si>
  <si>
    <t>21494</t>
  </si>
  <si>
    <t>PLUG, .859 TRIM</t>
  </si>
  <si>
    <t>21495</t>
  </si>
  <si>
    <t>INSERT, .859 TRIM</t>
  </si>
  <si>
    <t>21496</t>
  </si>
  <si>
    <t>SEAT, .576 TRIM</t>
  </si>
  <si>
    <t>21497</t>
  </si>
  <si>
    <t>PLUG, .576 TRIM</t>
  </si>
  <si>
    <t>21498</t>
  </si>
  <si>
    <t>INSERT, .576 TRIM</t>
  </si>
  <si>
    <t>21517</t>
  </si>
  <si>
    <t>SEAT FRAME 1" RV</t>
  </si>
  <si>
    <t>T14012</t>
  </si>
  <si>
    <t>21523</t>
  </si>
  <si>
    <t>PILOT HOUSING</t>
  </si>
  <si>
    <t>21577</t>
  </si>
  <si>
    <t>SPRING GUIDE 2" RV H.P.</t>
  </si>
  <si>
    <t>T14009</t>
  </si>
  <si>
    <t>1124207</t>
  </si>
  <si>
    <t>RELIEF INDICATOR</t>
  </si>
  <si>
    <t>BUNA-N RUBBER</t>
  </si>
  <si>
    <t>BODY PLUG</t>
  </si>
  <si>
    <t>SREM GUIDE</t>
  </si>
  <si>
    <t>DISK HOLDER</t>
  </si>
  <si>
    <t>INSERT</t>
  </si>
  <si>
    <t>BUNA</t>
  </si>
  <si>
    <t>PLUG ASSEMBLY</t>
  </si>
  <si>
    <t>DIAPH. CONNECTOR</t>
  </si>
  <si>
    <t>1122751</t>
  </si>
  <si>
    <t>DIECAST AL</t>
  </si>
  <si>
    <t>31007</t>
  </si>
  <si>
    <t>UPPER CASE</t>
  </si>
  <si>
    <t>31008</t>
  </si>
  <si>
    <t>LOWER CASE</t>
  </si>
  <si>
    <t>SM</t>
  </si>
  <si>
    <t>31009</t>
  </si>
  <si>
    <t>LOWER CASE ASS</t>
  </si>
  <si>
    <t>31010</t>
  </si>
  <si>
    <t>31011</t>
  </si>
  <si>
    <t>VALVE CARRIER</t>
  </si>
  <si>
    <t>1119218</t>
  </si>
  <si>
    <t>DIAPHRAGM LIMITER</t>
  </si>
  <si>
    <t>1126257</t>
  </si>
  <si>
    <t>BOOST BODY</t>
  </si>
  <si>
    <t>WHITE DELRIN</t>
  </si>
  <si>
    <t>31061</t>
  </si>
  <si>
    <t>SEAT FRAME. 1-1/4 NPT, 2"RV</t>
  </si>
  <si>
    <t>31062</t>
  </si>
  <si>
    <t>SEAT FRAME. 1-1/2 NPT, 2"RV</t>
  </si>
  <si>
    <t>31362</t>
  </si>
  <si>
    <t>40440</t>
  </si>
  <si>
    <t>CASE SPRING</t>
  </si>
  <si>
    <t>ADC12-AL</t>
  </si>
  <si>
    <t>40524</t>
  </si>
  <si>
    <t>40588</t>
  </si>
  <si>
    <t>BODY, 2" P.R.</t>
  </si>
  <si>
    <t>40590</t>
  </si>
  <si>
    <t>CSTG, ADAPTER, 2 P.R.</t>
  </si>
  <si>
    <t>40591</t>
  </si>
  <si>
    <t>DIAPH. ADAPTER, P.R.</t>
  </si>
  <si>
    <t>40592</t>
  </si>
  <si>
    <t>SPRING, CASE, P.R.</t>
  </si>
  <si>
    <t>40593</t>
  </si>
  <si>
    <t>CSTG, SPRING CASE, P.R.</t>
  </si>
  <si>
    <t>1122811</t>
  </si>
  <si>
    <t>UPPER HOUSING 2002PR</t>
  </si>
  <si>
    <t>1126361</t>
  </si>
  <si>
    <t>DIAPHRAGM CASE 2002PR</t>
  </si>
  <si>
    <t>40780</t>
  </si>
  <si>
    <t>BODY 2" 2002PR</t>
  </si>
  <si>
    <t>SPRING CASE</t>
  </si>
  <si>
    <t>40979</t>
  </si>
  <si>
    <t>CONTROL BOX, 1085</t>
  </si>
  <si>
    <t>COVER, 1085</t>
  </si>
  <si>
    <t>40990</t>
  </si>
  <si>
    <t>DC-AL</t>
  </si>
  <si>
    <t>40992</t>
  </si>
  <si>
    <t>BODY, 2" MURPHY</t>
  </si>
  <si>
    <t>42034</t>
  </si>
  <si>
    <t>UPPER CASE, 2" MURPHY</t>
  </si>
  <si>
    <t>AL CSTG</t>
  </si>
  <si>
    <t>42035</t>
  </si>
  <si>
    <t>LOWER CASE, 2" MURPHY</t>
  </si>
  <si>
    <t>42044</t>
  </si>
  <si>
    <t>BODY, 1" MURPHY</t>
  </si>
  <si>
    <t>50183</t>
  </si>
  <si>
    <t>CSTG, BODY 2" P.R.</t>
  </si>
  <si>
    <t>50184</t>
  </si>
  <si>
    <t>CSTG, DIAPH. ADAPTER P.R.</t>
  </si>
  <si>
    <t>01008-0810</t>
  </si>
  <si>
    <t>#20 DIAPHRAGM CASE, BLANK</t>
  </si>
  <si>
    <t>01008-1404</t>
  </si>
  <si>
    <t>SADDLE</t>
  </si>
  <si>
    <t>DI</t>
  </si>
  <si>
    <t>ALUM</t>
  </si>
  <si>
    <t>01008-1412</t>
  </si>
  <si>
    <t>01008-1420</t>
  </si>
  <si>
    <t>01008-2394</t>
  </si>
  <si>
    <t>1" PLUG K-TRIM</t>
  </si>
  <si>
    <t>A747 CB7CU-1</t>
  </si>
  <si>
    <t>01008-2402</t>
  </si>
  <si>
    <t>SEAT FOR K-TRIM</t>
  </si>
  <si>
    <t>01008-2428</t>
  </si>
  <si>
    <t>SUPPORT FOR CARBIDE PLUG</t>
  </si>
  <si>
    <t>01008-5505</t>
  </si>
  <si>
    <t>HOUSING CASTING</t>
  </si>
  <si>
    <t>05010-0544</t>
  </si>
  <si>
    <t>METER MOUNT</t>
  </si>
  <si>
    <t>05010-1203</t>
  </si>
  <si>
    <t>2" DP OIL VALVE</t>
  </si>
  <si>
    <t>CAST IRON</t>
  </si>
  <si>
    <t>05010-1252</t>
  </si>
  <si>
    <t>BOTTOM PLUG</t>
  </si>
  <si>
    <t>RUBBER</t>
  </si>
  <si>
    <t>05010-1260</t>
  </si>
  <si>
    <t>TOP PLUG</t>
  </si>
  <si>
    <t>05010-1617</t>
  </si>
  <si>
    <t>PILOT HOUSING CANTILEVER</t>
  </si>
  <si>
    <t>1123354</t>
  </si>
  <si>
    <t>05010-1922</t>
  </si>
  <si>
    <t>BACK UP PLATE</t>
  </si>
  <si>
    <t>05010-1997</t>
  </si>
  <si>
    <t>Y BODY</t>
  </si>
  <si>
    <t>05010-2144</t>
  </si>
  <si>
    <t>TOP FOR SPRING HOUSING</t>
  </si>
  <si>
    <t>A108 GR. 1018/1020</t>
  </si>
  <si>
    <t>05010-2169</t>
  </si>
  <si>
    <t>05010-2862</t>
  </si>
  <si>
    <t>CONNECTOR FOR DIAPH. CASE</t>
  </si>
  <si>
    <t>A108 GR.1018/1020</t>
  </si>
  <si>
    <t>8.10JM</t>
  </si>
  <si>
    <t>7.50JM</t>
  </si>
  <si>
    <t>05010-3332</t>
  </si>
  <si>
    <t>SPRING TUBING</t>
  </si>
  <si>
    <t>A53 GR. B</t>
  </si>
  <si>
    <t>05010-3407</t>
  </si>
  <si>
    <t>ADJUSTMENT SCREW</t>
  </si>
  <si>
    <t>A307 GR. B</t>
  </si>
  <si>
    <t>05010-3456</t>
  </si>
  <si>
    <t>CEMCO BODY, SNAP ACTOR</t>
  </si>
  <si>
    <t>05010-3472</t>
  </si>
  <si>
    <t>PILOT HOUSING SNAP ACTION CANTILEVER</t>
  </si>
  <si>
    <t>05010-3639</t>
  </si>
  <si>
    <t>PACKING ADJUSTMENT</t>
  </si>
  <si>
    <t>B16 TEMPER 060</t>
  </si>
  <si>
    <t>05010-3976</t>
  </si>
  <si>
    <t xml:space="preserve">TOP PLUG </t>
  </si>
  <si>
    <t>VITON</t>
  </si>
  <si>
    <t>05010-3984</t>
  </si>
  <si>
    <t>BTM PLUG</t>
  </si>
  <si>
    <t>05010-6947</t>
  </si>
  <si>
    <t>2" DBL SEATED FLNG GLB BODY</t>
  </si>
  <si>
    <t>05010-6954</t>
  </si>
  <si>
    <t>WEIGHT FOR INTERFACE</t>
  </si>
  <si>
    <t>ASTM A569</t>
  </si>
  <si>
    <t>T13031</t>
  </si>
  <si>
    <t>05010-7093</t>
  </si>
  <si>
    <t>COVER PLATE, 1800-LLC</t>
  </si>
  <si>
    <t>Q235A</t>
  </si>
  <si>
    <t>05010-7457</t>
  </si>
  <si>
    <t>LANTERN GLAND</t>
  </si>
  <si>
    <t>BERLIN</t>
  </si>
  <si>
    <t>05010-8547</t>
  </si>
  <si>
    <t>FLANGE RING</t>
  </si>
  <si>
    <t>05010-8893</t>
  </si>
  <si>
    <t>8" WELD NECK</t>
  </si>
  <si>
    <t>STL PIPE</t>
  </si>
  <si>
    <t>05010-9115</t>
  </si>
  <si>
    <t>PLUG 1/4" K-TRIM</t>
  </si>
  <si>
    <t>05010-9123</t>
  </si>
  <si>
    <t>PLUG 3/8" K-TRIM</t>
  </si>
  <si>
    <t>05010-9131</t>
  </si>
  <si>
    <t>PLUG 1/2" K-TRIM</t>
  </si>
  <si>
    <t>05010-9149</t>
  </si>
  <si>
    <t>PLUG 3/4" K-TRIM</t>
  </si>
  <si>
    <t>05010-9156</t>
  </si>
  <si>
    <t>PLUG 1" K-TRIM</t>
  </si>
  <si>
    <t>05010-9164</t>
  </si>
  <si>
    <t>1/4" SEAT FOR K-TRIM</t>
  </si>
  <si>
    <t>05010-9172</t>
  </si>
  <si>
    <t>DIAPHRAGM SUPPORT</t>
  </si>
  <si>
    <t>05010-9180</t>
  </si>
  <si>
    <t>A276 TY316</t>
  </si>
  <si>
    <t>05010-9644</t>
  </si>
  <si>
    <t>DIAPH. CASE SUPPORT</t>
  </si>
  <si>
    <t>HS/LT</t>
  </si>
  <si>
    <t>05010-9842</t>
  </si>
  <si>
    <t>SINTERED CARBIDE TIP</t>
  </si>
  <si>
    <t>05010-9859</t>
  </si>
  <si>
    <t>883 CARBIDE</t>
  </si>
  <si>
    <t>05011-0808</t>
  </si>
  <si>
    <t>LOWER DIAPH. CASE</t>
  </si>
  <si>
    <t>05011-0816</t>
  </si>
  <si>
    <t>NITRILE</t>
  </si>
  <si>
    <t>05011-0972</t>
  </si>
  <si>
    <t>1/4" CARBIDE BUSHING</t>
  </si>
  <si>
    <t>05011-1293</t>
  </si>
  <si>
    <t>MOLDED PLUG</t>
  </si>
  <si>
    <t>SS303</t>
  </si>
  <si>
    <t>05011-1301</t>
  </si>
  <si>
    <t>05011-1889</t>
  </si>
  <si>
    <t>3/8" SEAT FOR K-TRIM</t>
  </si>
  <si>
    <t>05011-1897</t>
  </si>
  <si>
    <t>1/2" SEAT</t>
  </si>
  <si>
    <t>05011-1905</t>
  </si>
  <si>
    <t>3/4" SEAT FOR K-TRIM</t>
  </si>
  <si>
    <t>05011-1913</t>
  </si>
  <si>
    <t>1" SEAT FOR K-TRIM</t>
  </si>
  <si>
    <t>05011-1921</t>
  </si>
  <si>
    <t>CARBIDE PLUG</t>
  </si>
  <si>
    <t>05011-1939</t>
  </si>
  <si>
    <t>1/4" &amp; 3/8" SEAT SUPPORT</t>
  </si>
  <si>
    <t>05011-1954</t>
  </si>
  <si>
    <t>1/2" SEAT SUPPORT</t>
  </si>
  <si>
    <t>05011-1962</t>
  </si>
  <si>
    <t>3/4" SEAT SUPPORT</t>
  </si>
  <si>
    <t>05011-2473</t>
  </si>
  <si>
    <t>SUPPORT FOR 3/4" CARBIDE PLUG</t>
  </si>
  <si>
    <t>05011-2481</t>
  </si>
  <si>
    <t>3/8" CARBIDE BUSHING</t>
  </si>
  <si>
    <t>05011-2507</t>
  </si>
  <si>
    <t>1/2" CARBIDE SEAT</t>
  </si>
  <si>
    <t>05011-3786</t>
  </si>
  <si>
    <t>3/4" CARBIDE SEAT</t>
  </si>
  <si>
    <t>05011-3794</t>
  </si>
  <si>
    <t>3/4" CARBIDE PLUG</t>
  </si>
  <si>
    <t>05011-4545</t>
  </si>
  <si>
    <t>TORQUE BAR</t>
  </si>
  <si>
    <t>2024T4</t>
  </si>
  <si>
    <t>05011-8025</t>
  </si>
  <si>
    <t>LOWER DIAPHRAGM CASE</t>
  </si>
  <si>
    <t>05012-3561</t>
  </si>
  <si>
    <t>FLOAT</t>
  </si>
  <si>
    <t>PVC</t>
  </si>
  <si>
    <t>05012-3611</t>
  </si>
  <si>
    <t>2" SCREWED GLOBE BODY</t>
  </si>
  <si>
    <r>
      <t>05012-3611</t>
    </r>
    <r>
      <rPr>
        <sz val="10"/>
        <rFont val="Arial"/>
        <family val="2"/>
      </rPr>
      <t/>
    </r>
  </si>
  <si>
    <t>05012-5426</t>
  </si>
  <si>
    <t>LOWER CASE, WCB</t>
  </si>
  <si>
    <t>250</t>
  </si>
  <si>
    <t>1124247</t>
  </si>
  <si>
    <t>05012-5434</t>
  </si>
  <si>
    <t>UPPER CASE, 100DSG WCB</t>
  </si>
  <si>
    <t>05012-5442</t>
  </si>
  <si>
    <t>BODY, 100 DSG, WCB</t>
  </si>
  <si>
    <t>500</t>
  </si>
  <si>
    <t>05012-5443</t>
  </si>
  <si>
    <t>05012-5459</t>
  </si>
  <si>
    <t>BACK-UP PLATE</t>
  </si>
  <si>
    <t>05012-6564</t>
  </si>
  <si>
    <t>3/4" BODY</t>
  </si>
  <si>
    <t>05013-2879</t>
  </si>
  <si>
    <t>BODY FOR 2" Q.T. CHOKE VALVE</t>
  </si>
  <si>
    <t>05013-2979</t>
  </si>
  <si>
    <t>UPPER CASE, WCB</t>
  </si>
  <si>
    <t>05013-3000</t>
  </si>
  <si>
    <t>BODY 2"QT CHOKE</t>
  </si>
  <si>
    <t>05013-3303</t>
  </si>
  <si>
    <t>05013-3311</t>
  </si>
  <si>
    <t>05013-3329</t>
  </si>
  <si>
    <t>BODY 1" "T"</t>
  </si>
  <si>
    <t>05013-3337</t>
  </si>
  <si>
    <t>HAMMER UNION FOR 1" "T" VALVE</t>
  </si>
  <si>
    <t>05013-3345</t>
  </si>
  <si>
    <t>DIAPH. SUPPORT</t>
  </si>
  <si>
    <t>05013-3751</t>
  </si>
  <si>
    <t>BONNET, 2020 CHOKE</t>
  </si>
  <si>
    <t xml:space="preserve"> ML</t>
  </si>
  <si>
    <t>05013-3769</t>
  </si>
  <si>
    <t>STEM, 2020 CHOKE</t>
  </si>
  <si>
    <t>05013-9001</t>
  </si>
  <si>
    <t>BODY 2" LEVER VALVE</t>
  </si>
  <si>
    <t>05013-9002</t>
  </si>
  <si>
    <t>05013-9003</t>
  </si>
  <si>
    <t>05013-9004</t>
  </si>
  <si>
    <t>DIAPH. PLATE</t>
  </si>
  <si>
    <t>05013-9005</t>
  </si>
  <si>
    <t>BUNA-N</t>
  </si>
  <si>
    <t>05013-9006</t>
  </si>
  <si>
    <t>NITRILE/NYLON</t>
  </si>
  <si>
    <t>05013-9007</t>
  </si>
  <si>
    <t>05013-9009</t>
  </si>
  <si>
    <t>05013-9010</t>
  </si>
  <si>
    <t>BONNET</t>
  </si>
  <si>
    <t>05013-9011</t>
  </si>
  <si>
    <t>DIAPH. NUT</t>
  </si>
  <si>
    <t>05013-9012</t>
  </si>
  <si>
    <t>LINK</t>
  </si>
  <si>
    <t>05013-9013</t>
  </si>
  <si>
    <t>HUB</t>
  </si>
  <si>
    <t>05013-9014</t>
  </si>
  <si>
    <t>CAP</t>
  </si>
  <si>
    <t>BRASS ASTM B-16</t>
  </si>
  <si>
    <t>05013-9015</t>
  </si>
  <si>
    <t>05013-9016</t>
  </si>
  <si>
    <t>05013-9017</t>
  </si>
  <si>
    <t>STUFFING BOX</t>
  </si>
  <si>
    <t xml:space="preserve">05013-9018 </t>
  </si>
  <si>
    <t>PACKING RING</t>
  </si>
  <si>
    <t>05013-9019</t>
  </si>
  <si>
    <t>PACKING</t>
  </si>
  <si>
    <t>05013-9020</t>
  </si>
  <si>
    <t>05013-9021</t>
  </si>
  <si>
    <t>KEY</t>
  </si>
  <si>
    <t>05013-9022</t>
  </si>
  <si>
    <t>FOLLOWER</t>
  </si>
  <si>
    <t>05013-9023</t>
  </si>
  <si>
    <t>PACKING NUT</t>
  </si>
  <si>
    <t>05013-9024</t>
  </si>
  <si>
    <t>05013-9999</t>
  </si>
  <si>
    <t>06000-0577</t>
  </si>
  <si>
    <t>CEMCO MICRO VAVLE 1/16"</t>
  </si>
  <si>
    <t>06000-1534</t>
  </si>
  <si>
    <t>ARM</t>
  </si>
  <si>
    <t>SS316</t>
  </si>
  <si>
    <t>06500-0283</t>
  </si>
  <si>
    <t>LOWER DIAPH. CASE ASSY.</t>
  </si>
  <si>
    <t>06500-0416</t>
  </si>
  <si>
    <t>CARBIDE PLUG ASSY</t>
  </si>
  <si>
    <t>06500-0465</t>
  </si>
  <si>
    <t>1/4" &amp; 3/8" CARBIDE PLUG ASSY</t>
  </si>
  <si>
    <t>06500-0473</t>
  </si>
  <si>
    <t>1/4" CARBIDE SEAT ASSY</t>
  </si>
  <si>
    <t>06500-0481</t>
  </si>
  <si>
    <t>3/8" CARBIDE SEAT ASSY</t>
  </si>
  <si>
    <t>06500-0499</t>
  </si>
  <si>
    <t>ASSY, 1/2" CARBIDE SEAT</t>
  </si>
  <si>
    <t>???</t>
  </si>
  <si>
    <t>06500-0507</t>
  </si>
  <si>
    <t>3/4" CARBIDE SEAT ASSY</t>
  </si>
  <si>
    <t>06500-0572</t>
  </si>
  <si>
    <t>LOWER DIAPHRAGM CASE ASSY</t>
  </si>
  <si>
    <t>06500-0747</t>
  </si>
  <si>
    <t>8" HAMMER UNION ASSY</t>
  </si>
  <si>
    <t>06500-1042</t>
  </si>
  <si>
    <t>#20 UPPER CASE ASSY</t>
  </si>
  <si>
    <t>06500-7218W</t>
  </si>
  <si>
    <t>06500-7218</t>
  </si>
  <si>
    <t xml:space="preserve">HOUSING </t>
  </si>
  <si>
    <t>21211*</t>
  </si>
  <si>
    <t>CAP, 1"RV W/POWDER COAT</t>
  </si>
  <si>
    <t>30153*</t>
  </si>
  <si>
    <t>1" SRV BODY BONNETS CSTG</t>
  </si>
  <si>
    <t>30449*</t>
  </si>
  <si>
    <t>2" SRV BODY BONNETS CSTG</t>
  </si>
  <si>
    <t>40979C</t>
  </si>
  <si>
    <t>BODY W/COATING</t>
  </si>
  <si>
    <t>901-2005-11</t>
  </si>
  <si>
    <t>3" BODY</t>
  </si>
  <si>
    <t>901-2011-11</t>
  </si>
  <si>
    <t>2" BODY</t>
  </si>
  <si>
    <t>901-2021-11</t>
  </si>
  <si>
    <t>901-3005-11</t>
  </si>
  <si>
    <t>4" BODY</t>
  </si>
  <si>
    <t>902-2022-11</t>
  </si>
  <si>
    <t xml:space="preserve">2" BODY </t>
  </si>
  <si>
    <t>902-3021-11</t>
  </si>
  <si>
    <t xml:space="preserve">3" BODY </t>
  </si>
  <si>
    <t>902-3071-11</t>
  </si>
  <si>
    <t>903-2011-21</t>
  </si>
  <si>
    <t>2" ADAPTER</t>
  </si>
  <si>
    <t>903-2021-11</t>
  </si>
  <si>
    <t>903-3011-11</t>
  </si>
  <si>
    <t>3" ADAPTER</t>
  </si>
  <si>
    <t>903-4011-11</t>
  </si>
  <si>
    <t>4" ADAPTER</t>
  </si>
  <si>
    <t>922-2022-11</t>
  </si>
  <si>
    <t>2" FLANGE</t>
  </si>
  <si>
    <t>922-3021-11</t>
  </si>
  <si>
    <t>3" FLANGE</t>
  </si>
  <si>
    <t>922-3071-11</t>
  </si>
  <si>
    <t>05013-8596</t>
  </si>
  <si>
    <t>Collar Diaphragm</t>
  </si>
  <si>
    <t>05013-8586</t>
  </si>
  <si>
    <t>Seat retainer</t>
  </si>
  <si>
    <t>05013-8584</t>
  </si>
  <si>
    <t>Seat holder</t>
  </si>
  <si>
    <t>05013-8572</t>
  </si>
  <si>
    <t>Pin</t>
  </si>
  <si>
    <t>05013-8564</t>
  </si>
  <si>
    <t>Stem</t>
  </si>
  <si>
    <t>05013-8562</t>
  </si>
  <si>
    <t>Stuffing box</t>
  </si>
  <si>
    <t>05013-8588</t>
  </si>
  <si>
    <t>Seat bolt</t>
  </si>
  <si>
    <t>05013-8598</t>
  </si>
  <si>
    <t>Bolt, upper diaphragm</t>
  </si>
  <si>
    <t>05013-8700</t>
  </si>
  <si>
    <t>05013-8702</t>
  </si>
  <si>
    <t>05013-8600</t>
  </si>
  <si>
    <t>Lever</t>
  </si>
  <si>
    <t>05013-8770</t>
  </si>
  <si>
    <t>BODY BLEED VALVE</t>
  </si>
  <si>
    <t>05013-8772</t>
  </si>
  <si>
    <t>05013-8774</t>
  </si>
  <si>
    <t>05011-5062</t>
  </si>
  <si>
    <t>BODY 2"-300#</t>
  </si>
  <si>
    <t>05013-3943</t>
  </si>
  <si>
    <t>BODY 2"-150# FLANGED</t>
  </si>
  <si>
    <t>1127006</t>
  </si>
  <si>
    <t>05013-8570</t>
  </si>
  <si>
    <t>DRIP POT (2 pieces)</t>
  </si>
  <si>
    <t>T15025</t>
  </si>
  <si>
    <t>DRIP POT</t>
  </si>
  <si>
    <t>1127143</t>
  </si>
  <si>
    <t>05013-8665</t>
  </si>
  <si>
    <t>PIN 3" TREATER VALVE</t>
  </si>
  <si>
    <t>T15028</t>
  </si>
  <si>
    <t>1127147</t>
  </si>
  <si>
    <t>05013-8676</t>
  </si>
  <si>
    <t>BOLT UPPER DIA TREATER VALVE 3"</t>
  </si>
  <si>
    <t>1127308</t>
  </si>
  <si>
    <t>05013-8704</t>
  </si>
  <si>
    <t>STEM CAP</t>
  </si>
  <si>
    <t>1127020</t>
  </si>
  <si>
    <t>05013-8706</t>
  </si>
  <si>
    <t>1127148</t>
  </si>
  <si>
    <t>05013-8708</t>
  </si>
  <si>
    <t>1127007</t>
  </si>
  <si>
    <t>05013-8610</t>
  </si>
  <si>
    <t>BODY 3" TREATER VALVE</t>
  </si>
  <si>
    <t>ASTM A395 DI</t>
  </si>
  <si>
    <t>T15006</t>
  </si>
  <si>
    <t>1127008</t>
  </si>
  <si>
    <t>05013-8612</t>
  </si>
  <si>
    <t>HOUSING 3" TREATER VALVE</t>
  </si>
  <si>
    <t>1127009</t>
  </si>
  <si>
    <t>05013-8618</t>
  </si>
  <si>
    <t>NOZZLE  3" TREATER VALVE</t>
  </si>
  <si>
    <t>1127011</t>
  </si>
  <si>
    <t>05013-8628</t>
  </si>
  <si>
    <t>SUPP DIAPH. 3" TREATER VALVE</t>
  </si>
  <si>
    <t>1127012</t>
  </si>
  <si>
    <t>05013-8636</t>
  </si>
  <si>
    <t>STEM 3" TREATER VALVE</t>
  </si>
  <si>
    <t>1127013</t>
  </si>
  <si>
    <t>05013-8638</t>
  </si>
  <si>
    <t>BONNET 3" TREATER VALVE</t>
  </si>
  <si>
    <t>1127014</t>
  </si>
  <si>
    <t>05013-8640</t>
  </si>
  <si>
    <t>HUB 3" TREATER VALVE</t>
  </si>
  <si>
    <t>1127018</t>
  </si>
  <si>
    <t>05013-8668</t>
  </si>
  <si>
    <t>WEIGHT 3" TREATER VALVE</t>
  </si>
  <si>
    <t>1127140</t>
  </si>
  <si>
    <t>05013-8620</t>
  </si>
  <si>
    <t>SEAT HOLDER 3" TREATER VALVE</t>
  </si>
  <si>
    <t>1127010</t>
  </si>
  <si>
    <t>05013-8624</t>
  </si>
  <si>
    <t>SEAT RETAINER 3" TREATER VALVE</t>
  </si>
  <si>
    <t>1127141</t>
  </si>
  <si>
    <t>05013-8632</t>
  </si>
  <si>
    <t>COLLAR DIAPH. 3" TREATER VALVE</t>
  </si>
  <si>
    <t>1127015</t>
  </si>
  <si>
    <t>05013-8648</t>
  </si>
  <si>
    <t>SHAFT 3"TREATER VALVE</t>
  </si>
  <si>
    <t>1127016</t>
  </si>
  <si>
    <t>05013-8660</t>
  </si>
  <si>
    <t>LEVER 3" TREATER VALVE</t>
  </si>
  <si>
    <t>05013-8634</t>
  </si>
  <si>
    <t>BOLT UPPER 3" TREATER VALVE</t>
  </si>
  <si>
    <t>05013-7676</t>
  </si>
  <si>
    <t xml:space="preserve">BOLT UPPER </t>
  </si>
  <si>
    <t>05013-8650</t>
  </si>
  <si>
    <t>1127146</t>
  </si>
  <si>
    <t>05013-8674</t>
  </si>
  <si>
    <t>05013-8658</t>
  </si>
  <si>
    <t>NUT PACKING</t>
  </si>
  <si>
    <t>1127144</t>
  </si>
  <si>
    <t>05013-8670</t>
  </si>
  <si>
    <t>05013-8644</t>
  </si>
  <si>
    <t>BOX PACKING</t>
  </si>
  <si>
    <t>1127145</t>
  </si>
  <si>
    <t>05013-8672</t>
  </si>
  <si>
    <t>05013-8656</t>
  </si>
  <si>
    <t>BUSHING PACKING</t>
  </si>
  <si>
    <t>1127019</t>
  </si>
  <si>
    <t>05013-8678</t>
  </si>
  <si>
    <t>1127142</t>
  </si>
  <si>
    <t>05013-8662</t>
  </si>
  <si>
    <t>05013-8664</t>
  </si>
  <si>
    <t xml:space="preserve">PIN HUB </t>
  </si>
  <si>
    <t>1127017</t>
  </si>
  <si>
    <t>05013-8666</t>
  </si>
  <si>
    <t>05013-8911</t>
  </si>
  <si>
    <t>BODY 4" TREATER VALVE</t>
  </si>
  <si>
    <t>T15016</t>
  </si>
  <si>
    <t>05013-8913</t>
  </si>
  <si>
    <t>HOUSING 4" TREATER VALVE</t>
  </si>
  <si>
    <t>05013-8919</t>
  </si>
  <si>
    <t>NOZZLE 4" TREATER VALVE</t>
  </si>
  <si>
    <t>05013-8927</t>
  </si>
  <si>
    <t>SUPP DIAPH. 4" TREATER VALVE</t>
  </si>
  <si>
    <t>05013-8935</t>
  </si>
  <si>
    <t>STEM 4" TREATER VALVE</t>
  </si>
  <si>
    <t>05013-8937</t>
  </si>
  <si>
    <t>BONNET 4" TREATER VALVE</t>
  </si>
  <si>
    <t>05013-8961</t>
  </si>
  <si>
    <t>WEIGHT 4" TREATER VALVE</t>
  </si>
  <si>
    <t>1127149</t>
  </si>
  <si>
    <t>05013-8921</t>
  </si>
  <si>
    <t>SEAT HOLDER 4" TREATER VALVE</t>
  </si>
  <si>
    <t>1127021</t>
  </si>
  <si>
    <t>05013-8925</t>
  </si>
  <si>
    <t>SEAT RETAINER 4" TREATER VALVE</t>
  </si>
  <si>
    <t>1127023</t>
  </si>
  <si>
    <t>05013-8931</t>
  </si>
  <si>
    <t>COLLAR DIAPH. 4" TREATER VALVE</t>
  </si>
  <si>
    <t>1127150</t>
  </si>
  <si>
    <t>05013-8933</t>
  </si>
  <si>
    <t>BOLT UPPER DIA 4" TREATER VALVE</t>
  </si>
  <si>
    <t>1127151</t>
  </si>
  <si>
    <t>05013-8959</t>
  </si>
  <si>
    <t>SEAT BOLT 4" TREATER VALVE</t>
  </si>
  <si>
    <t>20028</t>
  </si>
  <si>
    <t>FLOAT ARM</t>
  </si>
  <si>
    <t>T16023</t>
  </si>
  <si>
    <t>A3</t>
  </si>
  <si>
    <t>WCC</t>
  </si>
  <si>
    <t>DIAPHRAGM PLATE</t>
  </si>
  <si>
    <t>LT/HS</t>
  </si>
  <si>
    <t>FORGING</t>
  </si>
  <si>
    <t>A2</t>
  </si>
  <si>
    <t>LCC</t>
  </si>
  <si>
    <t>59-05-0043</t>
  </si>
  <si>
    <t>SPRING COVER RG10</t>
  </si>
  <si>
    <t>T16003</t>
  </si>
  <si>
    <t>Passed FA check</t>
  </si>
  <si>
    <t>59-05-0045</t>
  </si>
  <si>
    <t>HOUSING RG10</t>
  </si>
  <si>
    <t>59-05-0047</t>
  </si>
  <si>
    <t>INLET ADAPTOR RG10</t>
  </si>
  <si>
    <t>59-05-0049</t>
  </si>
  <si>
    <t>BODY RG10</t>
  </si>
  <si>
    <t>59-05-0087</t>
  </si>
  <si>
    <t>T16011</t>
  </si>
  <si>
    <t>59-05-0089</t>
  </si>
  <si>
    <t>BODY 2" RG10</t>
  </si>
  <si>
    <t>59-05-0054</t>
  </si>
  <si>
    <t>PLUNGER DIAPHRAGM W/PIN RG10</t>
  </si>
  <si>
    <t>C36000</t>
  </si>
  <si>
    <t>T16016</t>
  </si>
  <si>
    <t>59-05-0096</t>
  </si>
  <si>
    <t>59-05-0057</t>
  </si>
  <si>
    <t>LINKAGE W/PIN RG10</t>
  </si>
  <si>
    <t>59-05-0055</t>
  </si>
  <si>
    <t>SPRING PLATE RG10</t>
  </si>
  <si>
    <t>6061AL</t>
  </si>
  <si>
    <t>59-05-0058</t>
  </si>
  <si>
    <t>SHUTTLE BRASS RG10</t>
  </si>
  <si>
    <t>59-05-0076</t>
  </si>
  <si>
    <t>SHUTTLE STAINLESS RG10</t>
  </si>
  <si>
    <t>59-00-0004</t>
  </si>
  <si>
    <t>HOLDER/DISK BRASS/NYLON RG10</t>
  </si>
  <si>
    <t>BRASS/NYLON</t>
  </si>
  <si>
    <t>59-00-0005</t>
  </si>
  <si>
    <t>HOLDER/DISK BRASS/BUNA RG10</t>
  </si>
  <si>
    <t>BRASS/BUNA</t>
  </si>
  <si>
    <t>59-00-0007</t>
  </si>
  <si>
    <t>HOLDER/DISK STAINLESS/NYLON RG10</t>
  </si>
  <si>
    <t>SS/NYLON</t>
  </si>
  <si>
    <t>59-00-0008</t>
  </si>
  <si>
    <t>HOLDER/DISK STAINLESS/BUNA RG10</t>
  </si>
  <si>
    <t>SS/BUNA</t>
  </si>
  <si>
    <t>59-00-0006</t>
  </si>
  <si>
    <t>HOLDER/DISK BRASS/VITON RG10</t>
  </si>
  <si>
    <t>BRASS/VITON</t>
  </si>
  <si>
    <t>59-00-0009</t>
  </si>
  <si>
    <t>HOLDER/DISK STAINLESS/VITON RG10</t>
  </si>
  <si>
    <t>SS/VITON</t>
  </si>
  <si>
    <t>59-05-0079</t>
  </si>
  <si>
    <t>PIN LINKAGE RG10</t>
  </si>
  <si>
    <t>T16019</t>
  </si>
  <si>
    <t>58-05-0060</t>
  </si>
  <si>
    <t>SCREW ADJUSTING .50-13X3.00</t>
  </si>
  <si>
    <t>SCREW</t>
  </si>
  <si>
    <t>59-05-0002</t>
  </si>
  <si>
    <t>BODY 1" RG20 W/PC</t>
  </si>
  <si>
    <t>T16035</t>
  </si>
  <si>
    <t>BODY 1" RG20</t>
  </si>
  <si>
    <t>59-05-0098</t>
  </si>
  <si>
    <t>BODY 2" RG20 W/PC</t>
  </si>
  <si>
    <t>58-05-0161</t>
  </si>
  <si>
    <t>BODY GLOBE 2-600RF</t>
  </si>
  <si>
    <t>T16052</t>
  </si>
  <si>
    <t>58-05-0170</t>
  </si>
  <si>
    <t>58-05-0162</t>
  </si>
  <si>
    <t>BODY GLOBE 2-600RFJ</t>
  </si>
  <si>
    <t>58-05-0171</t>
  </si>
  <si>
    <t>58-05-0164</t>
  </si>
  <si>
    <t>BODY GLOBE 2-150RF</t>
  </si>
  <si>
    <t>58-05-0173</t>
  </si>
  <si>
    <t>58-05-0165</t>
  </si>
  <si>
    <t>BODY GLOBE 2-300RF</t>
  </si>
  <si>
    <t>58-05-0174</t>
  </si>
  <si>
    <t>58-05-0167</t>
  </si>
  <si>
    <t>BODY GLOBE 2-900/1500RF</t>
  </si>
  <si>
    <t>58-05-0176</t>
  </si>
  <si>
    <t>58-05-0168</t>
  </si>
  <si>
    <t>BODY GLOBE 2-900/1500RFJ</t>
  </si>
  <si>
    <t>58-05-0177</t>
  </si>
  <si>
    <t>58-05-0124</t>
  </si>
  <si>
    <t>PLUG FOR CARBIDE INSERT .25-.375 THROTTING</t>
  </si>
  <si>
    <t>T16063</t>
  </si>
  <si>
    <t>58-05-0125</t>
  </si>
  <si>
    <t>PLUG FOR CARBIDE INSERT .50 THROTTING</t>
  </si>
  <si>
    <t>58-05-0126</t>
  </si>
  <si>
    <t>PLUG FOR CARBIDE INSERT .75 THROTTING</t>
  </si>
  <si>
    <t>58-05-0127</t>
  </si>
  <si>
    <t>PLUG FOR CARBIDE INSERT 1.00 QUICK OPEN/THROTTING</t>
  </si>
  <si>
    <t>58-05-0128</t>
  </si>
  <si>
    <t>PLUG FOR CARBIDE INSERT .25-.75 QUICK OPEN</t>
  </si>
  <si>
    <t>59-05-0109</t>
  </si>
  <si>
    <t>SPRING PLATE 275-500 RG10</t>
  </si>
  <si>
    <t>T1701121</t>
  </si>
  <si>
    <t>61-05-0008</t>
  </si>
  <si>
    <t>CSTG STEM PC10</t>
  </si>
  <si>
    <t>T1701101</t>
  </si>
  <si>
    <t>61-05-0029</t>
  </si>
  <si>
    <t>STEM PC10</t>
  </si>
  <si>
    <t>61-05-0036</t>
  </si>
  <si>
    <t>ADJUSTING SCREW PC10</t>
  </si>
  <si>
    <t>410SS</t>
  </si>
  <si>
    <t>T1701181</t>
  </si>
  <si>
    <t>61-05-0057</t>
  </si>
  <si>
    <t>T1702201</t>
  </si>
  <si>
    <t>59-05-0065</t>
  </si>
  <si>
    <t>ORIFICE .50 PORT RG10</t>
  </si>
  <si>
    <t>59-05-0066</t>
  </si>
  <si>
    <t>ORIFICE .375 PORT RG10</t>
  </si>
  <si>
    <t>59-05-0067</t>
  </si>
  <si>
    <t>ORIFICE .25 PORT RG10</t>
  </si>
  <si>
    <t>59-05-0068</t>
  </si>
  <si>
    <t>ORIFICE .188 PORT RG10</t>
  </si>
  <si>
    <t>59-05-0069</t>
  </si>
  <si>
    <t>ORIFICE .125 PORT RG10</t>
  </si>
  <si>
    <t>59-05-0070</t>
  </si>
  <si>
    <t>59-05-0071</t>
  </si>
  <si>
    <t>59-05-0072</t>
  </si>
  <si>
    <t>59-05-0073</t>
  </si>
  <si>
    <t>59-05-0074</t>
  </si>
  <si>
    <t>59-00-0003</t>
  </si>
  <si>
    <t>59-00-0001</t>
  </si>
  <si>
    <t>DISK HOLDER ASSEMBLY</t>
  </si>
  <si>
    <t>T1702282</t>
  </si>
  <si>
    <t>089-0378-00</t>
  </si>
  <si>
    <t>34877</t>
  </si>
  <si>
    <t>C34877</t>
  </si>
  <si>
    <t>Dale Walters</t>
  </si>
  <si>
    <t>90B3327</t>
  </si>
  <si>
    <t>C903898</t>
  </si>
  <si>
    <t>1" SRV BODY</t>
  </si>
  <si>
    <t>MB</t>
  </si>
  <si>
    <t>5744-000</t>
  </si>
  <si>
    <t>P95 1.5" BODY S/A</t>
  </si>
  <si>
    <t>Class 45</t>
  </si>
  <si>
    <t>DEBBIE</t>
  </si>
  <si>
    <t>5744-001</t>
  </si>
  <si>
    <t>P95 2.0" BODY S/A</t>
  </si>
  <si>
    <t>5744-002</t>
  </si>
  <si>
    <t>5744-003</t>
  </si>
  <si>
    <t>5411-000</t>
  </si>
  <si>
    <t>P98 BODY 1.5" NPT</t>
  </si>
  <si>
    <t>5411-001</t>
  </si>
  <si>
    <t>P98 BODY 2.0" NPT</t>
  </si>
  <si>
    <t>664430000</t>
  </si>
  <si>
    <t>T15008</t>
  </si>
  <si>
    <t>664430001</t>
  </si>
  <si>
    <t>604269000</t>
  </si>
  <si>
    <t>P98 BONNET</t>
  </si>
  <si>
    <t>T15009</t>
  </si>
  <si>
    <t>604270000</t>
  </si>
  <si>
    <t>604204000</t>
  </si>
  <si>
    <t>BONNET MACH BELGAS 630</t>
  </si>
  <si>
    <t>T15011</t>
  </si>
  <si>
    <t>66428200</t>
  </si>
  <si>
    <t>2"NPT BODY MACH P627</t>
  </si>
  <si>
    <t>T15012</t>
  </si>
  <si>
    <t>5596</t>
  </si>
  <si>
    <t>P133K SPRING CASE ASSEMBLY</t>
  </si>
  <si>
    <t>T15014</t>
  </si>
  <si>
    <t>634191000</t>
  </si>
  <si>
    <t>634-191-000</t>
  </si>
  <si>
    <t>NUT P143 HOUSING</t>
  </si>
  <si>
    <t>T15021</t>
  </si>
  <si>
    <t>604272000</t>
  </si>
  <si>
    <t>P4100 BONNET</t>
  </si>
  <si>
    <t>DI 60-40-18</t>
  </si>
  <si>
    <t>T15030</t>
  </si>
  <si>
    <t>629257000</t>
  </si>
  <si>
    <t>P4100 HOUSING</t>
  </si>
  <si>
    <t>664440000</t>
  </si>
  <si>
    <t>P4100 1" BODY</t>
  </si>
  <si>
    <t>RAD5505-0</t>
  </si>
  <si>
    <t>RAD5505</t>
  </si>
  <si>
    <t>P300 BODY 1-1/4" NPT</t>
  </si>
  <si>
    <t>T16002</t>
  </si>
  <si>
    <t>QE TOOLING: $2890</t>
  </si>
  <si>
    <t>RAD5505-1</t>
  </si>
  <si>
    <t>P300 BODY 1-1/2" NPT</t>
  </si>
  <si>
    <t>664329000</t>
  </si>
  <si>
    <t>BODY 3/4" IRON P95</t>
  </si>
  <si>
    <t>T16004</t>
  </si>
  <si>
    <t>664329001</t>
  </si>
  <si>
    <t>BODY 1" IRON P95</t>
  </si>
  <si>
    <t>604241000</t>
  </si>
  <si>
    <t>BONNET STEEL 3/4" &amp; 1"</t>
  </si>
  <si>
    <t>T16005</t>
  </si>
  <si>
    <t>RAD 5812</t>
  </si>
  <si>
    <t>LOWER CASING P21</t>
  </si>
  <si>
    <t>A380</t>
  </si>
  <si>
    <t>T16010</t>
  </si>
  <si>
    <t>664448000</t>
  </si>
  <si>
    <t>BODY 2" NPT P21X</t>
  </si>
  <si>
    <t>T16009</t>
  </si>
  <si>
    <t>664448001</t>
  </si>
  <si>
    <t>664448002</t>
  </si>
  <si>
    <t>BODY 1.5" NPT P21X</t>
  </si>
  <si>
    <t>664448003</t>
  </si>
  <si>
    <t>664448004</t>
  </si>
  <si>
    <t>BODY 1.5X2" NPT P21X</t>
  </si>
  <si>
    <t>664448005</t>
  </si>
  <si>
    <t>664448006</t>
  </si>
  <si>
    <t>BODY 1.25" NPT P21X</t>
  </si>
  <si>
    <t>664448007</t>
  </si>
  <si>
    <t>RAD 5813-008</t>
  </si>
  <si>
    <t>BODY 2" NPT 125FF P21X</t>
  </si>
  <si>
    <t>RAD 5813-009</t>
  </si>
  <si>
    <t>BODY 1.5" 150RF P21X</t>
  </si>
  <si>
    <t>664448010</t>
  </si>
  <si>
    <t>BODY 2" NPT 150FF P21X</t>
  </si>
  <si>
    <t>RAD 5798</t>
  </si>
  <si>
    <t>P21X PUSHER POST</t>
  </si>
  <si>
    <t>T16006</t>
  </si>
  <si>
    <t>RAD 5804</t>
  </si>
  <si>
    <t>P21X UNION RING</t>
  </si>
  <si>
    <t>T16007</t>
  </si>
  <si>
    <t>RAD 5807</t>
  </si>
  <si>
    <t>P21X BONNET</t>
  </si>
  <si>
    <t>T16008</t>
  </si>
  <si>
    <t>805388000</t>
  </si>
  <si>
    <t>1.5" NPT BODY S/A</t>
  </si>
  <si>
    <t>HT300</t>
  </si>
  <si>
    <t>T16015</t>
  </si>
  <si>
    <t>805388001</t>
  </si>
  <si>
    <t>2.0" NPT BODY S/A</t>
  </si>
  <si>
    <t>RAD5916</t>
  </si>
  <si>
    <t>P912 BONNET MACH</t>
  </si>
  <si>
    <t>A380 AL</t>
  </si>
  <si>
    <t>T16018</t>
  </si>
  <si>
    <t>RAD5918</t>
  </si>
  <si>
    <t>P912 BODY 3/8" NPT MACH</t>
  </si>
  <si>
    <t>316-637-234</t>
  </si>
  <si>
    <t>PISTON MACH</t>
  </si>
  <si>
    <t>6061 AL</t>
  </si>
  <si>
    <t>T16017</t>
  </si>
  <si>
    <t>RAD5611</t>
  </si>
  <si>
    <t>T16022</t>
  </si>
  <si>
    <t>RAD5612</t>
  </si>
  <si>
    <t>RAD5613</t>
  </si>
  <si>
    <t>P4000 CAGE</t>
  </si>
  <si>
    <t>RAD5615</t>
  </si>
  <si>
    <t>SEAT DISC</t>
  </si>
  <si>
    <t>RAD5616</t>
  </si>
  <si>
    <t>LEVER HUB</t>
  </si>
  <si>
    <t>RAD5617</t>
  </si>
  <si>
    <t>TRUNNION HUB</t>
  </si>
  <si>
    <t>RAD5622</t>
  </si>
  <si>
    <t>STEM NUT 320</t>
  </si>
  <si>
    <t>RAD5713</t>
  </si>
  <si>
    <t>T16024</t>
  </si>
  <si>
    <t>RAD5714</t>
  </si>
  <si>
    <t>RAD5717</t>
  </si>
  <si>
    <t>MAIN DIAPHRAGM</t>
  </si>
  <si>
    <t>1030CS</t>
  </si>
  <si>
    <t>T16025</t>
  </si>
  <si>
    <t>RAD5738</t>
  </si>
  <si>
    <t>T16026</t>
  </si>
  <si>
    <t>RAD5739</t>
  </si>
  <si>
    <t>BTM HOUSING</t>
  </si>
  <si>
    <t>RAD5740</t>
  </si>
  <si>
    <t>VALVE BODY</t>
  </si>
  <si>
    <t>RAD5824</t>
  </si>
  <si>
    <t>T16029</t>
  </si>
  <si>
    <t>RAD5614</t>
  </si>
  <si>
    <t>RATIO PLUG GUIDE 332</t>
  </si>
  <si>
    <t>T16030</t>
  </si>
  <si>
    <t>610-077-000</t>
  </si>
  <si>
    <t>CAP 1018S</t>
  </si>
  <si>
    <t>T16033</t>
  </si>
  <si>
    <t>629-246-000</t>
  </si>
  <si>
    <t>STAMPING HOUSING</t>
  </si>
  <si>
    <t>638-083-000</t>
  </si>
  <si>
    <t>PLATE DIAPHRAGM</t>
  </si>
  <si>
    <t>RAD5822</t>
  </si>
  <si>
    <t>P4500 BONNET</t>
  </si>
  <si>
    <t>DI60-40-18</t>
  </si>
  <si>
    <t>T16037</t>
  </si>
  <si>
    <t>604281000</t>
  </si>
  <si>
    <t>RAD5838</t>
  </si>
  <si>
    <t>P4500 HOUSING</t>
  </si>
  <si>
    <t>T16038</t>
  </si>
  <si>
    <t>RAD5867-000</t>
  </si>
  <si>
    <t>RAD5867</t>
  </si>
  <si>
    <t>PL91/92 SUPPLY BODY</t>
  </si>
  <si>
    <t>T16039</t>
  </si>
  <si>
    <t>RAD5867-001</t>
  </si>
  <si>
    <t>RAD5868-000</t>
  </si>
  <si>
    <t>RAD5868</t>
  </si>
  <si>
    <t>PL91 STEM</t>
  </si>
  <si>
    <t>T16040</t>
  </si>
  <si>
    <t>RAD5868-001</t>
  </si>
  <si>
    <t>RAD5871-000</t>
  </si>
  <si>
    <t>RAD5871</t>
  </si>
  <si>
    <t>PL91 LOWER HOUSING</t>
  </si>
  <si>
    <t>T16041</t>
  </si>
  <si>
    <t>RAD5871-001</t>
  </si>
  <si>
    <t>RAD5876</t>
  </si>
  <si>
    <t>P91/92 BONNET</t>
  </si>
  <si>
    <t>T16042</t>
  </si>
  <si>
    <t>RAD5884-000</t>
  </si>
  <si>
    <t>RAD5884</t>
  </si>
  <si>
    <t>P91 MAIN BODY</t>
  </si>
  <si>
    <t>T16043</t>
  </si>
  <si>
    <t>RAD5884-001</t>
  </si>
  <si>
    <t>RAD5984-000</t>
  </si>
  <si>
    <t>RAD5984</t>
  </si>
  <si>
    <t>P91/92 MAIN BODY</t>
  </si>
  <si>
    <t>RAD5984-001</t>
  </si>
  <si>
    <t>RAD5925</t>
  </si>
  <si>
    <t>P4200 HUB</t>
  </si>
  <si>
    <t>RAD5930</t>
  </si>
  <si>
    <t>P4200 DISK</t>
  </si>
  <si>
    <t>RAD5932</t>
  </si>
  <si>
    <t>P4200 STEM</t>
  </si>
  <si>
    <t>RAD5934</t>
  </si>
  <si>
    <t>P4200 DIAPH. PLATE</t>
  </si>
  <si>
    <t>RAD5940</t>
  </si>
  <si>
    <t>P4200 WEIGHT</t>
  </si>
  <si>
    <t>RAD5943</t>
  </si>
  <si>
    <t>P4200 HOUSING</t>
  </si>
  <si>
    <t>RAD5927</t>
  </si>
  <si>
    <t>P4200 CAGE</t>
  </si>
  <si>
    <t>1000</t>
  </si>
  <si>
    <t>RAD6104</t>
  </si>
  <si>
    <t>BODY 2”NPT MACH P8700</t>
  </si>
  <si>
    <t>T16047</t>
  </si>
  <si>
    <t>664611000</t>
  </si>
  <si>
    <t>BODY 4" MODIFIED MACH P8700</t>
  </si>
  <si>
    <t>T16048</t>
  </si>
  <si>
    <t>RAD6483</t>
  </si>
  <si>
    <t>BODY 4" MACH P8700</t>
  </si>
  <si>
    <t>RAD6484</t>
  </si>
  <si>
    <t>BODY 1"NPT MODIFIED MACH P8700</t>
  </si>
  <si>
    <t>T16049</t>
  </si>
  <si>
    <t>RAD6486</t>
  </si>
  <si>
    <t>BODY 1"NPT  MACH P8700</t>
  </si>
  <si>
    <t>RAD6487</t>
  </si>
  <si>
    <t>HAMMER UNION 4" STD THRD P8700</t>
  </si>
  <si>
    <t>T16050</t>
  </si>
  <si>
    <t>HAMMER UNION 4" ACME THRD P8700</t>
  </si>
  <si>
    <t>RAD6527</t>
  </si>
  <si>
    <t>BODY 2"NPT MACH ELEC P8700</t>
  </si>
  <si>
    <t>T16051</t>
  </si>
  <si>
    <t>RAD6528</t>
  </si>
  <si>
    <t>BODY 2"NPT MACH MODIFIED P8700</t>
  </si>
  <si>
    <t>RAD6529</t>
  </si>
  <si>
    <t>BODY 2"NPT MACH GROOVED P8700</t>
  </si>
  <si>
    <t>RETAINER SPRING UPPER P7100</t>
  </si>
  <si>
    <t>1215/1045</t>
  </si>
  <si>
    <t>T16053</t>
  </si>
  <si>
    <t>RAD6510</t>
  </si>
  <si>
    <t>BONNET P8000</t>
  </si>
  <si>
    <t>T16055</t>
  </si>
  <si>
    <t>RAD6511</t>
  </si>
  <si>
    <t>HAMMER NUT P8000</t>
  </si>
  <si>
    <t>FLOAT MOUNT P8000</t>
  </si>
  <si>
    <t>T16056</t>
  </si>
  <si>
    <t>RAD6514</t>
  </si>
  <si>
    <t>RAD6515</t>
  </si>
  <si>
    <t>LEVER HUB 3/4"</t>
  </si>
  <si>
    <t>HAMMER UNION 5" ACME P8500</t>
  </si>
  <si>
    <t>T1701182</t>
  </si>
  <si>
    <t>RAD 6650</t>
  </si>
  <si>
    <t>HAMMER UNION 5" STD P8500</t>
  </si>
  <si>
    <t>RAD 6651</t>
  </si>
  <si>
    <t>RAD 5950</t>
  </si>
  <si>
    <t>DIAPH PLATE 1" P7200</t>
  </si>
  <si>
    <t>T1702171</t>
  </si>
  <si>
    <t>DIAPH RING 1" P7200</t>
  </si>
  <si>
    <t>BODY P7200</t>
  </si>
  <si>
    <t>ASTM A352</t>
  </si>
  <si>
    <t>RAD 5961</t>
  </si>
  <si>
    <t>HOUSING YOKE P7200</t>
  </si>
  <si>
    <t>RAD 5965</t>
  </si>
  <si>
    <t>TOP BONNET 1" P7200</t>
  </si>
  <si>
    <t>RAD 6793</t>
  </si>
  <si>
    <t>T1702172</t>
  </si>
  <si>
    <t>HAMMER UNION 8" STD</t>
  </si>
  <si>
    <t>RAD 6781</t>
  </si>
  <si>
    <t>HAMMER NUT</t>
  </si>
  <si>
    <t>RAD 6721</t>
  </si>
  <si>
    <t>HAMMER UNION 3" P8A00</t>
  </si>
  <si>
    <t>T1702173</t>
  </si>
  <si>
    <t>HAMMER NUT 8" ACME</t>
  </si>
  <si>
    <t>RAD 6783</t>
  </si>
  <si>
    <t>HAMMER UNION 8" P8A00</t>
  </si>
  <si>
    <t>T1702174</t>
  </si>
  <si>
    <t>RAD6778</t>
  </si>
  <si>
    <t>BLIND FLANGE 8" P8100</t>
  </si>
  <si>
    <t>T1703221</t>
  </si>
  <si>
    <t>TVT</t>
  </si>
  <si>
    <t>101-7700</t>
  </si>
  <si>
    <t>SOLAR GAUGE BODY</t>
  </si>
  <si>
    <t>JM</t>
  </si>
  <si>
    <t>20-000805</t>
  </si>
  <si>
    <t>ROTATOR</t>
  </si>
  <si>
    <t>20-028203</t>
  </si>
  <si>
    <t>FORK, WCB</t>
  </si>
  <si>
    <t>102-1510-2</t>
  </si>
  <si>
    <t>WCB 机械叉</t>
  </si>
  <si>
    <t>P102-1510</t>
  </si>
  <si>
    <t>20-028205</t>
  </si>
  <si>
    <t>FORK, 316SS</t>
  </si>
  <si>
    <t>102-1510-1</t>
  </si>
  <si>
    <t>316不锈钢   机械叉</t>
  </si>
  <si>
    <t>P102-1510a</t>
  </si>
  <si>
    <t>67-016703</t>
  </si>
  <si>
    <t>1" SRV BODY CS "F"</t>
  </si>
  <si>
    <t>67-02205</t>
  </si>
  <si>
    <t>CAGE, MD TYPE b</t>
  </si>
  <si>
    <t>67-879905</t>
  </si>
  <si>
    <t>3" MDI BODY (CF8M) SEMI-MACH</t>
  </si>
  <si>
    <t>67-879903</t>
  </si>
  <si>
    <t>3" MDI BODY SEMI-MACH</t>
  </si>
  <si>
    <t>67-911903</t>
  </si>
  <si>
    <t>1" MDI BODY WCB</t>
  </si>
  <si>
    <t>67-911905</t>
  </si>
  <si>
    <t xml:space="preserve">1" MDI BODY CF8M  </t>
  </si>
  <si>
    <t>67-919903</t>
  </si>
  <si>
    <t>1" MDI WCB</t>
  </si>
  <si>
    <t>67-919905</t>
  </si>
  <si>
    <t>67-919900</t>
  </si>
  <si>
    <t>1" MDI BODY CF8M W/NPT</t>
  </si>
  <si>
    <t>102-1508-1</t>
  </si>
  <si>
    <t>1寸 端面有扣 MDI阀体</t>
  </si>
  <si>
    <t>P102-1508-1</t>
  </si>
  <si>
    <t>67-921903</t>
  </si>
  <si>
    <t>2" MDI BODY WCB</t>
  </si>
  <si>
    <t>67-921905</t>
  </si>
  <si>
    <t>67-921900</t>
  </si>
  <si>
    <t>2" MDI BODY CF8M</t>
  </si>
  <si>
    <t>102-1509-2</t>
  </si>
  <si>
    <t>2寸(端面无扣) MDI阀体</t>
  </si>
  <si>
    <t>P102-1509</t>
  </si>
  <si>
    <t>67-929903</t>
  </si>
  <si>
    <t>2" MDI BODY WCB W/NPT</t>
  </si>
  <si>
    <t>67-929905</t>
  </si>
  <si>
    <t>2" MDI BODY CF8M W/NPT</t>
  </si>
  <si>
    <t>$107.91</t>
  </si>
  <si>
    <t>102-1509-1</t>
  </si>
  <si>
    <t>2寸 端面有扣 MDI阀体</t>
  </si>
  <si>
    <t>67-939903</t>
  </si>
  <si>
    <t>3" MDI CASTING WCB</t>
  </si>
  <si>
    <t>83-029703</t>
  </si>
  <si>
    <t>3" SRV BODY, CS</t>
  </si>
  <si>
    <t>83-029705</t>
  </si>
  <si>
    <t>3" SRV BODY CF8M</t>
  </si>
  <si>
    <t>95-000610</t>
  </si>
  <si>
    <t>DISC 1" SRV</t>
  </si>
  <si>
    <t>95-001510</t>
  </si>
  <si>
    <t>DISC 2" SRV</t>
  </si>
  <si>
    <t>95-015103</t>
  </si>
  <si>
    <t>1" SRV MACH BODY 1-1/2 NPT</t>
  </si>
  <si>
    <t>95-016003</t>
  </si>
  <si>
    <t>1" SRV BODY, CS</t>
  </si>
  <si>
    <t>95-016005</t>
  </si>
  <si>
    <t>1" SRV BODY SS</t>
  </si>
  <si>
    <t>102-1499</t>
  </si>
  <si>
    <t>1寸 高压阀</t>
  </si>
  <si>
    <t>P102-1499a</t>
  </si>
  <si>
    <t>1" SRV BODY SS CSTG</t>
  </si>
  <si>
    <t>95-016503</t>
  </si>
  <si>
    <t>SRV 1" EXTENDED BODY</t>
  </si>
  <si>
    <t>95-026503</t>
  </si>
  <si>
    <t>SRV 2" EXTENDED BODY</t>
  </si>
  <si>
    <t>95-026703</t>
  </si>
  <si>
    <t>2" SRV EXTENDED BODY</t>
  </si>
  <si>
    <t>95-029703</t>
  </si>
  <si>
    <t>2" SRV BODY, CS</t>
  </si>
  <si>
    <t>95-029705</t>
  </si>
  <si>
    <t>2" SRV BODY, 316SS</t>
  </si>
  <si>
    <t>95-030403</t>
  </si>
  <si>
    <t>ADJUST SCREW S/A</t>
  </si>
  <si>
    <t>95-055024</t>
  </si>
  <si>
    <t>SPRING KEEPER 1"</t>
  </si>
  <si>
    <t>95-055124</t>
  </si>
  <si>
    <t>SPRING KEEPER 2"</t>
  </si>
  <si>
    <t>95-916905</t>
  </si>
  <si>
    <t>1" SRV NEW SS</t>
  </si>
  <si>
    <t>95-126503</t>
  </si>
  <si>
    <t>2" SRV  SEMI MACH BODY</t>
  </si>
  <si>
    <t>95-117005</t>
  </si>
  <si>
    <t>95-026505</t>
  </si>
  <si>
    <t>95-026500</t>
  </si>
  <si>
    <t>2"  SRV EXTENDED BODY</t>
  </si>
  <si>
    <t>95-026705</t>
  </si>
  <si>
    <t>95-026700</t>
  </si>
  <si>
    <t>PEL</t>
  </si>
  <si>
    <t>SE-0216-08</t>
  </si>
  <si>
    <t>ROUND PUSH BUTTON COVER</t>
  </si>
  <si>
    <t>SE-0597</t>
  </si>
  <si>
    <t>12 CIRCUIT TERMINAL STRIP</t>
  </si>
  <si>
    <t>SE-0435-M1</t>
  </si>
  <si>
    <t>IRON HEX CAST NIPPLE W/THD Y ZINC</t>
  </si>
  <si>
    <t>SE-0357</t>
  </si>
  <si>
    <t>HUB PLATE, LARG POLE 1 1/2NPT</t>
  </si>
  <si>
    <t>380 DC</t>
  </si>
  <si>
    <t>2450/1800</t>
  </si>
  <si>
    <t>SE-4017-1-ZN1</t>
  </si>
  <si>
    <t>SE-4017-1</t>
  </si>
  <si>
    <t>HEX NUT 1 1/2"</t>
  </si>
  <si>
    <t>Kelly Simpson-Brown</t>
  </si>
  <si>
    <t>SM-0173-10-M1</t>
  </si>
  <si>
    <t>ROGER WRENCH 10"</t>
  </si>
  <si>
    <t>MI</t>
  </si>
  <si>
    <t>600/500</t>
  </si>
  <si>
    <t>SE-4071-1</t>
  </si>
  <si>
    <t>SE-4071-M1</t>
  </si>
  <si>
    <t>UNIVERSAL HUB PLATE MACH</t>
  </si>
  <si>
    <t>PB-0565</t>
  </si>
  <si>
    <t>ORNAMENTAL BASE QTR, 12"-16" DIA</t>
  </si>
  <si>
    <t>380 DC AL</t>
  </si>
  <si>
    <t>AP-8052-1</t>
  </si>
  <si>
    <t>MODULE HOUSING</t>
  </si>
  <si>
    <t>AP-8053-1</t>
  </si>
  <si>
    <t>TULIP BASE</t>
  </si>
  <si>
    <t>FS-5105</t>
  </si>
  <si>
    <t>CLAMP, CABLE 2-PIECE</t>
  </si>
  <si>
    <t>&gt;10000</t>
  </si>
  <si>
    <t>SP-9078</t>
  </si>
  <si>
    <t>ADAPTER RING AL</t>
  </si>
  <si>
    <t>380 AL</t>
  </si>
  <si>
    <t>SK-1082-M1</t>
  </si>
  <si>
    <t>BASE, POLE, 16" SQR, HALF</t>
  </si>
  <si>
    <t>319 AL</t>
  </si>
  <si>
    <t>SE-6086-M1</t>
  </si>
  <si>
    <t>COVER, PUSHBUTTON</t>
  </si>
  <si>
    <t>SE-6087-M1</t>
  </si>
  <si>
    <t>ADAPTER PLATE</t>
  </si>
  <si>
    <t>SE-6088-M1</t>
  </si>
  <si>
    <t>PLUNGER, PUSHPUTTON</t>
  </si>
  <si>
    <t>SK-1107-1</t>
  </si>
  <si>
    <t>BRACKET, CAMERA</t>
  </si>
  <si>
    <t>SE-0218</t>
  </si>
  <si>
    <t>9"X12" PUSH BTTN STATION W/O CG</t>
  </si>
  <si>
    <t xml:space="preserve">319 AL </t>
  </si>
  <si>
    <t>SE-0249</t>
  </si>
  <si>
    <t>9"X12" PUSH BTTN STATION W/CG</t>
  </si>
  <si>
    <t>SE-0357-1</t>
  </si>
  <si>
    <t>RED BRASS</t>
  </si>
  <si>
    <t>PA</t>
  </si>
  <si>
    <t>"S" BRACKET</t>
  </si>
  <si>
    <t>72001-01</t>
  </si>
  <si>
    <t>"S" BRACKET W/PC</t>
  </si>
  <si>
    <t xml:space="preserve">SUPPORT WALL BRACHET "S" </t>
  </si>
  <si>
    <t>72002-01</t>
  </si>
  <si>
    <t>SUPPORT WALL BRACHET "S" W/PC</t>
  </si>
  <si>
    <t>4" CUP</t>
  </si>
  <si>
    <t>72003A</t>
  </si>
  <si>
    <t>4.25" CUP</t>
  </si>
  <si>
    <t>BRACKET 4"</t>
  </si>
  <si>
    <t>72004A</t>
  </si>
  <si>
    <t>BRACKET  5-1/2"</t>
  </si>
  <si>
    <t>SUPPORT WALL BRACKET 9"</t>
  </si>
  <si>
    <t>Tool $650(Al)</t>
  </si>
  <si>
    <t>6" BOWLER BASE</t>
  </si>
  <si>
    <t>72006-01</t>
  </si>
  <si>
    <t>6" BOWLER BASE W/PC</t>
  </si>
  <si>
    <t>72007-00</t>
  </si>
  <si>
    <t>6-1/2" CUP</t>
  </si>
  <si>
    <t>72007-01</t>
  </si>
  <si>
    <t>6-1/2" CUP W/PC</t>
  </si>
  <si>
    <t>72008-00</t>
  </si>
  <si>
    <t>BRACKET 8-1/2"</t>
  </si>
  <si>
    <t>72008-01</t>
  </si>
  <si>
    <t>BRACKET 8-1/2" W/PC</t>
  </si>
  <si>
    <t>72009-00</t>
  </si>
  <si>
    <t>SUPPORT WALL BRACKET 15"</t>
  </si>
  <si>
    <t>72009-01</t>
  </si>
  <si>
    <t>SUPPORT WALL BRACKET 15" W/PC</t>
  </si>
  <si>
    <t>72011-00</t>
  </si>
  <si>
    <t>HEX PYRAMID 5"</t>
  </si>
  <si>
    <t>72011-01</t>
  </si>
  <si>
    <t>HEX PYRAMID 5" W/PC</t>
  </si>
  <si>
    <t>BRACKET W/HEX PYR</t>
  </si>
  <si>
    <t>7-3/4" RING</t>
  </si>
  <si>
    <t>6-5/8" CARVED BASE PLAIN</t>
  </si>
  <si>
    <t>8" LAMP BASE</t>
  </si>
  <si>
    <t xml:space="preserve">PORCELAIN ENAMEL SIGN </t>
  </si>
  <si>
    <t>6" RING BASE</t>
  </si>
  <si>
    <t>LAMP4</t>
  </si>
  <si>
    <t>3-1/4" LAMP BASE</t>
  </si>
  <si>
    <t>LAMP4C</t>
  </si>
  <si>
    <t>3-1/4 LAMP BASE</t>
  </si>
  <si>
    <t>72202-00</t>
  </si>
  <si>
    <t>LAMP 4D</t>
  </si>
  <si>
    <t>T16027</t>
  </si>
  <si>
    <t>72202-10</t>
  </si>
  <si>
    <t>3-3/4" LAMP BASE W/PC</t>
  </si>
  <si>
    <t>72202-30</t>
  </si>
  <si>
    <t>3-3/4" LAMP BASE POLISHED</t>
  </si>
  <si>
    <t>72202A-00</t>
  </si>
  <si>
    <t>3-5/8" LAMP BASE PLAIN</t>
  </si>
  <si>
    <t>T16031</t>
  </si>
  <si>
    <t>72202A-10</t>
  </si>
  <si>
    <t>3-5/8" LAMP BASE W/PC</t>
  </si>
  <si>
    <t>72202A-30</t>
  </si>
  <si>
    <t>3-5/8" LAMP BASE POLISHED</t>
  </si>
  <si>
    <t>72206-00</t>
  </si>
  <si>
    <t>4-1/2" LAMP BASE PLAIN</t>
  </si>
  <si>
    <t>72206-10</t>
  </si>
  <si>
    <t>4-1/2" LAMP BASE W/PC</t>
  </si>
  <si>
    <t>72206-30</t>
  </si>
  <si>
    <t>4-1/2" LAMP BASE POLISHED</t>
  </si>
  <si>
    <t>2005BASE</t>
  </si>
  <si>
    <t>EMBLEM SITE GLASS</t>
  </si>
  <si>
    <t>8 SIDE PLATE</t>
  </si>
  <si>
    <t>5 1/2" BRACKET</t>
  </si>
  <si>
    <t>3 3/4"  CUP</t>
  </si>
  <si>
    <t>72404-00</t>
  </si>
  <si>
    <t>3-5/8" CUP PLAIN</t>
  </si>
  <si>
    <t>T16028</t>
  </si>
  <si>
    <t>72404-10</t>
  </si>
  <si>
    <t>3-5/8" CUP W/PC</t>
  </si>
  <si>
    <t>72404-30</t>
  </si>
  <si>
    <t>405+406+407</t>
  </si>
  <si>
    <t>OCT SUPPORT ASSY</t>
  </si>
  <si>
    <t>GAS PUMP MODEL</t>
  </si>
  <si>
    <t>GAS NOZZLE AL POLISHED</t>
  </si>
  <si>
    <t>72501-00</t>
  </si>
  <si>
    <t>GAS NOZZLE PLAIN 1"NPT</t>
  </si>
  <si>
    <t>1-FINISH, 2-SPEC</t>
  </si>
  <si>
    <t>72501-01</t>
  </si>
  <si>
    <t>GAS NOZZLE PLAIN 3/4"NPT</t>
  </si>
  <si>
    <t>72501-10</t>
  </si>
  <si>
    <t>GAS NOZZLE CHROME PLATED 1"NPT</t>
  </si>
  <si>
    <t>72501-11</t>
  </si>
  <si>
    <t>GAS NOZZLE CHROME PLATED 3/4"NPT</t>
  </si>
  <si>
    <t>72501-20</t>
  </si>
  <si>
    <t>GAS NOZZLE AL BRASS PLATED 1"NPT</t>
  </si>
  <si>
    <t>72501-21</t>
  </si>
  <si>
    <t>GAS NOZZLE AL BRASS PLATED 3/4"NPT</t>
  </si>
  <si>
    <t>72501-30</t>
  </si>
  <si>
    <t>GAS NOZZLE POLISHED 1"NPT</t>
  </si>
  <si>
    <t>72501-31</t>
  </si>
  <si>
    <t>GAS NOZZLE POLISHED 3/4"NPT</t>
  </si>
  <si>
    <t>GAS NOZZLE PLAIN W/HOOK</t>
  </si>
  <si>
    <t>72502-1</t>
  </si>
  <si>
    <t>GAS NOZZLE POLISHED W/HOOK</t>
  </si>
  <si>
    <t>72502-2</t>
  </si>
  <si>
    <t>GAS NOZZLE BRASS PLATED W/HOOK</t>
  </si>
  <si>
    <t>MS80 HOSEGUARD END</t>
  </si>
  <si>
    <t>TOKHEIM 39 HOSEGUARD END</t>
  </si>
  <si>
    <t>TOKHEIM CRANK</t>
  </si>
  <si>
    <t>WAYME CRANK</t>
  </si>
  <si>
    <t>ECO CRANK</t>
  </si>
  <si>
    <t>MS80 CRANK</t>
  </si>
  <si>
    <t>BENNETT 600/700 CRANK</t>
  </si>
  <si>
    <t>SWING HINGE RIGHT</t>
  </si>
  <si>
    <t>SWING HINGE LEFT</t>
  </si>
  <si>
    <t>TROPHY HEAT EXCHANGER</t>
  </si>
  <si>
    <t>72001P</t>
  </si>
  <si>
    <t>"S" BRACKET W/POWDER COAT</t>
  </si>
  <si>
    <t>72002P</t>
  </si>
  <si>
    <t>"S" BRACKET WALL SUPP W/POWDER COAT</t>
  </si>
  <si>
    <t>72006P</t>
  </si>
  <si>
    <t>6" CUP W/POWDER COAT</t>
  </si>
  <si>
    <t>72001B</t>
  </si>
  <si>
    <t>"S" BRACKET BRASS PLATED</t>
  </si>
  <si>
    <t>72002B</t>
  </si>
  <si>
    <t>"S" BRACKET WALL SUPP BRASS PLATED</t>
  </si>
  <si>
    <t>72006B</t>
  </si>
  <si>
    <t>6" CUP BRASS PLATED</t>
  </si>
  <si>
    <t>72210P</t>
  </si>
  <si>
    <t>6" LAMP BASE W/POWDER COAT</t>
  </si>
  <si>
    <t>SITE GLASS (5 PARTS) W/PC</t>
  </si>
  <si>
    <t>GAS NOZZLE AL SHORT</t>
  </si>
  <si>
    <t>GAS NOZZLE BRASS SHORT</t>
  </si>
  <si>
    <t>SIGN SITE GLASS</t>
  </si>
  <si>
    <t>5/8-11X3/4" Sq Head w/Zinc</t>
  </si>
  <si>
    <t>7" CARVED BASE PLAIN</t>
  </si>
  <si>
    <t>7" BOWLER BASE</t>
  </si>
  <si>
    <t>7" RING BASE POLISHED</t>
  </si>
  <si>
    <t>BASE PLATE 10"</t>
  </si>
  <si>
    <t>T16020</t>
  </si>
  <si>
    <t>SUPPORT 10"</t>
  </si>
  <si>
    <t>72703-00</t>
  </si>
  <si>
    <t>RING BASE 4-1/2" PLAIN</t>
  </si>
  <si>
    <t>72703-10</t>
  </si>
  <si>
    <t>RING BASE 4-1/2" W/PC</t>
  </si>
  <si>
    <t>72703-30</t>
  </si>
  <si>
    <t>RING BASE 4-1/2" POLISHED</t>
  </si>
  <si>
    <t>BASE PLATE 8"</t>
  </si>
  <si>
    <t>SUPPORT 6"</t>
  </si>
  <si>
    <t>TARGET BASE 3-1/2"</t>
  </si>
  <si>
    <t>72707-00</t>
  </si>
  <si>
    <t>RING BASE 7-1/2" PLAIN</t>
  </si>
  <si>
    <t>72707-30</t>
  </si>
  <si>
    <t>RING BASE 7-1/2" POLISHED</t>
  </si>
  <si>
    <t>CUP BASE 3-1/2" POLISHED</t>
  </si>
  <si>
    <t>20" BRACKET</t>
  </si>
  <si>
    <t>T16046</t>
  </si>
  <si>
    <t>20" WALL PLATE</t>
  </si>
  <si>
    <t>LBS</t>
  </si>
  <si>
    <t>PSM</t>
  </si>
  <si>
    <t>PS-01841</t>
  </si>
  <si>
    <t>408-3-2020A</t>
  </si>
  <si>
    <t>8BC BOWL MACH</t>
  </si>
  <si>
    <t>DSS</t>
  </si>
  <si>
    <t>PS-01121</t>
  </si>
  <si>
    <t>8BC BOWL, MACH</t>
  </si>
  <si>
    <t>CLASS30</t>
  </si>
  <si>
    <t>406-3-2004</t>
  </si>
  <si>
    <t>6CC BOWL, MACH</t>
  </si>
  <si>
    <t>DSS 1A</t>
  </si>
  <si>
    <t>6CC BOWL, CSTG</t>
  </si>
  <si>
    <t>DSS 5A</t>
  </si>
  <si>
    <t>DSS 6A</t>
  </si>
  <si>
    <t>406-3-2002</t>
  </si>
  <si>
    <t>6DC BOWL, MACH</t>
  </si>
  <si>
    <t>6DC BOWL, CSTG</t>
  </si>
  <si>
    <t>406-3-2020</t>
  </si>
  <si>
    <t>8BC BOWL, CSTG</t>
  </si>
  <si>
    <t>310407-12</t>
  </si>
  <si>
    <t>10 ESC/10 SBEC BOWL, MACH</t>
  </si>
  <si>
    <t>10 ESC/10 SBEC BOWL, CSTG</t>
  </si>
  <si>
    <t>308416-2</t>
  </si>
  <si>
    <t>8 SDC BOWL, MACH</t>
  </si>
  <si>
    <t>kg</t>
  </si>
  <si>
    <t>8 SDC BOWL, CSTG</t>
  </si>
  <si>
    <t>60-45-12</t>
  </si>
  <si>
    <t>PS-01277</t>
  </si>
  <si>
    <t>8 BC BOWL, MACH</t>
  </si>
  <si>
    <t>8 BC BOWL, CSTG</t>
  </si>
  <si>
    <t>NI-AL-BRZ</t>
  </si>
  <si>
    <t>PS00201</t>
  </si>
  <si>
    <t>DIF</t>
  </si>
  <si>
    <t>1-999</t>
  </si>
  <si>
    <t>&gt;1000</t>
  </si>
  <si>
    <t>308416-700</t>
  </si>
  <si>
    <t>8SDC BOWL MACH</t>
  </si>
  <si>
    <t>PRICE 2</t>
  </si>
  <si>
    <t>DMI</t>
  </si>
  <si>
    <t>6-20 SUPER 8" CYLINDER CAP</t>
  </si>
  <si>
    <t>ZG15MnMoVCu</t>
  </si>
  <si>
    <t>BOB</t>
  </si>
  <si>
    <t>6-20 STD BLIND END CUP FINISH</t>
  </si>
  <si>
    <t>EXW</t>
  </si>
  <si>
    <t>T16057</t>
  </si>
  <si>
    <t>PINION EYE</t>
  </si>
  <si>
    <t>T$267</t>
  </si>
  <si>
    <t>T14017</t>
  </si>
  <si>
    <t>1125221</t>
  </si>
  <si>
    <t>6-20 STD PBM PINUP CYLINDER</t>
  </si>
  <si>
    <t>T14019</t>
  </si>
  <si>
    <t>1124754-R</t>
  </si>
  <si>
    <t xml:space="preserve">6-20 EXTENDED BENDER </t>
  </si>
  <si>
    <t>1124063</t>
  </si>
  <si>
    <t>ROD END EYE LONG ROD CYL</t>
  </si>
  <si>
    <t>1125222</t>
  </si>
  <si>
    <t>6-20" SUPER EXTENDED PBM</t>
  </si>
  <si>
    <t>6-20" PBM PIN UP</t>
  </si>
  <si>
    <t>A27 GR 65/35</t>
  </si>
  <si>
    <t>1128077</t>
  </si>
  <si>
    <t>6-20" PBM WEDGE CASTING</t>
  </si>
  <si>
    <t>T14021</t>
  </si>
  <si>
    <t>1124717</t>
  </si>
  <si>
    <t>6" BENDING DIE 6-20" BENDER</t>
  </si>
  <si>
    <t>ASTM A148 GR105/85</t>
  </si>
  <si>
    <t>T15022</t>
  </si>
  <si>
    <t>1124626</t>
  </si>
  <si>
    <t xml:space="preserve">8" BENDING DIE 6-20" BENDER </t>
  </si>
  <si>
    <t>1124627</t>
  </si>
  <si>
    <t>10" BENDING DIE 6-20" BENDER</t>
  </si>
  <si>
    <t>T14022</t>
  </si>
  <si>
    <t>1124628</t>
  </si>
  <si>
    <t xml:space="preserve">12" BENDING DIE 6-20" BENDER </t>
  </si>
  <si>
    <t>1124629</t>
  </si>
  <si>
    <t>16" BENDING DIE 6-20" BENDER</t>
  </si>
  <si>
    <t>1124001</t>
  </si>
  <si>
    <t xml:space="preserve">20" BENDING DIE 6-20" BENDER </t>
  </si>
  <si>
    <t>1324070</t>
  </si>
  <si>
    <t>STD LONG 7/8" BORE ROLLER BRACKET</t>
  </si>
  <si>
    <t>T14025</t>
  </si>
  <si>
    <t>1324072</t>
  </si>
  <si>
    <t>STD LONG 1" BORE ROLLER BRACKET</t>
  </si>
  <si>
    <t>1125236</t>
  </si>
  <si>
    <t>6-20" PBM WEDGE MACHINE</t>
  </si>
  <si>
    <t>1124723</t>
  </si>
  <si>
    <t xml:space="preserve">36-48" BENDER DIE NEST FINISH </t>
  </si>
  <si>
    <t>STAN</t>
  </si>
  <si>
    <t>T15057</t>
  </si>
  <si>
    <t>T14029</t>
  </si>
  <si>
    <t>1124724</t>
  </si>
  <si>
    <t>36-48" STIFFBACK MACH</t>
  </si>
  <si>
    <t>1125120</t>
  </si>
  <si>
    <t>36-48" PINUP FINAL MACH</t>
  </si>
  <si>
    <t>ASTM A487 Gr9Q</t>
  </si>
  <si>
    <t>1125242</t>
  </si>
  <si>
    <t>24-30" BENDING DIE FINISH</t>
  </si>
  <si>
    <t>T14032</t>
  </si>
  <si>
    <t>1125243</t>
  </si>
  <si>
    <t>26-30" BENDING DIE FINISH</t>
  </si>
  <si>
    <t>T14031</t>
  </si>
  <si>
    <t>1125248</t>
  </si>
  <si>
    <t>24-36" BENDING DIE FINISH</t>
  </si>
  <si>
    <t>1125249</t>
  </si>
  <si>
    <t>26-36" BENDING DIE FINISH</t>
  </si>
  <si>
    <t>1125112</t>
  </si>
  <si>
    <t>36-48" PBM - Wedge Side Plates</t>
  </si>
  <si>
    <t>T15020</t>
  </si>
  <si>
    <t>1334355</t>
  </si>
  <si>
    <t>ROLLER BRACHET LEL</t>
  </si>
  <si>
    <t>T15023</t>
  </si>
  <si>
    <t>1125280</t>
  </si>
  <si>
    <t>36-48 PBM OUTBOARD  CYL. BLIND END CAP MACH</t>
  </si>
  <si>
    <t>JUSTIN</t>
  </si>
  <si>
    <t>T15026</t>
  </si>
  <si>
    <t>1125186</t>
  </si>
  <si>
    <t>36-48 PBM INBOARD CYL BLIND EYE MACH</t>
  </si>
  <si>
    <t>1125046</t>
  </si>
  <si>
    <t>36-48 BENDER INBOARD SYL SCREW</t>
  </si>
  <si>
    <t>1125102</t>
  </si>
  <si>
    <t>36-48 PBM FRAME ASSEM. WEDGE SUPP BAR - LONG</t>
  </si>
  <si>
    <t>T15027</t>
  </si>
  <si>
    <t>1125103</t>
  </si>
  <si>
    <t>36-48 PBM BENDER WEDGE SUPP BAR - SHORT</t>
  </si>
  <si>
    <t>36-48 PBM OUTBOARD CYL. ROD TOP EYE MACH</t>
  </si>
  <si>
    <t>ROLL CRADLE 9" MACH</t>
  </si>
  <si>
    <t>3909535C</t>
  </si>
  <si>
    <t>INTAKE BASE PARTIAL</t>
  </si>
  <si>
    <t>1035CS</t>
  </si>
  <si>
    <t>T1701091</t>
  </si>
  <si>
    <t>3909535S</t>
  </si>
  <si>
    <t>SHAFT</t>
  </si>
  <si>
    <t>VEI</t>
  </si>
  <si>
    <t>37-20-002</t>
  </si>
  <si>
    <t>037-20-002</t>
  </si>
  <si>
    <t>AS - BASE WHOSER</t>
  </si>
  <si>
    <t>32-17-001</t>
  </si>
  <si>
    <t>AS - LH TRACK FR BRKT</t>
  </si>
  <si>
    <t>16Mn</t>
  </si>
  <si>
    <t>32-71-002</t>
  </si>
  <si>
    <t>AS - RH FR ATTACHMENT</t>
  </si>
  <si>
    <t>1211-24-24</t>
  </si>
  <si>
    <t>20#</t>
  </si>
  <si>
    <t>121140-40</t>
  </si>
  <si>
    <t>1856-16-16</t>
  </si>
  <si>
    <t>1877-08</t>
  </si>
  <si>
    <t>1877-12</t>
  </si>
  <si>
    <t>1878-08</t>
  </si>
  <si>
    <t>32-16-001</t>
  </si>
  <si>
    <t>032-16-001</t>
  </si>
  <si>
    <t>AS-BENDING SHOE BRACKET</t>
  </si>
  <si>
    <t>37-20-015</t>
  </si>
  <si>
    <t>037-20-015</t>
  </si>
  <si>
    <t>WHOSER POLE UPRIGHT</t>
  </si>
  <si>
    <t>37-20-016</t>
  </si>
  <si>
    <t>037-20-016</t>
  </si>
  <si>
    <t>WHOSER POLE ARM</t>
  </si>
  <si>
    <t>37-20-009A</t>
  </si>
  <si>
    <t>37-20-010</t>
  </si>
  <si>
    <t>37-20-011</t>
  </si>
  <si>
    <t>37-20-12A</t>
  </si>
  <si>
    <t>32-30-011</t>
  </si>
  <si>
    <t>TUBE HOOK LINE ROLLER</t>
  </si>
  <si>
    <t>1020 SEAMLESS</t>
  </si>
  <si>
    <t>M8006072</t>
  </si>
  <si>
    <t>SHV BS 8.00A/BB</t>
  </si>
  <si>
    <t>END  COVER</t>
  </si>
  <si>
    <t>D.I.</t>
  </si>
  <si>
    <t>END COVER</t>
  </si>
  <si>
    <t>CABLE DRUM M/H30</t>
  </si>
  <si>
    <t>FREEFALL END COVER</t>
  </si>
  <si>
    <t>9H281</t>
  </si>
  <si>
    <t>SHEAVE 14"</t>
  </si>
  <si>
    <t>042-30-020</t>
  </si>
  <si>
    <t>042-30-035</t>
  </si>
  <si>
    <t>SHEAVE 12"</t>
  </si>
  <si>
    <t>9H375</t>
  </si>
  <si>
    <t>WEDGE POCKET</t>
  </si>
  <si>
    <t>ZG35</t>
  </si>
  <si>
    <t>042-30-040</t>
  </si>
  <si>
    <t>WEDGE CABLE DRUM</t>
  </si>
  <si>
    <t>1K1307</t>
  </si>
  <si>
    <t>42-68-001</t>
  </si>
  <si>
    <t>COUNTERWEIGHT</t>
  </si>
  <si>
    <t>42-68-001A</t>
  </si>
  <si>
    <t>COUNTERWEIGHT FRAME</t>
  </si>
  <si>
    <t>042-30-059</t>
  </si>
  <si>
    <t>1E0002</t>
  </si>
  <si>
    <t>1K5735</t>
  </si>
  <si>
    <t>042-30-030</t>
  </si>
  <si>
    <t>SHEAVE LOW GUIDE</t>
  </si>
  <si>
    <t>1045</t>
  </si>
  <si>
    <t>1K3007</t>
  </si>
  <si>
    <t>Lance Johnson</t>
  </si>
  <si>
    <t>042-60-032</t>
  </si>
  <si>
    <t>COVER POWERTAKE-OFF BEARING CAGE</t>
  </si>
  <si>
    <t>1M0625</t>
  </si>
  <si>
    <t>9S7433</t>
  </si>
  <si>
    <t>HOUSING POWERTAKE-OFF</t>
  </si>
  <si>
    <t>9S7134</t>
  </si>
  <si>
    <t>COVER POWERTAKE-OFF HOUSING</t>
  </si>
  <si>
    <t>9S7602</t>
  </si>
  <si>
    <t>COVER POWER TAKE-OFF</t>
  </si>
  <si>
    <t>042-60-030</t>
  </si>
  <si>
    <t>RETAINER OIL SEAL</t>
  </si>
  <si>
    <t>1M1644</t>
  </si>
  <si>
    <t>1K5733</t>
  </si>
  <si>
    <t>PLATE SIDE LH</t>
  </si>
  <si>
    <t>A27G70-40</t>
  </si>
  <si>
    <t>1K5732</t>
  </si>
  <si>
    <t>PLATE SIDE RH</t>
  </si>
  <si>
    <t>DIE NEST 32-42' PBM</t>
  </si>
  <si>
    <t>ASTM A27 GR 65/35</t>
  </si>
  <si>
    <t>PIN UP 32-42' PBM</t>
  </si>
  <si>
    <t>ASTM A148 GR 105/85</t>
  </si>
  <si>
    <t>042-67-045</t>
  </si>
  <si>
    <t>A-02</t>
  </si>
  <si>
    <t>SHORT CARRIER RLR BRKT</t>
  </si>
  <si>
    <t>035-15-029</t>
  </si>
  <si>
    <t>RB-LH TOWER HOOK LINE STOWING GUIDE</t>
  </si>
  <si>
    <t>ASTM A108 BG1045</t>
  </si>
  <si>
    <t>037-20-111</t>
  </si>
  <si>
    <t>MAST BASE</t>
  </si>
  <si>
    <t>ASTM A148 GR 90/60</t>
  </si>
  <si>
    <t>ML TL: $649.30</t>
  </si>
  <si>
    <t>037-15-014</t>
  </si>
  <si>
    <t>LINK ATTACHMENT</t>
  </si>
  <si>
    <t>ML TL: $2164.20</t>
  </si>
  <si>
    <t>043-30-054</t>
  </si>
  <si>
    <t>X-05</t>
  </si>
  <si>
    <t>SHEAVE #1 MACH 12" X 3/4" ROPE</t>
  </si>
  <si>
    <t>043-30-055</t>
  </si>
  <si>
    <t>SHEAVE #2 MACH 12" X 3/4" ROPE</t>
  </si>
  <si>
    <t>043-30-056</t>
  </si>
  <si>
    <t>X-09</t>
  </si>
  <si>
    <t>SHEAVE #1 MACH 10" X 3/4" ROPE</t>
  </si>
  <si>
    <t>049-55-232</t>
  </si>
  <si>
    <t>GEAR WHEEL PITCH DIA 3IN</t>
  </si>
  <si>
    <t>MILD STL</t>
  </si>
  <si>
    <t>043-30-061</t>
  </si>
  <si>
    <t>CSTG HOOK YOKE</t>
  </si>
  <si>
    <t>1E0602</t>
  </si>
  <si>
    <t>040-30-062</t>
  </si>
  <si>
    <t>CSTG HOOK YOKE HPL-6</t>
  </si>
  <si>
    <t>038-30-021</t>
  </si>
  <si>
    <t>AS-10 IN X 1/2 IN ROPE- SHEAVE MACH</t>
  </si>
  <si>
    <t>048-30-022</t>
  </si>
  <si>
    <t xml:space="preserve">CSTG- 8-1/4" FOR 5/8" OR 3/4" ROPE - SHEAVE </t>
  </si>
  <si>
    <t xml:space="preserve">PRICE </t>
  </si>
  <si>
    <t>WORKPIECE/</t>
  </si>
  <si>
    <t>END USER</t>
  </si>
  <si>
    <t>PROCESS</t>
  </si>
  <si>
    <t>STATUS</t>
  </si>
  <si>
    <t>OKS</t>
  </si>
  <si>
    <t>330473</t>
  </si>
  <si>
    <t xml:space="preserve">RETAINER MACH WINCH </t>
  </si>
  <si>
    <t>4140 STL</t>
  </si>
  <si>
    <t>Silica Sol</t>
  </si>
  <si>
    <t>FA approved</t>
  </si>
  <si>
    <t>Water Glass</t>
  </si>
  <si>
    <t>07-0042</t>
  </si>
  <si>
    <t>PADDLE LONG FINGER</t>
  </si>
  <si>
    <t>Production PO</t>
  </si>
  <si>
    <t>09-0013</t>
  </si>
  <si>
    <t>PADDLE SHORT FINGER</t>
  </si>
  <si>
    <t>YOKE CLUTCH</t>
  </si>
  <si>
    <t>38945</t>
  </si>
  <si>
    <t>DIE, UPPER GRIP</t>
  </si>
  <si>
    <t>8620HT</t>
  </si>
  <si>
    <t>09-0018</t>
  </si>
  <si>
    <t>SHAFT PADDLE SOLID LONGER</t>
  </si>
  <si>
    <t>PO</t>
  </si>
  <si>
    <t>20000</t>
  </si>
  <si>
    <t>6</t>
  </si>
  <si>
    <t>ARM BRAKE &amp; CLUTCH 23</t>
  </si>
  <si>
    <t>20001</t>
  </si>
  <si>
    <t>5</t>
  </si>
  <si>
    <t>ARM BRAKE 23</t>
  </si>
  <si>
    <t>20074</t>
  </si>
  <si>
    <t>ARM 23</t>
  </si>
  <si>
    <t>20648</t>
  </si>
  <si>
    <t>4</t>
  </si>
  <si>
    <t>ARM 64 70 80</t>
  </si>
  <si>
    <t>40708</t>
  </si>
  <si>
    <t>3</t>
  </si>
  <si>
    <t>SHIFTER HANDLE</t>
  </si>
  <si>
    <t>42955</t>
  </si>
  <si>
    <t>MOUNTING BRACKET</t>
  </si>
  <si>
    <t>43533</t>
  </si>
  <si>
    <t>BOLT PINION 4536S</t>
  </si>
  <si>
    <t>43682</t>
  </si>
  <si>
    <t>05013-3530</t>
  </si>
  <si>
    <t>PILOT BDY</t>
  </si>
  <si>
    <t>AL:$6.96, ML:$7.40</t>
  </si>
  <si>
    <t>T13015</t>
  </si>
  <si>
    <t>05013-3471</t>
  </si>
  <si>
    <t>LOWER SPOOL</t>
  </si>
  <si>
    <t>QE:$1.35, ML:$2.50</t>
  </si>
  <si>
    <t>2-0032</t>
  </si>
  <si>
    <t>SHAFT PADDLE 2-0032 TUBE</t>
  </si>
  <si>
    <t>T13014</t>
  </si>
  <si>
    <t>3-0032</t>
  </si>
  <si>
    <t>SHAFT PADDLE 3-0032 TUBE</t>
  </si>
  <si>
    <t>18-0011</t>
  </si>
  <si>
    <t>SHAFT PADDLE SOLID SHORTER</t>
  </si>
  <si>
    <t>T13016</t>
  </si>
  <si>
    <t>20623</t>
  </si>
  <si>
    <t>1045/12L14</t>
  </si>
  <si>
    <t>T13019</t>
  </si>
  <si>
    <t>08-0362</t>
  </si>
  <si>
    <t>PLUG SEAL</t>
  </si>
  <si>
    <t>T13020</t>
  </si>
  <si>
    <t>SLURRY CUP SLEEVE</t>
  </si>
  <si>
    <t>FA</t>
  </si>
  <si>
    <t>71-0024</t>
  </si>
  <si>
    <t>PLUNGER INDEX</t>
  </si>
  <si>
    <t>7750-0044</t>
  </si>
  <si>
    <t>PIN CONTACT</t>
  </si>
  <si>
    <t>PROTOTYPE</t>
  </si>
  <si>
    <t>1/2-13 PLUG ADAPTER</t>
  </si>
  <si>
    <t>67001</t>
  </si>
  <si>
    <t>TAPERED PIN</t>
  </si>
  <si>
    <t>T13021</t>
  </si>
  <si>
    <t>39006E</t>
  </si>
  <si>
    <t>DIE LOWER DOVETAIL</t>
  </si>
  <si>
    <t>20CiNiMo</t>
  </si>
  <si>
    <t>T13022</t>
  </si>
  <si>
    <t>316083</t>
  </si>
  <si>
    <t>BEARING CAP</t>
  </si>
  <si>
    <t>T13024-1</t>
  </si>
  <si>
    <t>T13024-3</t>
  </si>
  <si>
    <t>01</t>
  </si>
  <si>
    <t>STEM 1-1/2 &amp; 2" 150/900 CLASS</t>
  </si>
  <si>
    <t>4140 CF</t>
  </si>
  <si>
    <t>346045</t>
  </si>
  <si>
    <t>PIN BRAKE RPH-12000</t>
  </si>
  <si>
    <t>T13024-4</t>
  </si>
  <si>
    <t>07-0033</t>
  </si>
  <si>
    <t>BASE SLURRY CUP</t>
  </si>
  <si>
    <t>T13026-1</t>
  </si>
  <si>
    <t>07-0036</t>
  </si>
  <si>
    <t>RING LOCK CUP</t>
  </si>
  <si>
    <t>1000376</t>
  </si>
  <si>
    <t>F2F ADAPTER</t>
  </si>
  <si>
    <t>T13027-1</t>
  </si>
  <si>
    <t>346011</t>
  </si>
  <si>
    <t>VERTICAL ROLLER PIN</t>
  </si>
  <si>
    <t>T13028-1</t>
  </si>
  <si>
    <t>49T35204</t>
  </si>
  <si>
    <t>04</t>
  </si>
  <si>
    <t>PISTON</t>
  </si>
  <si>
    <t>T13028-2</t>
  </si>
  <si>
    <t>28T35695</t>
  </si>
  <si>
    <t>11</t>
  </si>
  <si>
    <t>1215CF</t>
  </si>
  <si>
    <t>T13028-3</t>
  </si>
  <si>
    <t>T13042-5</t>
  </si>
  <si>
    <t>T13029-1</t>
  </si>
  <si>
    <t>BARSTOCK</t>
  </si>
  <si>
    <t>WELLMARK</t>
  </si>
  <si>
    <t>Q215</t>
  </si>
  <si>
    <t>T13030</t>
  </si>
  <si>
    <t>STAMPING</t>
  </si>
  <si>
    <t>ADJUSTING SCREW</t>
  </si>
  <si>
    <t>A307</t>
  </si>
  <si>
    <t>T13032</t>
  </si>
  <si>
    <t>MACHINING</t>
  </si>
  <si>
    <t>T13033-1</t>
  </si>
  <si>
    <t>05010-3829</t>
  </si>
  <si>
    <t>DAMPNER</t>
  </si>
  <si>
    <t>0.36/1000pcs</t>
  </si>
  <si>
    <t>T13033-2</t>
  </si>
  <si>
    <t>T13033-3</t>
  </si>
  <si>
    <t>05010-8794</t>
  </si>
  <si>
    <t>STEM FOR 210 BPV</t>
  </si>
  <si>
    <t>T13035-1</t>
  </si>
  <si>
    <t>Dave Wheeler</t>
  </si>
  <si>
    <t>11035</t>
  </si>
  <si>
    <t>VENT</t>
  </si>
  <si>
    <t>T13035-2</t>
  </si>
  <si>
    <t>INJECTION</t>
  </si>
  <si>
    <t>T13035-3</t>
  </si>
  <si>
    <t>T13035-4</t>
  </si>
  <si>
    <t>T13035-5</t>
  </si>
  <si>
    <t>2503</t>
  </si>
  <si>
    <t>2503 CAP W/PIN ASSEM</t>
  </si>
  <si>
    <t>T13036-1</t>
  </si>
  <si>
    <t>MILLER MFG</t>
  </si>
  <si>
    <t>PLUG "C" AND "D" ORIFICE 1" RV</t>
  </si>
  <si>
    <t>T13038-1</t>
  </si>
  <si>
    <t>518016</t>
  </si>
  <si>
    <t>THRUST WASHER</t>
  </si>
  <si>
    <t>T13037</t>
  </si>
  <si>
    <t>RAMSEYWINCH</t>
  </si>
  <si>
    <t>T13040-1</t>
  </si>
  <si>
    <t>21632</t>
  </si>
  <si>
    <t>T13041-1</t>
  </si>
  <si>
    <t>21633</t>
  </si>
  <si>
    <t>STEM GUIDE</t>
  </si>
  <si>
    <t>T13041-2</t>
  </si>
  <si>
    <t>21634</t>
  </si>
  <si>
    <t>T13041-3</t>
  </si>
  <si>
    <t>21635</t>
  </si>
  <si>
    <t>T13041-4</t>
  </si>
  <si>
    <t>21643</t>
  </si>
  <si>
    <t>DIAPHR. CONNECTOR</t>
  </si>
  <si>
    <t>T13041-5</t>
  </si>
  <si>
    <t>1120130</t>
  </si>
  <si>
    <t>20032</t>
  </si>
  <si>
    <t>MOUNTING PLATE</t>
  </si>
  <si>
    <t>T13042-1</t>
  </si>
  <si>
    <t>20620</t>
  </si>
  <si>
    <t>T13042-2</t>
  </si>
  <si>
    <t>20621</t>
  </si>
  <si>
    <t>SEAT LOWER</t>
  </si>
  <si>
    <t>T13042-3</t>
  </si>
  <si>
    <t>20622</t>
  </si>
  <si>
    <t>T13042-4</t>
  </si>
  <si>
    <t>OUTPUT PLANET PIN</t>
  </si>
  <si>
    <t>40CrMo</t>
  </si>
  <si>
    <t>T13043-1</t>
  </si>
  <si>
    <t>470147</t>
  </si>
  <si>
    <t>INPUT/INTERMEDIATE PLANET PIN</t>
  </si>
  <si>
    <t>T13043-2</t>
  </si>
  <si>
    <t>413122</t>
  </si>
  <si>
    <t>INPUT CARRIER COVER</t>
  </si>
  <si>
    <t>T13043-3</t>
  </si>
  <si>
    <t>05013-7527</t>
  </si>
  <si>
    <t>COVER</t>
  </si>
  <si>
    <t>ACRYLIC</t>
  </si>
  <si>
    <t>T13044-1</t>
  </si>
  <si>
    <t>05013-1574</t>
  </si>
  <si>
    <t>BALL RETAINER</t>
  </si>
  <si>
    <t>18-8SS</t>
  </si>
  <si>
    <t>T13045-1</t>
  </si>
  <si>
    <t>T13046-1</t>
  </si>
  <si>
    <t>05013-6934</t>
  </si>
  <si>
    <t>SUCTION VALVE BODY</t>
  </si>
  <si>
    <t>T13047-1</t>
  </si>
  <si>
    <t>05013-6950</t>
  </si>
  <si>
    <t>T13047-2</t>
  </si>
  <si>
    <t>05013-6905</t>
  </si>
  <si>
    <t>FLUID END BODY, 1/2"</t>
  </si>
  <si>
    <t>T13048-1</t>
  </si>
  <si>
    <t>05013-6907</t>
  </si>
  <si>
    <t>FLUID END BODY, 1/4"</t>
  </si>
  <si>
    <t>T13048-2</t>
  </si>
  <si>
    <t>05013-6909</t>
  </si>
  <si>
    <t>FLUID END BODY, 3/8"</t>
  </si>
  <si>
    <t>T13048-3</t>
  </si>
  <si>
    <t>20436</t>
  </si>
  <si>
    <t>T13050-1</t>
  </si>
  <si>
    <t>production PO</t>
  </si>
  <si>
    <t>308100</t>
  </si>
  <si>
    <t>PLUG MOTOR END BEARING</t>
  </si>
  <si>
    <t>T13049-1</t>
  </si>
  <si>
    <t>317048</t>
  </si>
  <si>
    <t>INTERMEDIATE CARRIER</t>
  </si>
  <si>
    <t>T13049-2</t>
  </si>
  <si>
    <t>330022</t>
  </si>
  <si>
    <t>STATOR BRAKE EN WINCH</t>
  </si>
  <si>
    <t>T13049-3</t>
  </si>
  <si>
    <t>413121</t>
  </si>
  <si>
    <t>COVER CARRIER</t>
  </si>
  <si>
    <t>T13051-1</t>
  </si>
  <si>
    <t>05013-7055</t>
  </si>
  <si>
    <t>ECCENTRIC WHEEL</t>
  </si>
  <si>
    <t>T14002-1</t>
  </si>
  <si>
    <t>360BARSS</t>
  </si>
  <si>
    <t>T14002-2</t>
  </si>
  <si>
    <t>T14003-1</t>
  </si>
  <si>
    <t>T14003-2</t>
  </si>
  <si>
    <t>05013-3514</t>
  </si>
  <si>
    <t>LOWER SEAT</t>
  </si>
  <si>
    <t>T14003-3</t>
  </si>
  <si>
    <t>05010-7028</t>
  </si>
  <si>
    <t>PIVOT SHAFT FOR 1800</t>
  </si>
  <si>
    <t>T14003-4</t>
  </si>
  <si>
    <t>009513-M</t>
  </si>
  <si>
    <t>1-1/2" BODY FOR 790</t>
  </si>
  <si>
    <t>T14003-5</t>
  </si>
  <si>
    <t>009514-M</t>
  </si>
  <si>
    <t>CAP FOR 790</t>
  </si>
  <si>
    <t>T14003-6</t>
  </si>
  <si>
    <t>05013-5918</t>
  </si>
  <si>
    <t>PILOT CAP</t>
  </si>
  <si>
    <t>T14004-1</t>
  </si>
  <si>
    <t>418433</t>
  </si>
  <si>
    <t>NUT-LOCK RPH-30000</t>
  </si>
  <si>
    <t>470150</t>
  </si>
  <si>
    <t>BEARING RACE</t>
  </si>
  <si>
    <t>20CrNiMo</t>
  </si>
  <si>
    <t>T14011-1</t>
  </si>
  <si>
    <t>Mach</t>
  </si>
  <si>
    <t>RAMSEY WINCH</t>
  </si>
  <si>
    <t>002700-M</t>
  </si>
  <si>
    <t>BUSHING CAM SHAFT</t>
  </si>
  <si>
    <t>T14011-2</t>
  </si>
  <si>
    <t>MACH</t>
  </si>
  <si>
    <t>470151</t>
  </si>
  <si>
    <t>PIN-CARRIER INPUT 65K</t>
  </si>
  <si>
    <t>20CrMnTi</t>
  </si>
  <si>
    <t>T14014-3</t>
  </si>
  <si>
    <t>334246</t>
  </si>
  <si>
    <t>GEAR-PLANET INPUT 65K</t>
  </si>
  <si>
    <t>T14014-2</t>
  </si>
  <si>
    <t>334245</t>
  </si>
  <si>
    <t>GEAR-SUN INPUT 65K</t>
  </si>
  <si>
    <t>T14014-1</t>
  </si>
  <si>
    <t>18-0013</t>
  </si>
  <si>
    <t>PADDLE CONNECTIONG RO</t>
  </si>
  <si>
    <t>T14015-1</t>
  </si>
  <si>
    <t>CE</t>
  </si>
  <si>
    <t>20572</t>
  </si>
  <si>
    <t>INNER BODY</t>
  </si>
  <si>
    <t>20573</t>
  </si>
  <si>
    <t>20574</t>
  </si>
  <si>
    <t>800.00020</t>
  </si>
  <si>
    <t>PADDLE SLURRY CUP</t>
  </si>
  <si>
    <t>T14018-1</t>
  </si>
  <si>
    <t>FANN</t>
  </si>
  <si>
    <t>26158</t>
  </si>
  <si>
    <t xml:space="preserve">NUT HAND </t>
  </si>
  <si>
    <t>T14020</t>
  </si>
  <si>
    <t>470096</t>
  </si>
  <si>
    <t>PIN SECONDARY</t>
  </si>
  <si>
    <t>470052</t>
  </si>
  <si>
    <t>PIN OUTPUT</t>
  </si>
  <si>
    <t>470048</t>
  </si>
  <si>
    <t>PIN INPUT</t>
  </si>
  <si>
    <t>342099</t>
  </si>
  <si>
    <t>418458</t>
  </si>
  <si>
    <t>470098</t>
  </si>
  <si>
    <t>470049</t>
  </si>
  <si>
    <t>20582</t>
  </si>
  <si>
    <t>ML: 304SS</t>
  </si>
  <si>
    <t>FGSV STEM</t>
  </si>
  <si>
    <t>05013-3498</t>
  </si>
  <si>
    <t>T16036</t>
  </si>
  <si>
    <t>2348-800-01</t>
  </si>
  <si>
    <t>END PLUG OIL SIDE</t>
  </si>
  <si>
    <t>T16060</t>
  </si>
  <si>
    <t>2348-800-02</t>
  </si>
  <si>
    <t>END PLUG HYD SIDE</t>
  </si>
  <si>
    <t>2348-800-03</t>
  </si>
  <si>
    <t>BULL PLUG SHIPPING</t>
  </si>
  <si>
    <t>2024AL</t>
  </si>
  <si>
    <t>2348-800-04</t>
  </si>
  <si>
    <t>PISTON MAGNETIC SAMPLE VESSEL</t>
  </si>
  <si>
    <t>2348-800-05</t>
  </si>
  <si>
    <t>BEARING PISTON SAMPLE VESSEL</t>
  </si>
  <si>
    <t>VIRGIN PEEK</t>
  </si>
  <si>
    <t>2348-875-1</t>
  </si>
  <si>
    <t>VESSEL SAMPLE CYL. 750CC</t>
  </si>
  <si>
    <t>SM-0173-ZN2</t>
  </si>
  <si>
    <t>SM-0173</t>
  </si>
  <si>
    <t>ROGER WRENCH 10" HANDLE</t>
  </si>
  <si>
    <t>T16062</t>
  </si>
  <si>
    <t>07-1006</t>
  </si>
  <si>
    <t>DIAPH. SLURRY CUP</t>
  </si>
  <si>
    <t>BUNA-N70</t>
  </si>
  <si>
    <t>Q5-D-4210</t>
  </si>
  <si>
    <t>SHAFT HOUSING MOTOR EXTENSION</t>
  </si>
  <si>
    <t>Q5-D-4220</t>
  </si>
  <si>
    <t>COUPLING/MOTOR HSG</t>
  </si>
  <si>
    <t>PISTON HOLDER 1.41</t>
  </si>
  <si>
    <t>Q5-D-6120</t>
  </si>
  <si>
    <t xml:space="preserve">BEARING HOUSING </t>
  </si>
  <si>
    <t>08-0049</t>
  </si>
  <si>
    <t>SHAFT PADDLE</t>
  </si>
  <si>
    <t>304SS/STL</t>
  </si>
  <si>
    <t>07-0043</t>
  </si>
  <si>
    <t>SHAFT CUP</t>
  </si>
  <si>
    <t>FIFE</t>
  </si>
  <si>
    <t>712B51</t>
  </si>
  <si>
    <t>HUB, DD9</t>
  </si>
  <si>
    <t>ROTRDISC</t>
  </si>
  <si>
    <t>ROTOR DISC</t>
  </si>
  <si>
    <t>CLPRCVR</t>
  </si>
  <si>
    <t>CLIPPER COVER</t>
  </si>
  <si>
    <t>ROTRHOUS</t>
  </si>
  <si>
    <t>ROTOR HOUSING</t>
  </si>
  <si>
    <t>C-4687</t>
  </si>
  <si>
    <t>BRAKE GUARD STANDOFFS</t>
  </si>
  <si>
    <t>C-584983</t>
  </si>
  <si>
    <t>BRAKE ROTOR ASSY</t>
  </si>
  <si>
    <t>C-587405</t>
  </si>
  <si>
    <t>ROTOR FINAL MACH, 10"</t>
  </si>
  <si>
    <t>A159G9000</t>
  </si>
  <si>
    <t>C-580745</t>
  </si>
  <si>
    <t>HUB, STEEL</t>
  </si>
  <si>
    <t>SAE1026</t>
  </si>
  <si>
    <t>C-4681</t>
  </si>
  <si>
    <t>CALIPER BODY (HALF)</t>
  </si>
  <si>
    <t>B-16573</t>
  </si>
  <si>
    <t>CAPLIPER CAP</t>
  </si>
  <si>
    <t>A-29755</t>
  </si>
  <si>
    <t>DIAPHRAGM RETAINER PLATE</t>
  </si>
  <si>
    <t>A-29741</t>
  </si>
  <si>
    <t>2024-T2 AL</t>
  </si>
  <si>
    <t>A-29739</t>
  </si>
  <si>
    <t>BRAKE PAD</t>
  </si>
  <si>
    <t>1018/HIBALL</t>
  </si>
  <si>
    <t>DDA63920</t>
  </si>
  <si>
    <t>TEFLON SLEEVE</t>
  </si>
  <si>
    <t>A63919</t>
  </si>
  <si>
    <t>MODEL 50 PUSH-ROD</t>
  </si>
  <si>
    <t>HIBALL</t>
  </si>
  <si>
    <t>ROTOR 250</t>
  </si>
  <si>
    <t>CL-30</t>
  </si>
  <si>
    <t>136C23</t>
  </si>
  <si>
    <t>305 ROTOR ASSY</t>
  </si>
  <si>
    <t>136C24</t>
  </si>
  <si>
    <t>05.0550.008</t>
  </si>
  <si>
    <t>CGJ-100</t>
  </si>
  <si>
    <t>MAGNACUT BASE W/O MAGNETS</t>
    <phoneticPr fontId="11" type="noConversion"/>
  </si>
  <si>
    <t>BKT</t>
  </si>
  <si>
    <t>MATH</t>
  </si>
  <si>
    <t>05.0550.016</t>
    <phoneticPr fontId="11" type="noConversion"/>
  </si>
  <si>
    <t>DC DRIVE MOTOR (110V, 85W,7500RPM)</t>
  </si>
  <si>
    <t>FOB CHINA</t>
  </si>
  <si>
    <t>05.0550.013</t>
    <phoneticPr fontId="11" type="noConversion"/>
  </si>
  <si>
    <t>TRANSMISSION UNIT, MAGNACUT</t>
    <phoneticPr fontId="11" type="noConversion"/>
  </si>
  <si>
    <t>BKT</t>
    <phoneticPr fontId="11" type="noConversion"/>
  </si>
  <si>
    <t>05.0550.078</t>
  </si>
  <si>
    <t>GEAR, TRANSMISSION, MAGNACUT</t>
  </si>
  <si>
    <t>BRONZE</t>
  </si>
  <si>
    <t>05.0550.016A</t>
  </si>
  <si>
    <t>BRUSH, DC DRIVE MOTOR</t>
  </si>
  <si>
    <t>05.0550.011</t>
  </si>
  <si>
    <t>BODY MACH MAGNACUT</t>
  </si>
  <si>
    <t>FCA</t>
  </si>
  <si>
    <t>T16013</t>
  </si>
  <si>
    <t>05.0550.042</t>
  </si>
  <si>
    <t>BODY MACH MINI MAG</t>
  </si>
  <si>
    <t>NIPPLE</t>
  </si>
  <si>
    <t>730030</t>
  </si>
  <si>
    <t>SLV, SPCR TD</t>
  </si>
  <si>
    <t>Z</t>
  </si>
  <si>
    <t>120850</t>
  </si>
  <si>
    <t>102-1309-4</t>
  </si>
  <si>
    <t>110199</t>
  </si>
  <si>
    <t>PISTON NUT P4010</t>
  </si>
  <si>
    <t>CF8M/316SS</t>
  </si>
  <si>
    <t>500+</t>
  </si>
  <si>
    <t>T1703271</t>
  </si>
  <si>
    <t>RAD5960</t>
  </si>
  <si>
    <t>BW</t>
  </si>
  <si>
    <t>MS-1121-05-E</t>
  </si>
  <si>
    <t>COROSSOVER GSP</t>
  </si>
  <si>
    <t>SUPP BRG GSP 538 MACH</t>
  </si>
  <si>
    <t>DIAPH. CASE 2002PR</t>
  </si>
  <si>
    <t>05011-7191</t>
  </si>
  <si>
    <t>BODY 3" SRV</t>
  </si>
  <si>
    <t>05012-9496</t>
  </si>
  <si>
    <t>HAMMER UNION 5" ACME</t>
  </si>
  <si>
    <t>05010-9388</t>
  </si>
  <si>
    <t>NOSE 8 UNION FLOAT</t>
  </si>
  <si>
    <t>NOSE 8 UNION FLOAT WELDING</t>
  </si>
  <si>
    <t>05012-3702</t>
  </si>
  <si>
    <t>HAMMER UNION 4" ACME</t>
  </si>
  <si>
    <t>40176C</t>
  </si>
  <si>
    <t>BODY 4F-1800</t>
  </si>
  <si>
    <t>T1704271</t>
  </si>
  <si>
    <t>BODY 2" VAPOR RV</t>
  </si>
  <si>
    <t>DI80-60-03</t>
  </si>
  <si>
    <t>05011-7274</t>
  </si>
  <si>
    <t>BONNET 3" SRV</t>
  </si>
  <si>
    <t>05010-7010</t>
  </si>
  <si>
    <t>BODY 4G-1800 LLC</t>
  </si>
  <si>
    <t>EXT CASE2X1X1</t>
  </si>
  <si>
    <t>05011-8355</t>
  </si>
  <si>
    <t xml:space="preserve">BODY 3" GLOBE </t>
  </si>
  <si>
    <t>000302-M</t>
  </si>
  <si>
    <t>ADAPTER 2" GROOVED</t>
  </si>
  <si>
    <t>EXT CAGE UPPER P8300</t>
  </si>
  <si>
    <t>EXT CAGE LOWER P8300</t>
  </si>
  <si>
    <t>RAD6491</t>
  </si>
  <si>
    <t>RAD6492</t>
  </si>
  <si>
    <t>RAD6783</t>
  </si>
  <si>
    <t>DIF BTM MACH 385g12</t>
  </si>
  <si>
    <t>SLV SPCR 0.626X0.812X1.570</t>
  </si>
  <si>
    <t>CCWT327879</t>
  </si>
  <si>
    <t>CCWT60638</t>
  </si>
  <si>
    <t>CCWT62701</t>
  </si>
  <si>
    <t>CCWT60025</t>
  </si>
  <si>
    <t>CCWT323066</t>
  </si>
  <si>
    <t>CCWT62702</t>
  </si>
  <si>
    <t>CCWT302742</t>
  </si>
  <si>
    <t>CCWT62711</t>
  </si>
  <si>
    <t>CCWT60053</t>
  </si>
  <si>
    <t>CCWT61892</t>
  </si>
  <si>
    <t>CCWT327876</t>
  </si>
  <si>
    <t>CCWT62705</t>
  </si>
  <si>
    <t>CCWT323064</t>
  </si>
  <si>
    <t>CCWT318422</t>
  </si>
  <si>
    <t>CCWT60226</t>
  </si>
  <si>
    <t>CCWT61898</t>
  </si>
  <si>
    <t>CCWT57981</t>
  </si>
  <si>
    <t>ROGER WRENCH 10" HANDLE w/o Zinc-Plating</t>
  </si>
  <si>
    <t>05013-6942</t>
  </si>
  <si>
    <t>DISCHARGE VALVE BODY</t>
  </si>
  <si>
    <t>59-05-0004</t>
  </si>
  <si>
    <t>HOUSING MACH RG20</t>
  </si>
  <si>
    <t>T1706221</t>
  </si>
  <si>
    <t>59-05-0006</t>
  </si>
  <si>
    <t>SPRING COVER MACH RG20</t>
  </si>
  <si>
    <t>RAD6838</t>
  </si>
  <si>
    <t>RAD6843</t>
  </si>
  <si>
    <t>TOP BONNET 2" P7200</t>
  </si>
  <si>
    <t>DIAPH. RING P7200</t>
  </si>
  <si>
    <t>RAD6844</t>
  </si>
  <si>
    <t>DIAPH. PLATE P7200</t>
  </si>
  <si>
    <t>T1706231</t>
  </si>
  <si>
    <t>T1706232</t>
  </si>
  <si>
    <t>T1706233</t>
  </si>
  <si>
    <t>T1706234</t>
  </si>
  <si>
    <t>58-05-0093</t>
  </si>
  <si>
    <t>58-05-0095</t>
  </si>
  <si>
    <t>BODY GLOBE 1" CV10 SHORT</t>
  </si>
  <si>
    <t>BODY ANGLE 1" CV10 SHORT</t>
  </si>
  <si>
    <t>T1707031</t>
  </si>
  <si>
    <t>ASTM A105 FORGING</t>
  </si>
  <si>
    <t>12" TORCH BRACKET</t>
  </si>
  <si>
    <t>T1707121</t>
  </si>
  <si>
    <t>05013-3480</t>
  </si>
  <si>
    <t>05013-3463</t>
  </si>
  <si>
    <t>UPPER SPOOL</t>
  </si>
  <si>
    <t>05011-9205</t>
  </si>
  <si>
    <t>PLUG FOR BOOSTER BODY</t>
  </si>
  <si>
    <t>05010-3449</t>
  </si>
  <si>
    <t>SPACER SNAP HEAD</t>
  </si>
  <si>
    <t>SEAT 3/8"</t>
  </si>
  <si>
    <t>01008-0548</t>
  </si>
  <si>
    <t>01008-5900</t>
  </si>
  <si>
    <t>1117869</t>
  </si>
  <si>
    <t>1126251</t>
  </si>
  <si>
    <t>1126810</t>
  </si>
  <si>
    <t>1117864</t>
  </si>
  <si>
    <t>629279000</t>
  </si>
  <si>
    <t>OPEN YOKE 2" P7200</t>
  </si>
  <si>
    <t>664623000</t>
  </si>
  <si>
    <t>GLOBE BODY 2" P7200</t>
  </si>
  <si>
    <t>RAD5813-000</t>
  </si>
  <si>
    <t>RAD5813-001</t>
  </si>
  <si>
    <t>QE orig.: $9.46</t>
  </si>
  <si>
    <t>05012-6705</t>
  </si>
  <si>
    <t>HAMMER UNION 4" STD</t>
  </si>
  <si>
    <t>1124917</t>
  </si>
  <si>
    <t>01008-5054A</t>
  </si>
  <si>
    <t>01008-4471A</t>
  </si>
  <si>
    <t>T1708211</t>
  </si>
  <si>
    <t>T1703231</t>
  </si>
  <si>
    <t>634229000</t>
  </si>
  <si>
    <t>RAD5951</t>
  </si>
  <si>
    <t>RAD6728</t>
  </si>
  <si>
    <t>6" HAMMER UNION</t>
  </si>
  <si>
    <t>T1709051</t>
  </si>
  <si>
    <t>604283001</t>
  </si>
  <si>
    <t>RAD6775</t>
  </si>
  <si>
    <t>T1709071</t>
  </si>
  <si>
    <t>PLASTIC+304SS</t>
  </si>
  <si>
    <t>min 30000</t>
  </si>
  <si>
    <t>RAD6395</t>
  </si>
  <si>
    <t>HEADSWITCH HOUSING P8900</t>
  </si>
  <si>
    <t>RAD6357</t>
  </si>
  <si>
    <t>HEADGAGE HOUSING P8900</t>
  </si>
  <si>
    <t>A380/A384 AL</t>
  </si>
  <si>
    <t>A380/383/413 AL</t>
  </si>
  <si>
    <t>T1709151</t>
  </si>
  <si>
    <t>ADPTR 2" GROOVED P8900</t>
  </si>
  <si>
    <t>ADPTR 2" NPT P8900</t>
  </si>
  <si>
    <t>634230000</t>
  </si>
  <si>
    <t>RAD6721</t>
  </si>
  <si>
    <t>689026000</t>
  </si>
  <si>
    <t>610077000</t>
  </si>
  <si>
    <t>629246000</t>
  </si>
  <si>
    <t>638083000</t>
  </si>
  <si>
    <t>RAD7081</t>
  </si>
  <si>
    <t>OPEN YOKE</t>
  </si>
  <si>
    <t>T1709091</t>
  </si>
  <si>
    <t>RAD7196</t>
  </si>
  <si>
    <t>T1710161</t>
  </si>
  <si>
    <t>629261000</t>
  </si>
  <si>
    <t>UPPER HOUSING P5300</t>
  </si>
  <si>
    <t>MIDDLE HOUSING P5300</t>
  </si>
  <si>
    <t>BONNET P5300</t>
  </si>
  <si>
    <t>CAGE IRON</t>
  </si>
  <si>
    <t>629262000</t>
  </si>
  <si>
    <t>604278000</t>
  </si>
  <si>
    <t>T1710303</t>
  </si>
  <si>
    <t>17133041</t>
  </si>
  <si>
    <t>RETAINER ST BOX T165</t>
  </si>
  <si>
    <t>DI80-55-06</t>
  </si>
  <si>
    <t>1716034</t>
  </si>
  <si>
    <t>RETAINER ST BOX T300</t>
  </si>
  <si>
    <t>T1711021</t>
  </si>
  <si>
    <t>RAD7051</t>
  </si>
  <si>
    <t>BODY P208</t>
  </si>
  <si>
    <t>T1708171</t>
  </si>
  <si>
    <t>T1708171R1</t>
  </si>
  <si>
    <t>RAD7155</t>
  </si>
  <si>
    <t>SENSITIVITY STUD P8100</t>
  </si>
  <si>
    <t>303SST</t>
  </si>
  <si>
    <t>T1711141</t>
  </si>
  <si>
    <t>1123680</t>
  </si>
  <si>
    <t>1118349</t>
  </si>
  <si>
    <t>679050000</t>
  </si>
  <si>
    <t>679048000</t>
  </si>
  <si>
    <t>HIT</t>
  </si>
  <si>
    <t>BMD</t>
  </si>
  <si>
    <t>30414</t>
  </si>
  <si>
    <t>LARGE CAGE HALF</t>
  </si>
  <si>
    <t>MM</t>
  </si>
  <si>
    <t>1126320</t>
  </si>
  <si>
    <t>21525</t>
  </si>
  <si>
    <t>1122237</t>
  </si>
  <si>
    <t>NOZZLE BODY W1200DVO</t>
  </si>
  <si>
    <t>T80102</t>
  </si>
  <si>
    <t>1126055</t>
  </si>
  <si>
    <t>009533-M</t>
  </si>
  <si>
    <t>1124149</t>
  </si>
  <si>
    <t>31106</t>
  </si>
  <si>
    <t>PACKING CAP W7702</t>
  </si>
  <si>
    <t>1125600</t>
  </si>
  <si>
    <t>05010-7820</t>
  </si>
  <si>
    <t>ADJUST. SCREW</t>
  </si>
  <si>
    <t>1125608</t>
  </si>
  <si>
    <t>05013-2895</t>
  </si>
  <si>
    <t>BONNET 2" STEEL 2020CHOKE</t>
  </si>
  <si>
    <t>009806-M</t>
  </si>
  <si>
    <t>1119467</t>
  </si>
  <si>
    <t>KNOB DIAL</t>
  </si>
  <si>
    <t>6064-T6</t>
  </si>
  <si>
    <t>1119647</t>
  </si>
  <si>
    <t>704020000</t>
  </si>
  <si>
    <t>30413</t>
  </si>
  <si>
    <t>SMALL CAGE HALF</t>
  </si>
  <si>
    <t>1121551</t>
  </si>
  <si>
    <t>EA-7250-R3</t>
  </si>
  <si>
    <t>HOUSING MAIN PUMP</t>
  </si>
  <si>
    <t>A356 AL</t>
  </si>
  <si>
    <t>94025</t>
  </si>
  <si>
    <t>94026</t>
  </si>
  <si>
    <t>BASE COVER L</t>
  </si>
  <si>
    <t>BASE COVER S</t>
  </si>
  <si>
    <t>319AL</t>
  </si>
  <si>
    <t>T80103R</t>
  </si>
  <si>
    <t>72001-02</t>
  </si>
  <si>
    <t>72001-03</t>
  </si>
  <si>
    <t>"S" BRACKET SHINY POLISH</t>
  </si>
  <si>
    <t>72002-02</t>
  </si>
  <si>
    <t>SUPPORT WALL BRACHET "S" SHINY POLISH</t>
  </si>
  <si>
    <t>72002-03</t>
  </si>
  <si>
    <t>72006-02</t>
  </si>
  <si>
    <t>72006-03</t>
  </si>
  <si>
    <t>6" BOWLER BASE SHINY POLISH</t>
  </si>
  <si>
    <t>72005-02</t>
  </si>
  <si>
    <t>72005-03</t>
  </si>
  <si>
    <t>SUPPORT WALL BRACKET 9" SHINY POLISH</t>
  </si>
  <si>
    <t>BODY GLOBE 2-900/1500RF W/PC</t>
  </si>
  <si>
    <t>604279000</t>
  </si>
  <si>
    <t>BONNET DIAPH. BALANCED P4000</t>
  </si>
  <si>
    <t>604279001</t>
  </si>
  <si>
    <t>BONNET PISTON BALANCED P4010</t>
  </si>
  <si>
    <t>T80107</t>
  </si>
  <si>
    <t>604563000</t>
  </si>
  <si>
    <t>PILOT SPRING CASE P99HP</t>
  </si>
  <si>
    <t>T80108</t>
  </si>
  <si>
    <t>T80109</t>
  </si>
  <si>
    <t>629263000</t>
  </si>
  <si>
    <t>BOTTOM HOUSING P5300</t>
  </si>
  <si>
    <t>"S" BRACKET MATTE POLISHED</t>
  </si>
  <si>
    <t>SUPPORT WALL BRACHET "S" MATTE POLISHED</t>
  </si>
  <si>
    <t>SUPPORT WALL BRACKET 9" MATTE POLISH</t>
  </si>
  <si>
    <t>3-5/8" CUP MATTE POLISHED</t>
  </si>
  <si>
    <t>1120156</t>
  </si>
  <si>
    <t>1124738</t>
  </si>
  <si>
    <t>664590000</t>
  </si>
  <si>
    <t>VALVE BODY P5300</t>
  </si>
  <si>
    <t>T80110</t>
  </si>
  <si>
    <t>664592000</t>
  </si>
  <si>
    <t>BODY 2" NPT IRON P4000</t>
  </si>
  <si>
    <t>T80111</t>
  </si>
  <si>
    <t>T80112</t>
  </si>
  <si>
    <t>T80104R1</t>
  </si>
  <si>
    <t>T80106R1</t>
  </si>
  <si>
    <t>T80101R2</t>
  </si>
  <si>
    <t>NUMBER</t>
  </si>
  <si>
    <t>T80105R1</t>
  </si>
  <si>
    <t>David DiStefano</t>
  </si>
  <si>
    <t>58-05-0030</t>
  </si>
  <si>
    <t>58-05-0032</t>
  </si>
  <si>
    <t>58-05-0034</t>
  </si>
  <si>
    <t>58-05-0036</t>
  </si>
  <si>
    <t>BODY GLOBE 1" CV10 W/PAINT</t>
  </si>
  <si>
    <t>BODY GLOBE 1" CV10 W/PC</t>
  </si>
  <si>
    <t>BODY TEE 1" CV10 W/PAINT</t>
  </si>
  <si>
    <t>BODY TEE 1" CV10 W/PC</t>
  </si>
  <si>
    <t>BODY GLOBE 2" CV10 W/PAINT</t>
  </si>
  <si>
    <t>BODY GLOBE 2" CV10 W/PC</t>
  </si>
  <si>
    <t>BODY ANGLE 2" CV10 W/PAINT</t>
  </si>
  <si>
    <t>BODY ANGLE 2" CV10 W/PC</t>
  </si>
  <si>
    <t>AL-DC</t>
  </si>
  <si>
    <t>AL-Silica Sol</t>
  </si>
  <si>
    <t>T80114</t>
  </si>
  <si>
    <t>72501-40</t>
  </si>
  <si>
    <t>72501-41</t>
  </si>
  <si>
    <t>GAS NOZZLE SHINY POLISHED 1"NPT</t>
  </si>
  <si>
    <t>GAS NOZZLE SHINY POLISHED 3/4"NPT</t>
  </si>
  <si>
    <t>56-05-0003</t>
  </si>
  <si>
    <t>56-05-0028</t>
  </si>
  <si>
    <t>T80113R2</t>
  </si>
  <si>
    <t>56-05-0050</t>
  </si>
  <si>
    <t>56-05-0062</t>
  </si>
  <si>
    <t>56-05-0096</t>
  </si>
  <si>
    <t>56-05-0104</t>
  </si>
  <si>
    <t>56-05-0122</t>
  </si>
  <si>
    <t>NOZZLE RV 3" K ORIFICE</t>
  </si>
  <si>
    <t>NOZZLE RV 3" J ORIFICE</t>
  </si>
  <si>
    <t>NOZZLE RV 4" M ORIFICE</t>
  </si>
  <si>
    <t>NOZZLE RV 4" L ORIFICE</t>
  </si>
  <si>
    <t>NOZZLE RV H ORIFICE</t>
  </si>
  <si>
    <t>T80203</t>
  </si>
  <si>
    <t>BODY 1" RV W/PIN</t>
  </si>
  <si>
    <t>BODY 2" RV W/BRACKET</t>
  </si>
  <si>
    <t>T80201R1</t>
  </si>
  <si>
    <t>T80202R1</t>
  </si>
  <si>
    <t>1123940</t>
  </si>
  <si>
    <t>58-05-0401</t>
  </si>
  <si>
    <t>58-00-0194</t>
  </si>
  <si>
    <t>58-05-0420</t>
  </si>
  <si>
    <t>58-05-0421</t>
  </si>
  <si>
    <t>YOKE #120 ACT CV30</t>
  </si>
  <si>
    <t>COVER WELDMENT #120 DIRECT, 3" &amp; 4" VLV</t>
  </si>
  <si>
    <t>RTNR SPRING UPR #120 ACT DIR 2.89 BOSS CV30</t>
  </si>
  <si>
    <t>RTNR SPRING UPR #120 ACT DIR 2.55 BOSS CV30</t>
  </si>
  <si>
    <t>A513-1010/A108-1018</t>
  </si>
  <si>
    <t>A108-1018/1020</t>
  </si>
  <si>
    <t>T80204</t>
  </si>
  <si>
    <t>58-05-0403</t>
  </si>
  <si>
    <t>58-05-0274</t>
  </si>
  <si>
    <t>58-05-0098</t>
  </si>
  <si>
    <t>58-05-0277</t>
  </si>
  <si>
    <t>58-05-0423</t>
  </si>
  <si>
    <t>58-05-0276</t>
  </si>
  <si>
    <t>58-05-0367</t>
  </si>
  <si>
    <t>58-05-0304</t>
  </si>
  <si>
    <t>58-05-0278</t>
  </si>
  <si>
    <t>DIAPH. #120 PAN STYLE CV30</t>
  </si>
  <si>
    <t>SEAT RING 3" CV30</t>
  </si>
  <si>
    <t>SEAT RING 3" MS CV30</t>
  </si>
  <si>
    <t>PLUG TIP 3" CV30</t>
  </si>
  <si>
    <t>PLUG TIP 3" TO 2" CV30</t>
  </si>
  <si>
    <t>PLUG RING 3" CV30</t>
  </si>
  <si>
    <t>PLUG RING 3" CV30 SS</t>
  </si>
  <si>
    <t>BONNET 3" CV30</t>
  </si>
  <si>
    <t>PLUG 3" CV30</t>
  </si>
  <si>
    <t>NR BUNA-N</t>
  </si>
  <si>
    <t>D2 TOOL</t>
  </si>
  <si>
    <t>T80205</t>
  </si>
  <si>
    <t>EA-8888</t>
  </si>
  <si>
    <t>EA-8889</t>
  </si>
  <si>
    <t>MOUNT FOOT STD</t>
  </si>
  <si>
    <t>MOUNT FOOT SMALL</t>
  </si>
  <si>
    <t>AL6061</t>
  </si>
  <si>
    <t>T80206</t>
  </si>
  <si>
    <t>58-05-0030Q</t>
  </si>
  <si>
    <t>58-05-0030S</t>
  </si>
  <si>
    <t>58-05-0032Q</t>
  </si>
  <si>
    <t>58-05-0032S</t>
  </si>
  <si>
    <t>1122177</t>
  </si>
  <si>
    <t>58-05-0316</t>
  </si>
  <si>
    <t>58-05-0330</t>
  </si>
  <si>
    <t>58-05-0429</t>
  </si>
  <si>
    <t>58-05-0430</t>
  </si>
  <si>
    <t>58-05-0313</t>
  </si>
  <si>
    <t>58-05-0328</t>
  </si>
  <si>
    <t>58-05-0100</t>
  </si>
  <si>
    <t>58-05-0101</t>
  </si>
  <si>
    <t>58-05-0315</t>
  </si>
  <si>
    <t>58-05-0329</t>
  </si>
  <si>
    <t>58-05-0407</t>
  </si>
  <si>
    <t>PLUG TIP 4" CV30</t>
  </si>
  <si>
    <t>PLUG TIP 4" TO 3" CV30</t>
  </si>
  <si>
    <t>SEAT RING 4" CV30</t>
  </si>
  <si>
    <t>SEAT RING 4" CV30 MS</t>
  </si>
  <si>
    <t>PLUG RING 4" CV30</t>
  </si>
  <si>
    <t>STEM BLOCK #120 ACT. CV30</t>
  </si>
  <si>
    <t>TOOL STEEL</t>
  </si>
  <si>
    <t>A108GR1215</t>
  </si>
  <si>
    <t>T80301</t>
  </si>
  <si>
    <t>21023</t>
  </si>
  <si>
    <t>1117854</t>
  </si>
  <si>
    <t>LEVER ASSY</t>
  </si>
  <si>
    <t>EA-8888M</t>
  </si>
  <si>
    <t>58-05-0332</t>
  </si>
  <si>
    <t>58-05-0322</t>
  </si>
  <si>
    <t>58-05-0333</t>
  </si>
  <si>
    <t>58-05-0323</t>
  </si>
  <si>
    <t>58-05-0334</t>
  </si>
  <si>
    <t>58-05-0324</t>
  </si>
  <si>
    <t>58-05-0320</t>
  </si>
  <si>
    <t>BODY 4-150 RF GLOBE CV30 LCC</t>
  </si>
  <si>
    <t>BODY 4-300 RF GLOBE CV30 LCC</t>
  </si>
  <si>
    <t>BODY 4-600 RF GLOBE CV30 LCC</t>
  </si>
  <si>
    <t>CAGE PLUG CONTROL 4?? CV30</t>
  </si>
  <si>
    <t>T80303</t>
  </si>
  <si>
    <t>58-05-0326</t>
  </si>
  <si>
    <t>58-05-0336</t>
  </si>
  <si>
    <t>BONNET 4" CV30</t>
  </si>
  <si>
    <t>T80302</t>
  </si>
  <si>
    <t>1145518</t>
  </si>
  <si>
    <t>ORING HOLDER C&amp;D ORIFICE 1" RV</t>
  </si>
  <si>
    <t>替代21226</t>
  </si>
  <si>
    <t>58-05-0235</t>
  </si>
  <si>
    <t>58-05-0199</t>
  </si>
  <si>
    <t>58-05-0258</t>
  </si>
  <si>
    <t>58-05-0205</t>
  </si>
  <si>
    <t>58-05-0208</t>
  </si>
  <si>
    <t>58-05-0306</t>
  </si>
  <si>
    <t>58-05-0283</t>
  </si>
  <si>
    <t>58-05-0307</t>
  </si>
  <si>
    <t>58-05-0284</t>
  </si>
  <si>
    <t>58-05-0308</t>
  </si>
  <si>
    <t>58-05-0285</t>
  </si>
  <si>
    <t>58-05-0310</t>
  </si>
  <si>
    <t>58-05-0405</t>
  </si>
  <si>
    <t>BODY 2" GLOBE CV30</t>
  </si>
  <si>
    <t>BONNET 2" CV30</t>
  </si>
  <si>
    <t>YOKE 2" CV30</t>
  </si>
  <si>
    <t>BODY 3-150 RF GLOBE CV30</t>
  </si>
  <si>
    <t>BODY 3-300 RF GLOBE CV30</t>
  </si>
  <si>
    <t>BODY 3-600 RF GLOBE CV30</t>
  </si>
  <si>
    <t>YOKE #120 CV30</t>
  </si>
  <si>
    <t>PLATE DIAPH. #120 CV30</t>
  </si>
  <si>
    <t>T80305</t>
  </si>
  <si>
    <t>58-05-0210</t>
  </si>
  <si>
    <t>BLOCK STEM CV30</t>
  </si>
  <si>
    <t>ASTM A108 GR1215</t>
  </si>
  <si>
    <t>T80401</t>
  </si>
  <si>
    <t>1145108</t>
  </si>
  <si>
    <t>1145473</t>
  </si>
  <si>
    <t>1145474</t>
  </si>
  <si>
    <t>ORING HOLDER E  ORIFICE 2600</t>
  </si>
  <si>
    <t>ORING HOLDER F ORIFICE 2" RV</t>
  </si>
  <si>
    <t>ORING HOLDER G ORIFICE 2" RV</t>
  </si>
  <si>
    <t>替代21275</t>
  </si>
  <si>
    <t>替代21261</t>
  </si>
  <si>
    <t>替代21271</t>
  </si>
  <si>
    <t>T80402</t>
  </si>
  <si>
    <t>RD11</t>
  </si>
  <si>
    <t>RD12</t>
  </si>
  <si>
    <t>RD13</t>
  </si>
  <si>
    <t>SUPPORT PCB &amp; CHOKE SPY PRO CAST</t>
  </si>
  <si>
    <t>Q6-D-6082</t>
  </si>
  <si>
    <t>ADC12</t>
  </si>
  <si>
    <t>AL 6/13/2018</t>
  </si>
  <si>
    <t>58-05-0154</t>
  </si>
  <si>
    <t>58-05-0156</t>
  </si>
  <si>
    <t>58-05-0158</t>
  </si>
  <si>
    <t>High pressure die-casting</t>
  </si>
  <si>
    <t>BC</t>
  </si>
  <si>
    <t>NYLON REINFORCED NITRILE</t>
  </si>
  <si>
    <t>GASKET WASHER</t>
  </si>
  <si>
    <t>WASHER COPPER</t>
  </si>
  <si>
    <t>FLOAT 2"X6"</t>
  </si>
  <si>
    <t>FLOAT 2"X10"</t>
  </si>
  <si>
    <t>FLOAT 2"X12"</t>
  </si>
  <si>
    <t>0003-08201</t>
  </si>
  <si>
    <t>FLOAT NOSE MACH</t>
  </si>
  <si>
    <t>58-05-0317</t>
  </si>
  <si>
    <t>PLUG, 4" CV30 316 SST</t>
  </si>
  <si>
    <t>T80801</t>
  </si>
  <si>
    <t>HIT TOOL $1500</t>
  </si>
  <si>
    <t>110-00-910</t>
  </si>
  <si>
    <t>FLAPPER CAP INSERT FLOAT VALVE</t>
  </si>
  <si>
    <t>0010-00401</t>
  </si>
  <si>
    <t>0010-00402</t>
  </si>
  <si>
    <t>0010-00403</t>
  </si>
  <si>
    <t>0010-00201</t>
  </si>
  <si>
    <t>0010-00202</t>
  </si>
  <si>
    <t>BODY F 1/4" PK OFF</t>
  </si>
  <si>
    <t>1/4" PACKING NUT</t>
  </si>
  <si>
    <t>1/4" PACKING RING</t>
  </si>
  <si>
    <t>BODY F/ SIPHON ROD</t>
  </si>
  <si>
    <t>1125960</t>
  </si>
  <si>
    <t>562 LOWER INSULATOR #4 LEAD</t>
  </si>
  <si>
    <t>450 LOWER INSULATOR #6 LEAD</t>
  </si>
  <si>
    <t>0010-00301</t>
  </si>
  <si>
    <t>0010-00302</t>
  </si>
  <si>
    <t>0010-00303</t>
  </si>
  <si>
    <t>SPACER CRUSH</t>
  </si>
  <si>
    <t>QUOTE #</t>
  </si>
  <si>
    <t>T80805</t>
  </si>
  <si>
    <t>T80803</t>
  </si>
  <si>
    <t>T80806</t>
  </si>
  <si>
    <t>QUADRANT PEEK</t>
  </si>
  <si>
    <t>T80807</t>
  </si>
  <si>
    <t>T80802</t>
  </si>
  <si>
    <t>water glass</t>
  </si>
  <si>
    <t>resin-coated sand</t>
  </si>
  <si>
    <t>T80806R1</t>
  </si>
  <si>
    <t>PEEK</t>
  </si>
  <si>
    <t>C-1572</t>
  </si>
  <si>
    <t>T80901</t>
  </si>
  <si>
    <t>2024T351</t>
  </si>
  <si>
    <t>58-05-0437</t>
  </si>
  <si>
    <t>58-05-0439</t>
  </si>
  <si>
    <t>58-05-0440</t>
  </si>
  <si>
    <t>58-05-0442</t>
  </si>
  <si>
    <t>58-05-0443</t>
  </si>
  <si>
    <t>58-05-0444</t>
  </si>
  <si>
    <t>T80902</t>
  </si>
  <si>
    <t>0010-00203</t>
  </si>
  <si>
    <t>1120132</t>
  </si>
  <si>
    <t>22027-01</t>
  </si>
  <si>
    <t>22027-02</t>
  </si>
  <si>
    <t>22027-03</t>
  </si>
  <si>
    <t>T80804R1</t>
  </si>
  <si>
    <t>NYLON REINFORCED VITON</t>
  </si>
  <si>
    <r>
      <t>1</t>
    </r>
    <r>
      <rPr>
        <sz val="10"/>
        <color indexed="8"/>
        <rFont val="Cambria"/>
        <family val="1"/>
        <scheme val="major"/>
      </rPr>
      <t>045</t>
    </r>
  </si>
  <si>
    <r>
      <t>A</t>
    </r>
    <r>
      <rPr>
        <sz val="10"/>
        <color indexed="8"/>
        <rFont val="Cambria"/>
        <family val="1"/>
        <scheme val="major"/>
      </rPr>
      <t>STM A48</t>
    </r>
  </si>
  <si>
    <r>
      <t>DI</t>
    </r>
    <r>
      <rPr>
        <sz val="10"/>
        <color indexed="8"/>
        <rFont val="Cambria"/>
        <family val="1"/>
        <scheme val="major"/>
      </rPr>
      <t>60-40-18</t>
    </r>
  </si>
  <si>
    <r>
      <t>M</t>
    </r>
    <r>
      <rPr>
        <sz val="10"/>
        <color indexed="8"/>
        <rFont val="Cambria"/>
        <family val="1"/>
        <scheme val="major"/>
      </rPr>
      <t>L</t>
    </r>
  </si>
  <si>
    <r>
      <t>1</t>
    </r>
    <r>
      <rPr>
        <sz val="10"/>
        <color indexed="8"/>
        <rFont val="Cambria"/>
        <family val="1"/>
        <scheme val="major"/>
      </rPr>
      <t>E448</t>
    </r>
  </si>
  <si>
    <t>1120143</t>
  </si>
  <si>
    <t>05013-1757</t>
  </si>
  <si>
    <t>PILOT SHAFT RETAINER</t>
  </si>
  <si>
    <t>B-16</t>
  </si>
  <si>
    <t>T801001</t>
  </si>
  <si>
    <t>58-05-0451</t>
  </si>
  <si>
    <t>58-05-0453</t>
  </si>
  <si>
    <t>58-05-0454</t>
  </si>
  <si>
    <t>58-05-0455</t>
  </si>
  <si>
    <t>58-05-0487</t>
  </si>
  <si>
    <t>58-05-0456</t>
  </si>
  <si>
    <t>58-05-0457</t>
  </si>
  <si>
    <t>58-05-0458</t>
  </si>
  <si>
    <t>Plug Body, 4", CV40</t>
  </si>
  <si>
    <t>Plug Tip, 4", CV40</t>
  </si>
  <si>
    <t>Seat Ring, 4", CV40, Viton</t>
  </si>
  <si>
    <t>Seat Ring, 4", CV40, Teflon</t>
  </si>
  <si>
    <t>Plug, Back, 4", CV40</t>
  </si>
  <si>
    <t>Flange, Bonnet, 4",CV40</t>
  </si>
  <si>
    <t>Stem, 4", CV40</t>
  </si>
  <si>
    <t>A108GR1018</t>
  </si>
  <si>
    <t>YR</t>
  </si>
  <si>
    <t>T81002</t>
  </si>
  <si>
    <t>BODY 2"NPT LLC</t>
  </si>
  <si>
    <t>BODY 2"NPT LLC W/PC</t>
  </si>
  <si>
    <t>22035-00</t>
  </si>
  <si>
    <t>22035-01</t>
  </si>
  <si>
    <t>22035-02</t>
  </si>
  <si>
    <t>BODY 2"NPT LLC W/PAINT</t>
  </si>
  <si>
    <t>T81004R1</t>
  </si>
  <si>
    <t>58-05-0441</t>
  </si>
  <si>
    <t>58-05-0476</t>
  </si>
  <si>
    <t>SEAT RING 3" CV40</t>
  </si>
  <si>
    <t>T81003</t>
  </si>
  <si>
    <t>SEAT 3" CV40</t>
  </si>
  <si>
    <t>PLUG BODY 3" CV40</t>
  </si>
  <si>
    <t>PLUG TIP 3" CV40</t>
  </si>
  <si>
    <t>PLUG TOP 3" CV40</t>
  </si>
  <si>
    <t>PLATE BONNET 3" CV40</t>
  </si>
  <si>
    <t>STEM 3" CV40</t>
  </si>
  <si>
    <t>SEAT 4" CV40</t>
  </si>
  <si>
    <t>1149272</t>
  </si>
  <si>
    <t>1122295</t>
  </si>
  <si>
    <t>1149288</t>
  </si>
  <si>
    <t>FA SEAT, "D" ORIFICE, 1"RV</t>
  </si>
  <si>
    <t>T81201</t>
  </si>
  <si>
    <t>HAMMER NUT 8" ACME STD</t>
  </si>
  <si>
    <t>WATER GLASEE</t>
  </si>
  <si>
    <t>T81201P</t>
  </si>
  <si>
    <t>RC SAND</t>
  </si>
  <si>
    <t>0003-08030</t>
  </si>
  <si>
    <t>C-1047</t>
  </si>
  <si>
    <t>SIGHT GLASS</t>
  </si>
  <si>
    <t>POLYCARBONATE UV-PROT</t>
  </si>
  <si>
    <t>T90103</t>
  </si>
  <si>
    <t>INLET ADAPTOR 2" RG10</t>
  </si>
  <si>
    <t>FLOAT NOSE MACH W/PC</t>
  </si>
  <si>
    <t>A-1836</t>
  </si>
  <si>
    <t>METAL STAMPING COVER PLATE</t>
  </si>
  <si>
    <t>TOP GAS PUMP POLISHED</t>
  </si>
  <si>
    <t>BASE GAS PUMP POLISHED</t>
  </si>
  <si>
    <t>BODY 1" RG10</t>
  </si>
  <si>
    <t>6061T6</t>
  </si>
  <si>
    <t>328184</t>
  </si>
  <si>
    <t>COVER - GEAR HOUSING HDP40/50</t>
  </si>
  <si>
    <t>713AL</t>
  </si>
  <si>
    <t>T90301</t>
  </si>
  <si>
    <t>328010</t>
  </si>
  <si>
    <t>COVER - GEAR HOUSING MODEL 400</t>
  </si>
  <si>
    <t>436037</t>
  </si>
  <si>
    <t>WELDMENT - DRUM DCG24-246R</t>
  </si>
  <si>
    <t>332195</t>
  </si>
  <si>
    <t>DRUM - CABLE RPH 3000</t>
  </si>
  <si>
    <t>332139</t>
  </si>
  <si>
    <t>DRUM - CABLE MODEL 400</t>
  </si>
  <si>
    <t>58-05-0339</t>
  </si>
  <si>
    <t>STEM LOWER 6" CV30</t>
  </si>
  <si>
    <t>T90601</t>
  </si>
  <si>
    <t>58-00-0193</t>
  </si>
  <si>
    <t>HOUSING WELDMENT UPPER #120 6" REV CV10</t>
  </si>
  <si>
    <t>58-05-0358</t>
  </si>
  <si>
    <t>58-05-0351</t>
  </si>
  <si>
    <t>Q345D</t>
  </si>
  <si>
    <t>BONNET 6" CV30 FORGING</t>
  </si>
  <si>
    <t>BONNET 6" CV30 CASTING</t>
  </si>
  <si>
    <t>58-05-0566</t>
  </si>
  <si>
    <t>RETAINER SPRING LOWER CV30</t>
  </si>
  <si>
    <t>58-05-0567</t>
  </si>
  <si>
    <t>RETAINER SPRING UPPER CV30</t>
  </si>
  <si>
    <t>T90602</t>
  </si>
  <si>
    <t>56-05-0362</t>
  </si>
  <si>
    <t>56-05-0373</t>
  </si>
  <si>
    <t>ADJUSTING SCREW RV 6"</t>
  </si>
  <si>
    <t>ADJUSTING SCREW RV 6" TALL BONNET</t>
  </si>
  <si>
    <t>T90701</t>
  </si>
  <si>
    <t>22040-01</t>
  </si>
  <si>
    <t>22040-02</t>
  </si>
  <si>
    <t>STIFFENING RING</t>
  </si>
  <si>
    <t>304SS OR 1018 ZINC</t>
  </si>
  <si>
    <t>356-T6 OR 6061-T6</t>
  </si>
  <si>
    <t>BUNA-N 70 DURO</t>
  </si>
  <si>
    <t>T90702</t>
  </si>
  <si>
    <t>1120626</t>
  </si>
  <si>
    <t>0027-30-0026</t>
  </si>
  <si>
    <t>3/4 CABLE WEDGE</t>
  </si>
  <si>
    <t>0027-30-0009</t>
  </si>
  <si>
    <t>CSTG - BLOCK SPACER</t>
  </si>
  <si>
    <t>T90902</t>
  </si>
  <si>
    <t>400BODY</t>
  </si>
  <si>
    <t>400NUT</t>
  </si>
  <si>
    <t>BODY 300</t>
  </si>
  <si>
    <t>BODY 400</t>
  </si>
  <si>
    <t>NUT PACKING 400</t>
  </si>
  <si>
    <t>500-1000</t>
  </si>
  <si>
    <t>BASE AL 8"</t>
  </si>
  <si>
    <t>CONNECTING BAR</t>
  </si>
  <si>
    <t>STEM 3-1/2"</t>
  </si>
  <si>
    <t>STEM 4-1/2"</t>
  </si>
  <si>
    <t>SHAFT 5-1/2"</t>
  </si>
  <si>
    <t>FORK</t>
  </si>
  <si>
    <t xml:space="preserve">SIGN </t>
  </si>
  <si>
    <t>PC</t>
  </si>
  <si>
    <t>SEAT 3"</t>
  </si>
  <si>
    <t>SEAT 2"</t>
  </si>
  <si>
    <t>SEAT 3“</t>
  </si>
  <si>
    <t>SEAT 3”</t>
  </si>
  <si>
    <t>T91202</t>
  </si>
  <si>
    <t>T91201</t>
  </si>
  <si>
    <t>NAME PLATE</t>
  </si>
  <si>
    <t>332105</t>
  </si>
  <si>
    <t>CABLE-DRUM MODEL 200 RAM-LOK</t>
  </si>
  <si>
    <t>DI65-45-12</t>
  </si>
  <si>
    <t>T91203</t>
  </si>
  <si>
    <t>332150</t>
  </si>
  <si>
    <t>CABLE-DRUM MODEL 200/300/350</t>
  </si>
  <si>
    <t>T91205</t>
  </si>
  <si>
    <t>1125590</t>
  </si>
  <si>
    <t>014031</t>
  </si>
  <si>
    <t>U RETAINER</t>
  </si>
  <si>
    <t>L CONNECTOR</t>
  </si>
  <si>
    <t>A03001</t>
  </si>
  <si>
    <t>HOUSING MACH</t>
  </si>
  <si>
    <t>P627H BODY MACH</t>
  </si>
  <si>
    <t>BONNET MACH</t>
  </si>
  <si>
    <t>CAST AL A380</t>
  </si>
  <si>
    <t>A03002</t>
  </si>
  <si>
    <t>die-casting</t>
  </si>
  <si>
    <t>gravity casting</t>
  </si>
  <si>
    <t>SQUARE SPACER</t>
  </si>
  <si>
    <t>A04001</t>
  </si>
  <si>
    <t>BLEED SCREW</t>
  </si>
  <si>
    <t>A05001</t>
  </si>
  <si>
    <t>1118953</t>
  </si>
  <si>
    <t>1018 ZINC</t>
  </si>
  <si>
    <t>NAMETAG</t>
  </si>
  <si>
    <t>07-0032</t>
  </si>
  <si>
    <t>A06001</t>
  </si>
  <si>
    <t>CHB01</t>
  </si>
  <si>
    <t>RIDER POLISHED</t>
  </si>
  <si>
    <t>A07001</t>
  </si>
  <si>
    <t>BODY GLOBE 2-900/1500RF W/PAINT</t>
  </si>
  <si>
    <t>317052</t>
  </si>
  <si>
    <t>317022</t>
  </si>
  <si>
    <t>CARRIER-INPUT 65K</t>
  </si>
  <si>
    <t>CONTROL BOX AL SET</t>
  </si>
  <si>
    <t>50X50(MM) EPDM SEAL</t>
  </si>
  <si>
    <t>EPDM</t>
  </si>
  <si>
    <t xml:space="preserve">2X2 EPDM SEAL </t>
  </si>
  <si>
    <t>SLURRY CUP ASSY</t>
  </si>
  <si>
    <t>ACTUATOR CLUTCH</t>
  </si>
  <si>
    <t>426052</t>
  </si>
  <si>
    <t>GLOBE BAND</t>
  </si>
  <si>
    <t>5000-15-0058</t>
  </si>
  <si>
    <t>CSTG HOOK LINE STOWING GUIDE</t>
  </si>
  <si>
    <t>LCB</t>
  </si>
  <si>
    <t>A11001</t>
  </si>
  <si>
    <t>MANIFOLD PLATE FOR MINI VALVE</t>
  </si>
  <si>
    <t>MICROVALVE ASSY</t>
  </si>
  <si>
    <t>TAPER PIN</t>
  </si>
  <si>
    <t>500 METERS</t>
  </si>
  <si>
    <t>1003904</t>
  </si>
  <si>
    <t>CAP RETAINER SPRING</t>
  </si>
  <si>
    <t>302/304SS</t>
  </si>
  <si>
    <t>50X50(MM) ISOPRENE SEAL</t>
  </si>
  <si>
    <t>ISOPRENE</t>
  </si>
  <si>
    <t>120620</t>
  </si>
  <si>
    <t>13-52029</t>
  </si>
  <si>
    <t>120621</t>
  </si>
  <si>
    <t>RAIL WMT TUBE O</t>
  </si>
  <si>
    <t>UPPER RAIL RFF</t>
  </si>
  <si>
    <t>RAIL WMT TUBE LL</t>
  </si>
  <si>
    <t>1020</t>
  </si>
  <si>
    <t>Q345</t>
  </si>
  <si>
    <t>B02002</t>
  </si>
  <si>
    <t>SHOE 4.24 BP &amp; FP</t>
  </si>
  <si>
    <t>SHOE 3.50 BP &amp; FP</t>
  </si>
  <si>
    <t>SLIP 4.24 BP SVCR &amp; FP</t>
  </si>
  <si>
    <t>SLIP 3.50 BP SVCR &amp; FP</t>
  </si>
  <si>
    <t>CONE 4.24 BP &amp; SVCR</t>
  </si>
  <si>
    <t>CONE 3.50 BP &amp; SVCR</t>
  </si>
  <si>
    <t>LOCK RING BACKUP 4.24 BP</t>
  </si>
  <si>
    <t>LOCK RING BACKUP 3.50 BP</t>
  </si>
  <si>
    <t>1000-1400</t>
  </si>
  <si>
    <t>550-750</t>
  </si>
  <si>
    <t>2000-2800</t>
  </si>
  <si>
    <t>1100-1500</t>
  </si>
  <si>
    <t>XY</t>
  </si>
  <si>
    <t>B03001</t>
  </si>
  <si>
    <t>SFE</t>
  </si>
  <si>
    <t>001-04-026</t>
  </si>
  <si>
    <t>Unit: inch</t>
  </si>
  <si>
    <t>Unit: meter</t>
  </si>
  <si>
    <t>GRC</t>
  </si>
  <si>
    <t>6" RING BASE W/O POLISH HOLES</t>
  </si>
  <si>
    <t>RGP ROTOR CORE</t>
  </si>
  <si>
    <t>B05001</t>
  </si>
  <si>
    <t>BOTTOM PLATE FOR 8" LAMP BASE</t>
  </si>
  <si>
    <t>8" LAMP BASE W/T</t>
  </si>
  <si>
    <t>3-3/4" LAMP BASE PLAIN W/T</t>
  </si>
  <si>
    <t>NOZZLE BODY</t>
  </si>
  <si>
    <t>377009-02.01</t>
  </si>
  <si>
    <t>PART NO. 377009</t>
  </si>
  <si>
    <t>100-200</t>
  </si>
  <si>
    <t>B06001</t>
  </si>
  <si>
    <t>6" RING BASE W/T</t>
  </si>
  <si>
    <t>SEAL TUBE</t>
  </si>
  <si>
    <t>60-40-18 DI</t>
  </si>
  <si>
    <t>250-500</t>
  </si>
  <si>
    <t>OUT-END BODY</t>
  </si>
  <si>
    <t>DIE-CAST AL</t>
  </si>
  <si>
    <t>NATURAL GAS PURIFIER ASSEMBLY</t>
  </si>
  <si>
    <t>TUBE NGP</t>
  </si>
  <si>
    <t>CAP NGP</t>
  </si>
  <si>
    <t>SPRING NGP</t>
  </si>
  <si>
    <t>FLAT FILTER RETAINER NGP</t>
  </si>
  <si>
    <t>CURVED FILTER RETAINER NGP</t>
  </si>
  <si>
    <t>SPRING STEEL</t>
  </si>
  <si>
    <t>05010-7853</t>
  </si>
  <si>
    <t>COLLAR FOR 1800-LLC</t>
  </si>
  <si>
    <t>B09001</t>
  </si>
  <si>
    <t>BODY 1" NPT GLOBE P7200</t>
  </si>
  <si>
    <t>1156157</t>
  </si>
  <si>
    <t>BODY PILOT</t>
  </si>
  <si>
    <t>1040326</t>
  </si>
  <si>
    <t>1001-2106</t>
  </si>
  <si>
    <t>BODY PILOT EVIROSAVE</t>
  </si>
  <si>
    <t>&lt;100</t>
  </si>
  <si>
    <t>&gt;100</t>
  </si>
  <si>
    <t>ZL104</t>
  </si>
  <si>
    <t>SIGHT GLASS (5 PARTS) W/T</t>
  </si>
  <si>
    <t>B10001</t>
  </si>
  <si>
    <t>63-79-17</t>
  </si>
  <si>
    <t>63-79-24</t>
  </si>
  <si>
    <t>72-122VRT</t>
  </si>
  <si>
    <t>72-1CV</t>
  </si>
  <si>
    <t>72-8CV</t>
  </si>
  <si>
    <t>RELIEF VALVE CAP</t>
  </si>
  <si>
    <t>RELIEF VALVE BODY</t>
  </si>
  <si>
    <t>DI 80-55-06</t>
  </si>
  <si>
    <t>VALVE BODY MACH</t>
  </si>
  <si>
    <t>089-0376-00</t>
  </si>
  <si>
    <t xml:space="preserve">ASSY. FILL VALVE </t>
  </si>
  <si>
    <t>B10002</t>
  </si>
  <si>
    <t>1121130</t>
  </si>
  <si>
    <t>2005995</t>
  </si>
  <si>
    <t>NUT BULLARD GATE PIN-LOCK</t>
  </si>
  <si>
    <t>B11001</t>
  </si>
  <si>
    <t>HAND WHEEL</t>
  </si>
  <si>
    <t>B11002</t>
  </si>
  <si>
    <t>unit for price 1 and cost 1 = inch; unit for price 2 and cost 2 = meter</t>
  </si>
  <si>
    <t>XT</t>
  </si>
  <si>
    <t>138540</t>
  </si>
  <si>
    <t>SPOOL 3" 418-419 FULL LIP</t>
  </si>
  <si>
    <t>1018/26</t>
  </si>
  <si>
    <t>B12001</t>
  </si>
  <si>
    <t>1118343</t>
  </si>
  <si>
    <t>1/8" ORIFICE</t>
  </si>
  <si>
    <t>T91204R2</t>
  </si>
  <si>
    <t>BODY 436</t>
  </si>
  <si>
    <t>FB HOLDER 344</t>
  </si>
  <si>
    <t>CONNECTER 438</t>
  </si>
  <si>
    <t>SLOTTED FLAT BAR</t>
  </si>
  <si>
    <t>ROUND ROD</t>
  </si>
  <si>
    <t>NUT</t>
  </si>
  <si>
    <t>BALL JOINT LINK ZINK PLATED</t>
  </si>
  <si>
    <t>SERRATED FLANGE LOCK NUT</t>
  </si>
  <si>
    <t>35#</t>
  </si>
  <si>
    <t>25#</t>
  </si>
  <si>
    <t xml:space="preserve">GASKET </t>
  </si>
  <si>
    <t>FIBER GLASS</t>
  </si>
  <si>
    <t>RIDGED WASHER</t>
  </si>
  <si>
    <t>NBR</t>
  </si>
  <si>
    <t>FLAT WASHER</t>
  </si>
  <si>
    <t>DELRIN RING</t>
  </si>
  <si>
    <t>PLUG RING</t>
  </si>
  <si>
    <t>RING JOINT W/T</t>
  </si>
  <si>
    <t>INSERT W/T</t>
  </si>
  <si>
    <t>L BAR W/T</t>
  </si>
  <si>
    <t>LOWER HOUSING</t>
  </si>
  <si>
    <t xml:space="preserve">UPPER HOUSING </t>
  </si>
  <si>
    <t>OCTAGON NUT</t>
  </si>
  <si>
    <t>DIECAST</t>
  </si>
  <si>
    <t>REGULATOR QUOTE</t>
  </si>
  <si>
    <t>CAP UPPER HOUSING</t>
  </si>
  <si>
    <t>ADJUSTING NUT</t>
  </si>
  <si>
    <t>ABS</t>
  </si>
  <si>
    <t>RETAINING RING</t>
  </si>
  <si>
    <t>ORIFICE</t>
  </si>
  <si>
    <t>VENT SCREEN</t>
  </si>
  <si>
    <t>RETAINER INSERT</t>
  </si>
  <si>
    <t>VENT COVER</t>
  </si>
  <si>
    <t>UPPER COVER</t>
  </si>
  <si>
    <t>LOWER COVER</t>
  </si>
  <si>
    <t>CONICAL SPRING</t>
  </si>
  <si>
    <t>SPRING PLATE</t>
  </si>
  <si>
    <t>GAS PRESSURE REGULATOR</t>
  </si>
  <si>
    <t>VALVE ASSEMBLY</t>
  </si>
  <si>
    <t>604260000</t>
  </si>
  <si>
    <t>MAIN SPRING CASE P99</t>
  </si>
  <si>
    <t>640260000</t>
  </si>
  <si>
    <t>C02001</t>
  </si>
  <si>
    <t>HEX END</t>
  </si>
  <si>
    <t>SHAFT SHORT</t>
  </si>
  <si>
    <t xml:space="preserve">LEVER HOLDER </t>
  </si>
  <si>
    <t>C02003</t>
  </si>
  <si>
    <t>MLC-SS ASSY</t>
  </si>
  <si>
    <t>MICROVALVE ASSY W/T</t>
  </si>
  <si>
    <t>BODY F 1/4" PK OFF W/T</t>
  </si>
  <si>
    <t>1/4" PACKING NUT W/T</t>
  </si>
  <si>
    <t>1/4" PACKING RING W/T</t>
  </si>
  <si>
    <t>BODY W/T</t>
  </si>
  <si>
    <t>NUT PACKING W/T</t>
  </si>
  <si>
    <t>SPACER CRUSH W/T</t>
  </si>
  <si>
    <t>MANIFOLD W/T</t>
  </si>
  <si>
    <t>C03001</t>
  </si>
  <si>
    <t>C01001</t>
  </si>
  <si>
    <t>GAS PRESSURE REGULATOR W/T</t>
  </si>
  <si>
    <t>120-75-19</t>
  </si>
  <si>
    <t>PADDLE CONSISTOMETER</t>
  </si>
  <si>
    <t>C02002</t>
  </si>
  <si>
    <t>120-75-19C</t>
  </si>
  <si>
    <t>120-75-19P</t>
  </si>
  <si>
    <t>MOUNT FOOT STD W/T</t>
  </si>
  <si>
    <t>C04001</t>
  </si>
  <si>
    <t>HANDLE DUMP LOW FORCE W/T</t>
  </si>
  <si>
    <t>HANDLE SHUT-IN LOW FORCE W/T</t>
  </si>
  <si>
    <t>3-5/8" CUP MATTE POLISHED W/T</t>
  </si>
  <si>
    <t>SUPPORT WALL BRACKET 9" W/T</t>
  </si>
  <si>
    <t>RING BASE 4-1/2" METTA POLISHED W/T</t>
  </si>
  <si>
    <t>WMV DIAPH RING W/T</t>
  </si>
  <si>
    <t>2" DIAPH BASE MACH W/T</t>
  </si>
  <si>
    <t>2" WMV BOTT PLATE W/T</t>
  </si>
  <si>
    <t>2" WMV TOP PLATE W/T</t>
  </si>
  <si>
    <t>C05001</t>
  </si>
  <si>
    <t>BODY MACH LLC W/T</t>
  </si>
  <si>
    <t>BODY MACH LLC POWER COAT W/T</t>
  </si>
  <si>
    <t>BODY MACH LLC PAINT W/T</t>
  </si>
  <si>
    <t>U RETAINER W/T</t>
  </si>
  <si>
    <t>313-2000</t>
  </si>
  <si>
    <t>PIN HANDLE 0.875-14UNF</t>
  </si>
  <si>
    <t>PIN HANDLE 1.250-12UNF</t>
  </si>
  <si>
    <t>PIN HANDLE 1.500-12UNF</t>
  </si>
  <si>
    <t>C06001</t>
  </si>
  <si>
    <t>HAND WHEEL W/T</t>
  </si>
  <si>
    <t>SCREW ADJUSTING GS</t>
  </si>
  <si>
    <t>C02002A</t>
  </si>
  <si>
    <t>120-75-19A</t>
  </si>
  <si>
    <t>PADDLE-SHAFT-PIN ASSEMBLY GS</t>
  </si>
  <si>
    <t>72707-20</t>
  </si>
  <si>
    <t>RING BASE 7-1/2" MATTE POLISHED</t>
  </si>
  <si>
    <t>DIAPHRAGM NYLON REINFORCED NITRILE</t>
  </si>
  <si>
    <t>3-5/8" CUP MATTE POLISHED GS</t>
  </si>
  <si>
    <t>SUPPORT WALL BRACKET 9" GS</t>
  </si>
  <si>
    <t>BRACKET  5-1/2" GS</t>
  </si>
  <si>
    <t>RING BASE 7-1/2" MATTE POLISHED GS</t>
  </si>
  <si>
    <t>SUPPORT WALL BRACKET 9" MATTE POLISH GS</t>
  </si>
  <si>
    <t>72004A-02</t>
  </si>
  <si>
    <t>BRACKET  5-1/2" MATTE GS</t>
  </si>
  <si>
    <t>GAS NOZZLE PLAIN 3/4"NPT GS</t>
  </si>
  <si>
    <t>7-3/4" RING GS</t>
  </si>
  <si>
    <t>6" BOWLER BASE GS</t>
  </si>
  <si>
    <t>6" BOWLER BASE MATTE POLISHED 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</si>
</sst>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64" formatCode="&quot;$&quot;#,##0.00"/>
    <numFmt numFmtId="165" formatCode="0.000"/>
    <numFmt numFmtId="166" formatCode="0.00000"/>
    <numFmt numFmtId="167" formatCode="_(* #,##0.000_);_(* \(#,##0.000\);_(* &quot;-&quot;??_);_(@_)"/>
    <numFmt numFmtId="168" formatCode="0.0000"/>
    <numFmt numFmtId="169" formatCode="&quot;$&quot;#,##0.0000"/>
  </numFmts>
  <fonts count="2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12"/>
      <name val="Arial Narrow"/>
      <family val="2"/>
    </font>
    <font>
      <sz val="9"/>
      <name val="宋体"/>
      <charset val="134"/>
    </font>
    <font>
      <sz val="12"/>
      <color indexed="8"/>
      <name val="Tahoma"/>
      <family val="2"/>
    </font>
    <font>
      <sz val="10"/>
      <color indexed="8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9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color rgb="FFFF0000"/>
      <name val="Cambria"/>
      <family val="1"/>
      <scheme val="major"/>
    </font>
    <font>
      <strike/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strike/>
      <sz val="10"/>
      <color theme="1"/>
      <name val="Cambria"/>
      <family val="1"/>
      <scheme val="major"/>
    </font>
    <font>
      <sz val="11"/>
      <color indexed="81"/>
      <name val="Tahoma"/>
      <family val="2"/>
    </font>
    <font>
      <b/>
      <sz val="11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/>
      <top/>
      <bottom style="double">
        <color auto="1"/>
      </bottom>
      <diagonal/>
    </border>
  </borders>
  <cellStyleXfs count="29420">
    <xf numFmtId="0" fontId="0" fillId="0" borderId="0"/>
    <xf numFmtId="0" fontId="9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9" fillId="0" borderId="0" applyFont="0" applyFill="0" applyBorder="0" applyAlignment="0" applyProtection="0"/>
  </cellStyleXfs>
  <cellXfs count="101">
    <xf numFmtId="0" fontId="0" fillId="0" borderId="0" xfId="0"/>
    <xf numFmtId="164" fontId="0" fillId="0" borderId="0" xfId="0" applyNumberFormat="1"/>
    <xf numFmtId="0" fontId="16" fillId="4" borderId="1" xfId="0" applyFont="1" applyFill="1" applyBorder="1"/>
    <xf numFmtId="49" fontId="16" fillId="4" borderId="2" xfId="0" applyNumberFormat="1" applyFont="1" applyFill="1" applyBorder="1" applyAlignment="1">
      <alignment horizontal="center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164" fontId="16" fillId="4" borderId="2" xfId="0" applyNumberFormat="1" applyFont="1" applyFill="1" applyBorder="1"/>
    <xf numFmtId="14" fontId="16" fillId="4" borderId="2" xfId="0" applyNumberFormat="1" applyFont="1" applyFill="1" applyBorder="1" applyAlignment="1">
      <alignment horizontal="center"/>
    </xf>
    <xf numFmtId="0" fontId="16" fillId="4" borderId="3" xfId="0" applyFont="1" applyFill="1" applyBorder="1"/>
    <xf numFmtId="0" fontId="16" fillId="0" borderId="0" xfId="0" applyFont="1"/>
    <xf numFmtId="0" fontId="16" fillId="4" borderId="4" xfId="0" applyFont="1" applyFill="1" applyBorder="1"/>
    <xf numFmtId="49" fontId="16" fillId="4" borderId="5" xfId="0" applyNumberFormat="1" applyFont="1" applyFill="1" applyBorder="1" applyAlignment="1">
      <alignment horizontal="center"/>
    </xf>
    <xf numFmtId="0" fontId="16" fillId="4" borderId="5" xfId="0" applyFont="1" applyFill="1" applyBorder="1"/>
    <xf numFmtId="0" fontId="16" fillId="4" borderId="5" xfId="0" applyFont="1" applyFill="1" applyBorder="1" applyAlignment="1">
      <alignment horizontal="center"/>
    </xf>
    <xf numFmtId="164" fontId="16" fillId="4" borderId="5" xfId="0" applyNumberFormat="1" applyFont="1" applyFill="1" applyBorder="1"/>
    <xf numFmtId="14" fontId="16" fillId="4" borderId="5" xfId="0" applyNumberFormat="1" applyFont="1" applyFill="1" applyBorder="1" applyAlignment="1">
      <alignment horizontal="center"/>
    </xf>
    <xf numFmtId="0" fontId="16" fillId="4" borderId="6" xfId="0" applyFont="1" applyFill="1" applyBorder="1"/>
    <xf numFmtId="49" fontId="16" fillId="0" borderId="0" xfId="0" applyNumberFormat="1" applyFont="1" applyAlignment="1">
      <alignment horizontal="center"/>
    </xf>
    <xf numFmtId="164" fontId="16" fillId="0" borderId="0" xfId="0" applyNumberFormat="1" applyFont="1"/>
    <xf numFmtId="165" fontId="16" fillId="0" borderId="0" xfId="0" applyNumberFormat="1" applyFont="1"/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6" fillId="4" borderId="1" xfId="0" applyFont="1" applyFill="1" applyBorder="1" applyAlignment="1">
      <alignment horizontal="center"/>
    </xf>
    <xf numFmtId="164" fontId="16" fillId="4" borderId="2" xfId="0" applyNumberFormat="1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164" fontId="16" fillId="4" borderId="5" xfId="0" applyNumberFormat="1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14" fontId="16" fillId="0" borderId="0" xfId="0" applyNumberFormat="1" applyFont="1"/>
    <xf numFmtId="49" fontId="16" fillId="0" borderId="0" xfId="0" applyNumberFormat="1" applyFont="1"/>
    <xf numFmtId="0" fontId="16" fillId="4" borderId="2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/>
    </xf>
    <xf numFmtId="14" fontId="16" fillId="4" borderId="5" xfId="0" applyNumberFormat="1" applyFont="1" applyFill="1" applyBorder="1" applyAlignment="1">
      <alignment horizontal="center" vertical="center"/>
    </xf>
    <xf numFmtId="165" fontId="16" fillId="0" borderId="0" xfId="0" applyNumberFormat="1" applyFont="1" applyAlignment="1">
      <alignment horizontal="center"/>
    </xf>
    <xf numFmtId="164" fontId="16" fillId="4" borderId="2" xfId="0" applyNumberFormat="1" applyFont="1" applyFill="1" applyBorder="1" applyAlignment="1">
      <alignment horizontal="center" vertical="center"/>
    </xf>
    <xf numFmtId="164" fontId="16" fillId="4" borderId="5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17" fillId="0" borderId="0" xfId="0" applyFont="1" applyAlignment="1">
      <alignment horizontal="center"/>
    </xf>
    <xf numFmtId="165" fontId="17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165" fontId="16" fillId="4" borderId="2" xfId="0" applyNumberFormat="1" applyFont="1" applyFill="1" applyBorder="1" applyAlignment="1">
      <alignment horizontal="center"/>
    </xf>
    <xf numFmtId="165" fontId="16" fillId="4" borderId="5" xfId="0" applyNumberFormat="1" applyFont="1" applyFill="1" applyBorder="1" applyAlignment="1">
      <alignment horizontal="center"/>
    </xf>
    <xf numFmtId="165" fontId="0" fillId="0" borderId="0" xfId="0" applyNumberFormat="1"/>
    <xf numFmtId="164" fontId="18" fillId="0" borderId="0" xfId="29390" applyNumberFormat="1" applyFont="1" applyAlignment="1">
      <alignment vertical="center"/>
    </xf>
    <xf numFmtId="0" fontId="16" fillId="0" borderId="0" xfId="0" applyFont="1" applyAlignment="1">
      <alignment wrapText="1"/>
    </xf>
    <xf numFmtId="0" fontId="0" fillId="0" borderId="0" xfId="0" applyAlignment="1">
      <alignment horizontal="right"/>
    </xf>
    <xf numFmtId="166" fontId="16" fillId="0" borderId="0" xfId="0" applyNumberFormat="1" applyFont="1" applyAlignment="1">
      <alignment horizontal="center"/>
    </xf>
    <xf numFmtId="164" fontId="0" fillId="5" borderId="0" xfId="0" applyNumberFormat="1" applyFill="1"/>
    <xf numFmtId="14" fontId="0" fillId="5" borderId="0" xfId="0" applyNumberFormat="1" applyFill="1"/>
    <xf numFmtId="164" fontId="16" fillId="5" borderId="0" xfId="0" applyNumberFormat="1" applyFont="1" applyFill="1"/>
    <xf numFmtId="14" fontId="16" fillId="5" borderId="0" xfId="0" applyNumberFormat="1" applyFont="1" applyFill="1"/>
    <xf numFmtId="0" fontId="16" fillId="0" borderId="0" xfId="0" applyFont="1" applyAlignment="1">
      <alignment horizontal="right"/>
    </xf>
    <xf numFmtId="164" fontId="16" fillId="6" borderId="0" xfId="0" applyNumberFormat="1" applyFont="1" applyFill="1"/>
    <xf numFmtId="14" fontId="16" fillId="6" borderId="0" xfId="0" applyNumberFormat="1" applyFont="1" applyFill="1"/>
    <xf numFmtId="167" fontId="16" fillId="0" borderId="0" xfId="29419" applyNumberFormat="1" applyFont="1"/>
    <xf numFmtId="0" fontId="0" fillId="0" borderId="0" xfId="0" applyAlignment="1">
      <alignment horizontal="left"/>
    </xf>
    <xf numFmtId="49" fontId="17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168" fontId="16" fillId="0" borderId="0" xfId="0" applyNumberFormat="1" applyFont="1" applyAlignment="1">
      <alignment horizontal="center"/>
    </xf>
    <xf numFmtId="164" fontId="20" fillId="0" borderId="0" xfId="0" applyNumberFormat="1" applyFont="1"/>
    <xf numFmtId="14" fontId="20" fillId="0" borderId="0" xfId="0" applyNumberFormat="1" applyFont="1"/>
    <xf numFmtId="14" fontId="20" fillId="0" borderId="0" xfId="0" applyNumberFormat="1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164" fontId="22" fillId="0" borderId="0" xfId="0" applyNumberFormat="1" applyFont="1"/>
    <xf numFmtId="165" fontId="22" fillId="0" borderId="0" xfId="0" applyNumberFormat="1" applyFont="1"/>
    <xf numFmtId="0" fontId="22" fillId="0" borderId="0" xfId="0" applyFont="1" applyAlignment="1">
      <alignment horizontal="center"/>
    </xf>
    <xf numFmtId="0" fontId="22" fillId="0" borderId="0" xfId="0" applyFont="1"/>
    <xf numFmtId="14" fontId="22" fillId="0" borderId="0" xfId="0" applyNumberFormat="1" applyFont="1"/>
    <xf numFmtId="164" fontId="23" fillId="0" borderId="0" xfId="0" applyNumberFormat="1" applyFont="1"/>
    <xf numFmtId="165" fontId="23" fillId="0" borderId="0" xfId="0" applyNumberFormat="1" applyFont="1"/>
    <xf numFmtId="0" fontId="23" fillId="0" borderId="0" xfId="0" applyFont="1" applyAlignment="1">
      <alignment horizontal="center"/>
    </xf>
    <xf numFmtId="0" fontId="23" fillId="0" borderId="0" xfId="0" applyFont="1"/>
    <xf numFmtId="14" fontId="23" fillId="0" borderId="0" xfId="0" applyNumberFormat="1" applyFont="1"/>
    <xf numFmtId="169" fontId="16" fillId="0" borderId="0" xfId="0" applyNumberFormat="1" applyFont="1"/>
    <xf numFmtId="168" fontId="16" fillId="4" borderId="2" xfId="0" applyNumberFormat="1" applyFont="1" applyFill="1" applyBorder="1" applyAlignment="1">
      <alignment horizontal="center"/>
    </xf>
    <xf numFmtId="168" fontId="16" fillId="4" borderId="5" xfId="0" applyNumberFormat="1" applyFont="1" applyFill="1" applyBorder="1" applyAlignment="1">
      <alignment horizontal="center"/>
    </xf>
    <xf numFmtId="168" fontId="16" fillId="0" borderId="0" xfId="0" applyNumberFormat="1" applyFont="1"/>
    <xf numFmtId="0" fontId="16" fillId="4" borderId="2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165" fontId="16" fillId="4" borderId="2" xfId="0" applyNumberFormat="1" applyFont="1" applyFill="1" applyBorder="1" applyAlignment="1">
      <alignment horizontal="center" vertical="center"/>
    </xf>
    <xf numFmtId="165" fontId="16" fillId="4" borderId="5" xfId="0" applyNumberFormat="1" applyFont="1" applyFill="1" applyBorder="1" applyAlignment="1">
      <alignment horizontal="center" vertical="center"/>
    </xf>
    <xf numFmtId="164" fontId="16" fillId="4" borderId="2" xfId="0" applyNumberFormat="1" applyFont="1" applyFill="1" applyBorder="1" applyAlignment="1">
      <alignment horizontal="center" vertical="center"/>
    </xf>
    <xf numFmtId="164" fontId="16" fillId="4" borderId="5" xfId="0" applyNumberFormat="1" applyFont="1" applyFill="1" applyBorder="1" applyAlignment="1">
      <alignment horizontal="center" vertical="center"/>
    </xf>
    <xf numFmtId="164" fontId="16" fillId="4" borderId="2" xfId="0" applyNumberFormat="1" applyFont="1" applyFill="1" applyBorder="1" applyAlignment="1">
      <alignment horizontal="center" vertical="top"/>
    </xf>
    <xf numFmtId="164" fontId="16" fillId="4" borderId="5" xfId="0" applyNumberFormat="1" applyFont="1" applyFill="1" applyBorder="1" applyAlignment="1">
      <alignment horizontal="center" vertical="top"/>
    </xf>
    <xf numFmtId="164" fontId="16" fillId="0" borderId="0" xfId="0" applyNumberFormat="1" applyFont="1" applyAlignment="1">
      <alignment horizontal="center" vertical="center"/>
    </xf>
    <xf numFmtId="49" fontId="16" fillId="4" borderId="2" xfId="0" applyNumberFormat="1" applyFont="1" applyFill="1" applyBorder="1" applyAlignment="1">
      <alignment horizontal="center" vertical="center"/>
    </xf>
    <xf numFmtId="49" fontId="16" fillId="4" borderId="5" xfId="0" applyNumberFormat="1" applyFont="1" applyFill="1" applyBorder="1" applyAlignment="1">
      <alignment horizontal="center" vertical="center"/>
    </xf>
  </cellXfs>
  <cellStyles count="29420">
    <cellStyle name="20% - Accent1 2" xfId="1" xr:uid="{00000000-0005-0000-0000-000000000000}"/>
    <cellStyle name="20% - Accent1 2 10" xfId="2" xr:uid="{00000000-0005-0000-0000-000001000000}"/>
    <cellStyle name="20% - Accent1 2 10 10" xfId="3" xr:uid="{00000000-0005-0000-0000-000002000000}"/>
    <cellStyle name="20% - Accent1 2 10 11" xfId="4" xr:uid="{00000000-0005-0000-0000-000003000000}"/>
    <cellStyle name="20% - Accent1 2 10 12" xfId="5" xr:uid="{00000000-0005-0000-0000-000004000000}"/>
    <cellStyle name="20% - Accent1 2 10 13" xfId="6" xr:uid="{00000000-0005-0000-0000-000005000000}"/>
    <cellStyle name="20% - Accent1 2 10 14" xfId="7" xr:uid="{00000000-0005-0000-0000-000006000000}"/>
    <cellStyle name="20% - Accent1 2 10 15" xfId="8" xr:uid="{00000000-0005-0000-0000-000007000000}"/>
    <cellStyle name="20% - Accent1 2 10 16" xfId="9" xr:uid="{00000000-0005-0000-0000-000008000000}"/>
    <cellStyle name="20% - Accent1 2 10 17" xfId="10" xr:uid="{00000000-0005-0000-0000-000009000000}"/>
    <cellStyle name="20% - Accent1 2 10 18" xfId="11" xr:uid="{00000000-0005-0000-0000-00000A000000}"/>
    <cellStyle name="20% - Accent1 2 10 19" xfId="12" xr:uid="{00000000-0005-0000-0000-00000B000000}"/>
    <cellStyle name="20% - Accent1 2 10 2" xfId="13" xr:uid="{00000000-0005-0000-0000-00000C000000}"/>
    <cellStyle name="20% - Accent1 2 10 3" xfId="14" xr:uid="{00000000-0005-0000-0000-00000D000000}"/>
    <cellStyle name="20% - Accent1 2 10 4" xfId="15" xr:uid="{00000000-0005-0000-0000-00000E000000}"/>
    <cellStyle name="20% - Accent1 2 10 5" xfId="16" xr:uid="{00000000-0005-0000-0000-00000F000000}"/>
    <cellStyle name="20% - Accent1 2 10 6" xfId="17" xr:uid="{00000000-0005-0000-0000-000010000000}"/>
    <cellStyle name="20% - Accent1 2 10 7" xfId="18" xr:uid="{00000000-0005-0000-0000-000011000000}"/>
    <cellStyle name="20% - Accent1 2 10 8" xfId="19" xr:uid="{00000000-0005-0000-0000-000012000000}"/>
    <cellStyle name="20% - Accent1 2 10 9" xfId="20" xr:uid="{00000000-0005-0000-0000-000013000000}"/>
    <cellStyle name="20% - Accent1 2 11" xfId="21" xr:uid="{00000000-0005-0000-0000-000014000000}"/>
    <cellStyle name="20% - Accent1 2 11 10" xfId="22" xr:uid="{00000000-0005-0000-0000-000015000000}"/>
    <cellStyle name="20% - Accent1 2 11 11" xfId="23" xr:uid="{00000000-0005-0000-0000-000016000000}"/>
    <cellStyle name="20% - Accent1 2 11 12" xfId="24" xr:uid="{00000000-0005-0000-0000-000017000000}"/>
    <cellStyle name="20% - Accent1 2 11 13" xfId="25" xr:uid="{00000000-0005-0000-0000-000018000000}"/>
    <cellStyle name="20% - Accent1 2 11 14" xfId="26" xr:uid="{00000000-0005-0000-0000-000019000000}"/>
    <cellStyle name="20% - Accent1 2 11 15" xfId="27" xr:uid="{00000000-0005-0000-0000-00001A000000}"/>
    <cellStyle name="20% - Accent1 2 11 16" xfId="28" xr:uid="{00000000-0005-0000-0000-00001B000000}"/>
    <cellStyle name="20% - Accent1 2 11 17" xfId="29" xr:uid="{00000000-0005-0000-0000-00001C000000}"/>
    <cellStyle name="20% - Accent1 2 11 18" xfId="30" xr:uid="{00000000-0005-0000-0000-00001D000000}"/>
    <cellStyle name="20% - Accent1 2 11 19" xfId="31" xr:uid="{00000000-0005-0000-0000-00001E000000}"/>
    <cellStyle name="20% - Accent1 2 11 2" xfId="32" xr:uid="{00000000-0005-0000-0000-00001F000000}"/>
    <cellStyle name="20% - Accent1 2 11 3" xfId="33" xr:uid="{00000000-0005-0000-0000-000020000000}"/>
    <cellStyle name="20% - Accent1 2 11 4" xfId="34" xr:uid="{00000000-0005-0000-0000-000021000000}"/>
    <cellStyle name="20% - Accent1 2 11 5" xfId="35" xr:uid="{00000000-0005-0000-0000-000022000000}"/>
    <cellStyle name="20% - Accent1 2 11 6" xfId="36" xr:uid="{00000000-0005-0000-0000-000023000000}"/>
    <cellStyle name="20% - Accent1 2 11 7" xfId="37" xr:uid="{00000000-0005-0000-0000-000024000000}"/>
    <cellStyle name="20% - Accent1 2 11 8" xfId="38" xr:uid="{00000000-0005-0000-0000-000025000000}"/>
    <cellStyle name="20% - Accent1 2 11 9" xfId="39" xr:uid="{00000000-0005-0000-0000-000026000000}"/>
    <cellStyle name="20% - Accent1 2 12" xfId="40" xr:uid="{00000000-0005-0000-0000-000027000000}"/>
    <cellStyle name="20% - Accent1 2 12 10" xfId="41" xr:uid="{00000000-0005-0000-0000-000028000000}"/>
    <cellStyle name="20% - Accent1 2 12 11" xfId="42" xr:uid="{00000000-0005-0000-0000-000029000000}"/>
    <cellStyle name="20% - Accent1 2 12 12" xfId="43" xr:uid="{00000000-0005-0000-0000-00002A000000}"/>
    <cellStyle name="20% - Accent1 2 12 13" xfId="44" xr:uid="{00000000-0005-0000-0000-00002B000000}"/>
    <cellStyle name="20% - Accent1 2 12 14" xfId="45" xr:uid="{00000000-0005-0000-0000-00002C000000}"/>
    <cellStyle name="20% - Accent1 2 12 15" xfId="46" xr:uid="{00000000-0005-0000-0000-00002D000000}"/>
    <cellStyle name="20% - Accent1 2 12 16" xfId="47" xr:uid="{00000000-0005-0000-0000-00002E000000}"/>
    <cellStyle name="20% - Accent1 2 12 17" xfId="48" xr:uid="{00000000-0005-0000-0000-00002F000000}"/>
    <cellStyle name="20% - Accent1 2 12 18" xfId="49" xr:uid="{00000000-0005-0000-0000-000030000000}"/>
    <cellStyle name="20% - Accent1 2 12 19" xfId="50" xr:uid="{00000000-0005-0000-0000-000031000000}"/>
    <cellStyle name="20% - Accent1 2 12 2" xfId="51" xr:uid="{00000000-0005-0000-0000-000032000000}"/>
    <cellStyle name="20% - Accent1 2 12 3" xfId="52" xr:uid="{00000000-0005-0000-0000-000033000000}"/>
    <cellStyle name="20% - Accent1 2 12 4" xfId="53" xr:uid="{00000000-0005-0000-0000-000034000000}"/>
    <cellStyle name="20% - Accent1 2 12 5" xfId="54" xr:uid="{00000000-0005-0000-0000-000035000000}"/>
    <cellStyle name="20% - Accent1 2 12 6" xfId="55" xr:uid="{00000000-0005-0000-0000-000036000000}"/>
    <cellStyle name="20% - Accent1 2 12 7" xfId="56" xr:uid="{00000000-0005-0000-0000-000037000000}"/>
    <cellStyle name="20% - Accent1 2 12 8" xfId="57" xr:uid="{00000000-0005-0000-0000-000038000000}"/>
    <cellStyle name="20% - Accent1 2 12 9" xfId="58" xr:uid="{00000000-0005-0000-0000-000039000000}"/>
    <cellStyle name="20% - Accent1 2 13" xfId="59" xr:uid="{00000000-0005-0000-0000-00003A000000}"/>
    <cellStyle name="20% - Accent1 2 13 10" xfId="60" xr:uid="{00000000-0005-0000-0000-00003B000000}"/>
    <cellStyle name="20% - Accent1 2 13 11" xfId="61" xr:uid="{00000000-0005-0000-0000-00003C000000}"/>
    <cellStyle name="20% - Accent1 2 13 12" xfId="62" xr:uid="{00000000-0005-0000-0000-00003D000000}"/>
    <cellStyle name="20% - Accent1 2 13 13" xfId="63" xr:uid="{00000000-0005-0000-0000-00003E000000}"/>
    <cellStyle name="20% - Accent1 2 13 14" xfId="64" xr:uid="{00000000-0005-0000-0000-00003F000000}"/>
    <cellStyle name="20% - Accent1 2 13 15" xfId="65" xr:uid="{00000000-0005-0000-0000-000040000000}"/>
    <cellStyle name="20% - Accent1 2 13 16" xfId="66" xr:uid="{00000000-0005-0000-0000-000041000000}"/>
    <cellStyle name="20% - Accent1 2 13 17" xfId="67" xr:uid="{00000000-0005-0000-0000-000042000000}"/>
    <cellStyle name="20% - Accent1 2 13 18" xfId="68" xr:uid="{00000000-0005-0000-0000-000043000000}"/>
    <cellStyle name="20% - Accent1 2 13 19" xfId="69" xr:uid="{00000000-0005-0000-0000-000044000000}"/>
    <cellStyle name="20% - Accent1 2 13 2" xfId="70" xr:uid="{00000000-0005-0000-0000-000045000000}"/>
    <cellStyle name="20% - Accent1 2 13 3" xfId="71" xr:uid="{00000000-0005-0000-0000-000046000000}"/>
    <cellStyle name="20% - Accent1 2 13 4" xfId="72" xr:uid="{00000000-0005-0000-0000-000047000000}"/>
    <cellStyle name="20% - Accent1 2 13 5" xfId="73" xr:uid="{00000000-0005-0000-0000-000048000000}"/>
    <cellStyle name="20% - Accent1 2 13 6" xfId="74" xr:uid="{00000000-0005-0000-0000-000049000000}"/>
    <cellStyle name="20% - Accent1 2 13 7" xfId="75" xr:uid="{00000000-0005-0000-0000-00004A000000}"/>
    <cellStyle name="20% - Accent1 2 13 8" xfId="76" xr:uid="{00000000-0005-0000-0000-00004B000000}"/>
    <cellStyle name="20% - Accent1 2 13 9" xfId="77" xr:uid="{00000000-0005-0000-0000-00004C000000}"/>
    <cellStyle name="20% - Accent1 2 14" xfId="78" xr:uid="{00000000-0005-0000-0000-00004D000000}"/>
    <cellStyle name="20% - Accent1 2 14 10" xfId="79" xr:uid="{00000000-0005-0000-0000-00004E000000}"/>
    <cellStyle name="20% - Accent1 2 14 11" xfId="80" xr:uid="{00000000-0005-0000-0000-00004F000000}"/>
    <cellStyle name="20% - Accent1 2 14 12" xfId="81" xr:uid="{00000000-0005-0000-0000-000050000000}"/>
    <cellStyle name="20% - Accent1 2 14 13" xfId="82" xr:uid="{00000000-0005-0000-0000-000051000000}"/>
    <cellStyle name="20% - Accent1 2 14 14" xfId="83" xr:uid="{00000000-0005-0000-0000-000052000000}"/>
    <cellStyle name="20% - Accent1 2 14 15" xfId="84" xr:uid="{00000000-0005-0000-0000-000053000000}"/>
    <cellStyle name="20% - Accent1 2 14 16" xfId="85" xr:uid="{00000000-0005-0000-0000-000054000000}"/>
    <cellStyle name="20% - Accent1 2 14 17" xfId="86" xr:uid="{00000000-0005-0000-0000-000055000000}"/>
    <cellStyle name="20% - Accent1 2 14 18" xfId="87" xr:uid="{00000000-0005-0000-0000-000056000000}"/>
    <cellStyle name="20% - Accent1 2 14 19" xfId="88" xr:uid="{00000000-0005-0000-0000-000057000000}"/>
    <cellStyle name="20% - Accent1 2 14 2" xfId="89" xr:uid="{00000000-0005-0000-0000-000058000000}"/>
    <cellStyle name="20% - Accent1 2 14 3" xfId="90" xr:uid="{00000000-0005-0000-0000-000059000000}"/>
    <cellStyle name="20% - Accent1 2 14 4" xfId="91" xr:uid="{00000000-0005-0000-0000-00005A000000}"/>
    <cellStyle name="20% - Accent1 2 14 5" xfId="92" xr:uid="{00000000-0005-0000-0000-00005B000000}"/>
    <cellStyle name="20% - Accent1 2 14 6" xfId="93" xr:uid="{00000000-0005-0000-0000-00005C000000}"/>
    <cellStyle name="20% - Accent1 2 14 7" xfId="94" xr:uid="{00000000-0005-0000-0000-00005D000000}"/>
    <cellStyle name="20% - Accent1 2 14 8" xfId="95" xr:uid="{00000000-0005-0000-0000-00005E000000}"/>
    <cellStyle name="20% - Accent1 2 14 9" xfId="96" xr:uid="{00000000-0005-0000-0000-00005F000000}"/>
    <cellStyle name="20% - Accent1 2 15" xfId="97" xr:uid="{00000000-0005-0000-0000-000060000000}"/>
    <cellStyle name="20% - Accent1 2 15 10" xfId="98" xr:uid="{00000000-0005-0000-0000-000061000000}"/>
    <cellStyle name="20% - Accent1 2 15 11" xfId="99" xr:uid="{00000000-0005-0000-0000-000062000000}"/>
    <cellStyle name="20% - Accent1 2 15 12" xfId="100" xr:uid="{00000000-0005-0000-0000-000063000000}"/>
    <cellStyle name="20% - Accent1 2 15 13" xfId="101" xr:uid="{00000000-0005-0000-0000-000064000000}"/>
    <cellStyle name="20% - Accent1 2 15 14" xfId="102" xr:uid="{00000000-0005-0000-0000-000065000000}"/>
    <cellStyle name="20% - Accent1 2 15 15" xfId="103" xr:uid="{00000000-0005-0000-0000-000066000000}"/>
    <cellStyle name="20% - Accent1 2 15 16" xfId="104" xr:uid="{00000000-0005-0000-0000-000067000000}"/>
    <cellStyle name="20% - Accent1 2 15 17" xfId="105" xr:uid="{00000000-0005-0000-0000-000068000000}"/>
    <cellStyle name="20% - Accent1 2 15 18" xfId="106" xr:uid="{00000000-0005-0000-0000-000069000000}"/>
    <cellStyle name="20% - Accent1 2 15 19" xfId="107" xr:uid="{00000000-0005-0000-0000-00006A000000}"/>
    <cellStyle name="20% - Accent1 2 15 2" xfId="108" xr:uid="{00000000-0005-0000-0000-00006B000000}"/>
    <cellStyle name="20% - Accent1 2 15 3" xfId="109" xr:uid="{00000000-0005-0000-0000-00006C000000}"/>
    <cellStyle name="20% - Accent1 2 15 4" xfId="110" xr:uid="{00000000-0005-0000-0000-00006D000000}"/>
    <cellStyle name="20% - Accent1 2 15 5" xfId="111" xr:uid="{00000000-0005-0000-0000-00006E000000}"/>
    <cellStyle name="20% - Accent1 2 15 6" xfId="112" xr:uid="{00000000-0005-0000-0000-00006F000000}"/>
    <cellStyle name="20% - Accent1 2 15 7" xfId="113" xr:uid="{00000000-0005-0000-0000-000070000000}"/>
    <cellStyle name="20% - Accent1 2 15 8" xfId="114" xr:uid="{00000000-0005-0000-0000-000071000000}"/>
    <cellStyle name="20% - Accent1 2 15 9" xfId="115" xr:uid="{00000000-0005-0000-0000-000072000000}"/>
    <cellStyle name="20% - Accent1 2 16" xfId="116" xr:uid="{00000000-0005-0000-0000-000073000000}"/>
    <cellStyle name="20% - Accent1 2 16 10" xfId="117" xr:uid="{00000000-0005-0000-0000-000074000000}"/>
    <cellStyle name="20% - Accent1 2 16 11" xfId="118" xr:uid="{00000000-0005-0000-0000-000075000000}"/>
    <cellStyle name="20% - Accent1 2 16 12" xfId="119" xr:uid="{00000000-0005-0000-0000-000076000000}"/>
    <cellStyle name="20% - Accent1 2 16 13" xfId="120" xr:uid="{00000000-0005-0000-0000-000077000000}"/>
    <cellStyle name="20% - Accent1 2 16 14" xfId="121" xr:uid="{00000000-0005-0000-0000-000078000000}"/>
    <cellStyle name="20% - Accent1 2 16 15" xfId="122" xr:uid="{00000000-0005-0000-0000-000079000000}"/>
    <cellStyle name="20% - Accent1 2 16 16" xfId="123" xr:uid="{00000000-0005-0000-0000-00007A000000}"/>
    <cellStyle name="20% - Accent1 2 16 17" xfId="124" xr:uid="{00000000-0005-0000-0000-00007B000000}"/>
    <cellStyle name="20% - Accent1 2 16 18" xfId="125" xr:uid="{00000000-0005-0000-0000-00007C000000}"/>
    <cellStyle name="20% - Accent1 2 16 19" xfId="126" xr:uid="{00000000-0005-0000-0000-00007D000000}"/>
    <cellStyle name="20% - Accent1 2 16 2" xfId="127" xr:uid="{00000000-0005-0000-0000-00007E000000}"/>
    <cellStyle name="20% - Accent1 2 16 3" xfId="128" xr:uid="{00000000-0005-0000-0000-00007F000000}"/>
    <cellStyle name="20% - Accent1 2 16 4" xfId="129" xr:uid="{00000000-0005-0000-0000-000080000000}"/>
    <cellStyle name="20% - Accent1 2 16 5" xfId="130" xr:uid="{00000000-0005-0000-0000-000081000000}"/>
    <cellStyle name="20% - Accent1 2 16 6" xfId="131" xr:uid="{00000000-0005-0000-0000-000082000000}"/>
    <cellStyle name="20% - Accent1 2 16 7" xfId="132" xr:uid="{00000000-0005-0000-0000-000083000000}"/>
    <cellStyle name="20% - Accent1 2 16 8" xfId="133" xr:uid="{00000000-0005-0000-0000-000084000000}"/>
    <cellStyle name="20% - Accent1 2 16 9" xfId="134" xr:uid="{00000000-0005-0000-0000-000085000000}"/>
    <cellStyle name="20% - Accent1 2 17" xfId="135" xr:uid="{00000000-0005-0000-0000-000086000000}"/>
    <cellStyle name="20% - Accent1 2 17 10" xfId="136" xr:uid="{00000000-0005-0000-0000-000087000000}"/>
    <cellStyle name="20% - Accent1 2 17 11" xfId="137" xr:uid="{00000000-0005-0000-0000-000088000000}"/>
    <cellStyle name="20% - Accent1 2 17 12" xfId="138" xr:uid="{00000000-0005-0000-0000-000089000000}"/>
    <cellStyle name="20% - Accent1 2 17 13" xfId="139" xr:uid="{00000000-0005-0000-0000-00008A000000}"/>
    <cellStyle name="20% - Accent1 2 17 14" xfId="140" xr:uid="{00000000-0005-0000-0000-00008B000000}"/>
    <cellStyle name="20% - Accent1 2 17 15" xfId="141" xr:uid="{00000000-0005-0000-0000-00008C000000}"/>
    <cellStyle name="20% - Accent1 2 17 16" xfId="142" xr:uid="{00000000-0005-0000-0000-00008D000000}"/>
    <cellStyle name="20% - Accent1 2 17 17" xfId="143" xr:uid="{00000000-0005-0000-0000-00008E000000}"/>
    <cellStyle name="20% - Accent1 2 17 18" xfId="144" xr:uid="{00000000-0005-0000-0000-00008F000000}"/>
    <cellStyle name="20% - Accent1 2 17 19" xfId="145" xr:uid="{00000000-0005-0000-0000-000090000000}"/>
    <cellStyle name="20% - Accent1 2 17 2" xfId="146" xr:uid="{00000000-0005-0000-0000-000091000000}"/>
    <cellStyle name="20% - Accent1 2 17 3" xfId="147" xr:uid="{00000000-0005-0000-0000-000092000000}"/>
    <cellStyle name="20% - Accent1 2 17 4" xfId="148" xr:uid="{00000000-0005-0000-0000-000093000000}"/>
    <cellStyle name="20% - Accent1 2 17 5" xfId="149" xr:uid="{00000000-0005-0000-0000-000094000000}"/>
    <cellStyle name="20% - Accent1 2 17 6" xfId="150" xr:uid="{00000000-0005-0000-0000-000095000000}"/>
    <cellStyle name="20% - Accent1 2 17 7" xfId="151" xr:uid="{00000000-0005-0000-0000-000096000000}"/>
    <cellStyle name="20% - Accent1 2 17 8" xfId="152" xr:uid="{00000000-0005-0000-0000-000097000000}"/>
    <cellStyle name="20% - Accent1 2 17 9" xfId="153" xr:uid="{00000000-0005-0000-0000-000098000000}"/>
    <cellStyle name="20% - Accent1 2 18" xfId="154" xr:uid="{00000000-0005-0000-0000-000099000000}"/>
    <cellStyle name="20% - Accent1 2 18 10" xfId="155" xr:uid="{00000000-0005-0000-0000-00009A000000}"/>
    <cellStyle name="20% - Accent1 2 18 11" xfId="156" xr:uid="{00000000-0005-0000-0000-00009B000000}"/>
    <cellStyle name="20% - Accent1 2 18 12" xfId="157" xr:uid="{00000000-0005-0000-0000-00009C000000}"/>
    <cellStyle name="20% - Accent1 2 18 13" xfId="158" xr:uid="{00000000-0005-0000-0000-00009D000000}"/>
    <cellStyle name="20% - Accent1 2 18 14" xfId="159" xr:uid="{00000000-0005-0000-0000-00009E000000}"/>
    <cellStyle name="20% - Accent1 2 18 15" xfId="160" xr:uid="{00000000-0005-0000-0000-00009F000000}"/>
    <cellStyle name="20% - Accent1 2 18 16" xfId="161" xr:uid="{00000000-0005-0000-0000-0000A0000000}"/>
    <cellStyle name="20% - Accent1 2 18 17" xfId="162" xr:uid="{00000000-0005-0000-0000-0000A1000000}"/>
    <cellStyle name="20% - Accent1 2 18 18" xfId="163" xr:uid="{00000000-0005-0000-0000-0000A2000000}"/>
    <cellStyle name="20% - Accent1 2 18 19" xfId="164" xr:uid="{00000000-0005-0000-0000-0000A3000000}"/>
    <cellStyle name="20% - Accent1 2 18 2" xfId="165" xr:uid="{00000000-0005-0000-0000-0000A4000000}"/>
    <cellStyle name="20% - Accent1 2 18 3" xfId="166" xr:uid="{00000000-0005-0000-0000-0000A5000000}"/>
    <cellStyle name="20% - Accent1 2 18 4" xfId="167" xr:uid="{00000000-0005-0000-0000-0000A6000000}"/>
    <cellStyle name="20% - Accent1 2 18 5" xfId="168" xr:uid="{00000000-0005-0000-0000-0000A7000000}"/>
    <cellStyle name="20% - Accent1 2 18 6" xfId="169" xr:uid="{00000000-0005-0000-0000-0000A8000000}"/>
    <cellStyle name="20% - Accent1 2 18 7" xfId="170" xr:uid="{00000000-0005-0000-0000-0000A9000000}"/>
    <cellStyle name="20% - Accent1 2 18 8" xfId="171" xr:uid="{00000000-0005-0000-0000-0000AA000000}"/>
    <cellStyle name="20% - Accent1 2 18 9" xfId="172" xr:uid="{00000000-0005-0000-0000-0000AB000000}"/>
    <cellStyle name="20% - Accent1 2 19" xfId="173" xr:uid="{00000000-0005-0000-0000-0000AC000000}"/>
    <cellStyle name="20% - Accent1 2 19 10" xfId="174" xr:uid="{00000000-0005-0000-0000-0000AD000000}"/>
    <cellStyle name="20% - Accent1 2 19 11" xfId="175" xr:uid="{00000000-0005-0000-0000-0000AE000000}"/>
    <cellStyle name="20% - Accent1 2 19 12" xfId="176" xr:uid="{00000000-0005-0000-0000-0000AF000000}"/>
    <cellStyle name="20% - Accent1 2 19 13" xfId="177" xr:uid="{00000000-0005-0000-0000-0000B0000000}"/>
    <cellStyle name="20% - Accent1 2 19 14" xfId="178" xr:uid="{00000000-0005-0000-0000-0000B1000000}"/>
    <cellStyle name="20% - Accent1 2 19 15" xfId="179" xr:uid="{00000000-0005-0000-0000-0000B2000000}"/>
    <cellStyle name="20% - Accent1 2 19 16" xfId="180" xr:uid="{00000000-0005-0000-0000-0000B3000000}"/>
    <cellStyle name="20% - Accent1 2 19 17" xfId="181" xr:uid="{00000000-0005-0000-0000-0000B4000000}"/>
    <cellStyle name="20% - Accent1 2 19 18" xfId="182" xr:uid="{00000000-0005-0000-0000-0000B5000000}"/>
    <cellStyle name="20% - Accent1 2 19 19" xfId="183" xr:uid="{00000000-0005-0000-0000-0000B6000000}"/>
    <cellStyle name="20% - Accent1 2 19 2" xfId="184" xr:uid="{00000000-0005-0000-0000-0000B7000000}"/>
    <cellStyle name="20% - Accent1 2 19 3" xfId="185" xr:uid="{00000000-0005-0000-0000-0000B8000000}"/>
    <cellStyle name="20% - Accent1 2 19 4" xfId="186" xr:uid="{00000000-0005-0000-0000-0000B9000000}"/>
    <cellStyle name="20% - Accent1 2 19 5" xfId="187" xr:uid="{00000000-0005-0000-0000-0000BA000000}"/>
    <cellStyle name="20% - Accent1 2 19 6" xfId="188" xr:uid="{00000000-0005-0000-0000-0000BB000000}"/>
    <cellStyle name="20% - Accent1 2 19 7" xfId="189" xr:uid="{00000000-0005-0000-0000-0000BC000000}"/>
    <cellStyle name="20% - Accent1 2 19 8" xfId="190" xr:uid="{00000000-0005-0000-0000-0000BD000000}"/>
    <cellStyle name="20% - Accent1 2 19 9" xfId="191" xr:uid="{00000000-0005-0000-0000-0000BE000000}"/>
    <cellStyle name="20% - Accent1 2 2" xfId="192" xr:uid="{00000000-0005-0000-0000-0000BF000000}"/>
    <cellStyle name="20% - Accent1 2 2 10" xfId="193" xr:uid="{00000000-0005-0000-0000-0000C0000000}"/>
    <cellStyle name="20% - Accent1 2 2 10 10" xfId="194" xr:uid="{00000000-0005-0000-0000-0000C1000000}"/>
    <cellStyle name="20% - Accent1 2 2 10 11" xfId="195" xr:uid="{00000000-0005-0000-0000-0000C2000000}"/>
    <cellStyle name="20% - Accent1 2 2 10 12" xfId="196" xr:uid="{00000000-0005-0000-0000-0000C3000000}"/>
    <cellStyle name="20% - Accent1 2 2 10 13" xfId="197" xr:uid="{00000000-0005-0000-0000-0000C4000000}"/>
    <cellStyle name="20% - Accent1 2 2 10 14" xfId="198" xr:uid="{00000000-0005-0000-0000-0000C5000000}"/>
    <cellStyle name="20% - Accent1 2 2 10 15" xfId="199" xr:uid="{00000000-0005-0000-0000-0000C6000000}"/>
    <cellStyle name="20% - Accent1 2 2 10 16" xfId="200" xr:uid="{00000000-0005-0000-0000-0000C7000000}"/>
    <cellStyle name="20% - Accent1 2 2 10 17" xfId="201" xr:uid="{00000000-0005-0000-0000-0000C8000000}"/>
    <cellStyle name="20% - Accent1 2 2 10 18" xfId="202" xr:uid="{00000000-0005-0000-0000-0000C9000000}"/>
    <cellStyle name="20% - Accent1 2 2 10 19" xfId="203" xr:uid="{00000000-0005-0000-0000-0000CA000000}"/>
    <cellStyle name="20% - Accent1 2 2 10 2" xfId="204" xr:uid="{00000000-0005-0000-0000-0000CB000000}"/>
    <cellStyle name="20% - Accent1 2 2 10 3" xfId="205" xr:uid="{00000000-0005-0000-0000-0000CC000000}"/>
    <cellStyle name="20% - Accent1 2 2 10 4" xfId="206" xr:uid="{00000000-0005-0000-0000-0000CD000000}"/>
    <cellStyle name="20% - Accent1 2 2 10 5" xfId="207" xr:uid="{00000000-0005-0000-0000-0000CE000000}"/>
    <cellStyle name="20% - Accent1 2 2 10 6" xfId="208" xr:uid="{00000000-0005-0000-0000-0000CF000000}"/>
    <cellStyle name="20% - Accent1 2 2 10 7" xfId="209" xr:uid="{00000000-0005-0000-0000-0000D0000000}"/>
    <cellStyle name="20% - Accent1 2 2 10 8" xfId="210" xr:uid="{00000000-0005-0000-0000-0000D1000000}"/>
    <cellStyle name="20% - Accent1 2 2 10 9" xfId="211" xr:uid="{00000000-0005-0000-0000-0000D2000000}"/>
    <cellStyle name="20% - Accent1 2 2 11" xfId="212" xr:uid="{00000000-0005-0000-0000-0000D3000000}"/>
    <cellStyle name="20% - Accent1 2 2 11 10" xfId="213" xr:uid="{00000000-0005-0000-0000-0000D4000000}"/>
    <cellStyle name="20% - Accent1 2 2 11 11" xfId="214" xr:uid="{00000000-0005-0000-0000-0000D5000000}"/>
    <cellStyle name="20% - Accent1 2 2 11 12" xfId="215" xr:uid="{00000000-0005-0000-0000-0000D6000000}"/>
    <cellStyle name="20% - Accent1 2 2 11 13" xfId="216" xr:uid="{00000000-0005-0000-0000-0000D7000000}"/>
    <cellStyle name="20% - Accent1 2 2 11 14" xfId="217" xr:uid="{00000000-0005-0000-0000-0000D8000000}"/>
    <cellStyle name="20% - Accent1 2 2 11 15" xfId="218" xr:uid="{00000000-0005-0000-0000-0000D9000000}"/>
    <cellStyle name="20% - Accent1 2 2 11 16" xfId="219" xr:uid="{00000000-0005-0000-0000-0000DA000000}"/>
    <cellStyle name="20% - Accent1 2 2 11 17" xfId="220" xr:uid="{00000000-0005-0000-0000-0000DB000000}"/>
    <cellStyle name="20% - Accent1 2 2 11 18" xfId="221" xr:uid="{00000000-0005-0000-0000-0000DC000000}"/>
    <cellStyle name="20% - Accent1 2 2 11 19" xfId="222" xr:uid="{00000000-0005-0000-0000-0000DD000000}"/>
    <cellStyle name="20% - Accent1 2 2 11 2" xfId="223" xr:uid="{00000000-0005-0000-0000-0000DE000000}"/>
    <cellStyle name="20% - Accent1 2 2 11 3" xfId="224" xr:uid="{00000000-0005-0000-0000-0000DF000000}"/>
    <cellStyle name="20% - Accent1 2 2 11 4" xfId="225" xr:uid="{00000000-0005-0000-0000-0000E0000000}"/>
    <cellStyle name="20% - Accent1 2 2 11 5" xfId="226" xr:uid="{00000000-0005-0000-0000-0000E1000000}"/>
    <cellStyle name="20% - Accent1 2 2 11 6" xfId="227" xr:uid="{00000000-0005-0000-0000-0000E2000000}"/>
    <cellStyle name="20% - Accent1 2 2 11 7" xfId="228" xr:uid="{00000000-0005-0000-0000-0000E3000000}"/>
    <cellStyle name="20% - Accent1 2 2 11 8" xfId="229" xr:uid="{00000000-0005-0000-0000-0000E4000000}"/>
    <cellStyle name="20% - Accent1 2 2 11 9" xfId="230" xr:uid="{00000000-0005-0000-0000-0000E5000000}"/>
    <cellStyle name="20% - Accent1 2 2 12" xfId="231" xr:uid="{00000000-0005-0000-0000-0000E6000000}"/>
    <cellStyle name="20% - Accent1 2 2 12 10" xfId="232" xr:uid="{00000000-0005-0000-0000-0000E7000000}"/>
    <cellStyle name="20% - Accent1 2 2 12 11" xfId="233" xr:uid="{00000000-0005-0000-0000-0000E8000000}"/>
    <cellStyle name="20% - Accent1 2 2 12 12" xfId="234" xr:uid="{00000000-0005-0000-0000-0000E9000000}"/>
    <cellStyle name="20% - Accent1 2 2 12 13" xfId="235" xr:uid="{00000000-0005-0000-0000-0000EA000000}"/>
    <cellStyle name="20% - Accent1 2 2 12 14" xfId="236" xr:uid="{00000000-0005-0000-0000-0000EB000000}"/>
    <cellStyle name="20% - Accent1 2 2 12 15" xfId="237" xr:uid="{00000000-0005-0000-0000-0000EC000000}"/>
    <cellStyle name="20% - Accent1 2 2 12 16" xfId="238" xr:uid="{00000000-0005-0000-0000-0000ED000000}"/>
    <cellStyle name="20% - Accent1 2 2 12 17" xfId="239" xr:uid="{00000000-0005-0000-0000-0000EE000000}"/>
    <cellStyle name="20% - Accent1 2 2 12 18" xfId="240" xr:uid="{00000000-0005-0000-0000-0000EF000000}"/>
    <cellStyle name="20% - Accent1 2 2 12 19" xfId="241" xr:uid="{00000000-0005-0000-0000-0000F0000000}"/>
    <cellStyle name="20% - Accent1 2 2 12 2" xfId="242" xr:uid="{00000000-0005-0000-0000-0000F1000000}"/>
    <cellStyle name="20% - Accent1 2 2 12 3" xfId="243" xr:uid="{00000000-0005-0000-0000-0000F2000000}"/>
    <cellStyle name="20% - Accent1 2 2 12 4" xfId="244" xr:uid="{00000000-0005-0000-0000-0000F3000000}"/>
    <cellStyle name="20% - Accent1 2 2 12 5" xfId="245" xr:uid="{00000000-0005-0000-0000-0000F4000000}"/>
    <cellStyle name="20% - Accent1 2 2 12 6" xfId="246" xr:uid="{00000000-0005-0000-0000-0000F5000000}"/>
    <cellStyle name="20% - Accent1 2 2 12 7" xfId="247" xr:uid="{00000000-0005-0000-0000-0000F6000000}"/>
    <cellStyle name="20% - Accent1 2 2 12 8" xfId="248" xr:uid="{00000000-0005-0000-0000-0000F7000000}"/>
    <cellStyle name="20% - Accent1 2 2 12 9" xfId="249" xr:uid="{00000000-0005-0000-0000-0000F8000000}"/>
    <cellStyle name="20% - Accent1 2 2 13" xfId="250" xr:uid="{00000000-0005-0000-0000-0000F9000000}"/>
    <cellStyle name="20% - Accent1 2 2 13 10" xfId="251" xr:uid="{00000000-0005-0000-0000-0000FA000000}"/>
    <cellStyle name="20% - Accent1 2 2 13 11" xfId="252" xr:uid="{00000000-0005-0000-0000-0000FB000000}"/>
    <cellStyle name="20% - Accent1 2 2 13 12" xfId="253" xr:uid="{00000000-0005-0000-0000-0000FC000000}"/>
    <cellStyle name="20% - Accent1 2 2 13 13" xfId="254" xr:uid="{00000000-0005-0000-0000-0000FD000000}"/>
    <cellStyle name="20% - Accent1 2 2 13 14" xfId="255" xr:uid="{00000000-0005-0000-0000-0000FE000000}"/>
    <cellStyle name="20% - Accent1 2 2 13 15" xfId="256" xr:uid="{00000000-0005-0000-0000-0000FF000000}"/>
    <cellStyle name="20% - Accent1 2 2 13 16" xfId="257" xr:uid="{00000000-0005-0000-0000-000000010000}"/>
    <cellStyle name="20% - Accent1 2 2 13 17" xfId="258" xr:uid="{00000000-0005-0000-0000-000001010000}"/>
    <cellStyle name="20% - Accent1 2 2 13 18" xfId="259" xr:uid="{00000000-0005-0000-0000-000002010000}"/>
    <cellStyle name="20% - Accent1 2 2 13 19" xfId="260" xr:uid="{00000000-0005-0000-0000-000003010000}"/>
    <cellStyle name="20% - Accent1 2 2 13 2" xfId="261" xr:uid="{00000000-0005-0000-0000-000004010000}"/>
    <cellStyle name="20% - Accent1 2 2 13 3" xfId="262" xr:uid="{00000000-0005-0000-0000-000005010000}"/>
    <cellStyle name="20% - Accent1 2 2 13 4" xfId="263" xr:uid="{00000000-0005-0000-0000-000006010000}"/>
    <cellStyle name="20% - Accent1 2 2 13 5" xfId="264" xr:uid="{00000000-0005-0000-0000-000007010000}"/>
    <cellStyle name="20% - Accent1 2 2 13 6" xfId="265" xr:uid="{00000000-0005-0000-0000-000008010000}"/>
    <cellStyle name="20% - Accent1 2 2 13 7" xfId="266" xr:uid="{00000000-0005-0000-0000-000009010000}"/>
    <cellStyle name="20% - Accent1 2 2 13 8" xfId="267" xr:uid="{00000000-0005-0000-0000-00000A010000}"/>
    <cellStyle name="20% - Accent1 2 2 13 9" xfId="268" xr:uid="{00000000-0005-0000-0000-00000B010000}"/>
    <cellStyle name="20% - Accent1 2 2 14" xfId="269" xr:uid="{00000000-0005-0000-0000-00000C010000}"/>
    <cellStyle name="20% - Accent1 2 2 14 10" xfId="270" xr:uid="{00000000-0005-0000-0000-00000D010000}"/>
    <cellStyle name="20% - Accent1 2 2 14 11" xfId="271" xr:uid="{00000000-0005-0000-0000-00000E010000}"/>
    <cellStyle name="20% - Accent1 2 2 14 12" xfId="272" xr:uid="{00000000-0005-0000-0000-00000F010000}"/>
    <cellStyle name="20% - Accent1 2 2 14 13" xfId="273" xr:uid="{00000000-0005-0000-0000-000010010000}"/>
    <cellStyle name="20% - Accent1 2 2 14 14" xfId="274" xr:uid="{00000000-0005-0000-0000-000011010000}"/>
    <cellStyle name="20% - Accent1 2 2 14 15" xfId="275" xr:uid="{00000000-0005-0000-0000-000012010000}"/>
    <cellStyle name="20% - Accent1 2 2 14 16" xfId="276" xr:uid="{00000000-0005-0000-0000-000013010000}"/>
    <cellStyle name="20% - Accent1 2 2 14 17" xfId="277" xr:uid="{00000000-0005-0000-0000-000014010000}"/>
    <cellStyle name="20% - Accent1 2 2 14 18" xfId="278" xr:uid="{00000000-0005-0000-0000-000015010000}"/>
    <cellStyle name="20% - Accent1 2 2 14 19" xfId="279" xr:uid="{00000000-0005-0000-0000-000016010000}"/>
    <cellStyle name="20% - Accent1 2 2 14 2" xfId="280" xr:uid="{00000000-0005-0000-0000-000017010000}"/>
    <cellStyle name="20% - Accent1 2 2 14 3" xfId="281" xr:uid="{00000000-0005-0000-0000-000018010000}"/>
    <cellStyle name="20% - Accent1 2 2 14 4" xfId="282" xr:uid="{00000000-0005-0000-0000-000019010000}"/>
    <cellStyle name="20% - Accent1 2 2 14 5" xfId="283" xr:uid="{00000000-0005-0000-0000-00001A010000}"/>
    <cellStyle name="20% - Accent1 2 2 14 6" xfId="284" xr:uid="{00000000-0005-0000-0000-00001B010000}"/>
    <cellStyle name="20% - Accent1 2 2 14 7" xfId="285" xr:uid="{00000000-0005-0000-0000-00001C010000}"/>
    <cellStyle name="20% - Accent1 2 2 14 8" xfId="286" xr:uid="{00000000-0005-0000-0000-00001D010000}"/>
    <cellStyle name="20% - Accent1 2 2 14 9" xfId="287" xr:uid="{00000000-0005-0000-0000-00001E010000}"/>
    <cellStyle name="20% - Accent1 2 2 15" xfId="288" xr:uid="{00000000-0005-0000-0000-00001F010000}"/>
    <cellStyle name="20% - Accent1 2 2 15 10" xfId="289" xr:uid="{00000000-0005-0000-0000-000020010000}"/>
    <cellStyle name="20% - Accent1 2 2 15 11" xfId="290" xr:uid="{00000000-0005-0000-0000-000021010000}"/>
    <cellStyle name="20% - Accent1 2 2 15 12" xfId="291" xr:uid="{00000000-0005-0000-0000-000022010000}"/>
    <cellStyle name="20% - Accent1 2 2 15 13" xfId="292" xr:uid="{00000000-0005-0000-0000-000023010000}"/>
    <cellStyle name="20% - Accent1 2 2 15 14" xfId="293" xr:uid="{00000000-0005-0000-0000-000024010000}"/>
    <cellStyle name="20% - Accent1 2 2 15 15" xfId="294" xr:uid="{00000000-0005-0000-0000-000025010000}"/>
    <cellStyle name="20% - Accent1 2 2 15 16" xfId="295" xr:uid="{00000000-0005-0000-0000-000026010000}"/>
    <cellStyle name="20% - Accent1 2 2 15 17" xfId="296" xr:uid="{00000000-0005-0000-0000-000027010000}"/>
    <cellStyle name="20% - Accent1 2 2 15 18" xfId="297" xr:uid="{00000000-0005-0000-0000-000028010000}"/>
    <cellStyle name="20% - Accent1 2 2 15 19" xfId="298" xr:uid="{00000000-0005-0000-0000-000029010000}"/>
    <cellStyle name="20% - Accent1 2 2 15 2" xfId="299" xr:uid="{00000000-0005-0000-0000-00002A010000}"/>
    <cellStyle name="20% - Accent1 2 2 15 3" xfId="300" xr:uid="{00000000-0005-0000-0000-00002B010000}"/>
    <cellStyle name="20% - Accent1 2 2 15 4" xfId="301" xr:uid="{00000000-0005-0000-0000-00002C010000}"/>
    <cellStyle name="20% - Accent1 2 2 15 5" xfId="302" xr:uid="{00000000-0005-0000-0000-00002D010000}"/>
    <cellStyle name="20% - Accent1 2 2 15 6" xfId="303" xr:uid="{00000000-0005-0000-0000-00002E010000}"/>
    <cellStyle name="20% - Accent1 2 2 15 7" xfId="304" xr:uid="{00000000-0005-0000-0000-00002F010000}"/>
    <cellStyle name="20% - Accent1 2 2 15 8" xfId="305" xr:uid="{00000000-0005-0000-0000-000030010000}"/>
    <cellStyle name="20% - Accent1 2 2 15 9" xfId="306" xr:uid="{00000000-0005-0000-0000-000031010000}"/>
    <cellStyle name="20% - Accent1 2 2 16" xfId="307" xr:uid="{00000000-0005-0000-0000-000032010000}"/>
    <cellStyle name="20% - Accent1 2 2 16 10" xfId="308" xr:uid="{00000000-0005-0000-0000-000033010000}"/>
    <cellStyle name="20% - Accent1 2 2 16 11" xfId="309" xr:uid="{00000000-0005-0000-0000-000034010000}"/>
    <cellStyle name="20% - Accent1 2 2 16 12" xfId="310" xr:uid="{00000000-0005-0000-0000-000035010000}"/>
    <cellStyle name="20% - Accent1 2 2 16 13" xfId="311" xr:uid="{00000000-0005-0000-0000-000036010000}"/>
    <cellStyle name="20% - Accent1 2 2 16 14" xfId="312" xr:uid="{00000000-0005-0000-0000-000037010000}"/>
    <cellStyle name="20% - Accent1 2 2 16 15" xfId="313" xr:uid="{00000000-0005-0000-0000-000038010000}"/>
    <cellStyle name="20% - Accent1 2 2 16 16" xfId="314" xr:uid="{00000000-0005-0000-0000-000039010000}"/>
    <cellStyle name="20% - Accent1 2 2 16 17" xfId="315" xr:uid="{00000000-0005-0000-0000-00003A010000}"/>
    <cellStyle name="20% - Accent1 2 2 16 18" xfId="316" xr:uid="{00000000-0005-0000-0000-00003B010000}"/>
    <cellStyle name="20% - Accent1 2 2 16 19" xfId="317" xr:uid="{00000000-0005-0000-0000-00003C010000}"/>
    <cellStyle name="20% - Accent1 2 2 16 2" xfId="318" xr:uid="{00000000-0005-0000-0000-00003D010000}"/>
    <cellStyle name="20% - Accent1 2 2 16 3" xfId="319" xr:uid="{00000000-0005-0000-0000-00003E010000}"/>
    <cellStyle name="20% - Accent1 2 2 16 4" xfId="320" xr:uid="{00000000-0005-0000-0000-00003F010000}"/>
    <cellStyle name="20% - Accent1 2 2 16 5" xfId="321" xr:uid="{00000000-0005-0000-0000-000040010000}"/>
    <cellStyle name="20% - Accent1 2 2 16 6" xfId="322" xr:uid="{00000000-0005-0000-0000-000041010000}"/>
    <cellStyle name="20% - Accent1 2 2 16 7" xfId="323" xr:uid="{00000000-0005-0000-0000-000042010000}"/>
    <cellStyle name="20% - Accent1 2 2 16 8" xfId="324" xr:uid="{00000000-0005-0000-0000-000043010000}"/>
    <cellStyle name="20% - Accent1 2 2 16 9" xfId="325" xr:uid="{00000000-0005-0000-0000-000044010000}"/>
    <cellStyle name="20% - Accent1 2 2 17" xfId="326" xr:uid="{00000000-0005-0000-0000-000045010000}"/>
    <cellStyle name="20% - Accent1 2 2 17 10" xfId="327" xr:uid="{00000000-0005-0000-0000-000046010000}"/>
    <cellStyle name="20% - Accent1 2 2 17 11" xfId="328" xr:uid="{00000000-0005-0000-0000-000047010000}"/>
    <cellStyle name="20% - Accent1 2 2 17 12" xfId="329" xr:uid="{00000000-0005-0000-0000-000048010000}"/>
    <cellStyle name="20% - Accent1 2 2 17 13" xfId="330" xr:uid="{00000000-0005-0000-0000-000049010000}"/>
    <cellStyle name="20% - Accent1 2 2 17 14" xfId="331" xr:uid="{00000000-0005-0000-0000-00004A010000}"/>
    <cellStyle name="20% - Accent1 2 2 17 15" xfId="332" xr:uid="{00000000-0005-0000-0000-00004B010000}"/>
    <cellStyle name="20% - Accent1 2 2 17 16" xfId="333" xr:uid="{00000000-0005-0000-0000-00004C010000}"/>
    <cellStyle name="20% - Accent1 2 2 17 17" xfId="334" xr:uid="{00000000-0005-0000-0000-00004D010000}"/>
    <cellStyle name="20% - Accent1 2 2 17 18" xfId="335" xr:uid="{00000000-0005-0000-0000-00004E010000}"/>
    <cellStyle name="20% - Accent1 2 2 17 19" xfId="336" xr:uid="{00000000-0005-0000-0000-00004F010000}"/>
    <cellStyle name="20% - Accent1 2 2 17 2" xfId="337" xr:uid="{00000000-0005-0000-0000-000050010000}"/>
    <cellStyle name="20% - Accent1 2 2 17 3" xfId="338" xr:uid="{00000000-0005-0000-0000-000051010000}"/>
    <cellStyle name="20% - Accent1 2 2 17 4" xfId="339" xr:uid="{00000000-0005-0000-0000-000052010000}"/>
    <cellStyle name="20% - Accent1 2 2 17 5" xfId="340" xr:uid="{00000000-0005-0000-0000-000053010000}"/>
    <cellStyle name="20% - Accent1 2 2 17 6" xfId="341" xr:uid="{00000000-0005-0000-0000-000054010000}"/>
    <cellStyle name="20% - Accent1 2 2 17 7" xfId="342" xr:uid="{00000000-0005-0000-0000-000055010000}"/>
    <cellStyle name="20% - Accent1 2 2 17 8" xfId="343" xr:uid="{00000000-0005-0000-0000-000056010000}"/>
    <cellStyle name="20% - Accent1 2 2 17 9" xfId="344" xr:uid="{00000000-0005-0000-0000-000057010000}"/>
    <cellStyle name="20% - Accent1 2 2 18" xfId="345" xr:uid="{00000000-0005-0000-0000-000058010000}"/>
    <cellStyle name="20% - Accent1 2 2 18 10" xfId="346" xr:uid="{00000000-0005-0000-0000-000059010000}"/>
    <cellStyle name="20% - Accent1 2 2 18 11" xfId="347" xr:uid="{00000000-0005-0000-0000-00005A010000}"/>
    <cellStyle name="20% - Accent1 2 2 18 12" xfId="348" xr:uid="{00000000-0005-0000-0000-00005B010000}"/>
    <cellStyle name="20% - Accent1 2 2 18 13" xfId="349" xr:uid="{00000000-0005-0000-0000-00005C010000}"/>
    <cellStyle name="20% - Accent1 2 2 18 14" xfId="350" xr:uid="{00000000-0005-0000-0000-00005D010000}"/>
    <cellStyle name="20% - Accent1 2 2 18 15" xfId="351" xr:uid="{00000000-0005-0000-0000-00005E010000}"/>
    <cellStyle name="20% - Accent1 2 2 18 16" xfId="352" xr:uid="{00000000-0005-0000-0000-00005F010000}"/>
    <cellStyle name="20% - Accent1 2 2 18 17" xfId="353" xr:uid="{00000000-0005-0000-0000-000060010000}"/>
    <cellStyle name="20% - Accent1 2 2 18 18" xfId="354" xr:uid="{00000000-0005-0000-0000-000061010000}"/>
    <cellStyle name="20% - Accent1 2 2 18 19" xfId="355" xr:uid="{00000000-0005-0000-0000-000062010000}"/>
    <cellStyle name="20% - Accent1 2 2 18 2" xfId="356" xr:uid="{00000000-0005-0000-0000-000063010000}"/>
    <cellStyle name="20% - Accent1 2 2 18 3" xfId="357" xr:uid="{00000000-0005-0000-0000-000064010000}"/>
    <cellStyle name="20% - Accent1 2 2 18 4" xfId="358" xr:uid="{00000000-0005-0000-0000-000065010000}"/>
    <cellStyle name="20% - Accent1 2 2 18 5" xfId="359" xr:uid="{00000000-0005-0000-0000-000066010000}"/>
    <cellStyle name="20% - Accent1 2 2 18 6" xfId="360" xr:uid="{00000000-0005-0000-0000-000067010000}"/>
    <cellStyle name="20% - Accent1 2 2 18 7" xfId="361" xr:uid="{00000000-0005-0000-0000-000068010000}"/>
    <cellStyle name="20% - Accent1 2 2 18 8" xfId="362" xr:uid="{00000000-0005-0000-0000-000069010000}"/>
    <cellStyle name="20% - Accent1 2 2 18 9" xfId="363" xr:uid="{00000000-0005-0000-0000-00006A010000}"/>
    <cellStyle name="20% - Accent1 2 2 19" xfId="364" xr:uid="{00000000-0005-0000-0000-00006B010000}"/>
    <cellStyle name="20% - Accent1 2 2 19 10" xfId="365" xr:uid="{00000000-0005-0000-0000-00006C010000}"/>
    <cellStyle name="20% - Accent1 2 2 19 11" xfId="366" xr:uid="{00000000-0005-0000-0000-00006D010000}"/>
    <cellStyle name="20% - Accent1 2 2 19 12" xfId="367" xr:uid="{00000000-0005-0000-0000-00006E010000}"/>
    <cellStyle name="20% - Accent1 2 2 19 13" xfId="368" xr:uid="{00000000-0005-0000-0000-00006F010000}"/>
    <cellStyle name="20% - Accent1 2 2 19 14" xfId="369" xr:uid="{00000000-0005-0000-0000-000070010000}"/>
    <cellStyle name="20% - Accent1 2 2 19 15" xfId="370" xr:uid="{00000000-0005-0000-0000-000071010000}"/>
    <cellStyle name="20% - Accent1 2 2 19 16" xfId="371" xr:uid="{00000000-0005-0000-0000-000072010000}"/>
    <cellStyle name="20% - Accent1 2 2 19 17" xfId="372" xr:uid="{00000000-0005-0000-0000-000073010000}"/>
    <cellStyle name="20% - Accent1 2 2 19 18" xfId="373" xr:uid="{00000000-0005-0000-0000-000074010000}"/>
    <cellStyle name="20% - Accent1 2 2 19 19" xfId="374" xr:uid="{00000000-0005-0000-0000-000075010000}"/>
    <cellStyle name="20% - Accent1 2 2 19 2" xfId="375" xr:uid="{00000000-0005-0000-0000-000076010000}"/>
    <cellStyle name="20% - Accent1 2 2 19 3" xfId="376" xr:uid="{00000000-0005-0000-0000-000077010000}"/>
    <cellStyle name="20% - Accent1 2 2 19 4" xfId="377" xr:uid="{00000000-0005-0000-0000-000078010000}"/>
    <cellStyle name="20% - Accent1 2 2 19 5" xfId="378" xr:uid="{00000000-0005-0000-0000-000079010000}"/>
    <cellStyle name="20% - Accent1 2 2 19 6" xfId="379" xr:uid="{00000000-0005-0000-0000-00007A010000}"/>
    <cellStyle name="20% - Accent1 2 2 19 7" xfId="380" xr:uid="{00000000-0005-0000-0000-00007B010000}"/>
    <cellStyle name="20% - Accent1 2 2 19 8" xfId="381" xr:uid="{00000000-0005-0000-0000-00007C010000}"/>
    <cellStyle name="20% - Accent1 2 2 19 9" xfId="382" xr:uid="{00000000-0005-0000-0000-00007D010000}"/>
    <cellStyle name="20% - Accent1 2 2 2" xfId="383" xr:uid="{00000000-0005-0000-0000-00007E010000}"/>
    <cellStyle name="20% - Accent1 2 2 2 10" xfId="384" xr:uid="{00000000-0005-0000-0000-00007F010000}"/>
    <cellStyle name="20% - Accent1 2 2 2 11" xfId="385" xr:uid="{00000000-0005-0000-0000-000080010000}"/>
    <cellStyle name="20% - Accent1 2 2 2 12" xfId="386" xr:uid="{00000000-0005-0000-0000-000081010000}"/>
    <cellStyle name="20% - Accent1 2 2 2 13" xfId="387" xr:uid="{00000000-0005-0000-0000-000082010000}"/>
    <cellStyle name="20% - Accent1 2 2 2 14" xfId="388" xr:uid="{00000000-0005-0000-0000-000083010000}"/>
    <cellStyle name="20% - Accent1 2 2 2 15" xfId="389" xr:uid="{00000000-0005-0000-0000-000084010000}"/>
    <cellStyle name="20% - Accent1 2 2 2 16" xfId="390" xr:uid="{00000000-0005-0000-0000-000085010000}"/>
    <cellStyle name="20% - Accent1 2 2 2 17" xfId="391" xr:uid="{00000000-0005-0000-0000-000086010000}"/>
    <cellStyle name="20% - Accent1 2 2 2 18" xfId="392" xr:uid="{00000000-0005-0000-0000-000087010000}"/>
    <cellStyle name="20% - Accent1 2 2 2 19" xfId="393" xr:uid="{00000000-0005-0000-0000-000088010000}"/>
    <cellStyle name="20% - Accent1 2 2 2 2" xfId="394" xr:uid="{00000000-0005-0000-0000-000089010000}"/>
    <cellStyle name="20% - Accent1 2 2 2 3" xfId="395" xr:uid="{00000000-0005-0000-0000-00008A010000}"/>
    <cellStyle name="20% - Accent1 2 2 2 4" xfId="396" xr:uid="{00000000-0005-0000-0000-00008B010000}"/>
    <cellStyle name="20% - Accent1 2 2 2 5" xfId="397" xr:uid="{00000000-0005-0000-0000-00008C010000}"/>
    <cellStyle name="20% - Accent1 2 2 2 6" xfId="398" xr:uid="{00000000-0005-0000-0000-00008D010000}"/>
    <cellStyle name="20% - Accent1 2 2 2 7" xfId="399" xr:uid="{00000000-0005-0000-0000-00008E010000}"/>
    <cellStyle name="20% - Accent1 2 2 2 8" xfId="400" xr:uid="{00000000-0005-0000-0000-00008F010000}"/>
    <cellStyle name="20% - Accent1 2 2 2 9" xfId="401" xr:uid="{00000000-0005-0000-0000-000090010000}"/>
    <cellStyle name="20% - Accent1 2 2 20" xfId="402" xr:uid="{00000000-0005-0000-0000-000091010000}"/>
    <cellStyle name="20% - Accent1 2 2 20 10" xfId="403" xr:uid="{00000000-0005-0000-0000-000092010000}"/>
    <cellStyle name="20% - Accent1 2 2 20 11" xfId="404" xr:uid="{00000000-0005-0000-0000-000093010000}"/>
    <cellStyle name="20% - Accent1 2 2 20 12" xfId="405" xr:uid="{00000000-0005-0000-0000-000094010000}"/>
    <cellStyle name="20% - Accent1 2 2 20 13" xfId="406" xr:uid="{00000000-0005-0000-0000-000095010000}"/>
    <cellStyle name="20% - Accent1 2 2 20 14" xfId="407" xr:uid="{00000000-0005-0000-0000-000096010000}"/>
    <cellStyle name="20% - Accent1 2 2 20 15" xfId="408" xr:uid="{00000000-0005-0000-0000-000097010000}"/>
    <cellStyle name="20% - Accent1 2 2 20 16" xfId="409" xr:uid="{00000000-0005-0000-0000-000098010000}"/>
    <cellStyle name="20% - Accent1 2 2 20 17" xfId="410" xr:uid="{00000000-0005-0000-0000-000099010000}"/>
    <cellStyle name="20% - Accent1 2 2 20 18" xfId="411" xr:uid="{00000000-0005-0000-0000-00009A010000}"/>
    <cellStyle name="20% - Accent1 2 2 20 19" xfId="412" xr:uid="{00000000-0005-0000-0000-00009B010000}"/>
    <cellStyle name="20% - Accent1 2 2 20 2" xfId="413" xr:uid="{00000000-0005-0000-0000-00009C010000}"/>
    <cellStyle name="20% - Accent1 2 2 20 3" xfId="414" xr:uid="{00000000-0005-0000-0000-00009D010000}"/>
    <cellStyle name="20% - Accent1 2 2 20 4" xfId="415" xr:uid="{00000000-0005-0000-0000-00009E010000}"/>
    <cellStyle name="20% - Accent1 2 2 20 5" xfId="416" xr:uid="{00000000-0005-0000-0000-00009F010000}"/>
    <cellStyle name="20% - Accent1 2 2 20 6" xfId="417" xr:uid="{00000000-0005-0000-0000-0000A0010000}"/>
    <cellStyle name="20% - Accent1 2 2 20 7" xfId="418" xr:uid="{00000000-0005-0000-0000-0000A1010000}"/>
    <cellStyle name="20% - Accent1 2 2 20 8" xfId="419" xr:uid="{00000000-0005-0000-0000-0000A2010000}"/>
    <cellStyle name="20% - Accent1 2 2 20 9" xfId="420" xr:uid="{00000000-0005-0000-0000-0000A3010000}"/>
    <cellStyle name="20% - Accent1 2 2 21" xfId="421" xr:uid="{00000000-0005-0000-0000-0000A4010000}"/>
    <cellStyle name="20% - Accent1 2 2 21 10" xfId="422" xr:uid="{00000000-0005-0000-0000-0000A5010000}"/>
    <cellStyle name="20% - Accent1 2 2 21 11" xfId="423" xr:uid="{00000000-0005-0000-0000-0000A6010000}"/>
    <cellStyle name="20% - Accent1 2 2 21 12" xfId="424" xr:uid="{00000000-0005-0000-0000-0000A7010000}"/>
    <cellStyle name="20% - Accent1 2 2 21 13" xfId="425" xr:uid="{00000000-0005-0000-0000-0000A8010000}"/>
    <cellStyle name="20% - Accent1 2 2 21 14" xfId="426" xr:uid="{00000000-0005-0000-0000-0000A9010000}"/>
    <cellStyle name="20% - Accent1 2 2 21 15" xfId="427" xr:uid="{00000000-0005-0000-0000-0000AA010000}"/>
    <cellStyle name="20% - Accent1 2 2 21 16" xfId="428" xr:uid="{00000000-0005-0000-0000-0000AB010000}"/>
    <cellStyle name="20% - Accent1 2 2 21 17" xfId="429" xr:uid="{00000000-0005-0000-0000-0000AC010000}"/>
    <cellStyle name="20% - Accent1 2 2 21 18" xfId="430" xr:uid="{00000000-0005-0000-0000-0000AD010000}"/>
    <cellStyle name="20% - Accent1 2 2 21 19" xfId="431" xr:uid="{00000000-0005-0000-0000-0000AE010000}"/>
    <cellStyle name="20% - Accent1 2 2 21 2" xfId="432" xr:uid="{00000000-0005-0000-0000-0000AF010000}"/>
    <cellStyle name="20% - Accent1 2 2 21 3" xfId="433" xr:uid="{00000000-0005-0000-0000-0000B0010000}"/>
    <cellStyle name="20% - Accent1 2 2 21 4" xfId="434" xr:uid="{00000000-0005-0000-0000-0000B1010000}"/>
    <cellStyle name="20% - Accent1 2 2 21 5" xfId="435" xr:uid="{00000000-0005-0000-0000-0000B2010000}"/>
    <cellStyle name="20% - Accent1 2 2 21 6" xfId="436" xr:uid="{00000000-0005-0000-0000-0000B3010000}"/>
    <cellStyle name="20% - Accent1 2 2 21 7" xfId="437" xr:uid="{00000000-0005-0000-0000-0000B4010000}"/>
    <cellStyle name="20% - Accent1 2 2 21 8" xfId="438" xr:uid="{00000000-0005-0000-0000-0000B5010000}"/>
    <cellStyle name="20% - Accent1 2 2 21 9" xfId="439" xr:uid="{00000000-0005-0000-0000-0000B6010000}"/>
    <cellStyle name="20% - Accent1 2 2 22" xfId="440" xr:uid="{00000000-0005-0000-0000-0000B7010000}"/>
    <cellStyle name="20% - Accent1 2 2 22 10" xfId="441" xr:uid="{00000000-0005-0000-0000-0000B8010000}"/>
    <cellStyle name="20% - Accent1 2 2 22 11" xfId="442" xr:uid="{00000000-0005-0000-0000-0000B9010000}"/>
    <cellStyle name="20% - Accent1 2 2 22 12" xfId="443" xr:uid="{00000000-0005-0000-0000-0000BA010000}"/>
    <cellStyle name="20% - Accent1 2 2 22 13" xfId="444" xr:uid="{00000000-0005-0000-0000-0000BB010000}"/>
    <cellStyle name="20% - Accent1 2 2 22 14" xfId="445" xr:uid="{00000000-0005-0000-0000-0000BC010000}"/>
    <cellStyle name="20% - Accent1 2 2 22 15" xfId="446" xr:uid="{00000000-0005-0000-0000-0000BD010000}"/>
    <cellStyle name="20% - Accent1 2 2 22 16" xfId="447" xr:uid="{00000000-0005-0000-0000-0000BE010000}"/>
    <cellStyle name="20% - Accent1 2 2 22 17" xfId="448" xr:uid="{00000000-0005-0000-0000-0000BF010000}"/>
    <cellStyle name="20% - Accent1 2 2 22 18" xfId="449" xr:uid="{00000000-0005-0000-0000-0000C0010000}"/>
    <cellStyle name="20% - Accent1 2 2 22 19" xfId="450" xr:uid="{00000000-0005-0000-0000-0000C1010000}"/>
    <cellStyle name="20% - Accent1 2 2 22 2" xfId="451" xr:uid="{00000000-0005-0000-0000-0000C2010000}"/>
    <cellStyle name="20% - Accent1 2 2 22 3" xfId="452" xr:uid="{00000000-0005-0000-0000-0000C3010000}"/>
    <cellStyle name="20% - Accent1 2 2 22 4" xfId="453" xr:uid="{00000000-0005-0000-0000-0000C4010000}"/>
    <cellStyle name="20% - Accent1 2 2 22 5" xfId="454" xr:uid="{00000000-0005-0000-0000-0000C5010000}"/>
    <cellStyle name="20% - Accent1 2 2 22 6" xfId="455" xr:uid="{00000000-0005-0000-0000-0000C6010000}"/>
    <cellStyle name="20% - Accent1 2 2 22 7" xfId="456" xr:uid="{00000000-0005-0000-0000-0000C7010000}"/>
    <cellStyle name="20% - Accent1 2 2 22 8" xfId="457" xr:uid="{00000000-0005-0000-0000-0000C8010000}"/>
    <cellStyle name="20% - Accent1 2 2 22 9" xfId="458" xr:uid="{00000000-0005-0000-0000-0000C9010000}"/>
    <cellStyle name="20% - Accent1 2 2 23" xfId="459" xr:uid="{00000000-0005-0000-0000-0000CA010000}"/>
    <cellStyle name="20% - Accent1 2 2 23 10" xfId="460" xr:uid="{00000000-0005-0000-0000-0000CB010000}"/>
    <cellStyle name="20% - Accent1 2 2 23 11" xfId="461" xr:uid="{00000000-0005-0000-0000-0000CC010000}"/>
    <cellStyle name="20% - Accent1 2 2 23 12" xfId="462" xr:uid="{00000000-0005-0000-0000-0000CD010000}"/>
    <cellStyle name="20% - Accent1 2 2 23 13" xfId="463" xr:uid="{00000000-0005-0000-0000-0000CE010000}"/>
    <cellStyle name="20% - Accent1 2 2 23 14" xfId="464" xr:uid="{00000000-0005-0000-0000-0000CF010000}"/>
    <cellStyle name="20% - Accent1 2 2 23 15" xfId="465" xr:uid="{00000000-0005-0000-0000-0000D0010000}"/>
    <cellStyle name="20% - Accent1 2 2 23 16" xfId="466" xr:uid="{00000000-0005-0000-0000-0000D1010000}"/>
    <cellStyle name="20% - Accent1 2 2 23 17" xfId="467" xr:uid="{00000000-0005-0000-0000-0000D2010000}"/>
    <cellStyle name="20% - Accent1 2 2 23 18" xfId="468" xr:uid="{00000000-0005-0000-0000-0000D3010000}"/>
    <cellStyle name="20% - Accent1 2 2 23 19" xfId="469" xr:uid="{00000000-0005-0000-0000-0000D4010000}"/>
    <cellStyle name="20% - Accent1 2 2 23 2" xfId="470" xr:uid="{00000000-0005-0000-0000-0000D5010000}"/>
    <cellStyle name="20% - Accent1 2 2 23 3" xfId="471" xr:uid="{00000000-0005-0000-0000-0000D6010000}"/>
    <cellStyle name="20% - Accent1 2 2 23 4" xfId="472" xr:uid="{00000000-0005-0000-0000-0000D7010000}"/>
    <cellStyle name="20% - Accent1 2 2 23 5" xfId="473" xr:uid="{00000000-0005-0000-0000-0000D8010000}"/>
    <cellStyle name="20% - Accent1 2 2 23 6" xfId="474" xr:uid="{00000000-0005-0000-0000-0000D9010000}"/>
    <cellStyle name="20% - Accent1 2 2 23 7" xfId="475" xr:uid="{00000000-0005-0000-0000-0000DA010000}"/>
    <cellStyle name="20% - Accent1 2 2 23 8" xfId="476" xr:uid="{00000000-0005-0000-0000-0000DB010000}"/>
    <cellStyle name="20% - Accent1 2 2 23 9" xfId="477" xr:uid="{00000000-0005-0000-0000-0000DC010000}"/>
    <cellStyle name="20% - Accent1 2 2 24" xfId="478" xr:uid="{00000000-0005-0000-0000-0000DD010000}"/>
    <cellStyle name="20% - Accent1 2 2 24 10" xfId="479" xr:uid="{00000000-0005-0000-0000-0000DE010000}"/>
    <cellStyle name="20% - Accent1 2 2 24 11" xfId="480" xr:uid="{00000000-0005-0000-0000-0000DF010000}"/>
    <cellStyle name="20% - Accent1 2 2 24 12" xfId="481" xr:uid="{00000000-0005-0000-0000-0000E0010000}"/>
    <cellStyle name="20% - Accent1 2 2 24 13" xfId="482" xr:uid="{00000000-0005-0000-0000-0000E1010000}"/>
    <cellStyle name="20% - Accent1 2 2 24 14" xfId="483" xr:uid="{00000000-0005-0000-0000-0000E2010000}"/>
    <cellStyle name="20% - Accent1 2 2 24 15" xfId="484" xr:uid="{00000000-0005-0000-0000-0000E3010000}"/>
    <cellStyle name="20% - Accent1 2 2 24 16" xfId="485" xr:uid="{00000000-0005-0000-0000-0000E4010000}"/>
    <cellStyle name="20% - Accent1 2 2 24 17" xfId="486" xr:uid="{00000000-0005-0000-0000-0000E5010000}"/>
    <cellStyle name="20% - Accent1 2 2 24 18" xfId="487" xr:uid="{00000000-0005-0000-0000-0000E6010000}"/>
    <cellStyle name="20% - Accent1 2 2 24 19" xfId="488" xr:uid="{00000000-0005-0000-0000-0000E7010000}"/>
    <cellStyle name="20% - Accent1 2 2 24 2" xfId="489" xr:uid="{00000000-0005-0000-0000-0000E8010000}"/>
    <cellStyle name="20% - Accent1 2 2 24 3" xfId="490" xr:uid="{00000000-0005-0000-0000-0000E9010000}"/>
    <cellStyle name="20% - Accent1 2 2 24 4" xfId="491" xr:uid="{00000000-0005-0000-0000-0000EA010000}"/>
    <cellStyle name="20% - Accent1 2 2 24 5" xfId="492" xr:uid="{00000000-0005-0000-0000-0000EB010000}"/>
    <cellStyle name="20% - Accent1 2 2 24 6" xfId="493" xr:uid="{00000000-0005-0000-0000-0000EC010000}"/>
    <cellStyle name="20% - Accent1 2 2 24 7" xfId="494" xr:uid="{00000000-0005-0000-0000-0000ED010000}"/>
    <cellStyle name="20% - Accent1 2 2 24 8" xfId="495" xr:uid="{00000000-0005-0000-0000-0000EE010000}"/>
    <cellStyle name="20% - Accent1 2 2 24 9" xfId="496" xr:uid="{00000000-0005-0000-0000-0000EF010000}"/>
    <cellStyle name="20% - Accent1 2 2 25" xfId="497" xr:uid="{00000000-0005-0000-0000-0000F0010000}"/>
    <cellStyle name="20% - Accent1 2 2 25 10" xfId="498" xr:uid="{00000000-0005-0000-0000-0000F1010000}"/>
    <cellStyle name="20% - Accent1 2 2 25 11" xfId="499" xr:uid="{00000000-0005-0000-0000-0000F2010000}"/>
    <cellStyle name="20% - Accent1 2 2 25 12" xfId="500" xr:uid="{00000000-0005-0000-0000-0000F3010000}"/>
    <cellStyle name="20% - Accent1 2 2 25 13" xfId="501" xr:uid="{00000000-0005-0000-0000-0000F4010000}"/>
    <cellStyle name="20% - Accent1 2 2 25 14" xfId="502" xr:uid="{00000000-0005-0000-0000-0000F5010000}"/>
    <cellStyle name="20% - Accent1 2 2 25 15" xfId="503" xr:uid="{00000000-0005-0000-0000-0000F6010000}"/>
    <cellStyle name="20% - Accent1 2 2 25 16" xfId="504" xr:uid="{00000000-0005-0000-0000-0000F7010000}"/>
    <cellStyle name="20% - Accent1 2 2 25 17" xfId="505" xr:uid="{00000000-0005-0000-0000-0000F8010000}"/>
    <cellStyle name="20% - Accent1 2 2 25 18" xfId="506" xr:uid="{00000000-0005-0000-0000-0000F9010000}"/>
    <cellStyle name="20% - Accent1 2 2 25 19" xfId="507" xr:uid="{00000000-0005-0000-0000-0000FA010000}"/>
    <cellStyle name="20% - Accent1 2 2 25 2" xfId="508" xr:uid="{00000000-0005-0000-0000-0000FB010000}"/>
    <cellStyle name="20% - Accent1 2 2 25 3" xfId="509" xr:uid="{00000000-0005-0000-0000-0000FC010000}"/>
    <cellStyle name="20% - Accent1 2 2 25 4" xfId="510" xr:uid="{00000000-0005-0000-0000-0000FD010000}"/>
    <cellStyle name="20% - Accent1 2 2 25 5" xfId="511" xr:uid="{00000000-0005-0000-0000-0000FE010000}"/>
    <cellStyle name="20% - Accent1 2 2 25 6" xfId="512" xr:uid="{00000000-0005-0000-0000-0000FF010000}"/>
    <cellStyle name="20% - Accent1 2 2 25 7" xfId="513" xr:uid="{00000000-0005-0000-0000-000000020000}"/>
    <cellStyle name="20% - Accent1 2 2 25 8" xfId="514" xr:uid="{00000000-0005-0000-0000-000001020000}"/>
    <cellStyle name="20% - Accent1 2 2 25 9" xfId="515" xr:uid="{00000000-0005-0000-0000-000002020000}"/>
    <cellStyle name="20% - Accent1 2 2 26" xfId="516" xr:uid="{00000000-0005-0000-0000-000003020000}"/>
    <cellStyle name="20% - Accent1 2 2 26 10" xfId="517" xr:uid="{00000000-0005-0000-0000-000004020000}"/>
    <cellStyle name="20% - Accent1 2 2 26 11" xfId="518" xr:uid="{00000000-0005-0000-0000-000005020000}"/>
    <cellStyle name="20% - Accent1 2 2 26 12" xfId="519" xr:uid="{00000000-0005-0000-0000-000006020000}"/>
    <cellStyle name="20% - Accent1 2 2 26 13" xfId="520" xr:uid="{00000000-0005-0000-0000-000007020000}"/>
    <cellStyle name="20% - Accent1 2 2 26 14" xfId="521" xr:uid="{00000000-0005-0000-0000-000008020000}"/>
    <cellStyle name="20% - Accent1 2 2 26 15" xfId="522" xr:uid="{00000000-0005-0000-0000-000009020000}"/>
    <cellStyle name="20% - Accent1 2 2 26 16" xfId="523" xr:uid="{00000000-0005-0000-0000-00000A020000}"/>
    <cellStyle name="20% - Accent1 2 2 26 17" xfId="524" xr:uid="{00000000-0005-0000-0000-00000B020000}"/>
    <cellStyle name="20% - Accent1 2 2 26 18" xfId="525" xr:uid="{00000000-0005-0000-0000-00000C020000}"/>
    <cellStyle name="20% - Accent1 2 2 26 19" xfId="526" xr:uid="{00000000-0005-0000-0000-00000D020000}"/>
    <cellStyle name="20% - Accent1 2 2 26 2" xfId="527" xr:uid="{00000000-0005-0000-0000-00000E020000}"/>
    <cellStyle name="20% - Accent1 2 2 26 3" xfId="528" xr:uid="{00000000-0005-0000-0000-00000F020000}"/>
    <cellStyle name="20% - Accent1 2 2 26 4" xfId="529" xr:uid="{00000000-0005-0000-0000-000010020000}"/>
    <cellStyle name="20% - Accent1 2 2 26 5" xfId="530" xr:uid="{00000000-0005-0000-0000-000011020000}"/>
    <cellStyle name="20% - Accent1 2 2 26 6" xfId="531" xr:uid="{00000000-0005-0000-0000-000012020000}"/>
    <cellStyle name="20% - Accent1 2 2 26 7" xfId="532" xr:uid="{00000000-0005-0000-0000-000013020000}"/>
    <cellStyle name="20% - Accent1 2 2 26 8" xfId="533" xr:uid="{00000000-0005-0000-0000-000014020000}"/>
    <cellStyle name="20% - Accent1 2 2 26 9" xfId="534" xr:uid="{00000000-0005-0000-0000-000015020000}"/>
    <cellStyle name="20% - Accent1 2 2 27" xfId="535" xr:uid="{00000000-0005-0000-0000-000016020000}"/>
    <cellStyle name="20% - Accent1 2 2 27 10" xfId="536" xr:uid="{00000000-0005-0000-0000-000017020000}"/>
    <cellStyle name="20% - Accent1 2 2 27 11" xfId="537" xr:uid="{00000000-0005-0000-0000-000018020000}"/>
    <cellStyle name="20% - Accent1 2 2 27 12" xfId="538" xr:uid="{00000000-0005-0000-0000-000019020000}"/>
    <cellStyle name="20% - Accent1 2 2 27 13" xfId="539" xr:uid="{00000000-0005-0000-0000-00001A020000}"/>
    <cellStyle name="20% - Accent1 2 2 27 14" xfId="540" xr:uid="{00000000-0005-0000-0000-00001B020000}"/>
    <cellStyle name="20% - Accent1 2 2 27 15" xfId="541" xr:uid="{00000000-0005-0000-0000-00001C020000}"/>
    <cellStyle name="20% - Accent1 2 2 27 16" xfId="542" xr:uid="{00000000-0005-0000-0000-00001D020000}"/>
    <cellStyle name="20% - Accent1 2 2 27 17" xfId="543" xr:uid="{00000000-0005-0000-0000-00001E020000}"/>
    <cellStyle name="20% - Accent1 2 2 27 18" xfId="544" xr:uid="{00000000-0005-0000-0000-00001F020000}"/>
    <cellStyle name="20% - Accent1 2 2 27 19" xfId="545" xr:uid="{00000000-0005-0000-0000-000020020000}"/>
    <cellStyle name="20% - Accent1 2 2 27 2" xfId="546" xr:uid="{00000000-0005-0000-0000-000021020000}"/>
    <cellStyle name="20% - Accent1 2 2 27 3" xfId="547" xr:uid="{00000000-0005-0000-0000-000022020000}"/>
    <cellStyle name="20% - Accent1 2 2 27 4" xfId="548" xr:uid="{00000000-0005-0000-0000-000023020000}"/>
    <cellStyle name="20% - Accent1 2 2 27 5" xfId="549" xr:uid="{00000000-0005-0000-0000-000024020000}"/>
    <cellStyle name="20% - Accent1 2 2 27 6" xfId="550" xr:uid="{00000000-0005-0000-0000-000025020000}"/>
    <cellStyle name="20% - Accent1 2 2 27 7" xfId="551" xr:uid="{00000000-0005-0000-0000-000026020000}"/>
    <cellStyle name="20% - Accent1 2 2 27 8" xfId="552" xr:uid="{00000000-0005-0000-0000-000027020000}"/>
    <cellStyle name="20% - Accent1 2 2 27 9" xfId="553" xr:uid="{00000000-0005-0000-0000-000028020000}"/>
    <cellStyle name="20% - Accent1 2 2 28" xfId="554" xr:uid="{00000000-0005-0000-0000-000029020000}"/>
    <cellStyle name="20% - Accent1 2 2 28 10" xfId="555" xr:uid="{00000000-0005-0000-0000-00002A020000}"/>
    <cellStyle name="20% - Accent1 2 2 28 11" xfId="556" xr:uid="{00000000-0005-0000-0000-00002B020000}"/>
    <cellStyle name="20% - Accent1 2 2 28 12" xfId="557" xr:uid="{00000000-0005-0000-0000-00002C020000}"/>
    <cellStyle name="20% - Accent1 2 2 28 13" xfId="558" xr:uid="{00000000-0005-0000-0000-00002D020000}"/>
    <cellStyle name="20% - Accent1 2 2 28 14" xfId="559" xr:uid="{00000000-0005-0000-0000-00002E020000}"/>
    <cellStyle name="20% - Accent1 2 2 28 15" xfId="560" xr:uid="{00000000-0005-0000-0000-00002F020000}"/>
    <cellStyle name="20% - Accent1 2 2 28 16" xfId="561" xr:uid="{00000000-0005-0000-0000-000030020000}"/>
    <cellStyle name="20% - Accent1 2 2 28 17" xfId="562" xr:uid="{00000000-0005-0000-0000-000031020000}"/>
    <cellStyle name="20% - Accent1 2 2 28 18" xfId="563" xr:uid="{00000000-0005-0000-0000-000032020000}"/>
    <cellStyle name="20% - Accent1 2 2 28 19" xfId="564" xr:uid="{00000000-0005-0000-0000-000033020000}"/>
    <cellStyle name="20% - Accent1 2 2 28 2" xfId="565" xr:uid="{00000000-0005-0000-0000-000034020000}"/>
    <cellStyle name="20% - Accent1 2 2 28 3" xfId="566" xr:uid="{00000000-0005-0000-0000-000035020000}"/>
    <cellStyle name="20% - Accent1 2 2 28 4" xfId="567" xr:uid="{00000000-0005-0000-0000-000036020000}"/>
    <cellStyle name="20% - Accent1 2 2 28 5" xfId="568" xr:uid="{00000000-0005-0000-0000-000037020000}"/>
    <cellStyle name="20% - Accent1 2 2 28 6" xfId="569" xr:uid="{00000000-0005-0000-0000-000038020000}"/>
    <cellStyle name="20% - Accent1 2 2 28 7" xfId="570" xr:uid="{00000000-0005-0000-0000-000039020000}"/>
    <cellStyle name="20% - Accent1 2 2 28 8" xfId="571" xr:uid="{00000000-0005-0000-0000-00003A020000}"/>
    <cellStyle name="20% - Accent1 2 2 28 9" xfId="572" xr:uid="{00000000-0005-0000-0000-00003B020000}"/>
    <cellStyle name="20% - Accent1 2 2 29" xfId="573" xr:uid="{00000000-0005-0000-0000-00003C020000}"/>
    <cellStyle name="20% - Accent1 2 2 29 10" xfId="574" xr:uid="{00000000-0005-0000-0000-00003D020000}"/>
    <cellStyle name="20% - Accent1 2 2 29 11" xfId="575" xr:uid="{00000000-0005-0000-0000-00003E020000}"/>
    <cellStyle name="20% - Accent1 2 2 29 12" xfId="576" xr:uid="{00000000-0005-0000-0000-00003F020000}"/>
    <cellStyle name="20% - Accent1 2 2 29 13" xfId="577" xr:uid="{00000000-0005-0000-0000-000040020000}"/>
    <cellStyle name="20% - Accent1 2 2 29 14" xfId="578" xr:uid="{00000000-0005-0000-0000-000041020000}"/>
    <cellStyle name="20% - Accent1 2 2 29 15" xfId="579" xr:uid="{00000000-0005-0000-0000-000042020000}"/>
    <cellStyle name="20% - Accent1 2 2 29 16" xfId="580" xr:uid="{00000000-0005-0000-0000-000043020000}"/>
    <cellStyle name="20% - Accent1 2 2 29 17" xfId="581" xr:uid="{00000000-0005-0000-0000-000044020000}"/>
    <cellStyle name="20% - Accent1 2 2 29 18" xfId="582" xr:uid="{00000000-0005-0000-0000-000045020000}"/>
    <cellStyle name="20% - Accent1 2 2 29 19" xfId="583" xr:uid="{00000000-0005-0000-0000-000046020000}"/>
    <cellStyle name="20% - Accent1 2 2 29 2" xfId="584" xr:uid="{00000000-0005-0000-0000-000047020000}"/>
    <cellStyle name="20% - Accent1 2 2 29 3" xfId="585" xr:uid="{00000000-0005-0000-0000-000048020000}"/>
    <cellStyle name="20% - Accent1 2 2 29 4" xfId="586" xr:uid="{00000000-0005-0000-0000-000049020000}"/>
    <cellStyle name="20% - Accent1 2 2 29 5" xfId="587" xr:uid="{00000000-0005-0000-0000-00004A020000}"/>
    <cellStyle name="20% - Accent1 2 2 29 6" xfId="588" xr:uid="{00000000-0005-0000-0000-00004B020000}"/>
    <cellStyle name="20% - Accent1 2 2 29 7" xfId="589" xr:uid="{00000000-0005-0000-0000-00004C020000}"/>
    <cellStyle name="20% - Accent1 2 2 29 8" xfId="590" xr:uid="{00000000-0005-0000-0000-00004D020000}"/>
    <cellStyle name="20% - Accent1 2 2 29 9" xfId="591" xr:uid="{00000000-0005-0000-0000-00004E020000}"/>
    <cellStyle name="20% - Accent1 2 2 3" xfId="592" xr:uid="{00000000-0005-0000-0000-00004F020000}"/>
    <cellStyle name="20% - Accent1 2 2 3 10" xfId="593" xr:uid="{00000000-0005-0000-0000-000050020000}"/>
    <cellStyle name="20% - Accent1 2 2 3 11" xfId="594" xr:uid="{00000000-0005-0000-0000-000051020000}"/>
    <cellStyle name="20% - Accent1 2 2 3 12" xfId="595" xr:uid="{00000000-0005-0000-0000-000052020000}"/>
    <cellStyle name="20% - Accent1 2 2 3 13" xfId="596" xr:uid="{00000000-0005-0000-0000-000053020000}"/>
    <cellStyle name="20% - Accent1 2 2 3 14" xfId="597" xr:uid="{00000000-0005-0000-0000-000054020000}"/>
    <cellStyle name="20% - Accent1 2 2 3 15" xfId="598" xr:uid="{00000000-0005-0000-0000-000055020000}"/>
    <cellStyle name="20% - Accent1 2 2 3 16" xfId="599" xr:uid="{00000000-0005-0000-0000-000056020000}"/>
    <cellStyle name="20% - Accent1 2 2 3 17" xfId="600" xr:uid="{00000000-0005-0000-0000-000057020000}"/>
    <cellStyle name="20% - Accent1 2 2 3 18" xfId="601" xr:uid="{00000000-0005-0000-0000-000058020000}"/>
    <cellStyle name="20% - Accent1 2 2 3 19" xfId="602" xr:uid="{00000000-0005-0000-0000-000059020000}"/>
    <cellStyle name="20% - Accent1 2 2 3 2" xfId="603" xr:uid="{00000000-0005-0000-0000-00005A020000}"/>
    <cellStyle name="20% - Accent1 2 2 3 3" xfId="604" xr:uid="{00000000-0005-0000-0000-00005B020000}"/>
    <cellStyle name="20% - Accent1 2 2 3 4" xfId="605" xr:uid="{00000000-0005-0000-0000-00005C020000}"/>
    <cellStyle name="20% - Accent1 2 2 3 5" xfId="606" xr:uid="{00000000-0005-0000-0000-00005D020000}"/>
    <cellStyle name="20% - Accent1 2 2 3 6" xfId="607" xr:uid="{00000000-0005-0000-0000-00005E020000}"/>
    <cellStyle name="20% - Accent1 2 2 3 7" xfId="608" xr:uid="{00000000-0005-0000-0000-00005F020000}"/>
    <cellStyle name="20% - Accent1 2 2 3 8" xfId="609" xr:uid="{00000000-0005-0000-0000-000060020000}"/>
    <cellStyle name="20% - Accent1 2 2 3 9" xfId="610" xr:uid="{00000000-0005-0000-0000-000061020000}"/>
    <cellStyle name="20% - Accent1 2 2 30" xfId="611" xr:uid="{00000000-0005-0000-0000-000062020000}"/>
    <cellStyle name="20% - Accent1 2 2 30 10" xfId="612" xr:uid="{00000000-0005-0000-0000-000063020000}"/>
    <cellStyle name="20% - Accent1 2 2 30 11" xfId="613" xr:uid="{00000000-0005-0000-0000-000064020000}"/>
    <cellStyle name="20% - Accent1 2 2 30 12" xfId="614" xr:uid="{00000000-0005-0000-0000-000065020000}"/>
    <cellStyle name="20% - Accent1 2 2 30 13" xfId="615" xr:uid="{00000000-0005-0000-0000-000066020000}"/>
    <cellStyle name="20% - Accent1 2 2 30 14" xfId="616" xr:uid="{00000000-0005-0000-0000-000067020000}"/>
    <cellStyle name="20% - Accent1 2 2 30 15" xfId="617" xr:uid="{00000000-0005-0000-0000-000068020000}"/>
    <cellStyle name="20% - Accent1 2 2 30 16" xfId="618" xr:uid="{00000000-0005-0000-0000-000069020000}"/>
    <cellStyle name="20% - Accent1 2 2 30 17" xfId="619" xr:uid="{00000000-0005-0000-0000-00006A020000}"/>
    <cellStyle name="20% - Accent1 2 2 30 18" xfId="620" xr:uid="{00000000-0005-0000-0000-00006B020000}"/>
    <cellStyle name="20% - Accent1 2 2 30 19" xfId="621" xr:uid="{00000000-0005-0000-0000-00006C020000}"/>
    <cellStyle name="20% - Accent1 2 2 30 2" xfId="622" xr:uid="{00000000-0005-0000-0000-00006D020000}"/>
    <cellStyle name="20% - Accent1 2 2 30 3" xfId="623" xr:uid="{00000000-0005-0000-0000-00006E020000}"/>
    <cellStyle name="20% - Accent1 2 2 30 4" xfId="624" xr:uid="{00000000-0005-0000-0000-00006F020000}"/>
    <cellStyle name="20% - Accent1 2 2 30 5" xfId="625" xr:uid="{00000000-0005-0000-0000-000070020000}"/>
    <cellStyle name="20% - Accent1 2 2 30 6" xfId="626" xr:uid="{00000000-0005-0000-0000-000071020000}"/>
    <cellStyle name="20% - Accent1 2 2 30 7" xfId="627" xr:uid="{00000000-0005-0000-0000-000072020000}"/>
    <cellStyle name="20% - Accent1 2 2 30 8" xfId="628" xr:uid="{00000000-0005-0000-0000-000073020000}"/>
    <cellStyle name="20% - Accent1 2 2 30 9" xfId="629" xr:uid="{00000000-0005-0000-0000-000074020000}"/>
    <cellStyle name="20% - Accent1 2 2 31" xfId="630" xr:uid="{00000000-0005-0000-0000-000075020000}"/>
    <cellStyle name="20% - Accent1 2 2 31 10" xfId="631" xr:uid="{00000000-0005-0000-0000-000076020000}"/>
    <cellStyle name="20% - Accent1 2 2 31 11" xfId="632" xr:uid="{00000000-0005-0000-0000-000077020000}"/>
    <cellStyle name="20% - Accent1 2 2 31 12" xfId="633" xr:uid="{00000000-0005-0000-0000-000078020000}"/>
    <cellStyle name="20% - Accent1 2 2 31 13" xfId="634" xr:uid="{00000000-0005-0000-0000-000079020000}"/>
    <cellStyle name="20% - Accent1 2 2 31 14" xfId="635" xr:uid="{00000000-0005-0000-0000-00007A020000}"/>
    <cellStyle name="20% - Accent1 2 2 31 15" xfId="636" xr:uid="{00000000-0005-0000-0000-00007B020000}"/>
    <cellStyle name="20% - Accent1 2 2 31 16" xfId="637" xr:uid="{00000000-0005-0000-0000-00007C020000}"/>
    <cellStyle name="20% - Accent1 2 2 31 17" xfId="638" xr:uid="{00000000-0005-0000-0000-00007D020000}"/>
    <cellStyle name="20% - Accent1 2 2 31 18" xfId="639" xr:uid="{00000000-0005-0000-0000-00007E020000}"/>
    <cellStyle name="20% - Accent1 2 2 31 19" xfId="640" xr:uid="{00000000-0005-0000-0000-00007F020000}"/>
    <cellStyle name="20% - Accent1 2 2 31 2" xfId="641" xr:uid="{00000000-0005-0000-0000-000080020000}"/>
    <cellStyle name="20% - Accent1 2 2 31 3" xfId="642" xr:uid="{00000000-0005-0000-0000-000081020000}"/>
    <cellStyle name="20% - Accent1 2 2 31 4" xfId="643" xr:uid="{00000000-0005-0000-0000-000082020000}"/>
    <cellStyle name="20% - Accent1 2 2 31 5" xfId="644" xr:uid="{00000000-0005-0000-0000-000083020000}"/>
    <cellStyle name="20% - Accent1 2 2 31 6" xfId="645" xr:uid="{00000000-0005-0000-0000-000084020000}"/>
    <cellStyle name="20% - Accent1 2 2 31 7" xfId="646" xr:uid="{00000000-0005-0000-0000-000085020000}"/>
    <cellStyle name="20% - Accent1 2 2 31 8" xfId="647" xr:uid="{00000000-0005-0000-0000-000086020000}"/>
    <cellStyle name="20% - Accent1 2 2 31 9" xfId="648" xr:uid="{00000000-0005-0000-0000-000087020000}"/>
    <cellStyle name="20% - Accent1 2 2 32" xfId="649" xr:uid="{00000000-0005-0000-0000-000088020000}"/>
    <cellStyle name="20% - Accent1 2 2 32 10" xfId="650" xr:uid="{00000000-0005-0000-0000-000089020000}"/>
    <cellStyle name="20% - Accent1 2 2 32 11" xfId="651" xr:uid="{00000000-0005-0000-0000-00008A020000}"/>
    <cellStyle name="20% - Accent1 2 2 32 12" xfId="652" xr:uid="{00000000-0005-0000-0000-00008B020000}"/>
    <cellStyle name="20% - Accent1 2 2 32 13" xfId="653" xr:uid="{00000000-0005-0000-0000-00008C020000}"/>
    <cellStyle name="20% - Accent1 2 2 32 14" xfId="654" xr:uid="{00000000-0005-0000-0000-00008D020000}"/>
    <cellStyle name="20% - Accent1 2 2 32 15" xfId="655" xr:uid="{00000000-0005-0000-0000-00008E020000}"/>
    <cellStyle name="20% - Accent1 2 2 32 16" xfId="656" xr:uid="{00000000-0005-0000-0000-00008F020000}"/>
    <cellStyle name="20% - Accent1 2 2 32 17" xfId="657" xr:uid="{00000000-0005-0000-0000-000090020000}"/>
    <cellStyle name="20% - Accent1 2 2 32 18" xfId="658" xr:uid="{00000000-0005-0000-0000-000091020000}"/>
    <cellStyle name="20% - Accent1 2 2 32 19" xfId="659" xr:uid="{00000000-0005-0000-0000-000092020000}"/>
    <cellStyle name="20% - Accent1 2 2 32 2" xfId="660" xr:uid="{00000000-0005-0000-0000-000093020000}"/>
    <cellStyle name="20% - Accent1 2 2 32 3" xfId="661" xr:uid="{00000000-0005-0000-0000-000094020000}"/>
    <cellStyle name="20% - Accent1 2 2 32 4" xfId="662" xr:uid="{00000000-0005-0000-0000-000095020000}"/>
    <cellStyle name="20% - Accent1 2 2 32 5" xfId="663" xr:uid="{00000000-0005-0000-0000-000096020000}"/>
    <cellStyle name="20% - Accent1 2 2 32 6" xfId="664" xr:uid="{00000000-0005-0000-0000-000097020000}"/>
    <cellStyle name="20% - Accent1 2 2 32 7" xfId="665" xr:uid="{00000000-0005-0000-0000-000098020000}"/>
    <cellStyle name="20% - Accent1 2 2 32 8" xfId="666" xr:uid="{00000000-0005-0000-0000-000099020000}"/>
    <cellStyle name="20% - Accent1 2 2 32 9" xfId="667" xr:uid="{00000000-0005-0000-0000-00009A020000}"/>
    <cellStyle name="20% - Accent1 2 2 33" xfId="668" xr:uid="{00000000-0005-0000-0000-00009B020000}"/>
    <cellStyle name="20% - Accent1 2 2 33 10" xfId="669" xr:uid="{00000000-0005-0000-0000-00009C020000}"/>
    <cellStyle name="20% - Accent1 2 2 33 11" xfId="670" xr:uid="{00000000-0005-0000-0000-00009D020000}"/>
    <cellStyle name="20% - Accent1 2 2 33 12" xfId="671" xr:uid="{00000000-0005-0000-0000-00009E020000}"/>
    <cellStyle name="20% - Accent1 2 2 33 13" xfId="672" xr:uid="{00000000-0005-0000-0000-00009F020000}"/>
    <cellStyle name="20% - Accent1 2 2 33 14" xfId="673" xr:uid="{00000000-0005-0000-0000-0000A0020000}"/>
    <cellStyle name="20% - Accent1 2 2 33 15" xfId="674" xr:uid="{00000000-0005-0000-0000-0000A1020000}"/>
    <cellStyle name="20% - Accent1 2 2 33 16" xfId="675" xr:uid="{00000000-0005-0000-0000-0000A2020000}"/>
    <cellStyle name="20% - Accent1 2 2 33 17" xfId="676" xr:uid="{00000000-0005-0000-0000-0000A3020000}"/>
    <cellStyle name="20% - Accent1 2 2 33 18" xfId="677" xr:uid="{00000000-0005-0000-0000-0000A4020000}"/>
    <cellStyle name="20% - Accent1 2 2 33 19" xfId="678" xr:uid="{00000000-0005-0000-0000-0000A5020000}"/>
    <cellStyle name="20% - Accent1 2 2 33 2" xfId="679" xr:uid="{00000000-0005-0000-0000-0000A6020000}"/>
    <cellStyle name="20% - Accent1 2 2 33 3" xfId="680" xr:uid="{00000000-0005-0000-0000-0000A7020000}"/>
    <cellStyle name="20% - Accent1 2 2 33 4" xfId="681" xr:uid="{00000000-0005-0000-0000-0000A8020000}"/>
    <cellStyle name="20% - Accent1 2 2 33 5" xfId="682" xr:uid="{00000000-0005-0000-0000-0000A9020000}"/>
    <cellStyle name="20% - Accent1 2 2 33 6" xfId="683" xr:uid="{00000000-0005-0000-0000-0000AA020000}"/>
    <cellStyle name="20% - Accent1 2 2 33 7" xfId="684" xr:uid="{00000000-0005-0000-0000-0000AB020000}"/>
    <cellStyle name="20% - Accent1 2 2 33 8" xfId="685" xr:uid="{00000000-0005-0000-0000-0000AC020000}"/>
    <cellStyle name="20% - Accent1 2 2 33 9" xfId="686" xr:uid="{00000000-0005-0000-0000-0000AD020000}"/>
    <cellStyle name="20% - Accent1 2 2 34" xfId="687" xr:uid="{00000000-0005-0000-0000-0000AE020000}"/>
    <cellStyle name="20% - Accent1 2 2 34 10" xfId="688" xr:uid="{00000000-0005-0000-0000-0000AF020000}"/>
    <cellStyle name="20% - Accent1 2 2 34 11" xfId="689" xr:uid="{00000000-0005-0000-0000-0000B0020000}"/>
    <cellStyle name="20% - Accent1 2 2 34 12" xfId="690" xr:uid="{00000000-0005-0000-0000-0000B1020000}"/>
    <cellStyle name="20% - Accent1 2 2 34 13" xfId="691" xr:uid="{00000000-0005-0000-0000-0000B2020000}"/>
    <cellStyle name="20% - Accent1 2 2 34 14" xfId="692" xr:uid="{00000000-0005-0000-0000-0000B3020000}"/>
    <cellStyle name="20% - Accent1 2 2 34 15" xfId="693" xr:uid="{00000000-0005-0000-0000-0000B4020000}"/>
    <cellStyle name="20% - Accent1 2 2 34 16" xfId="694" xr:uid="{00000000-0005-0000-0000-0000B5020000}"/>
    <cellStyle name="20% - Accent1 2 2 34 17" xfId="695" xr:uid="{00000000-0005-0000-0000-0000B6020000}"/>
    <cellStyle name="20% - Accent1 2 2 34 18" xfId="696" xr:uid="{00000000-0005-0000-0000-0000B7020000}"/>
    <cellStyle name="20% - Accent1 2 2 34 19" xfId="697" xr:uid="{00000000-0005-0000-0000-0000B8020000}"/>
    <cellStyle name="20% - Accent1 2 2 34 2" xfId="698" xr:uid="{00000000-0005-0000-0000-0000B9020000}"/>
    <cellStyle name="20% - Accent1 2 2 34 3" xfId="699" xr:uid="{00000000-0005-0000-0000-0000BA020000}"/>
    <cellStyle name="20% - Accent1 2 2 34 4" xfId="700" xr:uid="{00000000-0005-0000-0000-0000BB020000}"/>
    <cellStyle name="20% - Accent1 2 2 34 5" xfId="701" xr:uid="{00000000-0005-0000-0000-0000BC020000}"/>
    <cellStyle name="20% - Accent1 2 2 34 6" xfId="702" xr:uid="{00000000-0005-0000-0000-0000BD020000}"/>
    <cellStyle name="20% - Accent1 2 2 34 7" xfId="703" xr:uid="{00000000-0005-0000-0000-0000BE020000}"/>
    <cellStyle name="20% - Accent1 2 2 34 8" xfId="704" xr:uid="{00000000-0005-0000-0000-0000BF020000}"/>
    <cellStyle name="20% - Accent1 2 2 34 9" xfId="705" xr:uid="{00000000-0005-0000-0000-0000C0020000}"/>
    <cellStyle name="20% - Accent1 2 2 35" xfId="706" xr:uid="{00000000-0005-0000-0000-0000C1020000}"/>
    <cellStyle name="20% - Accent1 2 2 35 10" xfId="707" xr:uid="{00000000-0005-0000-0000-0000C2020000}"/>
    <cellStyle name="20% - Accent1 2 2 35 11" xfId="708" xr:uid="{00000000-0005-0000-0000-0000C3020000}"/>
    <cellStyle name="20% - Accent1 2 2 35 12" xfId="709" xr:uid="{00000000-0005-0000-0000-0000C4020000}"/>
    <cellStyle name="20% - Accent1 2 2 35 13" xfId="710" xr:uid="{00000000-0005-0000-0000-0000C5020000}"/>
    <cellStyle name="20% - Accent1 2 2 35 14" xfId="711" xr:uid="{00000000-0005-0000-0000-0000C6020000}"/>
    <cellStyle name="20% - Accent1 2 2 35 15" xfId="712" xr:uid="{00000000-0005-0000-0000-0000C7020000}"/>
    <cellStyle name="20% - Accent1 2 2 35 16" xfId="713" xr:uid="{00000000-0005-0000-0000-0000C8020000}"/>
    <cellStyle name="20% - Accent1 2 2 35 17" xfId="714" xr:uid="{00000000-0005-0000-0000-0000C9020000}"/>
    <cellStyle name="20% - Accent1 2 2 35 18" xfId="715" xr:uid="{00000000-0005-0000-0000-0000CA020000}"/>
    <cellStyle name="20% - Accent1 2 2 35 19" xfId="716" xr:uid="{00000000-0005-0000-0000-0000CB020000}"/>
    <cellStyle name="20% - Accent1 2 2 35 2" xfId="717" xr:uid="{00000000-0005-0000-0000-0000CC020000}"/>
    <cellStyle name="20% - Accent1 2 2 35 3" xfId="718" xr:uid="{00000000-0005-0000-0000-0000CD020000}"/>
    <cellStyle name="20% - Accent1 2 2 35 4" xfId="719" xr:uid="{00000000-0005-0000-0000-0000CE020000}"/>
    <cellStyle name="20% - Accent1 2 2 35 5" xfId="720" xr:uid="{00000000-0005-0000-0000-0000CF020000}"/>
    <cellStyle name="20% - Accent1 2 2 35 6" xfId="721" xr:uid="{00000000-0005-0000-0000-0000D0020000}"/>
    <cellStyle name="20% - Accent1 2 2 35 7" xfId="722" xr:uid="{00000000-0005-0000-0000-0000D1020000}"/>
    <cellStyle name="20% - Accent1 2 2 35 8" xfId="723" xr:uid="{00000000-0005-0000-0000-0000D2020000}"/>
    <cellStyle name="20% - Accent1 2 2 35 9" xfId="724" xr:uid="{00000000-0005-0000-0000-0000D3020000}"/>
    <cellStyle name="20% - Accent1 2 2 36" xfId="725" xr:uid="{00000000-0005-0000-0000-0000D4020000}"/>
    <cellStyle name="20% - Accent1 2 2 36 10" xfId="726" xr:uid="{00000000-0005-0000-0000-0000D5020000}"/>
    <cellStyle name="20% - Accent1 2 2 36 11" xfId="727" xr:uid="{00000000-0005-0000-0000-0000D6020000}"/>
    <cellStyle name="20% - Accent1 2 2 36 12" xfId="728" xr:uid="{00000000-0005-0000-0000-0000D7020000}"/>
    <cellStyle name="20% - Accent1 2 2 36 13" xfId="729" xr:uid="{00000000-0005-0000-0000-0000D8020000}"/>
    <cellStyle name="20% - Accent1 2 2 36 14" xfId="730" xr:uid="{00000000-0005-0000-0000-0000D9020000}"/>
    <cellStyle name="20% - Accent1 2 2 36 15" xfId="731" xr:uid="{00000000-0005-0000-0000-0000DA020000}"/>
    <cellStyle name="20% - Accent1 2 2 36 16" xfId="732" xr:uid="{00000000-0005-0000-0000-0000DB020000}"/>
    <cellStyle name="20% - Accent1 2 2 36 17" xfId="733" xr:uid="{00000000-0005-0000-0000-0000DC020000}"/>
    <cellStyle name="20% - Accent1 2 2 36 18" xfId="734" xr:uid="{00000000-0005-0000-0000-0000DD020000}"/>
    <cellStyle name="20% - Accent1 2 2 36 19" xfId="735" xr:uid="{00000000-0005-0000-0000-0000DE020000}"/>
    <cellStyle name="20% - Accent1 2 2 36 2" xfId="736" xr:uid="{00000000-0005-0000-0000-0000DF020000}"/>
    <cellStyle name="20% - Accent1 2 2 36 3" xfId="737" xr:uid="{00000000-0005-0000-0000-0000E0020000}"/>
    <cellStyle name="20% - Accent1 2 2 36 4" xfId="738" xr:uid="{00000000-0005-0000-0000-0000E1020000}"/>
    <cellStyle name="20% - Accent1 2 2 36 5" xfId="739" xr:uid="{00000000-0005-0000-0000-0000E2020000}"/>
    <cellStyle name="20% - Accent1 2 2 36 6" xfId="740" xr:uid="{00000000-0005-0000-0000-0000E3020000}"/>
    <cellStyle name="20% - Accent1 2 2 36 7" xfId="741" xr:uid="{00000000-0005-0000-0000-0000E4020000}"/>
    <cellStyle name="20% - Accent1 2 2 36 8" xfId="742" xr:uid="{00000000-0005-0000-0000-0000E5020000}"/>
    <cellStyle name="20% - Accent1 2 2 36 9" xfId="743" xr:uid="{00000000-0005-0000-0000-0000E6020000}"/>
    <cellStyle name="20% - Accent1 2 2 37" xfId="744" xr:uid="{00000000-0005-0000-0000-0000E7020000}"/>
    <cellStyle name="20% - Accent1 2 2 37 10" xfId="745" xr:uid="{00000000-0005-0000-0000-0000E8020000}"/>
    <cellStyle name="20% - Accent1 2 2 37 11" xfId="746" xr:uid="{00000000-0005-0000-0000-0000E9020000}"/>
    <cellStyle name="20% - Accent1 2 2 37 12" xfId="747" xr:uid="{00000000-0005-0000-0000-0000EA020000}"/>
    <cellStyle name="20% - Accent1 2 2 37 13" xfId="748" xr:uid="{00000000-0005-0000-0000-0000EB020000}"/>
    <cellStyle name="20% - Accent1 2 2 37 14" xfId="749" xr:uid="{00000000-0005-0000-0000-0000EC020000}"/>
    <cellStyle name="20% - Accent1 2 2 37 15" xfId="750" xr:uid="{00000000-0005-0000-0000-0000ED020000}"/>
    <cellStyle name="20% - Accent1 2 2 37 16" xfId="751" xr:uid="{00000000-0005-0000-0000-0000EE020000}"/>
    <cellStyle name="20% - Accent1 2 2 37 17" xfId="752" xr:uid="{00000000-0005-0000-0000-0000EF020000}"/>
    <cellStyle name="20% - Accent1 2 2 37 18" xfId="753" xr:uid="{00000000-0005-0000-0000-0000F0020000}"/>
    <cellStyle name="20% - Accent1 2 2 37 19" xfId="754" xr:uid="{00000000-0005-0000-0000-0000F1020000}"/>
    <cellStyle name="20% - Accent1 2 2 37 2" xfId="755" xr:uid="{00000000-0005-0000-0000-0000F2020000}"/>
    <cellStyle name="20% - Accent1 2 2 37 3" xfId="756" xr:uid="{00000000-0005-0000-0000-0000F3020000}"/>
    <cellStyle name="20% - Accent1 2 2 37 4" xfId="757" xr:uid="{00000000-0005-0000-0000-0000F4020000}"/>
    <cellStyle name="20% - Accent1 2 2 37 5" xfId="758" xr:uid="{00000000-0005-0000-0000-0000F5020000}"/>
    <cellStyle name="20% - Accent1 2 2 37 6" xfId="759" xr:uid="{00000000-0005-0000-0000-0000F6020000}"/>
    <cellStyle name="20% - Accent1 2 2 37 7" xfId="760" xr:uid="{00000000-0005-0000-0000-0000F7020000}"/>
    <cellStyle name="20% - Accent1 2 2 37 8" xfId="761" xr:uid="{00000000-0005-0000-0000-0000F8020000}"/>
    <cellStyle name="20% - Accent1 2 2 37 9" xfId="762" xr:uid="{00000000-0005-0000-0000-0000F9020000}"/>
    <cellStyle name="20% - Accent1 2 2 38" xfId="763" xr:uid="{00000000-0005-0000-0000-0000FA020000}"/>
    <cellStyle name="20% - Accent1 2 2 38 10" xfId="764" xr:uid="{00000000-0005-0000-0000-0000FB020000}"/>
    <cellStyle name="20% - Accent1 2 2 38 11" xfId="765" xr:uid="{00000000-0005-0000-0000-0000FC020000}"/>
    <cellStyle name="20% - Accent1 2 2 38 12" xfId="766" xr:uid="{00000000-0005-0000-0000-0000FD020000}"/>
    <cellStyle name="20% - Accent1 2 2 38 13" xfId="767" xr:uid="{00000000-0005-0000-0000-0000FE020000}"/>
    <cellStyle name="20% - Accent1 2 2 38 14" xfId="768" xr:uid="{00000000-0005-0000-0000-0000FF020000}"/>
    <cellStyle name="20% - Accent1 2 2 38 15" xfId="769" xr:uid="{00000000-0005-0000-0000-000000030000}"/>
    <cellStyle name="20% - Accent1 2 2 38 16" xfId="770" xr:uid="{00000000-0005-0000-0000-000001030000}"/>
    <cellStyle name="20% - Accent1 2 2 38 17" xfId="771" xr:uid="{00000000-0005-0000-0000-000002030000}"/>
    <cellStyle name="20% - Accent1 2 2 38 18" xfId="772" xr:uid="{00000000-0005-0000-0000-000003030000}"/>
    <cellStyle name="20% - Accent1 2 2 38 19" xfId="773" xr:uid="{00000000-0005-0000-0000-000004030000}"/>
    <cellStyle name="20% - Accent1 2 2 38 2" xfId="774" xr:uid="{00000000-0005-0000-0000-000005030000}"/>
    <cellStyle name="20% - Accent1 2 2 38 3" xfId="775" xr:uid="{00000000-0005-0000-0000-000006030000}"/>
    <cellStyle name="20% - Accent1 2 2 38 4" xfId="776" xr:uid="{00000000-0005-0000-0000-000007030000}"/>
    <cellStyle name="20% - Accent1 2 2 38 5" xfId="777" xr:uid="{00000000-0005-0000-0000-000008030000}"/>
    <cellStyle name="20% - Accent1 2 2 38 6" xfId="778" xr:uid="{00000000-0005-0000-0000-000009030000}"/>
    <cellStyle name="20% - Accent1 2 2 38 7" xfId="779" xr:uid="{00000000-0005-0000-0000-00000A030000}"/>
    <cellStyle name="20% - Accent1 2 2 38 8" xfId="780" xr:uid="{00000000-0005-0000-0000-00000B030000}"/>
    <cellStyle name="20% - Accent1 2 2 38 9" xfId="781" xr:uid="{00000000-0005-0000-0000-00000C030000}"/>
    <cellStyle name="20% - Accent1 2 2 39" xfId="782" xr:uid="{00000000-0005-0000-0000-00000D030000}"/>
    <cellStyle name="20% - Accent1 2 2 39 10" xfId="783" xr:uid="{00000000-0005-0000-0000-00000E030000}"/>
    <cellStyle name="20% - Accent1 2 2 39 11" xfId="784" xr:uid="{00000000-0005-0000-0000-00000F030000}"/>
    <cellStyle name="20% - Accent1 2 2 39 12" xfId="785" xr:uid="{00000000-0005-0000-0000-000010030000}"/>
    <cellStyle name="20% - Accent1 2 2 39 13" xfId="786" xr:uid="{00000000-0005-0000-0000-000011030000}"/>
    <cellStyle name="20% - Accent1 2 2 39 14" xfId="787" xr:uid="{00000000-0005-0000-0000-000012030000}"/>
    <cellStyle name="20% - Accent1 2 2 39 15" xfId="788" xr:uid="{00000000-0005-0000-0000-000013030000}"/>
    <cellStyle name="20% - Accent1 2 2 39 16" xfId="789" xr:uid="{00000000-0005-0000-0000-000014030000}"/>
    <cellStyle name="20% - Accent1 2 2 39 17" xfId="790" xr:uid="{00000000-0005-0000-0000-000015030000}"/>
    <cellStyle name="20% - Accent1 2 2 39 18" xfId="791" xr:uid="{00000000-0005-0000-0000-000016030000}"/>
    <cellStyle name="20% - Accent1 2 2 39 19" xfId="792" xr:uid="{00000000-0005-0000-0000-000017030000}"/>
    <cellStyle name="20% - Accent1 2 2 39 2" xfId="793" xr:uid="{00000000-0005-0000-0000-000018030000}"/>
    <cellStyle name="20% - Accent1 2 2 39 3" xfId="794" xr:uid="{00000000-0005-0000-0000-000019030000}"/>
    <cellStyle name="20% - Accent1 2 2 39 4" xfId="795" xr:uid="{00000000-0005-0000-0000-00001A030000}"/>
    <cellStyle name="20% - Accent1 2 2 39 5" xfId="796" xr:uid="{00000000-0005-0000-0000-00001B030000}"/>
    <cellStyle name="20% - Accent1 2 2 39 6" xfId="797" xr:uid="{00000000-0005-0000-0000-00001C030000}"/>
    <cellStyle name="20% - Accent1 2 2 39 7" xfId="798" xr:uid="{00000000-0005-0000-0000-00001D030000}"/>
    <cellStyle name="20% - Accent1 2 2 39 8" xfId="799" xr:uid="{00000000-0005-0000-0000-00001E030000}"/>
    <cellStyle name="20% - Accent1 2 2 39 9" xfId="800" xr:uid="{00000000-0005-0000-0000-00001F030000}"/>
    <cellStyle name="20% - Accent1 2 2 4" xfId="801" xr:uid="{00000000-0005-0000-0000-000020030000}"/>
    <cellStyle name="20% - Accent1 2 2 4 10" xfId="802" xr:uid="{00000000-0005-0000-0000-000021030000}"/>
    <cellStyle name="20% - Accent1 2 2 4 11" xfId="803" xr:uid="{00000000-0005-0000-0000-000022030000}"/>
    <cellStyle name="20% - Accent1 2 2 4 12" xfId="804" xr:uid="{00000000-0005-0000-0000-000023030000}"/>
    <cellStyle name="20% - Accent1 2 2 4 13" xfId="805" xr:uid="{00000000-0005-0000-0000-000024030000}"/>
    <cellStyle name="20% - Accent1 2 2 4 14" xfId="806" xr:uid="{00000000-0005-0000-0000-000025030000}"/>
    <cellStyle name="20% - Accent1 2 2 4 15" xfId="807" xr:uid="{00000000-0005-0000-0000-000026030000}"/>
    <cellStyle name="20% - Accent1 2 2 4 16" xfId="808" xr:uid="{00000000-0005-0000-0000-000027030000}"/>
    <cellStyle name="20% - Accent1 2 2 4 17" xfId="809" xr:uid="{00000000-0005-0000-0000-000028030000}"/>
    <cellStyle name="20% - Accent1 2 2 4 18" xfId="810" xr:uid="{00000000-0005-0000-0000-000029030000}"/>
    <cellStyle name="20% - Accent1 2 2 4 19" xfId="811" xr:uid="{00000000-0005-0000-0000-00002A030000}"/>
    <cellStyle name="20% - Accent1 2 2 4 2" xfId="812" xr:uid="{00000000-0005-0000-0000-00002B030000}"/>
    <cellStyle name="20% - Accent1 2 2 4 3" xfId="813" xr:uid="{00000000-0005-0000-0000-00002C030000}"/>
    <cellStyle name="20% - Accent1 2 2 4 4" xfId="814" xr:uid="{00000000-0005-0000-0000-00002D030000}"/>
    <cellStyle name="20% - Accent1 2 2 4 5" xfId="815" xr:uid="{00000000-0005-0000-0000-00002E030000}"/>
    <cellStyle name="20% - Accent1 2 2 4 6" xfId="816" xr:uid="{00000000-0005-0000-0000-00002F030000}"/>
    <cellStyle name="20% - Accent1 2 2 4 7" xfId="817" xr:uid="{00000000-0005-0000-0000-000030030000}"/>
    <cellStyle name="20% - Accent1 2 2 4 8" xfId="818" xr:uid="{00000000-0005-0000-0000-000031030000}"/>
    <cellStyle name="20% - Accent1 2 2 4 9" xfId="819" xr:uid="{00000000-0005-0000-0000-000032030000}"/>
    <cellStyle name="20% - Accent1 2 2 40" xfId="820" xr:uid="{00000000-0005-0000-0000-000033030000}"/>
    <cellStyle name="20% - Accent1 2 2 40 10" xfId="821" xr:uid="{00000000-0005-0000-0000-000034030000}"/>
    <cellStyle name="20% - Accent1 2 2 40 11" xfId="822" xr:uid="{00000000-0005-0000-0000-000035030000}"/>
    <cellStyle name="20% - Accent1 2 2 40 12" xfId="823" xr:uid="{00000000-0005-0000-0000-000036030000}"/>
    <cellStyle name="20% - Accent1 2 2 40 13" xfId="824" xr:uid="{00000000-0005-0000-0000-000037030000}"/>
    <cellStyle name="20% - Accent1 2 2 40 14" xfId="825" xr:uid="{00000000-0005-0000-0000-000038030000}"/>
    <cellStyle name="20% - Accent1 2 2 40 15" xfId="826" xr:uid="{00000000-0005-0000-0000-000039030000}"/>
    <cellStyle name="20% - Accent1 2 2 40 16" xfId="827" xr:uid="{00000000-0005-0000-0000-00003A030000}"/>
    <cellStyle name="20% - Accent1 2 2 40 17" xfId="828" xr:uid="{00000000-0005-0000-0000-00003B030000}"/>
    <cellStyle name="20% - Accent1 2 2 40 18" xfId="829" xr:uid="{00000000-0005-0000-0000-00003C030000}"/>
    <cellStyle name="20% - Accent1 2 2 40 19" xfId="830" xr:uid="{00000000-0005-0000-0000-00003D030000}"/>
    <cellStyle name="20% - Accent1 2 2 40 2" xfId="831" xr:uid="{00000000-0005-0000-0000-00003E030000}"/>
    <cellStyle name="20% - Accent1 2 2 40 3" xfId="832" xr:uid="{00000000-0005-0000-0000-00003F030000}"/>
    <cellStyle name="20% - Accent1 2 2 40 4" xfId="833" xr:uid="{00000000-0005-0000-0000-000040030000}"/>
    <cellStyle name="20% - Accent1 2 2 40 5" xfId="834" xr:uid="{00000000-0005-0000-0000-000041030000}"/>
    <cellStyle name="20% - Accent1 2 2 40 6" xfId="835" xr:uid="{00000000-0005-0000-0000-000042030000}"/>
    <cellStyle name="20% - Accent1 2 2 40 7" xfId="836" xr:uid="{00000000-0005-0000-0000-000043030000}"/>
    <cellStyle name="20% - Accent1 2 2 40 8" xfId="837" xr:uid="{00000000-0005-0000-0000-000044030000}"/>
    <cellStyle name="20% - Accent1 2 2 40 9" xfId="838" xr:uid="{00000000-0005-0000-0000-000045030000}"/>
    <cellStyle name="20% - Accent1 2 2 41" xfId="839" xr:uid="{00000000-0005-0000-0000-000046030000}"/>
    <cellStyle name="20% - Accent1 2 2 41 10" xfId="840" xr:uid="{00000000-0005-0000-0000-000047030000}"/>
    <cellStyle name="20% - Accent1 2 2 41 11" xfId="841" xr:uid="{00000000-0005-0000-0000-000048030000}"/>
    <cellStyle name="20% - Accent1 2 2 41 12" xfId="842" xr:uid="{00000000-0005-0000-0000-000049030000}"/>
    <cellStyle name="20% - Accent1 2 2 41 13" xfId="843" xr:uid="{00000000-0005-0000-0000-00004A030000}"/>
    <cellStyle name="20% - Accent1 2 2 41 14" xfId="844" xr:uid="{00000000-0005-0000-0000-00004B030000}"/>
    <cellStyle name="20% - Accent1 2 2 41 15" xfId="845" xr:uid="{00000000-0005-0000-0000-00004C030000}"/>
    <cellStyle name="20% - Accent1 2 2 41 16" xfId="846" xr:uid="{00000000-0005-0000-0000-00004D030000}"/>
    <cellStyle name="20% - Accent1 2 2 41 17" xfId="847" xr:uid="{00000000-0005-0000-0000-00004E030000}"/>
    <cellStyle name="20% - Accent1 2 2 41 18" xfId="848" xr:uid="{00000000-0005-0000-0000-00004F030000}"/>
    <cellStyle name="20% - Accent1 2 2 41 19" xfId="849" xr:uid="{00000000-0005-0000-0000-000050030000}"/>
    <cellStyle name="20% - Accent1 2 2 41 2" xfId="850" xr:uid="{00000000-0005-0000-0000-000051030000}"/>
    <cellStyle name="20% - Accent1 2 2 41 3" xfId="851" xr:uid="{00000000-0005-0000-0000-000052030000}"/>
    <cellStyle name="20% - Accent1 2 2 41 4" xfId="852" xr:uid="{00000000-0005-0000-0000-000053030000}"/>
    <cellStyle name="20% - Accent1 2 2 41 5" xfId="853" xr:uid="{00000000-0005-0000-0000-000054030000}"/>
    <cellStyle name="20% - Accent1 2 2 41 6" xfId="854" xr:uid="{00000000-0005-0000-0000-000055030000}"/>
    <cellStyle name="20% - Accent1 2 2 41 7" xfId="855" xr:uid="{00000000-0005-0000-0000-000056030000}"/>
    <cellStyle name="20% - Accent1 2 2 41 8" xfId="856" xr:uid="{00000000-0005-0000-0000-000057030000}"/>
    <cellStyle name="20% - Accent1 2 2 41 9" xfId="857" xr:uid="{00000000-0005-0000-0000-000058030000}"/>
    <cellStyle name="20% - Accent1 2 2 42" xfId="858" xr:uid="{00000000-0005-0000-0000-000059030000}"/>
    <cellStyle name="20% - Accent1 2 2 42 10" xfId="859" xr:uid="{00000000-0005-0000-0000-00005A030000}"/>
    <cellStyle name="20% - Accent1 2 2 42 11" xfId="860" xr:uid="{00000000-0005-0000-0000-00005B030000}"/>
    <cellStyle name="20% - Accent1 2 2 42 12" xfId="861" xr:uid="{00000000-0005-0000-0000-00005C030000}"/>
    <cellStyle name="20% - Accent1 2 2 42 13" xfId="862" xr:uid="{00000000-0005-0000-0000-00005D030000}"/>
    <cellStyle name="20% - Accent1 2 2 42 14" xfId="863" xr:uid="{00000000-0005-0000-0000-00005E030000}"/>
    <cellStyle name="20% - Accent1 2 2 42 15" xfId="864" xr:uid="{00000000-0005-0000-0000-00005F030000}"/>
    <cellStyle name="20% - Accent1 2 2 42 16" xfId="865" xr:uid="{00000000-0005-0000-0000-000060030000}"/>
    <cellStyle name="20% - Accent1 2 2 42 17" xfId="866" xr:uid="{00000000-0005-0000-0000-000061030000}"/>
    <cellStyle name="20% - Accent1 2 2 42 18" xfId="867" xr:uid="{00000000-0005-0000-0000-000062030000}"/>
    <cellStyle name="20% - Accent1 2 2 42 19" xfId="868" xr:uid="{00000000-0005-0000-0000-000063030000}"/>
    <cellStyle name="20% - Accent1 2 2 42 2" xfId="869" xr:uid="{00000000-0005-0000-0000-000064030000}"/>
    <cellStyle name="20% - Accent1 2 2 42 3" xfId="870" xr:uid="{00000000-0005-0000-0000-000065030000}"/>
    <cellStyle name="20% - Accent1 2 2 42 4" xfId="871" xr:uid="{00000000-0005-0000-0000-000066030000}"/>
    <cellStyle name="20% - Accent1 2 2 42 5" xfId="872" xr:uid="{00000000-0005-0000-0000-000067030000}"/>
    <cellStyle name="20% - Accent1 2 2 42 6" xfId="873" xr:uid="{00000000-0005-0000-0000-000068030000}"/>
    <cellStyle name="20% - Accent1 2 2 42 7" xfId="874" xr:uid="{00000000-0005-0000-0000-000069030000}"/>
    <cellStyle name="20% - Accent1 2 2 42 8" xfId="875" xr:uid="{00000000-0005-0000-0000-00006A030000}"/>
    <cellStyle name="20% - Accent1 2 2 42 9" xfId="876" xr:uid="{00000000-0005-0000-0000-00006B030000}"/>
    <cellStyle name="20% - Accent1 2 2 43" xfId="877" xr:uid="{00000000-0005-0000-0000-00006C030000}"/>
    <cellStyle name="20% - Accent1 2 2 43 10" xfId="878" xr:uid="{00000000-0005-0000-0000-00006D030000}"/>
    <cellStyle name="20% - Accent1 2 2 43 11" xfId="879" xr:uid="{00000000-0005-0000-0000-00006E030000}"/>
    <cellStyle name="20% - Accent1 2 2 43 12" xfId="880" xr:uid="{00000000-0005-0000-0000-00006F030000}"/>
    <cellStyle name="20% - Accent1 2 2 43 13" xfId="881" xr:uid="{00000000-0005-0000-0000-000070030000}"/>
    <cellStyle name="20% - Accent1 2 2 43 14" xfId="882" xr:uid="{00000000-0005-0000-0000-000071030000}"/>
    <cellStyle name="20% - Accent1 2 2 43 15" xfId="883" xr:uid="{00000000-0005-0000-0000-000072030000}"/>
    <cellStyle name="20% - Accent1 2 2 43 16" xfId="884" xr:uid="{00000000-0005-0000-0000-000073030000}"/>
    <cellStyle name="20% - Accent1 2 2 43 17" xfId="885" xr:uid="{00000000-0005-0000-0000-000074030000}"/>
    <cellStyle name="20% - Accent1 2 2 43 18" xfId="886" xr:uid="{00000000-0005-0000-0000-000075030000}"/>
    <cellStyle name="20% - Accent1 2 2 43 19" xfId="887" xr:uid="{00000000-0005-0000-0000-000076030000}"/>
    <cellStyle name="20% - Accent1 2 2 43 2" xfId="888" xr:uid="{00000000-0005-0000-0000-000077030000}"/>
    <cellStyle name="20% - Accent1 2 2 43 3" xfId="889" xr:uid="{00000000-0005-0000-0000-000078030000}"/>
    <cellStyle name="20% - Accent1 2 2 43 4" xfId="890" xr:uid="{00000000-0005-0000-0000-000079030000}"/>
    <cellStyle name="20% - Accent1 2 2 43 5" xfId="891" xr:uid="{00000000-0005-0000-0000-00007A030000}"/>
    <cellStyle name="20% - Accent1 2 2 43 6" xfId="892" xr:uid="{00000000-0005-0000-0000-00007B030000}"/>
    <cellStyle name="20% - Accent1 2 2 43 7" xfId="893" xr:uid="{00000000-0005-0000-0000-00007C030000}"/>
    <cellStyle name="20% - Accent1 2 2 43 8" xfId="894" xr:uid="{00000000-0005-0000-0000-00007D030000}"/>
    <cellStyle name="20% - Accent1 2 2 43 9" xfId="895" xr:uid="{00000000-0005-0000-0000-00007E030000}"/>
    <cellStyle name="20% - Accent1 2 2 44" xfId="896" xr:uid="{00000000-0005-0000-0000-00007F030000}"/>
    <cellStyle name="20% - Accent1 2 2 44 10" xfId="897" xr:uid="{00000000-0005-0000-0000-000080030000}"/>
    <cellStyle name="20% - Accent1 2 2 44 11" xfId="898" xr:uid="{00000000-0005-0000-0000-000081030000}"/>
    <cellStyle name="20% - Accent1 2 2 44 12" xfId="899" xr:uid="{00000000-0005-0000-0000-000082030000}"/>
    <cellStyle name="20% - Accent1 2 2 44 13" xfId="900" xr:uid="{00000000-0005-0000-0000-000083030000}"/>
    <cellStyle name="20% - Accent1 2 2 44 14" xfId="901" xr:uid="{00000000-0005-0000-0000-000084030000}"/>
    <cellStyle name="20% - Accent1 2 2 44 15" xfId="902" xr:uid="{00000000-0005-0000-0000-000085030000}"/>
    <cellStyle name="20% - Accent1 2 2 44 16" xfId="903" xr:uid="{00000000-0005-0000-0000-000086030000}"/>
    <cellStyle name="20% - Accent1 2 2 44 17" xfId="904" xr:uid="{00000000-0005-0000-0000-000087030000}"/>
    <cellStyle name="20% - Accent1 2 2 44 18" xfId="905" xr:uid="{00000000-0005-0000-0000-000088030000}"/>
    <cellStyle name="20% - Accent1 2 2 44 19" xfId="906" xr:uid="{00000000-0005-0000-0000-000089030000}"/>
    <cellStyle name="20% - Accent1 2 2 44 2" xfId="907" xr:uid="{00000000-0005-0000-0000-00008A030000}"/>
    <cellStyle name="20% - Accent1 2 2 44 3" xfId="908" xr:uid="{00000000-0005-0000-0000-00008B030000}"/>
    <cellStyle name="20% - Accent1 2 2 44 4" xfId="909" xr:uid="{00000000-0005-0000-0000-00008C030000}"/>
    <cellStyle name="20% - Accent1 2 2 44 5" xfId="910" xr:uid="{00000000-0005-0000-0000-00008D030000}"/>
    <cellStyle name="20% - Accent1 2 2 44 6" xfId="911" xr:uid="{00000000-0005-0000-0000-00008E030000}"/>
    <cellStyle name="20% - Accent1 2 2 44 7" xfId="912" xr:uid="{00000000-0005-0000-0000-00008F030000}"/>
    <cellStyle name="20% - Accent1 2 2 44 8" xfId="913" xr:uid="{00000000-0005-0000-0000-000090030000}"/>
    <cellStyle name="20% - Accent1 2 2 44 9" xfId="914" xr:uid="{00000000-0005-0000-0000-000091030000}"/>
    <cellStyle name="20% - Accent1 2 2 45" xfId="915" xr:uid="{00000000-0005-0000-0000-000092030000}"/>
    <cellStyle name="20% - Accent1 2 2 45 10" xfId="916" xr:uid="{00000000-0005-0000-0000-000093030000}"/>
    <cellStyle name="20% - Accent1 2 2 45 11" xfId="917" xr:uid="{00000000-0005-0000-0000-000094030000}"/>
    <cellStyle name="20% - Accent1 2 2 45 12" xfId="918" xr:uid="{00000000-0005-0000-0000-000095030000}"/>
    <cellStyle name="20% - Accent1 2 2 45 13" xfId="919" xr:uid="{00000000-0005-0000-0000-000096030000}"/>
    <cellStyle name="20% - Accent1 2 2 45 14" xfId="920" xr:uid="{00000000-0005-0000-0000-000097030000}"/>
    <cellStyle name="20% - Accent1 2 2 45 15" xfId="921" xr:uid="{00000000-0005-0000-0000-000098030000}"/>
    <cellStyle name="20% - Accent1 2 2 45 16" xfId="922" xr:uid="{00000000-0005-0000-0000-000099030000}"/>
    <cellStyle name="20% - Accent1 2 2 45 17" xfId="923" xr:uid="{00000000-0005-0000-0000-00009A030000}"/>
    <cellStyle name="20% - Accent1 2 2 45 18" xfId="924" xr:uid="{00000000-0005-0000-0000-00009B030000}"/>
    <cellStyle name="20% - Accent1 2 2 45 19" xfId="925" xr:uid="{00000000-0005-0000-0000-00009C030000}"/>
    <cellStyle name="20% - Accent1 2 2 45 2" xfId="926" xr:uid="{00000000-0005-0000-0000-00009D030000}"/>
    <cellStyle name="20% - Accent1 2 2 45 3" xfId="927" xr:uid="{00000000-0005-0000-0000-00009E030000}"/>
    <cellStyle name="20% - Accent1 2 2 45 4" xfId="928" xr:uid="{00000000-0005-0000-0000-00009F030000}"/>
    <cellStyle name="20% - Accent1 2 2 45 5" xfId="929" xr:uid="{00000000-0005-0000-0000-0000A0030000}"/>
    <cellStyle name="20% - Accent1 2 2 45 6" xfId="930" xr:uid="{00000000-0005-0000-0000-0000A1030000}"/>
    <cellStyle name="20% - Accent1 2 2 45 7" xfId="931" xr:uid="{00000000-0005-0000-0000-0000A2030000}"/>
    <cellStyle name="20% - Accent1 2 2 45 8" xfId="932" xr:uid="{00000000-0005-0000-0000-0000A3030000}"/>
    <cellStyle name="20% - Accent1 2 2 45 9" xfId="933" xr:uid="{00000000-0005-0000-0000-0000A4030000}"/>
    <cellStyle name="20% - Accent1 2 2 46" xfId="934" xr:uid="{00000000-0005-0000-0000-0000A5030000}"/>
    <cellStyle name="20% - Accent1 2 2 46 10" xfId="935" xr:uid="{00000000-0005-0000-0000-0000A6030000}"/>
    <cellStyle name="20% - Accent1 2 2 46 11" xfId="936" xr:uid="{00000000-0005-0000-0000-0000A7030000}"/>
    <cellStyle name="20% - Accent1 2 2 46 12" xfId="937" xr:uid="{00000000-0005-0000-0000-0000A8030000}"/>
    <cellStyle name="20% - Accent1 2 2 46 13" xfId="938" xr:uid="{00000000-0005-0000-0000-0000A9030000}"/>
    <cellStyle name="20% - Accent1 2 2 46 14" xfId="939" xr:uid="{00000000-0005-0000-0000-0000AA030000}"/>
    <cellStyle name="20% - Accent1 2 2 46 15" xfId="940" xr:uid="{00000000-0005-0000-0000-0000AB030000}"/>
    <cellStyle name="20% - Accent1 2 2 46 16" xfId="941" xr:uid="{00000000-0005-0000-0000-0000AC030000}"/>
    <cellStyle name="20% - Accent1 2 2 46 17" xfId="942" xr:uid="{00000000-0005-0000-0000-0000AD030000}"/>
    <cellStyle name="20% - Accent1 2 2 46 18" xfId="943" xr:uid="{00000000-0005-0000-0000-0000AE030000}"/>
    <cellStyle name="20% - Accent1 2 2 46 19" xfId="944" xr:uid="{00000000-0005-0000-0000-0000AF030000}"/>
    <cellStyle name="20% - Accent1 2 2 46 2" xfId="945" xr:uid="{00000000-0005-0000-0000-0000B0030000}"/>
    <cellStyle name="20% - Accent1 2 2 46 3" xfId="946" xr:uid="{00000000-0005-0000-0000-0000B1030000}"/>
    <cellStyle name="20% - Accent1 2 2 46 4" xfId="947" xr:uid="{00000000-0005-0000-0000-0000B2030000}"/>
    <cellStyle name="20% - Accent1 2 2 46 5" xfId="948" xr:uid="{00000000-0005-0000-0000-0000B3030000}"/>
    <cellStyle name="20% - Accent1 2 2 46 6" xfId="949" xr:uid="{00000000-0005-0000-0000-0000B4030000}"/>
    <cellStyle name="20% - Accent1 2 2 46 7" xfId="950" xr:uid="{00000000-0005-0000-0000-0000B5030000}"/>
    <cellStyle name="20% - Accent1 2 2 46 8" xfId="951" xr:uid="{00000000-0005-0000-0000-0000B6030000}"/>
    <cellStyle name="20% - Accent1 2 2 46 9" xfId="952" xr:uid="{00000000-0005-0000-0000-0000B7030000}"/>
    <cellStyle name="20% - Accent1 2 2 47" xfId="953" xr:uid="{00000000-0005-0000-0000-0000B8030000}"/>
    <cellStyle name="20% - Accent1 2 2 47 10" xfId="954" xr:uid="{00000000-0005-0000-0000-0000B9030000}"/>
    <cellStyle name="20% - Accent1 2 2 47 11" xfId="955" xr:uid="{00000000-0005-0000-0000-0000BA030000}"/>
    <cellStyle name="20% - Accent1 2 2 47 12" xfId="956" xr:uid="{00000000-0005-0000-0000-0000BB030000}"/>
    <cellStyle name="20% - Accent1 2 2 47 13" xfId="957" xr:uid="{00000000-0005-0000-0000-0000BC030000}"/>
    <cellStyle name="20% - Accent1 2 2 47 14" xfId="958" xr:uid="{00000000-0005-0000-0000-0000BD030000}"/>
    <cellStyle name="20% - Accent1 2 2 47 15" xfId="959" xr:uid="{00000000-0005-0000-0000-0000BE030000}"/>
    <cellStyle name="20% - Accent1 2 2 47 16" xfId="960" xr:uid="{00000000-0005-0000-0000-0000BF030000}"/>
    <cellStyle name="20% - Accent1 2 2 47 17" xfId="961" xr:uid="{00000000-0005-0000-0000-0000C0030000}"/>
    <cellStyle name="20% - Accent1 2 2 47 18" xfId="962" xr:uid="{00000000-0005-0000-0000-0000C1030000}"/>
    <cellStyle name="20% - Accent1 2 2 47 19" xfId="963" xr:uid="{00000000-0005-0000-0000-0000C2030000}"/>
    <cellStyle name="20% - Accent1 2 2 47 2" xfId="964" xr:uid="{00000000-0005-0000-0000-0000C3030000}"/>
    <cellStyle name="20% - Accent1 2 2 47 3" xfId="965" xr:uid="{00000000-0005-0000-0000-0000C4030000}"/>
    <cellStyle name="20% - Accent1 2 2 47 4" xfId="966" xr:uid="{00000000-0005-0000-0000-0000C5030000}"/>
    <cellStyle name="20% - Accent1 2 2 47 5" xfId="967" xr:uid="{00000000-0005-0000-0000-0000C6030000}"/>
    <cellStyle name="20% - Accent1 2 2 47 6" xfId="968" xr:uid="{00000000-0005-0000-0000-0000C7030000}"/>
    <cellStyle name="20% - Accent1 2 2 47 7" xfId="969" xr:uid="{00000000-0005-0000-0000-0000C8030000}"/>
    <cellStyle name="20% - Accent1 2 2 47 8" xfId="970" xr:uid="{00000000-0005-0000-0000-0000C9030000}"/>
    <cellStyle name="20% - Accent1 2 2 47 9" xfId="971" xr:uid="{00000000-0005-0000-0000-0000CA030000}"/>
    <cellStyle name="20% - Accent1 2 2 48" xfId="972" xr:uid="{00000000-0005-0000-0000-0000CB030000}"/>
    <cellStyle name="20% - Accent1 2 2 48 10" xfId="973" xr:uid="{00000000-0005-0000-0000-0000CC030000}"/>
    <cellStyle name="20% - Accent1 2 2 48 11" xfId="974" xr:uid="{00000000-0005-0000-0000-0000CD030000}"/>
    <cellStyle name="20% - Accent1 2 2 48 12" xfId="975" xr:uid="{00000000-0005-0000-0000-0000CE030000}"/>
    <cellStyle name="20% - Accent1 2 2 48 13" xfId="976" xr:uid="{00000000-0005-0000-0000-0000CF030000}"/>
    <cellStyle name="20% - Accent1 2 2 48 14" xfId="977" xr:uid="{00000000-0005-0000-0000-0000D0030000}"/>
    <cellStyle name="20% - Accent1 2 2 48 15" xfId="978" xr:uid="{00000000-0005-0000-0000-0000D1030000}"/>
    <cellStyle name="20% - Accent1 2 2 48 16" xfId="979" xr:uid="{00000000-0005-0000-0000-0000D2030000}"/>
    <cellStyle name="20% - Accent1 2 2 48 17" xfId="980" xr:uid="{00000000-0005-0000-0000-0000D3030000}"/>
    <cellStyle name="20% - Accent1 2 2 48 18" xfId="981" xr:uid="{00000000-0005-0000-0000-0000D4030000}"/>
    <cellStyle name="20% - Accent1 2 2 48 19" xfId="982" xr:uid="{00000000-0005-0000-0000-0000D5030000}"/>
    <cellStyle name="20% - Accent1 2 2 48 2" xfId="983" xr:uid="{00000000-0005-0000-0000-0000D6030000}"/>
    <cellStyle name="20% - Accent1 2 2 48 3" xfId="984" xr:uid="{00000000-0005-0000-0000-0000D7030000}"/>
    <cellStyle name="20% - Accent1 2 2 48 4" xfId="985" xr:uid="{00000000-0005-0000-0000-0000D8030000}"/>
    <cellStyle name="20% - Accent1 2 2 48 5" xfId="986" xr:uid="{00000000-0005-0000-0000-0000D9030000}"/>
    <cellStyle name="20% - Accent1 2 2 48 6" xfId="987" xr:uid="{00000000-0005-0000-0000-0000DA030000}"/>
    <cellStyle name="20% - Accent1 2 2 48 7" xfId="988" xr:uid="{00000000-0005-0000-0000-0000DB030000}"/>
    <cellStyle name="20% - Accent1 2 2 48 8" xfId="989" xr:uid="{00000000-0005-0000-0000-0000DC030000}"/>
    <cellStyle name="20% - Accent1 2 2 48 9" xfId="990" xr:uid="{00000000-0005-0000-0000-0000DD030000}"/>
    <cellStyle name="20% - Accent1 2 2 49" xfId="991" xr:uid="{00000000-0005-0000-0000-0000DE030000}"/>
    <cellStyle name="20% - Accent1 2 2 49 10" xfId="992" xr:uid="{00000000-0005-0000-0000-0000DF030000}"/>
    <cellStyle name="20% - Accent1 2 2 49 11" xfId="993" xr:uid="{00000000-0005-0000-0000-0000E0030000}"/>
    <cellStyle name="20% - Accent1 2 2 49 12" xfId="994" xr:uid="{00000000-0005-0000-0000-0000E1030000}"/>
    <cellStyle name="20% - Accent1 2 2 49 13" xfId="995" xr:uid="{00000000-0005-0000-0000-0000E2030000}"/>
    <cellStyle name="20% - Accent1 2 2 49 14" xfId="996" xr:uid="{00000000-0005-0000-0000-0000E3030000}"/>
    <cellStyle name="20% - Accent1 2 2 49 15" xfId="997" xr:uid="{00000000-0005-0000-0000-0000E4030000}"/>
    <cellStyle name="20% - Accent1 2 2 49 16" xfId="998" xr:uid="{00000000-0005-0000-0000-0000E5030000}"/>
    <cellStyle name="20% - Accent1 2 2 49 17" xfId="999" xr:uid="{00000000-0005-0000-0000-0000E6030000}"/>
    <cellStyle name="20% - Accent1 2 2 49 18" xfId="1000" xr:uid="{00000000-0005-0000-0000-0000E7030000}"/>
    <cellStyle name="20% - Accent1 2 2 49 19" xfId="1001" xr:uid="{00000000-0005-0000-0000-0000E8030000}"/>
    <cellStyle name="20% - Accent1 2 2 49 2" xfId="1002" xr:uid="{00000000-0005-0000-0000-0000E9030000}"/>
    <cellStyle name="20% - Accent1 2 2 49 3" xfId="1003" xr:uid="{00000000-0005-0000-0000-0000EA030000}"/>
    <cellStyle name="20% - Accent1 2 2 49 4" xfId="1004" xr:uid="{00000000-0005-0000-0000-0000EB030000}"/>
    <cellStyle name="20% - Accent1 2 2 49 5" xfId="1005" xr:uid="{00000000-0005-0000-0000-0000EC030000}"/>
    <cellStyle name="20% - Accent1 2 2 49 6" xfId="1006" xr:uid="{00000000-0005-0000-0000-0000ED030000}"/>
    <cellStyle name="20% - Accent1 2 2 49 7" xfId="1007" xr:uid="{00000000-0005-0000-0000-0000EE030000}"/>
    <cellStyle name="20% - Accent1 2 2 49 8" xfId="1008" xr:uid="{00000000-0005-0000-0000-0000EF030000}"/>
    <cellStyle name="20% - Accent1 2 2 49 9" xfId="1009" xr:uid="{00000000-0005-0000-0000-0000F0030000}"/>
    <cellStyle name="20% - Accent1 2 2 5" xfId="1010" xr:uid="{00000000-0005-0000-0000-0000F1030000}"/>
    <cellStyle name="20% - Accent1 2 2 5 10" xfId="1011" xr:uid="{00000000-0005-0000-0000-0000F2030000}"/>
    <cellStyle name="20% - Accent1 2 2 5 11" xfId="1012" xr:uid="{00000000-0005-0000-0000-0000F3030000}"/>
    <cellStyle name="20% - Accent1 2 2 5 12" xfId="1013" xr:uid="{00000000-0005-0000-0000-0000F4030000}"/>
    <cellStyle name="20% - Accent1 2 2 5 13" xfId="1014" xr:uid="{00000000-0005-0000-0000-0000F5030000}"/>
    <cellStyle name="20% - Accent1 2 2 5 14" xfId="1015" xr:uid="{00000000-0005-0000-0000-0000F6030000}"/>
    <cellStyle name="20% - Accent1 2 2 5 15" xfId="1016" xr:uid="{00000000-0005-0000-0000-0000F7030000}"/>
    <cellStyle name="20% - Accent1 2 2 5 16" xfId="1017" xr:uid="{00000000-0005-0000-0000-0000F8030000}"/>
    <cellStyle name="20% - Accent1 2 2 5 17" xfId="1018" xr:uid="{00000000-0005-0000-0000-0000F9030000}"/>
    <cellStyle name="20% - Accent1 2 2 5 18" xfId="1019" xr:uid="{00000000-0005-0000-0000-0000FA030000}"/>
    <cellStyle name="20% - Accent1 2 2 5 19" xfId="1020" xr:uid="{00000000-0005-0000-0000-0000FB030000}"/>
    <cellStyle name="20% - Accent1 2 2 5 2" xfId="1021" xr:uid="{00000000-0005-0000-0000-0000FC030000}"/>
    <cellStyle name="20% - Accent1 2 2 5 3" xfId="1022" xr:uid="{00000000-0005-0000-0000-0000FD030000}"/>
    <cellStyle name="20% - Accent1 2 2 5 4" xfId="1023" xr:uid="{00000000-0005-0000-0000-0000FE030000}"/>
    <cellStyle name="20% - Accent1 2 2 5 5" xfId="1024" xr:uid="{00000000-0005-0000-0000-0000FF030000}"/>
    <cellStyle name="20% - Accent1 2 2 5 6" xfId="1025" xr:uid="{00000000-0005-0000-0000-000000040000}"/>
    <cellStyle name="20% - Accent1 2 2 5 7" xfId="1026" xr:uid="{00000000-0005-0000-0000-000001040000}"/>
    <cellStyle name="20% - Accent1 2 2 5 8" xfId="1027" xr:uid="{00000000-0005-0000-0000-000002040000}"/>
    <cellStyle name="20% - Accent1 2 2 5 9" xfId="1028" xr:uid="{00000000-0005-0000-0000-000003040000}"/>
    <cellStyle name="20% - Accent1 2 2 50" xfId="1029" xr:uid="{00000000-0005-0000-0000-000004040000}"/>
    <cellStyle name="20% - Accent1 2 2 50 10" xfId="1030" xr:uid="{00000000-0005-0000-0000-000005040000}"/>
    <cellStyle name="20% - Accent1 2 2 50 11" xfId="1031" xr:uid="{00000000-0005-0000-0000-000006040000}"/>
    <cellStyle name="20% - Accent1 2 2 50 12" xfId="1032" xr:uid="{00000000-0005-0000-0000-000007040000}"/>
    <cellStyle name="20% - Accent1 2 2 50 13" xfId="1033" xr:uid="{00000000-0005-0000-0000-000008040000}"/>
    <cellStyle name="20% - Accent1 2 2 50 14" xfId="1034" xr:uid="{00000000-0005-0000-0000-000009040000}"/>
    <cellStyle name="20% - Accent1 2 2 50 15" xfId="1035" xr:uid="{00000000-0005-0000-0000-00000A040000}"/>
    <cellStyle name="20% - Accent1 2 2 50 16" xfId="1036" xr:uid="{00000000-0005-0000-0000-00000B040000}"/>
    <cellStyle name="20% - Accent1 2 2 50 17" xfId="1037" xr:uid="{00000000-0005-0000-0000-00000C040000}"/>
    <cellStyle name="20% - Accent1 2 2 50 18" xfId="1038" xr:uid="{00000000-0005-0000-0000-00000D040000}"/>
    <cellStyle name="20% - Accent1 2 2 50 19" xfId="1039" xr:uid="{00000000-0005-0000-0000-00000E040000}"/>
    <cellStyle name="20% - Accent1 2 2 50 2" xfId="1040" xr:uid="{00000000-0005-0000-0000-00000F040000}"/>
    <cellStyle name="20% - Accent1 2 2 50 3" xfId="1041" xr:uid="{00000000-0005-0000-0000-000010040000}"/>
    <cellStyle name="20% - Accent1 2 2 50 4" xfId="1042" xr:uid="{00000000-0005-0000-0000-000011040000}"/>
    <cellStyle name="20% - Accent1 2 2 50 5" xfId="1043" xr:uid="{00000000-0005-0000-0000-000012040000}"/>
    <cellStyle name="20% - Accent1 2 2 50 6" xfId="1044" xr:uid="{00000000-0005-0000-0000-000013040000}"/>
    <cellStyle name="20% - Accent1 2 2 50 7" xfId="1045" xr:uid="{00000000-0005-0000-0000-000014040000}"/>
    <cellStyle name="20% - Accent1 2 2 50 8" xfId="1046" xr:uid="{00000000-0005-0000-0000-000015040000}"/>
    <cellStyle name="20% - Accent1 2 2 50 9" xfId="1047" xr:uid="{00000000-0005-0000-0000-000016040000}"/>
    <cellStyle name="20% - Accent1 2 2 51" xfId="1048" xr:uid="{00000000-0005-0000-0000-000017040000}"/>
    <cellStyle name="20% - Accent1 2 2 51 10" xfId="1049" xr:uid="{00000000-0005-0000-0000-000018040000}"/>
    <cellStyle name="20% - Accent1 2 2 51 11" xfId="1050" xr:uid="{00000000-0005-0000-0000-000019040000}"/>
    <cellStyle name="20% - Accent1 2 2 51 12" xfId="1051" xr:uid="{00000000-0005-0000-0000-00001A040000}"/>
    <cellStyle name="20% - Accent1 2 2 51 13" xfId="1052" xr:uid="{00000000-0005-0000-0000-00001B040000}"/>
    <cellStyle name="20% - Accent1 2 2 51 14" xfId="1053" xr:uid="{00000000-0005-0000-0000-00001C040000}"/>
    <cellStyle name="20% - Accent1 2 2 51 15" xfId="1054" xr:uid="{00000000-0005-0000-0000-00001D040000}"/>
    <cellStyle name="20% - Accent1 2 2 51 16" xfId="1055" xr:uid="{00000000-0005-0000-0000-00001E040000}"/>
    <cellStyle name="20% - Accent1 2 2 51 17" xfId="1056" xr:uid="{00000000-0005-0000-0000-00001F040000}"/>
    <cellStyle name="20% - Accent1 2 2 51 18" xfId="1057" xr:uid="{00000000-0005-0000-0000-000020040000}"/>
    <cellStyle name="20% - Accent1 2 2 51 19" xfId="1058" xr:uid="{00000000-0005-0000-0000-000021040000}"/>
    <cellStyle name="20% - Accent1 2 2 51 2" xfId="1059" xr:uid="{00000000-0005-0000-0000-000022040000}"/>
    <cellStyle name="20% - Accent1 2 2 51 3" xfId="1060" xr:uid="{00000000-0005-0000-0000-000023040000}"/>
    <cellStyle name="20% - Accent1 2 2 51 4" xfId="1061" xr:uid="{00000000-0005-0000-0000-000024040000}"/>
    <cellStyle name="20% - Accent1 2 2 51 5" xfId="1062" xr:uid="{00000000-0005-0000-0000-000025040000}"/>
    <cellStyle name="20% - Accent1 2 2 51 6" xfId="1063" xr:uid="{00000000-0005-0000-0000-000026040000}"/>
    <cellStyle name="20% - Accent1 2 2 51 7" xfId="1064" xr:uid="{00000000-0005-0000-0000-000027040000}"/>
    <cellStyle name="20% - Accent1 2 2 51 8" xfId="1065" xr:uid="{00000000-0005-0000-0000-000028040000}"/>
    <cellStyle name="20% - Accent1 2 2 51 9" xfId="1066" xr:uid="{00000000-0005-0000-0000-000029040000}"/>
    <cellStyle name="20% - Accent1 2 2 52" xfId="1067" xr:uid="{00000000-0005-0000-0000-00002A040000}"/>
    <cellStyle name="20% - Accent1 2 2 52 10" xfId="1068" xr:uid="{00000000-0005-0000-0000-00002B040000}"/>
    <cellStyle name="20% - Accent1 2 2 52 11" xfId="1069" xr:uid="{00000000-0005-0000-0000-00002C040000}"/>
    <cellStyle name="20% - Accent1 2 2 52 12" xfId="1070" xr:uid="{00000000-0005-0000-0000-00002D040000}"/>
    <cellStyle name="20% - Accent1 2 2 52 13" xfId="1071" xr:uid="{00000000-0005-0000-0000-00002E040000}"/>
    <cellStyle name="20% - Accent1 2 2 52 14" xfId="1072" xr:uid="{00000000-0005-0000-0000-00002F040000}"/>
    <cellStyle name="20% - Accent1 2 2 52 15" xfId="1073" xr:uid="{00000000-0005-0000-0000-000030040000}"/>
    <cellStyle name="20% - Accent1 2 2 52 16" xfId="1074" xr:uid="{00000000-0005-0000-0000-000031040000}"/>
    <cellStyle name="20% - Accent1 2 2 52 17" xfId="1075" xr:uid="{00000000-0005-0000-0000-000032040000}"/>
    <cellStyle name="20% - Accent1 2 2 52 18" xfId="1076" xr:uid="{00000000-0005-0000-0000-000033040000}"/>
    <cellStyle name="20% - Accent1 2 2 52 19" xfId="1077" xr:uid="{00000000-0005-0000-0000-000034040000}"/>
    <cellStyle name="20% - Accent1 2 2 52 2" xfId="1078" xr:uid="{00000000-0005-0000-0000-000035040000}"/>
    <cellStyle name="20% - Accent1 2 2 52 3" xfId="1079" xr:uid="{00000000-0005-0000-0000-000036040000}"/>
    <cellStyle name="20% - Accent1 2 2 52 4" xfId="1080" xr:uid="{00000000-0005-0000-0000-000037040000}"/>
    <cellStyle name="20% - Accent1 2 2 52 5" xfId="1081" xr:uid="{00000000-0005-0000-0000-000038040000}"/>
    <cellStyle name="20% - Accent1 2 2 52 6" xfId="1082" xr:uid="{00000000-0005-0000-0000-000039040000}"/>
    <cellStyle name="20% - Accent1 2 2 52 7" xfId="1083" xr:uid="{00000000-0005-0000-0000-00003A040000}"/>
    <cellStyle name="20% - Accent1 2 2 52 8" xfId="1084" xr:uid="{00000000-0005-0000-0000-00003B040000}"/>
    <cellStyle name="20% - Accent1 2 2 52 9" xfId="1085" xr:uid="{00000000-0005-0000-0000-00003C040000}"/>
    <cellStyle name="20% - Accent1 2 2 53" xfId="1086" xr:uid="{00000000-0005-0000-0000-00003D040000}"/>
    <cellStyle name="20% - Accent1 2 2 53 10" xfId="1087" xr:uid="{00000000-0005-0000-0000-00003E040000}"/>
    <cellStyle name="20% - Accent1 2 2 53 11" xfId="1088" xr:uid="{00000000-0005-0000-0000-00003F040000}"/>
    <cellStyle name="20% - Accent1 2 2 53 12" xfId="1089" xr:uid="{00000000-0005-0000-0000-000040040000}"/>
    <cellStyle name="20% - Accent1 2 2 53 13" xfId="1090" xr:uid="{00000000-0005-0000-0000-000041040000}"/>
    <cellStyle name="20% - Accent1 2 2 53 14" xfId="1091" xr:uid="{00000000-0005-0000-0000-000042040000}"/>
    <cellStyle name="20% - Accent1 2 2 53 15" xfId="1092" xr:uid="{00000000-0005-0000-0000-000043040000}"/>
    <cellStyle name="20% - Accent1 2 2 53 16" xfId="1093" xr:uid="{00000000-0005-0000-0000-000044040000}"/>
    <cellStyle name="20% - Accent1 2 2 53 17" xfId="1094" xr:uid="{00000000-0005-0000-0000-000045040000}"/>
    <cellStyle name="20% - Accent1 2 2 53 18" xfId="1095" xr:uid="{00000000-0005-0000-0000-000046040000}"/>
    <cellStyle name="20% - Accent1 2 2 53 19" xfId="1096" xr:uid="{00000000-0005-0000-0000-000047040000}"/>
    <cellStyle name="20% - Accent1 2 2 53 2" xfId="1097" xr:uid="{00000000-0005-0000-0000-000048040000}"/>
    <cellStyle name="20% - Accent1 2 2 53 3" xfId="1098" xr:uid="{00000000-0005-0000-0000-000049040000}"/>
    <cellStyle name="20% - Accent1 2 2 53 4" xfId="1099" xr:uid="{00000000-0005-0000-0000-00004A040000}"/>
    <cellStyle name="20% - Accent1 2 2 53 5" xfId="1100" xr:uid="{00000000-0005-0000-0000-00004B040000}"/>
    <cellStyle name="20% - Accent1 2 2 53 6" xfId="1101" xr:uid="{00000000-0005-0000-0000-00004C040000}"/>
    <cellStyle name="20% - Accent1 2 2 53 7" xfId="1102" xr:uid="{00000000-0005-0000-0000-00004D040000}"/>
    <cellStyle name="20% - Accent1 2 2 53 8" xfId="1103" xr:uid="{00000000-0005-0000-0000-00004E040000}"/>
    <cellStyle name="20% - Accent1 2 2 53 9" xfId="1104" xr:uid="{00000000-0005-0000-0000-00004F040000}"/>
    <cellStyle name="20% - Accent1 2 2 54" xfId="1105" xr:uid="{00000000-0005-0000-0000-000050040000}"/>
    <cellStyle name="20% - Accent1 2 2 54 10" xfId="1106" xr:uid="{00000000-0005-0000-0000-000051040000}"/>
    <cellStyle name="20% - Accent1 2 2 54 11" xfId="1107" xr:uid="{00000000-0005-0000-0000-000052040000}"/>
    <cellStyle name="20% - Accent1 2 2 54 12" xfId="1108" xr:uid="{00000000-0005-0000-0000-000053040000}"/>
    <cellStyle name="20% - Accent1 2 2 54 13" xfId="1109" xr:uid="{00000000-0005-0000-0000-000054040000}"/>
    <cellStyle name="20% - Accent1 2 2 54 14" xfId="1110" xr:uid="{00000000-0005-0000-0000-000055040000}"/>
    <cellStyle name="20% - Accent1 2 2 54 15" xfId="1111" xr:uid="{00000000-0005-0000-0000-000056040000}"/>
    <cellStyle name="20% - Accent1 2 2 54 16" xfId="1112" xr:uid="{00000000-0005-0000-0000-000057040000}"/>
    <cellStyle name="20% - Accent1 2 2 54 17" xfId="1113" xr:uid="{00000000-0005-0000-0000-000058040000}"/>
    <cellStyle name="20% - Accent1 2 2 54 18" xfId="1114" xr:uid="{00000000-0005-0000-0000-000059040000}"/>
    <cellStyle name="20% - Accent1 2 2 54 19" xfId="1115" xr:uid="{00000000-0005-0000-0000-00005A040000}"/>
    <cellStyle name="20% - Accent1 2 2 54 2" xfId="1116" xr:uid="{00000000-0005-0000-0000-00005B040000}"/>
    <cellStyle name="20% - Accent1 2 2 54 3" xfId="1117" xr:uid="{00000000-0005-0000-0000-00005C040000}"/>
    <cellStyle name="20% - Accent1 2 2 54 4" xfId="1118" xr:uid="{00000000-0005-0000-0000-00005D040000}"/>
    <cellStyle name="20% - Accent1 2 2 54 5" xfId="1119" xr:uid="{00000000-0005-0000-0000-00005E040000}"/>
    <cellStyle name="20% - Accent1 2 2 54 6" xfId="1120" xr:uid="{00000000-0005-0000-0000-00005F040000}"/>
    <cellStyle name="20% - Accent1 2 2 54 7" xfId="1121" xr:uid="{00000000-0005-0000-0000-000060040000}"/>
    <cellStyle name="20% - Accent1 2 2 54 8" xfId="1122" xr:uid="{00000000-0005-0000-0000-000061040000}"/>
    <cellStyle name="20% - Accent1 2 2 54 9" xfId="1123" xr:uid="{00000000-0005-0000-0000-000062040000}"/>
    <cellStyle name="20% - Accent1 2 2 55" xfId="1124" xr:uid="{00000000-0005-0000-0000-000063040000}"/>
    <cellStyle name="20% - Accent1 2 2 55 10" xfId="1125" xr:uid="{00000000-0005-0000-0000-000064040000}"/>
    <cellStyle name="20% - Accent1 2 2 55 11" xfId="1126" xr:uid="{00000000-0005-0000-0000-000065040000}"/>
    <cellStyle name="20% - Accent1 2 2 55 12" xfId="1127" xr:uid="{00000000-0005-0000-0000-000066040000}"/>
    <cellStyle name="20% - Accent1 2 2 55 13" xfId="1128" xr:uid="{00000000-0005-0000-0000-000067040000}"/>
    <cellStyle name="20% - Accent1 2 2 55 14" xfId="1129" xr:uid="{00000000-0005-0000-0000-000068040000}"/>
    <cellStyle name="20% - Accent1 2 2 55 15" xfId="1130" xr:uid="{00000000-0005-0000-0000-000069040000}"/>
    <cellStyle name="20% - Accent1 2 2 55 16" xfId="1131" xr:uid="{00000000-0005-0000-0000-00006A040000}"/>
    <cellStyle name="20% - Accent1 2 2 55 17" xfId="1132" xr:uid="{00000000-0005-0000-0000-00006B040000}"/>
    <cellStyle name="20% - Accent1 2 2 55 18" xfId="1133" xr:uid="{00000000-0005-0000-0000-00006C040000}"/>
    <cellStyle name="20% - Accent1 2 2 55 19" xfId="1134" xr:uid="{00000000-0005-0000-0000-00006D040000}"/>
    <cellStyle name="20% - Accent1 2 2 55 2" xfId="1135" xr:uid="{00000000-0005-0000-0000-00006E040000}"/>
    <cellStyle name="20% - Accent1 2 2 55 3" xfId="1136" xr:uid="{00000000-0005-0000-0000-00006F040000}"/>
    <cellStyle name="20% - Accent1 2 2 55 4" xfId="1137" xr:uid="{00000000-0005-0000-0000-000070040000}"/>
    <cellStyle name="20% - Accent1 2 2 55 5" xfId="1138" xr:uid="{00000000-0005-0000-0000-000071040000}"/>
    <cellStyle name="20% - Accent1 2 2 55 6" xfId="1139" xr:uid="{00000000-0005-0000-0000-000072040000}"/>
    <cellStyle name="20% - Accent1 2 2 55 7" xfId="1140" xr:uid="{00000000-0005-0000-0000-000073040000}"/>
    <cellStyle name="20% - Accent1 2 2 55 8" xfId="1141" xr:uid="{00000000-0005-0000-0000-000074040000}"/>
    <cellStyle name="20% - Accent1 2 2 55 9" xfId="1142" xr:uid="{00000000-0005-0000-0000-000075040000}"/>
    <cellStyle name="20% - Accent1 2 2 56" xfId="1143" xr:uid="{00000000-0005-0000-0000-000076040000}"/>
    <cellStyle name="20% - Accent1 2 2 56 10" xfId="1144" xr:uid="{00000000-0005-0000-0000-000077040000}"/>
    <cellStyle name="20% - Accent1 2 2 56 11" xfId="1145" xr:uid="{00000000-0005-0000-0000-000078040000}"/>
    <cellStyle name="20% - Accent1 2 2 56 12" xfId="1146" xr:uid="{00000000-0005-0000-0000-000079040000}"/>
    <cellStyle name="20% - Accent1 2 2 56 13" xfId="1147" xr:uid="{00000000-0005-0000-0000-00007A040000}"/>
    <cellStyle name="20% - Accent1 2 2 56 14" xfId="1148" xr:uid="{00000000-0005-0000-0000-00007B040000}"/>
    <cellStyle name="20% - Accent1 2 2 56 15" xfId="1149" xr:uid="{00000000-0005-0000-0000-00007C040000}"/>
    <cellStyle name="20% - Accent1 2 2 56 16" xfId="1150" xr:uid="{00000000-0005-0000-0000-00007D040000}"/>
    <cellStyle name="20% - Accent1 2 2 56 17" xfId="1151" xr:uid="{00000000-0005-0000-0000-00007E040000}"/>
    <cellStyle name="20% - Accent1 2 2 56 18" xfId="1152" xr:uid="{00000000-0005-0000-0000-00007F040000}"/>
    <cellStyle name="20% - Accent1 2 2 56 19" xfId="1153" xr:uid="{00000000-0005-0000-0000-000080040000}"/>
    <cellStyle name="20% - Accent1 2 2 56 2" xfId="1154" xr:uid="{00000000-0005-0000-0000-000081040000}"/>
    <cellStyle name="20% - Accent1 2 2 56 3" xfId="1155" xr:uid="{00000000-0005-0000-0000-000082040000}"/>
    <cellStyle name="20% - Accent1 2 2 56 4" xfId="1156" xr:uid="{00000000-0005-0000-0000-000083040000}"/>
    <cellStyle name="20% - Accent1 2 2 56 5" xfId="1157" xr:uid="{00000000-0005-0000-0000-000084040000}"/>
    <cellStyle name="20% - Accent1 2 2 56 6" xfId="1158" xr:uid="{00000000-0005-0000-0000-000085040000}"/>
    <cellStyle name="20% - Accent1 2 2 56 7" xfId="1159" xr:uid="{00000000-0005-0000-0000-000086040000}"/>
    <cellStyle name="20% - Accent1 2 2 56 8" xfId="1160" xr:uid="{00000000-0005-0000-0000-000087040000}"/>
    <cellStyle name="20% - Accent1 2 2 56 9" xfId="1161" xr:uid="{00000000-0005-0000-0000-000088040000}"/>
    <cellStyle name="20% - Accent1 2 2 57" xfId="1162" xr:uid="{00000000-0005-0000-0000-000089040000}"/>
    <cellStyle name="20% - Accent1 2 2 57 10" xfId="1163" xr:uid="{00000000-0005-0000-0000-00008A040000}"/>
    <cellStyle name="20% - Accent1 2 2 57 11" xfId="1164" xr:uid="{00000000-0005-0000-0000-00008B040000}"/>
    <cellStyle name="20% - Accent1 2 2 57 12" xfId="1165" xr:uid="{00000000-0005-0000-0000-00008C040000}"/>
    <cellStyle name="20% - Accent1 2 2 57 13" xfId="1166" xr:uid="{00000000-0005-0000-0000-00008D040000}"/>
    <cellStyle name="20% - Accent1 2 2 57 14" xfId="1167" xr:uid="{00000000-0005-0000-0000-00008E040000}"/>
    <cellStyle name="20% - Accent1 2 2 57 15" xfId="1168" xr:uid="{00000000-0005-0000-0000-00008F040000}"/>
    <cellStyle name="20% - Accent1 2 2 57 16" xfId="1169" xr:uid="{00000000-0005-0000-0000-000090040000}"/>
    <cellStyle name="20% - Accent1 2 2 57 17" xfId="1170" xr:uid="{00000000-0005-0000-0000-000091040000}"/>
    <cellStyle name="20% - Accent1 2 2 57 18" xfId="1171" xr:uid="{00000000-0005-0000-0000-000092040000}"/>
    <cellStyle name="20% - Accent1 2 2 57 19" xfId="1172" xr:uid="{00000000-0005-0000-0000-000093040000}"/>
    <cellStyle name="20% - Accent1 2 2 57 2" xfId="1173" xr:uid="{00000000-0005-0000-0000-000094040000}"/>
    <cellStyle name="20% - Accent1 2 2 57 3" xfId="1174" xr:uid="{00000000-0005-0000-0000-000095040000}"/>
    <cellStyle name="20% - Accent1 2 2 57 4" xfId="1175" xr:uid="{00000000-0005-0000-0000-000096040000}"/>
    <cellStyle name="20% - Accent1 2 2 57 5" xfId="1176" xr:uid="{00000000-0005-0000-0000-000097040000}"/>
    <cellStyle name="20% - Accent1 2 2 57 6" xfId="1177" xr:uid="{00000000-0005-0000-0000-000098040000}"/>
    <cellStyle name="20% - Accent1 2 2 57 7" xfId="1178" xr:uid="{00000000-0005-0000-0000-000099040000}"/>
    <cellStyle name="20% - Accent1 2 2 57 8" xfId="1179" xr:uid="{00000000-0005-0000-0000-00009A040000}"/>
    <cellStyle name="20% - Accent1 2 2 57 9" xfId="1180" xr:uid="{00000000-0005-0000-0000-00009B040000}"/>
    <cellStyle name="20% - Accent1 2 2 58" xfId="1181" xr:uid="{00000000-0005-0000-0000-00009C040000}"/>
    <cellStyle name="20% - Accent1 2 2 58 10" xfId="1182" xr:uid="{00000000-0005-0000-0000-00009D040000}"/>
    <cellStyle name="20% - Accent1 2 2 58 11" xfId="1183" xr:uid="{00000000-0005-0000-0000-00009E040000}"/>
    <cellStyle name="20% - Accent1 2 2 58 12" xfId="1184" xr:uid="{00000000-0005-0000-0000-00009F040000}"/>
    <cellStyle name="20% - Accent1 2 2 58 13" xfId="1185" xr:uid="{00000000-0005-0000-0000-0000A0040000}"/>
    <cellStyle name="20% - Accent1 2 2 58 14" xfId="1186" xr:uid="{00000000-0005-0000-0000-0000A1040000}"/>
    <cellStyle name="20% - Accent1 2 2 58 15" xfId="1187" xr:uid="{00000000-0005-0000-0000-0000A2040000}"/>
    <cellStyle name="20% - Accent1 2 2 58 16" xfId="1188" xr:uid="{00000000-0005-0000-0000-0000A3040000}"/>
    <cellStyle name="20% - Accent1 2 2 58 17" xfId="1189" xr:uid="{00000000-0005-0000-0000-0000A4040000}"/>
    <cellStyle name="20% - Accent1 2 2 58 18" xfId="1190" xr:uid="{00000000-0005-0000-0000-0000A5040000}"/>
    <cellStyle name="20% - Accent1 2 2 58 19" xfId="1191" xr:uid="{00000000-0005-0000-0000-0000A6040000}"/>
    <cellStyle name="20% - Accent1 2 2 58 2" xfId="1192" xr:uid="{00000000-0005-0000-0000-0000A7040000}"/>
    <cellStyle name="20% - Accent1 2 2 58 3" xfId="1193" xr:uid="{00000000-0005-0000-0000-0000A8040000}"/>
    <cellStyle name="20% - Accent1 2 2 58 4" xfId="1194" xr:uid="{00000000-0005-0000-0000-0000A9040000}"/>
    <cellStyle name="20% - Accent1 2 2 58 5" xfId="1195" xr:uid="{00000000-0005-0000-0000-0000AA040000}"/>
    <cellStyle name="20% - Accent1 2 2 58 6" xfId="1196" xr:uid="{00000000-0005-0000-0000-0000AB040000}"/>
    <cellStyle name="20% - Accent1 2 2 58 7" xfId="1197" xr:uid="{00000000-0005-0000-0000-0000AC040000}"/>
    <cellStyle name="20% - Accent1 2 2 58 8" xfId="1198" xr:uid="{00000000-0005-0000-0000-0000AD040000}"/>
    <cellStyle name="20% - Accent1 2 2 58 9" xfId="1199" xr:uid="{00000000-0005-0000-0000-0000AE040000}"/>
    <cellStyle name="20% - Accent1 2 2 59" xfId="1200" xr:uid="{00000000-0005-0000-0000-0000AF040000}"/>
    <cellStyle name="20% - Accent1 2 2 59 10" xfId="1201" xr:uid="{00000000-0005-0000-0000-0000B0040000}"/>
    <cellStyle name="20% - Accent1 2 2 59 11" xfId="1202" xr:uid="{00000000-0005-0000-0000-0000B1040000}"/>
    <cellStyle name="20% - Accent1 2 2 59 12" xfId="1203" xr:uid="{00000000-0005-0000-0000-0000B2040000}"/>
    <cellStyle name="20% - Accent1 2 2 59 13" xfId="1204" xr:uid="{00000000-0005-0000-0000-0000B3040000}"/>
    <cellStyle name="20% - Accent1 2 2 59 14" xfId="1205" xr:uid="{00000000-0005-0000-0000-0000B4040000}"/>
    <cellStyle name="20% - Accent1 2 2 59 15" xfId="1206" xr:uid="{00000000-0005-0000-0000-0000B5040000}"/>
    <cellStyle name="20% - Accent1 2 2 59 16" xfId="1207" xr:uid="{00000000-0005-0000-0000-0000B6040000}"/>
    <cellStyle name="20% - Accent1 2 2 59 17" xfId="1208" xr:uid="{00000000-0005-0000-0000-0000B7040000}"/>
    <cellStyle name="20% - Accent1 2 2 59 18" xfId="1209" xr:uid="{00000000-0005-0000-0000-0000B8040000}"/>
    <cellStyle name="20% - Accent1 2 2 59 19" xfId="1210" xr:uid="{00000000-0005-0000-0000-0000B9040000}"/>
    <cellStyle name="20% - Accent1 2 2 59 2" xfId="1211" xr:uid="{00000000-0005-0000-0000-0000BA040000}"/>
    <cellStyle name="20% - Accent1 2 2 59 3" xfId="1212" xr:uid="{00000000-0005-0000-0000-0000BB040000}"/>
    <cellStyle name="20% - Accent1 2 2 59 4" xfId="1213" xr:uid="{00000000-0005-0000-0000-0000BC040000}"/>
    <cellStyle name="20% - Accent1 2 2 59 5" xfId="1214" xr:uid="{00000000-0005-0000-0000-0000BD040000}"/>
    <cellStyle name="20% - Accent1 2 2 59 6" xfId="1215" xr:uid="{00000000-0005-0000-0000-0000BE040000}"/>
    <cellStyle name="20% - Accent1 2 2 59 7" xfId="1216" xr:uid="{00000000-0005-0000-0000-0000BF040000}"/>
    <cellStyle name="20% - Accent1 2 2 59 8" xfId="1217" xr:uid="{00000000-0005-0000-0000-0000C0040000}"/>
    <cellStyle name="20% - Accent1 2 2 59 9" xfId="1218" xr:uid="{00000000-0005-0000-0000-0000C1040000}"/>
    <cellStyle name="20% - Accent1 2 2 6" xfId="1219" xr:uid="{00000000-0005-0000-0000-0000C2040000}"/>
    <cellStyle name="20% - Accent1 2 2 6 10" xfId="1220" xr:uid="{00000000-0005-0000-0000-0000C3040000}"/>
    <cellStyle name="20% - Accent1 2 2 6 11" xfId="1221" xr:uid="{00000000-0005-0000-0000-0000C4040000}"/>
    <cellStyle name="20% - Accent1 2 2 6 12" xfId="1222" xr:uid="{00000000-0005-0000-0000-0000C5040000}"/>
    <cellStyle name="20% - Accent1 2 2 6 13" xfId="1223" xr:uid="{00000000-0005-0000-0000-0000C6040000}"/>
    <cellStyle name="20% - Accent1 2 2 6 14" xfId="1224" xr:uid="{00000000-0005-0000-0000-0000C7040000}"/>
    <cellStyle name="20% - Accent1 2 2 6 15" xfId="1225" xr:uid="{00000000-0005-0000-0000-0000C8040000}"/>
    <cellStyle name="20% - Accent1 2 2 6 16" xfId="1226" xr:uid="{00000000-0005-0000-0000-0000C9040000}"/>
    <cellStyle name="20% - Accent1 2 2 6 17" xfId="1227" xr:uid="{00000000-0005-0000-0000-0000CA040000}"/>
    <cellStyle name="20% - Accent1 2 2 6 18" xfId="1228" xr:uid="{00000000-0005-0000-0000-0000CB040000}"/>
    <cellStyle name="20% - Accent1 2 2 6 19" xfId="1229" xr:uid="{00000000-0005-0000-0000-0000CC040000}"/>
    <cellStyle name="20% - Accent1 2 2 6 2" xfId="1230" xr:uid="{00000000-0005-0000-0000-0000CD040000}"/>
    <cellStyle name="20% - Accent1 2 2 6 3" xfId="1231" xr:uid="{00000000-0005-0000-0000-0000CE040000}"/>
    <cellStyle name="20% - Accent1 2 2 6 4" xfId="1232" xr:uid="{00000000-0005-0000-0000-0000CF040000}"/>
    <cellStyle name="20% - Accent1 2 2 6 5" xfId="1233" xr:uid="{00000000-0005-0000-0000-0000D0040000}"/>
    <cellStyle name="20% - Accent1 2 2 6 6" xfId="1234" xr:uid="{00000000-0005-0000-0000-0000D1040000}"/>
    <cellStyle name="20% - Accent1 2 2 6 7" xfId="1235" xr:uid="{00000000-0005-0000-0000-0000D2040000}"/>
    <cellStyle name="20% - Accent1 2 2 6 8" xfId="1236" xr:uid="{00000000-0005-0000-0000-0000D3040000}"/>
    <cellStyle name="20% - Accent1 2 2 6 9" xfId="1237" xr:uid="{00000000-0005-0000-0000-0000D4040000}"/>
    <cellStyle name="20% - Accent1 2 2 60" xfId="1238" xr:uid="{00000000-0005-0000-0000-0000D5040000}"/>
    <cellStyle name="20% - Accent1 2 2 60 10" xfId="1239" xr:uid="{00000000-0005-0000-0000-0000D6040000}"/>
    <cellStyle name="20% - Accent1 2 2 60 11" xfId="1240" xr:uid="{00000000-0005-0000-0000-0000D7040000}"/>
    <cellStyle name="20% - Accent1 2 2 60 12" xfId="1241" xr:uid="{00000000-0005-0000-0000-0000D8040000}"/>
    <cellStyle name="20% - Accent1 2 2 60 13" xfId="1242" xr:uid="{00000000-0005-0000-0000-0000D9040000}"/>
    <cellStyle name="20% - Accent1 2 2 60 14" xfId="1243" xr:uid="{00000000-0005-0000-0000-0000DA040000}"/>
    <cellStyle name="20% - Accent1 2 2 60 15" xfId="1244" xr:uid="{00000000-0005-0000-0000-0000DB040000}"/>
    <cellStyle name="20% - Accent1 2 2 60 16" xfId="1245" xr:uid="{00000000-0005-0000-0000-0000DC040000}"/>
    <cellStyle name="20% - Accent1 2 2 60 17" xfId="1246" xr:uid="{00000000-0005-0000-0000-0000DD040000}"/>
    <cellStyle name="20% - Accent1 2 2 60 18" xfId="1247" xr:uid="{00000000-0005-0000-0000-0000DE040000}"/>
    <cellStyle name="20% - Accent1 2 2 60 19" xfId="1248" xr:uid="{00000000-0005-0000-0000-0000DF040000}"/>
    <cellStyle name="20% - Accent1 2 2 60 2" xfId="1249" xr:uid="{00000000-0005-0000-0000-0000E0040000}"/>
    <cellStyle name="20% - Accent1 2 2 60 3" xfId="1250" xr:uid="{00000000-0005-0000-0000-0000E1040000}"/>
    <cellStyle name="20% - Accent1 2 2 60 4" xfId="1251" xr:uid="{00000000-0005-0000-0000-0000E2040000}"/>
    <cellStyle name="20% - Accent1 2 2 60 5" xfId="1252" xr:uid="{00000000-0005-0000-0000-0000E3040000}"/>
    <cellStyle name="20% - Accent1 2 2 60 6" xfId="1253" xr:uid="{00000000-0005-0000-0000-0000E4040000}"/>
    <cellStyle name="20% - Accent1 2 2 60 7" xfId="1254" xr:uid="{00000000-0005-0000-0000-0000E5040000}"/>
    <cellStyle name="20% - Accent1 2 2 60 8" xfId="1255" xr:uid="{00000000-0005-0000-0000-0000E6040000}"/>
    <cellStyle name="20% - Accent1 2 2 60 9" xfId="1256" xr:uid="{00000000-0005-0000-0000-0000E7040000}"/>
    <cellStyle name="20% - Accent1 2 2 61" xfId="1257" xr:uid="{00000000-0005-0000-0000-0000E8040000}"/>
    <cellStyle name="20% - Accent1 2 2 61 10" xfId="1258" xr:uid="{00000000-0005-0000-0000-0000E9040000}"/>
    <cellStyle name="20% - Accent1 2 2 61 11" xfId="1259" xr:uid="{00000000-0005-0000-0000-0000EA040000}"/>
    <cellStyle name="20% - Accent1 2 2 61 12" xfId="1260" xr:uid="{00000000-0005-0000-0000-0000EB040000}"/>
    <cellStyle name="20% - Accent1 2 2 61 13" xfId="1261" xr:uid="{00000000-0005-0000-0000-0000EC040000}"/>
    <cellStyle name="20% - Accent1 2 2 61 14" xfId="1262" xr:uid="{00000000-0005-0000-0000-0000ED040000}"/>
    <cellStyle name="20% - Accent1 2 2 61 15" xfId="1263" xr:uid="{00000000-0005-0000-0000-0000EE040000}"/>
    <cellStyle name="20% - Accent1 2 2 61 16" xfId="1264" xr:uid="{00000000-0005-0000-0000-0000EF040000}"/>
    <cellStyle name="20% - Accent1 2 2 61 17" xfId="1265" xr:uid="{00000000-0005-0000-0000-0000F0040000}"/>
    <cellStyle name="20% - Accent1 2 2 61 18" xfId="1266" xr:uid="{00000000-0005-0000-0000-0000F1040000}"/>
    <cellStyle name="20% - Accent1 2 2 61 19" xfId="1267" xr:uid="{00000000-0005-0000-0000-0000F2040000}"/>
    <cellStyle name="20% - Accent1 2 2 61 2" xfId="1268" xr:uid="{00000000-0005-0000-0000-0000F3040000}"/>
    <cellStyle name="20% - Accent1 2 2 61 3" xfId="1269" xr:uid="{00000000-0005-0000-0000-0000F4040000}"/>
    <cellStyle name="20% - Accent1 2 2 61 4" xfId="1270" xr:uid="{00000000-0005-0000-0000-0000F5040000}"/>
    <cellStyle name="20% - Accent1 2 2 61 5" xfId="1271" xr:uid="{00000000-0005-0000-0000-0000F6040000}"/>
    <cellStyle name="20% - Accent1 2 2 61 6" xfId="1272" xr:uid="{00000000-0005-0000-0000-0000F7040000}"/>
    <cellStyle name="20% - Accent1 2 2 61 7" xfId="1273" xr:uid="{00000000-0005-0000-0000-0000F8040000}"/>
    <cellStyle name="20% - Accent1 2 2 61 8" xfId="1274" xr:uid="{00000000-0005-0000-0000-0000F9040000}"/>
    <cellStyle name="20% - Accent1 2 2 61 9" xfId="1275" xr:uid="{00000000-0005-0000-0000-0000FA040000}"/>
    <cellStyle name="20% - Accent1 2 2 62" xfId="1276" xr:uid="{00000000-0005-0000-0000-0000FB040000}"/>
    <cellStyle name="20% - Accent1 2 2 62 10" xfId="1277" xr:uid="{00000000-0005-0000-0000-0000FC040000}"/>
    <cellStyle name="20% - Accent1 2 2 62 11" xfId="1278" xr:uid="{00000000-0005-0000-0000-0000FD040000}"/>
    <cellStyle name="20% - Accent1 2 2 62 12" xfId="1279" xr:uid="{00000000-0005-0000-0000-0000FE040000}"/>
    <cellStyle name="20% - Accent1 2 2 62 13" xfId="1280" xr:uid="{00000000-0005-0000-0000-0000FF040000}"/>
    <cellStyle name="20% - Accent1 2 2 62 14" xfId="1281" xr:uid="{00000000-0005-0000-0000-000000050000}"/>
    <cellStyle name="20% - Accent1 2 2 62 15" xfId="1282" xr:uid="{00000000-0005-0000-0000-000001050000}"/>
    <cellStyle name="20% - Accent1 2 2 62 16" xfId="1283" xr:uid="{00000000-0005-0000-0000-000002050000}"/>
    <cellStyle name="20% - Accent1 2 2 62 17" xfId="1284" xr:uid="{00000000-0005-0000-0000-000003050000}"/>
    <cellStyle name="20% - Accent1 2 2 62 18" xfId="1285" xr:uid="{00000000-0005-0000-0000-000004050000}"/>
    <cellStyle name="20% - Accent1 2 2 62 19" xfId="1286" xr:uid="{00000000-0005-0000-0000-000005050000}"/>
    <cellStyle name="20% - Accent1 2 2 62 2" xfId="1287" xr:uid="{00000000-0005-0000-0000-000006050000}"/>
    <cellStyle name="20% - Accent1 2 2 62 3" xfId="1288" xr:uid="{00000000-0005-0000-0000-000007050000}"/>
    <cellStyle name="20% - Accent1 2 2 62 4" xfId="1289" xr:uid="{00000000-0005-0000-0000-000008050000}"/>
    <cellStyle name="20% - Accent1 2 2 62 5" xfId="1290" xr:uid="{00000000-0005-0000-0000-000009050000}"/>
    <cellStyle name="20% - Accent1 2 2 62 6" xfId="1291" xr:uid="{00000000-0005-0000-0000-00000A050000}"/>
    <cellStyle name="20% - Accent1 2 2 62 7" xfId="1292" xr:uid="{00000000-0005-0000-0000-00000B050000}"/>
    <cellStyle name="20% - Accent1 2 2 62 8" xfId="1293" xr:uid="{00000000-0005-0000-0000-00000C050000}"/>
    <cellStyle name="20% - Accent1 2 2 62 9" xfId="1294" xr:uid="{00000000-0005-0000-0000-00000D050000}"/>
    <cellStyle name="20% - Accent1 2 2 63" xfId="1295" xr:uid="{00000000-0005-0000-0000-00000E050000}"/>
    <cellStyle name="20% - Accent1 2 2 63 10" xfId="1296" xr:uid="{00000000-0005-0000-0000-00000F050000}"/>
    <cellStyle name="20% - Accent1 2 2 63 11" xfId="1297" xr:uid="{00000000-0005-0000-0000-000010050000}"/>
    <cellStyle name="20% - Accent1 2 2 63 12" xfId="1298" xr:uid="{00000000-0005-0000-0000-000011050000}"/>
    <cellStyle name="20% - Accent1 2 2 63 13" xfId="1299" xr:uid="{00000000-0005-0000-0000-000012050000}"/>
    <cellStyle name="20% - Accent1 2 2 63 14" xfId="1300" xr:uid="{00000000-0005-0000-0000-000013050000}"/>
    <cellStyle name="20% - Accent1 2 2 63 15" xfId="1301" xr:uid="{00000000-0005-0000-0000-000014050000}"/>
    <cellStyle name="20% - Accent1 2 2 63 16" xfId="1302" xr:uid="{00000000-0005-0000-0000-000015050000}"/>
    <cellStyle name="20% - Accent1 2 2 63 17" xfId="1303" xr:uid="{00000000-0005-0000-0000-000016050000}"/>
    <cellStyle name="20% - Accent1 2 2 63 18" xfId="1304" xr:uid="{00000000-0005-0000-0000-000017050000}"/>
    <cellStyle name="20% - Accent1 2 2 63 19" xfId="1305" xr:uid="{00000000-0005-0000-0000-000018050000}"/>
    <cellStyle name="20% - Accent1 2 2 63 2" xfId="1306" xr:uid="{00000000-0005-0000-0000-000019050000}"/>
    <cellStyle name="20% - Accent1 2 2 63 3" xfId="1307" xr:uid="{00000000-0005-0000-0000-00001A050000}"/>
    <cellStyle name="20% - Accent1 2 2 63 4" xfId="1308" xr:uid="{00000000-0005-0000-0000-00001B050000}"/>
    <cellStyle name="20% - Accent1 2 2 63 5" xfId="1309" xr:uid="{00000000-0005-0000-0000-00001C050000}"/>
    <cellStyle name="20% - Accent1 2 2 63 6" xfId="1310" xr:uid="{00000000-0005-0000-0000-00001D050000}"/>
    <cellStyle name="20% - Accent1 2 2 63 7" xfId="1311" xr:uid="{00000000-0005-0000-0000-00001E050000}"/>
    <cellStyle name="20% - Accent1 2 2 63 8" xfId="1312" xr:uid="{00000000-0005-0000-0000-00001F050000}"/>
    <cellStyle name="20% - Accent1 2 2 63 9" xfId="1313" xr:uid="{00000000-0005-0000-0000-000020050000}"/>
    <cellStyle name="20% - Accent1 2 2 64" xfId="1314" xr:uid="{00000000-0005-0000-0000-000021050000}"/>
    <cellStyle name="20% - Accent1 2 2 64 10" xfId="1315" xr:uid="{00000000-0005-0000-0000-000022050000}"/>
    <cellStyle name="20% - Accent1 2 2 64 11" xfId="1316" xr:uid="{00000000-0005-0000-0000-000023050000}"/>
    <cellStyle name="20% - Accent1 2 2 64 12" xfId="1317" xr:uid="{00000000-0005-0000-0000-000024050000}"/>
    <cellStyle name="20% - Accent1 2 2 64 13" xfId="1318" xr:uid="{00000000-0005-0000-0000-000025050000}"/>
    <cellStyle name="20% - Accent1 2 2 64 14" xfId="1319" xr:uid="{00000000-0005-0000-0000-000026050000}"/>
    <cellStyle name="20% - Accent1 2 2 64 15" xfId="1320" xr:uid="{00000000-0005-0000-0000-000027050000}"/>
    <cellStyle name="20% - Accent1 2 2 64 16" xfId="1321" xr:uid="{00000000-0005-0000-0000-000028050000}"/>
    <cellStyle name="20% - Accent1 2 2 64 17" xfId="1322" xr:uid="{00000000-0005-0000-0000-000029050000}"/>
    <cellStyle name="20% - Accent1 2 2 64 18" xfId="1323" xr:uid="{00000000-0005-0000-0000-00002A050000}"/>
    <cellStyle name="20% - Accent1 2 2 64 19" xfId="1324" xr:uid="{00000000-0005-0000-0000-00002B050000}"/>
    <cellStyle name="20% - Accent1 2 2 64 2" xfId="1325" xr:uid="{00000000-0005-0000-0000-00002C050000}"/>
    <cellStyle name="20% - Accent1 2 2 64 3" xfId="1326" xr:uid="{00000000-0005-0000-0000-00002D050000}"/>
    <cellStyle name="20% - Accent1 2 2 64 4" xfId="1327" xr:uid="{00000000-0005-0000-0000-00002E050000}"/>
    <cellStyle name="20% - Accent1 2 2 64 5" xfId="1328" xr:uid="{00000000-0005-0000-0000-00002F050000}"/>
    <cellStyle name="20% - Accent1 2 2 64 6" xfId="1329" xr:uid="{00000000-0005-0000-0000-000030050000}"/>
    <cellStyle name="20% - Accent1 2 2 64 7" xfId="1330" xr:uid="{00000000-0005-0000-0000-000031050000}"/>
    <cellStyle name="20% - Accent1 2 2 64 8" xfId="1331" xr:uid="{00000000-0005-0000-0000-000032050000}"/>
    <cellStyle name="20% - Accent1 2 2 64 9" xfId="1332" xr:uid="{00000000-0005-0000-0000-000033050000}"/>
    <cellStyle name="20% - Accent1 2 2 65" xfId="1333" xr:uid="{00000000-0005-0000-0000-000034050000}"/>
    <cellStyle name="20% - Accent1 2 2 65 10" xfId="1334" xr:uid="{00000000-0005-0000-0000-000035050000}"/>
    <cellStyle name="20% - Accent1 2 2 65 11" xfId="1335" xr:uid="{00000000-0005-0000-0000-000036050000}"/>
    <cellStyle name="20% - Accent1 2 2 65 12" xfId="1336" xr:uid="{00000000-0005-0000-0000-000037050000}"/>
    <cellStyle name="20% - Accent1 2 2 65 13" xfId="1337" xr:uid="{00000000-0005-0000-0000-000038050000}"/>
    <cellStyle name="20% - Accent1 2 2 65 14" xfId="1338" xr:uid="{00000000-0005-0000-0000-000039050000}"/>
    <cellStyle name="20% - Accent1 2 2 65 15" xfId="1339" xr:uid="{00000000-0005-0000-0000-00003A050000}"/>
    <cellStyle name="20% - Accent1 2 2 65 16" xfId="1340" xr:uid="{00000000-0005-0000-0000-00003B050000}"/>
    <cellStyle name="20% - Accent1 2 2 65 17" xfId="1341" xr:uid="{00000000-0005-0000-0000-00003C050000}"/>
    <cellStyle name="20% - Accent1 2 2 65 18" xfId="1342" xr:uid="{00000000-0005-0000-0000-00003D050000}"/>
    <cellStyle name="20% - Accent1 2 2 65 19" xfId="1343" xr:uid="{00000000-0005-0000-0000-00003E050000}"/>
    <cellStyle name="20% - Accent1 2 2 65 2" xfId="1344" xr:uid="{00000000-0005-0000-0000-00003F050000}"/>
    <cellStyle name="20% - Accent1 2 2 65 3" xfId="1345" xr:uid="{00000000-0005-0000-0000-000040050000}"/>
    <cellStyle name="20% - Accent1 2 2 65 4" xfId="1346" xr:uid="{00000000-0005-0000-0000-000041050000}"/>
    <cellStyle name="20% - Accent1 2 2 65 5" xfId="1347" xr:uid="{00000000-0005-0000-0000-000042050000}"/>
    <cellStyle name="20% - Accent1 2 2 65 6" xfId="1348" xr:uid="{00000000-0005-0000-0000-000043050000}"/>
    <cellStyle name="20% - Accent1 2 2 65 7" xfId="1349" xr:uid="{00000000-0005-0000-0000-000044050000}"/>
    <cellStyle name="20% - Accent1 2 2 65 8" xfId="1350" xr:uid="{00000000-0005-0000-0000-000045050000}"/>
    <cellStyle name="20% - Accent1 2 2 65 9" xfId="1351" xr:uid="{00000000-0005-0000-0000-000046050000}"/>
    <cellStyle name="20% - Accent1 2 2 66" xfId="1352" xr:uid="{00000000-0005-0000-0000-000047050000}"/>
    <cellStyle name="20% - Accent1 2 2 66 10" xfId="1353" xr:uid="{00000000-0005-0000-0000-000048050000}"/>
    <cellStyle name="20% - Accent1 2 2 66 11" xfId="1354" xr:uid="{00000000-0005-0000-0000-000049050000}"/>
    <cellStyle name="20% - Accent1 2 2 66 12" xfId="1355" xr:uid="{00000000-0005-0000-0000-00004A050000}"/>
    <cellStyle name="20% - Accent1 2 2 66 13" xfId="1356" xr:uid="{00000000-0005-0000-0000-00004B050000}"/>
    <cellStyle name="20% - Accent1 2 2 66 14" xfId="1357" xr:uid="{00000000-0005-0000-0000-00004C050000}"/>
    <cellStyle name="20% - Accent1 2 2 66 15" xfId="1358" xr:uid="{00000000-0005-0000-0000-00004D050000}"/>
    <cellStyle name="20% - Accent1 2 2 66 16" xfId="1359" xr:uid="{00000000-0005-0000-0000-00004E050000}"/>
    <cellStyle name="20% - Accent1 2 2 66 17" xfId="1360" xr:uid="{00000000-0005-0000-0000-00004F050000}"/>
    <cellStyle name="20% - Accent1 2 2 66 18" xfId="1361" xr:uid="{00000000-0005-0000-0000-000050050000}"/>
    <cellStyle name="20% - Accent1 2 2 66 19" xfId="1362" xr:uid="{00000000-0005-0000-0000-000051050000}"/>
    <cellStyle name="20% - Accent1 2 2 66 2" xfId="1363" xr:uid="{00000000-0005-0000-0000-000052050000}"/>
    <cellStyle name="20% - Accent1 2 2 66 3" xfId="1364" xr:uid="{00000000-0005-0000-0000-000053050000}"/>
    <cellStyle name="20% - Accent1 2 2 66 4" xfId="1365" xr:uid="{00000000-0005-0000-0000-000054050000}"/>
    <cellStyle name="20% - Accent1 2 2 66 5" xfId="1366" xr:uid="{00000000-0005-0000-0000-000055050000}"/>
    <cellStyle name="20% - Accent1 2 2 66 6" xfId="1367" xr:uid="{00000000-0005-0000-0000-000056050000}"/>
    <cellStyle name="20% - Accent1 2 2 66 7" xfId="1368" xr:uid="{00000000-0005-0000-0000-000057050000}"/>
    <cellStyle name="20% - Accent1 2 2 66 8" xfId="1369" xr:uid="{00000000-0005-0000-0000-000058050000}"/>
    <cellStyle name="20% - Accent1 2 2 66 9" xfId="1370" xr:uid="{00000000-0005-0000-0000-000059050000}"/>
    <cellStyle name="20% - Accent1 2 2 67" xfId="1371" xr:uid="{00000000-0005-0000-0000-00005A050000}"/>
    <cellStyle name="20% - Accent1 2 2 67 10" xfId="1372" xr:uid="{00000000-0005-0000-0000-00005B050000}"/>
    <cellStyle name="20% - Accent1 2 2 67 11" xfId="1373" xr:uid="{00000000-0005-0000-0000-00005C050000}"/>
    <cellStyle name="20% - Accent1 2 2 67 12" xfId="1374" xr:uid="{00000000-0005-0000-0000-00005D050000}"/>
    <cellStyle name="20% - Accent1 2 2 67 13" xfId="1375" xr:uid="{00000000-0005-0000-0000-00005E050000}"/>
    <cellStyle name="20% - Accent1 2 2 67 14" xfId="1376" xr:uid="{00000000-0005-0000-0000-00005F050000}"/>
    <cellStyle name="20% - Accent1 2 2 67 15" xfId="1377" xr:uid="{00000000-0005-0000-0000-000060050000}"/>
    <cellStyle name="20% - Accent1 2 2 67 16" xfId="1378" xr:uid="{00000000-0005-0000-0000-000061050000}"/>
    <cellStyle name="20% - Accent1 2 2 67 17" xfId="1379" xr:uid="{00000000-0005-0000-0000-000062050000}"/>
    <cellStyle name="20% - Accent1 2 2 67 18" xfId="1380" xr:uid="{00000000-0005-0000-0000-000063050000}"/>
    <cellStyle name="20% - Accent1 2 2 67 19" xfId="1381" xr:uid="{00000000-0005-0000-0000-000064050000}"/>
    <cellStyle name="20% - Accent1 2 2 67 2" xfId="1382" xr:uid="{00000000-0005-0000-0000-000065050000}"/>
    <cellStyle name="20% - Accent1 2 2 67 3" xfId="1383" xr:uid="{00000000-0005-0000-0000-000066050000}"/>
    <cellStyle name="20% - Accent1 2 2 67 4" xfId="1384" xr:uid="{00000000-0005-0000-0000-000067050000}"/>
    <cellStyle name="20% - Accent1 2 2 67 5" xfId="1385" xr:uid="{00000000-0005-0000-0000-000068050000}"/>
    <cellStyle name="20% - Accent1 2 2 67 6" xfId="1386" xr:uid="{00000000-0005-0000-0000-000069050000}"/>
    <cellStyle name="20% - Accent1 2 2 67 7" xfId="1387" xr:uid="{00000000-0005-0000-0000-00006A050000}"/>
    <cellStyle name="20% - Accent1 2 2 67 8" xfId="1388" xr:uid="{00000000-0005-0000-0000-00006B050000}"/>
    <cellStyle name="20% - Accent1 2 2 67 9" xfId="1389" xr:uid="{00000000-0005-0000-0000-00006C050000}"/>
    <cellStyle name="20% - Accent1 2 2 68" xfId="1390" xr:uid="{00000000-0005-0000-0000-00006D050000}"/>
    <cellStyle name="20% - Accent1 2 2 68 10" xfId="1391" xr:uid="{00000000-0005-0000-0000-00006E050000}"/>
    <cellStyle name="20% - Accent1 2 2 68 11" xfId="1392" xr:uid="{00000000-0005-0000-0000-00006F050000}"/>
    <cellStyle name="20% - Accent1 2 2 68 12" xfId="1393" xr:uid="{00000000-0005-0000-0000-000070050000}"/>
    <cellStyle name="20% - Accent1 2 2 68 13" xfId="1394" xr:uid="{00000000-0005-0000-0000-000071050000}"/>
    <cellStyle name="20% - Accent1 2 2 68 14" xfId="1395" xr:uid="{00000000-0005-0000-0000-000072050000}"/>
    <cellStyle name="20% - Accent1 2 2 68 15" xfId="1396" xr:uid="{00000000-0005-0000-0000-000073050000}"/>
    <cellStyle name="20% - Accent1 2 2 68 16" xfId="1397" xr:uid="{00000000-0005-0000-0000-000074050000}"/>
    <cellStyle name="20% - Accent1 2 2 68 17" xfId="1398" xr:uid="{00000000-0005-0000-0000-000075050000}"/>
    <cellStyle name="20% - Accent1 2 2 68 18" xfId="1399" xr:uid="{00000000-0005-0000-0000-000076050000}"/>
    <cellStyle name="20% - Accent1 2 2 68 19" xfId="1400" xr:uid="{00000000-0005-0000-0000-000077050000}"/>
    <cellStyle name="20% - Accent1 2 2 68 2" xfId="1401" xr:uid="{00000000-0005-0000-0000-000078050000}"/>
    <cellStyle name="20% - Accent1 2 2 68 3" xfId="1402" xr:uid="{00000000-0005-0000-0000-000079050000}"/>
    <cellStyle name="20% - Accent1 2 2 68 4" xfId="1403" xr:uid="{00000000-0005-0000-0000-00007A050000}"/>
    <cellStyle name="20% - Accent1 2 2 68 5" xfId="1404" xr:uid="{00000000-0005-0000-0000-00007B050000}"/>
    <cellStyle name="20% - Accent1 2 2 68 6" xfId="1405" xr:uid="{00000000-0005-0000-0000-00007C050000}"/>
    <cellStyle name="20% - Accent1 2 2 68 7" xfId="1406" xr:uid="{00000000-0005-0000-0000-00007D050000}"/>
    <cellStyle name="20% - Accent1 2 2 68 8" xfId="1407" xr:uid="{00000000-0005-0000-0000-00007E050000}"/>
    <cellStyle name="20% - Accent1 2 2 68 9" xfId="1408" xr:uid="{00000000-0005-0000-0000-00007F050000}"/>
    <cellStyle name="20% - Accent1 2 2 69" xfId="1409" xr:uid="{00000000-0005-0000-0000-000080050000}"/>
    <cellStyle name="20% - Accent1 2 2 69 10" xfId="1410" xr:uid="{00000000-0005-0000-0000-000081050000}"/>
    <cellStyle name="20% - Accent1 2 2 69 11" xfId="1411" xr:uid="{00000000-0005-0000-0000-000082050000}"/>
    <cellStyle name="20% - Accent1 2 2 69 12" xfId="1412" xr:uid="{00000000-0005-0000-0000-000083050000}"/>
    <cellStyle name="20% - Accent1 2 2 69 13" xfId="1413" xr:uid="{00000000-0005-0000-0000-000084050000}"/>
    <cellStyle name="20% - Accent1 2 2 69 14" xfId="1414" xr:uid="{00000000-0005-0000-0000-000085050000}"/>
    <cellStyle name="20% - Accent1 2 2 69 15" xfId="1415" xr:uid="{00000000-0005-0000-0000-000086050000}"/>
    <cellStyle name="20% - Accent1 2 2 69 16" xfId="1416" xr:uid="{00000000-0005-0000-0000-000087050000}"/>
    <cellStyle name="20% - Accent1 2 2 69 17" xfId="1417" xr:uid="{00000000-0005-0000-0000-000088050000}"/>
    <cellStyle name="20% - Accent1 2 2 69 18" xfId="1418" xr:uid="{00000000-0005-0000-0000-000089050000}"/>
    <cellStyle name="20% - Accent1 2 2 69 19" xfId="1419" xr:uid="{00000000-0005-0000-0000-00008A050000}"/>
    <cellStyle name="20% - Accent1 2 2 69 2" xfId="1420" xr:uid="{00000000-0005-0000-0000-00008B050000}"/>
    <cellStyle name="20% - Accent1 2 2 69 3" xfId="1421" xr:uid="{00000000-0005-0000-0000-00008C050000}"/>
    <cellStyle name="20% - Accent1 2 2 69 4" xfId="1422" xr:uid="{00000000-0005-0000-0000-00008D050000}"/>
    <cellStyle name="20% - Accent1 2 2 69 5" xfId="1423" xr:uid="{00000000-0005-0000-0000-00008E050000}"/>
    <cellStyle name="20% - Accent1 2 2 69 6" xfId="1424" xr:uid="{00000000-0005-0000-0000-00008F050000}"/>
    <cellStyle name="20% - Accent1 2 2 69 7" xfId="1425" xr:uid="{00000000-0005-0000-0000-000090050000}"/>
    <cellStyle name="20% - Accent1 2 2 69 8" xfId="1426" xr:uid="{00000000-0005-0000-0000-000091050000}"/>
    <cellStyle name="20% - Accent1 2 2 69 9" xfId="1427" xr:uid="{00000000-0005-0000-0000-000092050000}"/>
    <cellStyle name="20% - Accent1 2 2 7" xfId="1428" xr:uid="{00000000-0005-0000-0000-000093050000}"/>
    <cellStyle name="20% - Accent1 2 2 7 10" xfId="1429" xr:uid="{00000000-0005-0000-0000-000094050000}"/>
    <cellStyle name="20% - Accent1 2 2 7 11" xfId="1430" xr:uid="{00000000-0005-0000-0000-000095050000}"/>
    <cellStyle name="20% - Accent1 2 2 7 12" xfId="1431" xr:uid="{00000000-0005-0000-0000-000096050000}"/>
    <cellStyle name="20% - Accent1 2 2 7 13" xfId="1432" xr:uid="{00000000-0005-0000-0000-000097050000}"/>
    <cellStyle name="20% - Accent1 2 2 7 14" xfId="1433" xr:uid="{00000000-0005-0000-0000-000098050000}"/>
    <cellStyle name="20% - Accent1 2 2 7 15" xfId="1434" xr:uid="{00000000-0005-0000-0000-000099050000}"/>
    <cellStyle name="20% - Accent1 2 2 7 16" xfId="1435" xr:uid="{00000000-0005-0000-0000-00009A050000}"/>
    <cellStyle name="20% - Accent1 2 2 7 17" xfId="1436" xr:uid="{00000000-0005-0000-0000-00009B050000}"/>
    <cellStyle name="20% - Accent1 2 2 7 18" xfId="1437" xr:uid="{00000000-0005-0000-0000-00009C050000}"/>
    <cellStyle name="20% - Accent1 2 2 7 19" xfId="1438" xr:uid="{00000000-0005-0000-0000-00009D050000}"/>
    <cellStyle name="20% - Accent1 2 2 7 2" xfId="1439" xr:uid="{00000000-0005-0000-0000-00009E050000}"/>
    <cellStyle name="20% - Accent1 2 2 7 3" xfId="1440" xr:uid="{00000000-0005-0000-0000-00009F050000}"/>
    <cellStyle name="20% - Accent1 2 2 7 4" xfId="1441" xr:uid="{00000000-0005-0000-0000-0000A0050000}"/>
    <cellStyle name="20% - Accent1 2 2 7 5" xfId="1442" xr:uid="{00000000-0005-0000-0000-0000A1050000}"/>
    <cellStyle name="20% - Accent1 2 2 7 6" xfId="1443" xr:uid="{00000000-0005-0000-0000-0000A2050000}"/>
    <cellStyle name="20% - Accent1 2 2 7 7" xfId="1444" xr:uid="{00000000-0005-0000-0000-0000A3050000}"/>
    <cellStyle name="20% - Accent1 2 2 7 8" xfId="1445" xr:uid="{00000000-0005-0000-0000-0000A4050000}"/>
    <cellStyle name="20% - Accent1 2 2 7 9" xfId="1446" xr:uid="{00000000-0005-0000-0000-0000A5050000}"/>
    <cellStyle name="20% - Accent1 2 2 70" xfId="1447" xr:uid="{00000000-0005-0000-0000-0000A6050000}"/>
    <cellStyle name="20% - Accent1 2 2 70 10" xfId="1448" xr:uid="{00000000-0005-0000-0000-0000A7050000}"/>
    <cellStyle name="20% - Accent1 2 2 70 11" xfId="1449" xr:uid="{00000000-0005-0000-0000-0000A8050000}"/>
    <cellStyle name="20% - Accent1 2 2 70 12" xfId="1450" xr:uid="{00000000-0005-0000-0000-0000A9050000}"/>
    <cellStyle name="20% - Accent1 2 2 70 13" xfId="1451" xr:uid="{00000000-0005-0000-0000-0000AA050000}"/>
    <cellStyle name="20% - Accent1 2 2 70 14" xfId="1452" xr:uid="{00000000-0005-0000-0000-0000AB050000}"/>
    <cellStyle name="20% - Accent1 2 2 70 15" xfId="1453" xr:uid="{00000000-0005-0000-0000-0000AC050000}"/>
    <cellStyle name="20% - Accent1 2 2 70 16" xfId="1454" xr:uid="{00000000-0005-0000-0000-0000AD050000}"/>
    <cellStyle name="20% - Accent1 2 2 70 17" xfId="1455" xr:uid="{00000000-0005-0000-0000-0000AE050000}"/>
    <cellStyle name="20% - Accent1 2 2 70 18" xfId="1456" xr:uid="{00000000-0005-0000-0000-0000AF050000}"/>
    <cellStyle name="20% - Accent1 2 2 70 19" xfId="1457" xr:uid="{00000000-0005-0000-0000-0000B0050000}"/>
    <cellStyle name="20% - Accent1 2 2 70 2" xfId="1458" xr:uid="{00000000-0005-0000-0000-0000B1050000}"/>
    <cellStyle name="20% - Accent1 2 2 70 3" xfId="1459" xr:uid="{00000000-0005-0000-0000-0000B2050000}"/>
    <cellStyle name="20% - Accent1 2 2 70 4" xfId="1460" xr:uid="{00000000-0005-0000-0000-0000B3050000}"/>
    <cellStyle name="20% - Accent1 2 2 70 5" xfId="1461" xr:uid="{00000000-0005-0000-0000-0000B4050000}"/>
    <cellStyle name="20% - Accent1 2 2 70 6" xfId="1462" xr:uid="{00000000-0005-0000-0000-0000B5050000}"/>
    <cellStyle name="20% - Accent1 2 2 70 7" xfId="1463" xr:uid="{00000000-0005-0000-0000-0000B6050000}"/>
    <cellStyle name="20% - Accent1 2 2 70 8" xfId="1464" xr:uid="{00000000-0005-0000-0000-0000B7050000}"/>
    <cellStyle name="20% - Accent1 2 2 70 9" xfId="1465" xr:uid="{00000000-0005-0000-0000-0000B8050000}"/>
    <cellStyle name="20% - Accent1 2 2 71" xfId="1466" xr:uid="{00000000-0005-0000-0000-0000B9050000}"/>
    <cellStyle name="20% - Accent1 2 2 71 10" xfId="1467" xr:uid="{00000000-0005-0000-0000-0000BA050000}"/>
    <cellStyle name="20% - Accent1 2 2 71 11" xfId="1468" xr:uid="{00000000-0005-0000-0000-0000BB050000}"/>
    <cellStyle name="20% - Accent1 2 2 71 12" xfId="1469" xr:uid="{00000000-0005-0000-0000-0000BC050000}"/>
    <cellStyle name="20% - Accent1 2 2 71 13" xfId="1470" xr:uid="{00000000-0005-0000-0000-0000BD050000}"/>
    <cellStyle name="20% - Accent1 2 2 71 14" xfId="1471" xr:uid="{00000000-0005-0000-0000-0000BE050000}"/>
    <cellStyle name="20% - Accent1 2 2 71 15" xfId="1472" xr:uid="{00000000-0005-0000-0000-0000BF050000}"/>
    <cellStyle name="20% - Accent1 2 2 71 16" xfId="1473" xr:uid="{00000000-0005-0000-0000-0000C0050000}"/>
    <cellStyle name="20% - Accent1 2 2 71 17" xfId="1474" xr:uid="{00000000-0005-0000-0000-0000C1050000}"/>
    <cellStyle name="20% - Accent1 2 2 71 18" xfId="1475" xr:uid="{00000000-0005-0000-0000-0000C2050000}"/>
    <cellStyle name="20% - Accent1 2 2 71 19" xfId="1476" xr:uid="{00000000-0005-0000-0000-0000C3050000}"/>
    <cellStyle name="20% - Accent1 2 2 71 2" xfId="1477" xr:uid="{00000000-0005-0000-0000-0000C4050000}"/>
    <cellStyle name="20% - Accent1 2 2 71 3" xfId="1478" xr:uid="{00000000-0005-0000-0000-0000C5050000}"/>
    <cellStyle name="20% - Accent1 2 2 71 4" xfId="1479" xr:uid="{00000000-0005-0000-0000-0000C6050000}"/>
    <cellStyle name="20% - Accent1 2 2 71 5" xfId="1480" xr:uid="{00000000-0005-0000-0000-0000C7050000}"/>
    <cellStyle name="20% - Accent1 2 2 71 6" xfId="1481" xr:uid="{00000000-0005-0000-0000-0000C8050000}"/>
    <cellStyle name="20% - Accent1 2 2 71 7" xfId="1482" xr:uid="{00000000-0005-0000-0000-0000C9050000}"/>
    <cellStyle name="20% - Accent1 2 2 71 8" xfId="1483" xr:uid="{00000000-0005-0000-0000-0000CA050000}"/>
    <cellStyle name="20% - Accent1 2 2 71 9" xfId="1484" xr:uid="{00000000-0005-0000-0000-0000CB050000}"/>
    <cellStyle name="20% - Accent1 2 2 72" xfId="1485" xr:uid="{00000000-0005-0000-0000-0000CC050000}"/>
    <cellStyle name="20% - Accent1 2 2 72 10" xfId="1486" xr:uid="{00000000-0005-0000-0000-0000CD050000}"/>
    <cellStyle name="20% - Accent1 2 2 72 11" xfId="1487" xr:uid="{00000000-0005-0000-0000-0000CE050000}"/>
    <cellStyle name="20% - Accent1 2 2 72 12" xfId="1488" xr:uid="{00000000-0005-0000-0000-0000CF050000}"/>
    <cellStyle name="20% - Accent1 2 2 72 13" xfId="1489" xr:uid="{00000000-0005-0000-0000-0000D0050000}"/>
    <cellStyle name="20% - Accent1 2 2 72 14" xfId="1490" xr:uid="{00000000-0005-0000-0000-0000D1050000}"/>
    <cellStyle name="20% - Accent1 2 2 72 15" xfId="1491" xr:uid="{00000000-0005-0000-0000-0000D2050000}"/>
    <cellStyle name="20% - Accent1 2 2 72 16" xfId="1492" xr:uid="{00000000-0005-0000-0000-0000D3050000}"/>
    <cellStyle name="20% - Accent1 2 2 72 17" xfId="1493" xr:uid="{00000000-0005-0000-0000-0000D4050000}"/>
    <cellStyle name="20% - Accent1 2 2 72 18" xfId="1494" xr:uid="{00000000-0005-0000-0000-0000D5050000}"/>
    <cellStyle name="20% - Accent1 2 2 72 19" xfId="1495" xr:uid="{00000000-0005-0000-0000-0000D6050000}"/>
    <cellStyle name="20% - Accent1 2 2 72 2" xfId="1496" xr:uid="{00000000-0005-0000-0000-0000D7050000}"/>
    <cellStyle name="20% - Accent1 2 2 72 3" xfId="1497" xr:uid="{00000000-0005-0000-0000-0000D8050000}"/>
    <cellStyle name="20% - Accent1 2 2 72 4" xfId="1498" xr:uid="{00000000-0005-0000-0000-0000D9050000}"/>
    <cellStyle name="20% - Accent1 2 2 72 5" xfId="1499" xr:uid="{00000000-0005-0000-0000-0000DA050000}"/>
    <cellStyle name="20% - Accent1 2 2 72 6" xfId="1500" xr:uid="{00000000-0005-0000-0000-0000DB050000}"/>
    <cellStyle name="20% - Accent1 2 2 72 7" xfId="1501" xr:uid="{00000000-0005-0000-0000-0000DC050000}"/>
    <cellStyle name="20% - Accent1 2 2 72 8" xfId="1502" xr:uid="{00000000-0005-0000-0000-0000DD050000}"/>
    <cellStyle name="20% - Accent1 2 2 72 9" xfId="1503" xr:uid="{00000000-0005-0000-0000-0000DE050000}"/>
    <cellStyle name="20% - Accent1 2 2 73" xfId="1504" xr:uid="{00000000-0005-0000-0000-0000DF050000}"/>
    <cellStyle name="20% - Accent1 2 2 73 10" xfId="1505" xr:uid="{00000000-0005-0000-0000-0000E0050000}"/>
    <cellStyle name="20% - Accent1 2 2 73 11" xfId="1506" xr:uid="{00000000-0005-0000-0000-0000E1050000}"/>
    <cellStyle name="20% - Accent1 2 2 73 12" xfId="1507" xr:uid="{00000000-0005-0000-0000-0000E2050000}"/>
    <cellStyle name="20% - Accent1 2 2 73 13" xfId="1508" xr:uid="{00000000-0005-0000-0000-0000E3050000}"/>
    <cellStyle name="20% - Accent1 2 2 73 14" xfId="1509" xr:uid="{00000000-0005-0000-0000-0000E4050000}"/>
    <cellStyle name="20% - Accent1 2 2 73 15" xfId="1510" xr:uid="{00000000-0005-0000-0000-0000E5050000}"/>
    <cellStyle name="20% - Accent1 2 2 73 16" xfId="1511" xr:uid="{00000000-0005-0000-0000-0000E6050000}"/>
    <cellStyle name="20% - Accent1 2 2 73 17" xfId="1512" xr:uid="{00000000-0005-0000-0000-0000E7050000}"/>
    <cellStyle name="20% - Accent1 2 2 73 18" xfId="1513" xr:uid="{00000000-0005-0000-0000-0000E8050000}"/>
    <cellStyle name="20% - Accent1 2 2 73 19" xfId="1514" xr:uid="{00000000-0005-0000-0000-0000E9050000}"/>
    <cellStyle name="20% - Accent1 2 2 73 2" xfId="1515" xr:uid="{00000000-0005-0000-0000-0000EA050000}"/>
    <cellStyle name="20% - Accent1 2 2 73 3" xfId="1516" xr:uid="{00000000-0005-0000-0000-0000EB050000}"/>
    <cellStyle name="20% - Accent1 2 2 73 4" xfId="1517" xr:uid="{00000000-0005-0000-0000-0000EC050000}"/>
    <cellStyle name="20% - Accent1 2 2 73 5" xfId="1518" xr:uid="{00000000-0005-0000-0000-0000ED050000}"/>
    <cellStyle name="20% - Accent1 2 2 73 6" xfId="1519" xr:uid="{00000000-0005-0000-0000-0000EE050000}"/>
    <cellStyle name="20% - Accent1 2 2 73 7" xfId="1520" xr:uid="{00000000-0005-0000-0000-0000EF050000}"/>
    <cellStyle name="20% - Accent1 2 2 73 8" xfId="1521" xr:uid="{00000000-0005-0000-0000-0000F0050000}"/>
    <cellStyle name="20% - Accent1 2 2 73 9" xfId="1522" xr:uid="{00000000-0005-0000-0000-0000F1050000}"/>
    <cellStyle name="20% - Accent1 2 2 74" xfId="1523" xr:uid="{00000000-0005-0000-0000-0000F2050000}"/>
    <cellStyle name="20% - Accent1 2 2 74 10" xfId="1524" xr:uid="{00000000-0005-0000-0000-0000F3050000}"/>
    <cellStyle name="20% - Accent1 2 2 74 11" xfId="1525" xr:uid="{00000000-0005-0000-0000-0000F4050000}"/>
    <cellStyle name="20% - Accent1 2 2 74 12" xfId="1526" xr:uid="{00000000-0005-0000-0000-0000F5050000}"/>
    <cellStyle name="20% - Accent1 2 2 74 13" xfId="1527" xr:uid="{00000000-0005-0000-0000-0000F6050000}"/>
    <cellStyle name="20% - Accent1 2 2 74 14" xfId="1528" xr:uid="{00000000-0005-0000-0000-0000F7050000}"/>
    <cellStyle name="20% - Accent1 2 2 74 15" xfId="1529" xr:uid="{00000000-0005-0000-0000-0000F8050000}"/>
    <cellStyle name="20% - Accent1 2 2 74 16" xfId="1530" xr:uid="{00000000-0005-0000-0000-0000F9050000}"/>
    <cellStyle name="20% - Accent1 2 2 74 17" xfId="1531" xr:uid="{00000000-0005-0000-0000-0000FA050000}"/>
    <cellStyle name="20% - Accent1 2 2 74 18" xfId="1532" xr:uid="{00000000-0005-0000-0000-0000FB050000}"/>
    <cellStyle name="20% - Accent1 2 2 74 19" xfId="1533" xr:uid="{00000000-0005-0000-0000-0000FC050000}"/>
    <cellStyle name="20% - Accent1 2 2 74 2" xfId="1534" xr:uid="{00000000-0005-0000-0000-0000FD050000}"/>
    <cellStyle name="20% - Accent1 2 2 74 3" xfId="1535" xr:uid="{00000000-0005-0000-0000-0000FE050000}"/>
    <cellStyle name="20% - Accent1 2 2 74 4" xfId="1536" xr:uid="{00000000-0005-0000-0000-0000FF050000}"/>
    <cellStyle name="20% - Accent1 2 2 74 5" xfId="1537" xr:uid="{00000000-0005-0000-0000-000000060000}"/>
    <cellStyle name="20% - Accent1 2 2 74 6" xfId="1538" xr:uid="{00000000-0005-0000-0000-000001060000}"/>
    <cellStyle name="20% - Accent1 2 2 74 7" xfId="1539" xr:uid="{00000000-0005-0000-0000-000002060000}"/>
    <cellStyle name="20% - Accent1 2 2 74 8" xfId="1540" xr:uid="{00000000-0005-0000-0000-000003060000}"/>
    <cellStyle name="20% - Accent1 2 2 74 9" xfId="1541" xr:uid="{00000000-0005-0000-0000-000004060000}"/>
    <cellStyle name="20% - Accent1 2 2 75" xfId="1542" xr:uid="{00000000-0005-0000-0000-000005060000}"/>
    <cellStyle name="20% - Accent1 2 2 75 10" xfId="1543" xr:uid="{00000000-0005-0000-0000-000006060000}"/>
    <cellStyle name="20% - Accent1 2 2 75 11" xfId="1544" xr:uid="{00000000-0005-0000-0000-000007060000}"/>
    <cellStyle name="20% - Accent1 2 2 75 12" xfId="1545" xr:uid="{00000000-0005-0000-0000-000008060000}"/>
    <cellStyle name="20% - Accent1 2 2 75 13" xfId="1546" xr:uid="{00000000-0005-0000-0000-000009060000}"/>
    <cellStyle name="20% - Accent1 2 2 75 14" xfId="1547" xr:uid="{00000000-0005-0000-0000-00000A060000}"/>
    <cellStyle name="20% - Accent1 2 2 75 15" xfId="1548" xr:uid="{00000000-0005-0000-0000-00000B060000}"/>
    <cellStyle name="20% - Accent1 2 2 75 16" xfId="1549" xr:uid="{00000000-0005-0000-0000-00000C060000}"/>
    <cellStyle name="20% - Accent1 2 2 75 17" xfId="1550" xr:uid="{00000000-0005-0000-0000-00000D060000}"/>
    <cellStyle name="20% - Accent1 2 2 75 18" xfId="1551" xr:uid="{00000000-0005-0000-0000-00000E060000}"/>
    <cellStyle name="20% - Accent1 2 2 75 19" xfId="1552" xr:uid="{00000000-0005-0000-0000-00000F060000}"/>
    <cellStyle name="20% - Accent1 2 2 75 2" xfId="1553" xr:uid="{00000000-0005-0000-0000-000010060000}"/>
    <cellStyle name="20% - Accent1 2 2 75 3" xfId="1554" xr:uid="{00000000-0005-0000-0000-000011060000}"/>
    <cellStyle name="20% - Accent1 2 2 75 4" xfId="1555" xr:uid="{00000000-0005-0000-0000-000012060000}"/>
    <cellStyle name="20% - Accent1 2 2 75 5" xfId="1556" xr:uid="{00000000-0005-0000-0000-000013060000}"/>
    <cellStyle name="20% - Accent1 2 2 75 6" xfId="1557" xr:uid="{00000000-0005-0000-0000-000014060000}"/>
    <cellStyle name="20% - Accent1 2 2 75 7" xfId="1558" xr:uid="{00000000-0005-0000-0000-000015060000}"/>
    <cellStyle name="20% - Accent1 2 2 75 8" xfId="1559" xr:uid="{00000000-0005-0000-0000-000016060000}"/>
    <cellStyle name="20% - Accent1 2 2 75 9" xfId="1560" xr:uid="{00000000-0005-0000-0000-000017060000}"/>
    <cellStyle name="20% - Accent1 2 2 76" xfId="1561" xr:uid="{00000000-0005-0000-0000-000018060000}"/>
    <cellStyle name="20% - Accent1 2 2 77" xfId="1562" xr:uid="{00000000-0005-0000-0000-000019060000}"/>
    <cellStyle name="20% - Accent1 2 2 78" xfId="1563" xr:uid="{00000000-0005-0000-0000-00001A060000}"/>
    <cellStyle name="20% - Accent1 2 2 79" xfId="1564" xr:uid="{00000000-0005-0000-0000-00001B060000}"/>
    <cellStyle name="20% - Accent1 2 2 8" xfId="1565" xr:uid="{00000000-0005-0000-0000-00001C060000}"/>
    <cellStyle name="20% - Accent1 2 2 8 10" xfId="1566" xr:uid="{00000000-0005-0000-0000-00001D060000}"/>
    <cellStyle name="20% - Accent1 2 2 8 11" xfId="1567" xr:uid="{00000000-0005-0000-0000-00001E060000}"/>
    <cellStyle name="20% - Accent1 2 2 8 12" xfId="1568" xr:uid="{00000000-0005-0000-0000-00001F060000}"/>
    <cellStyle name="20% - Accent1 2 2 8 13" xfId="1569" xr:uid="{00000000-0005-0000-0000-000020060000}"/>
    <cellStyle name="20% - Accent1 2 2 8 14" xfId="1570" xr:uid="{00000000-0005-0000-0000-000021060000}"/>
    <cellStyle name="20% - Accent1 2 2 8 15" xfId="1571" xr:uid="{00000000-0005-0000-0000-000022060000}"/>
    <cellStyle name="20% - Accent1 2 2 8 16" xfId="1572" xr:uid="{00000000-0005-0000-0000-000023060000}"/>
    <cellStyle name="20% - Accent1 2 2 8 17" xfId="1573" xr:uid="{00000000-0005-0000-0000-000024060000}"/>
    <cellStyle name="20% - Accent1 2 2 8 18" xfId="1574" xr:uid="{00000000-0005-0000-0000-000025060000}"/>
    <cellStyle name="20% - Accent1 2 2 8 19" xfId="1575" xr:uid="{00000000-0005-0000-0000-000026060000}"/>
    <cellStyle name="20% - Accent1 2 2 8 2" xfId="1576" xr:uid="{00000000-0005-0000-0000-000027060000}"/>
    <cellStyle name="20% - Accent1 2 2 8 3" xfId="1577" xr:uid="{00000000-0005-0000-0000-000028060000}"/>
    <cellStyle name="20% - Accent1 2 2 8 4" xfId="1578" xr:uid="{00000000-0005-0000-0000-000029060000}"/>
    <cellStyle name="20% - Accent1 2 2 8 5" xfId="1579" xr:uid="{00000000-0005-0000-0000-00002A060000}"/>
    <cellStyle name="20% - Accent1 2 2 8 6" xfId="1580" xr:uid="{00000000-0005-0000-0000-00002B060000}"/>
    <cellStyle name="20% - Accent1 2 2 8 7" xfId="1581" xr:uid="{00000000-0005-0000-0000-00002C060000}"/>
    <cellStyle name="20% - Accent1 2 2 8 8" xfId="1582" xr:uid="{00000000-0005-0000-0000-00002D060000}"/>
    <cellStyle name="20% - Accent1 2 2 8 9" xfId="1583" xr:uid="{00000000-0005-0000-0000-00002E060000}"/>
    <cellStyle name="20% - Accent1 2 2 80" xfId="1584" xr:uid="{00000000-0005-0000-0000-00002F060000}"/>
    <cellStyle name="20% - Accent1 2 2 81" xfId="1585" xr:uid="{00000000-0005-0000-0000-000030060000}"/>
    <cellStyle name="20% - Accent1 2 2 82" xfId="1586" xr:uid="{00000000-0005-0000-0000-000031060000}"/>
    <cellStyle name="20% - Accent1 2 2 83" xfId="1587" xr:uid="{00000000-0005-0000-0000-000032060000}"/>
    <cellStyle name="20% - Accent1 2 2 84" xfId="1588" xr:uid="{00000000-0005-0000-0000-000033060000}"/>
    <cellStyle name="20% - Accent1 2 2 85" xfId="1589" xr:uid="{00000000-0005-0000-0000-000034060000}"/>
    <cellStyle name="20% - Accent1 2 2 86" xfId="1590" xr:uid="{00000000-0005-0000-0000-000035060000}"/>
    <cellStyle name="20% - Accent1 2 2 87" xfId="1591" xr:uid="{00000000-0005-0000-0000-000036060000}"/>
    <cellStyle name="20% - Accent1 2 2 88" xfId="1592" xr:uid="{00000000-0005-0000-0000-000037060000}"/>
    <cellStyle name="20% - Accent1 2 2 89" xfId="1593" xr:uid="{00000000-0005-0000-0000-000038060000}"/>
    <cellStyle name="20% - Accent1 2 2 9" xfId="1594" xr:uid="{00000000-0005-0000-0000-000039060000}"/>
    <cellStyle name="20% - Accent1 2 2 9 10" xfId="1595" xr:uid="{00000000-0005-0000-0000-00003A060000}"/>
    <cellStyle name="20% - Accent1 2 2 9 11" xfId="1596" xr:uid="{00000000-0005-0000-0000-00003B060000}"/>
    <cellStyle name="20% - Accent1 2 2 9 12" xfId="1597" xr:uid="{00000000-0005-0000-0000-00003C060000}"/>
    <cellStyle name="20% - Accent1 2 2 9 13" xfId="1598" xr:uid="{00000000-0005-0000-0000-00003D060000}"/>
    <cellStyle name="20% - Accent1 2 2 9 14" xfId="1599" xr:uid="{00000000-0005-0000-0000-00003E060000}"/>
    <cellStyle name="20% - Accent1 2 2 9 15" xfId="1600" xr:uid="{00000000-0005-0000-0000-00003F060000}"/>
    <cellStyle name="20% - Accent1 2 2 9 16" xfId="1601" xr:uid="{00000000-0005-0000-0000-000040060000}"/>
    <cellStyle name="20% - Accent1 2 2 9 17" xfId="1602" xr:uid="{00000000-0005-0000-0000-000041060000}"/>
    <cellStyle name="20% - Accent1 2 2 9 18" xfId="1603" xr:uid="{00000000-0005-0000-0000-000042060000}"/>
    <cellStyle name="20% - Accent1 2 2 9 19" xfId="1604" xr:uid="{00000000-0005-0000-0000-000043060000}"/>
    <cellStyle name="20% - Accent1 2 2 9 2" xfId="1605" xr:uid="{00000000-0005-0000-0000-000044060000}"/>
    <cellStyle name="20% - Accent1 2 2 9 3" xfId="1606" xr:uid="{00000000-0005-0000-0000-000045060000}"/>
    <cellStyle name="20% - Accent1 2 2 9 4" xfId="1607" xr:uid="{00000000-0005-0000-0000-000046060000}"/>
    <cellStyle name="20% - Accent1 2 2 9 5" xfId="1608" xr:uid="{00000000-0005-0000-0000-000047060000}"/>
    <cellStyle name="20% - Accent1 2 2 9 6" xfId="1609" xr:uid="{00000000-0005-0000-0000-000048060000}"/>
    <cellStyle name="20% - Accent1 2 2 9 7" xfId="1610" xr:uid="{00000000-0005-0000-0000-000049060000}"/>
    <cellStyle name="20% - Accent1 2 2 9 8" xfId="1611" xr:uid="{00000000-0005-0000-0000-00004A060000}"/>
    <cellStyle name="20% - Accent1 2 2 9 9" xfId="1612" xr:uid="{00000000-0005-0000-0000-00004B060000}"/>
    <cellStyle name="20% - Accent1 2 2 90" xfId="1613" xr:uid="{00000000-0005-0000-0000-00004C060000}"/>
    <cellStyle name="20% - Accent1 2 2 91" xfId="1614" xr:uid="{00000000-0005-0000-0000-00004D060000}"/>
    <cellStyle name="20% - Accent1 2 2 92" xfId="1615" xr:uid="{00000000-0005-0000-0000-00004E060000}"/>
    <cellStyle name="20% - Accent1 2 2 93" xfId="1616" xr:uid="{00000000-0005-0000-0000-00004F060000}"/>
    <cellStyle name="20% - Accent1 2 20" xfId="1617" xr:uid="{00000000-0005-0000-0000-000050060000}"/>
    <cellStyle name="20% - Accent1 2 20 10" xfId="1618" xr:uid="{00000000-0005-0000-0000-000051060000}"/>
    <cellStyle name="20% - Accent1 2 20 11" xfId="1619" xr:uid="{00000000-0005-0000-0000-000052060000}"/>
    <cellStyle name="20% - Accent1 2 20 12" xfId="1620" xr:uid="{00000000-0005-0000-0000-000053060000}"/>
    <cellStyle name="20% - Accent1 2 20 13" xfId="1621" xr:uid="{00000000-0005-0000-0000-000054060000}"/>
    <cellStyle name="20% - Accent1 2 20 14" xfId="1622" xr:uid="{00000000-0005-0000-0000-000055060000}"/>
    <cellStyle name="20% - Accent1 2 20 15" xfId="1623" xr:uid="{00000000-0005-0000-0000-000056060000}"/>
    <cellStyle name="20% - Accent1 2 20 16" xfId="1624" xr:uid="{00000000-0005-0000-0000-000057060000}"/>
    <cellStyle name="20% - Accent1 2 20 17" xfId="1625" xr:uid="{00000000-0005-0000-0000-000058060000}"/>
    <cellStyle name="20% - Accent1 2 20 18" xfId="1626" xr:uid="{00000000-0005-0000-0000-000059060000}"/>
    <cellStyle name="20% - Accent1 2 20 19" xfId="1627" xr:uid="{00000000-0005-0000-0000-00005A060000}"/>
    <cellStyle name="20% - Accent1 2 20 2" xfId="1628" xr:uid="{00000000-0005-0000-0000-00005B060000}"/>
    <cellStyle name="20% - Accent1 2 20 3" xfId="1629" xr:uid="{00000000-0005-0000-0000-00005C060000}"/>
    <cellStyle name="20% - Accent1 2 20 4" xfId="1630" xr:uid="{00000000-0005-0000-0000-00005D060000}"/>
    <cellStyle name="20% - Accent1 2 20 5" xfId="1631" xr:uid="{00000000-0005-0000-0000-00005E060000}"/>
    <cellStyle name="20% - Accent1 2 20 6" xfId="1632" xr:uid="{00000000-0005-0000-0000-00005F060000}"/>
    <cellStyle name="20% - Accent1 2 20 7" xfId="1633" xr:uid="{00000000-0005-0000-0000-000060060000}"/>
    <cellStyle name="20% - Accent1 2 20 8" xfId="1634" xr:uid="{00000000-0005-0000-0000-000061060000}"/>
    <cellStyle name="20% - Accent1 2 20 9" xfId="1635" xr:uid="{00000000-0005-0000-0000-000062060000}"/>
    <cellStyle name="20% - Accent1 2 21" xfId="1636" xr:uid="{00000000-0005-0000-0000-000063060000}"/>
    <cellStyle name="20% - Accent1 2 21 10" xfId="1637" xr:uid="{00000000-0005-0000-0000-000064060000}"/>
    <cellStyle name="20% - Accent1 2 21 11" xfId="1638" xr:uid="{00000000-0005-0000-0000-000065060000}"/>
    <cellStyle name="20% - Accent1 2 21 12" xfId="1639" xr:uid="{00000000-0005-0000-0000-000066060000}"/>
    <cellStyle name="20% - Accent1 2 21 13" xfId="1640" xr:uid="{00000000-0005-0000-0000-000067060000}"/>
    <cellStyle name="20% - Accent1 2 21 14" xfId="1641" xr:uid="{00000000-0005-0000-0000-000068060000}"/>
    <cellStyle name="20% - Accent1 2 21 15" xfId="1642" xr:uid="{00000000-0005-0000-0000-000069060000}"/>
    <cellStyle name="20% - Accent1 2 21 16" xfId="1643" xr:uid="{00000000-0005-0000-0000-00006A060000}"/>
    <cellStyle name="20% - Accent1 2 21 17" xfId="1644" xr:uid="{00000000-0005-0000-0000-00006B060000}"/>
    <cellStyle name="20% - Accent1 2 21 18" xfId="1645" xr:uid="{00000000-0005-0000-0000-00006C060000}"/>
    <cellStyle name="20% - Accent1 2 21 19" xfId="1646" xr:uid="{00000000-0005-0000-0000-00006D060000}"/>
    <cellStyle name="20% - Accent1 2 21 2" xfId="1647" xr:uid="{00000000-0005-0000-0000-00006E060000}"/>
    <cellStyle name="20% - Accent1 2 21 3" xfId="1648" xr:uid="{00000000-0005-0000-0000-00006F060000}"/>
    <cellStyle name="20% - Accent1 2 21 4" xfId="1649" xr:uid="{00000000-0005-0000-0000-000070060000}"/>
    <cellStyle name="20% - Accent1 2 21 5" xfId="1650" xr:uid="{00000000-0005-0000-0000-000071060000}"/>
    <cellStyle name="20% - Accent1 2 21 6" xfId="1651" xr:uid="{00000000-0005-0000-0000-000072060000}"/>
    <cellStyle name="20% - Accent1 2 21 7" xfId="1652" xr:uid="{00000000-0005-0000-0000-000073060000}"/>
    <cellStyle name="20% - Accent1 2 21 8" xfId="1653" xr:uid="{00000000-0005-0000-0000-000074060000}"/>
    <cellStyle name="20% - Accent1 2 21 9" xfId="1654" xr:uid="{00000000-0005-0000-0000-000075060000}"/>
    <cellStyle name="20% - Accent1 2 22" xfId="1655" xr:uid="{00000000-0005-0000-0000-000076060000}"/>
    <cellStyle name="20% - Accent1 2 22 10" xfId="1656" xr:uid="{00000000-0005-0000-0000-000077060000}"/>
    <cellStyle name="20% - Accent1 2 22 11" xfId="1657" xr:uid="{00000000-0005-0000-0000-000078060000}"/>
    <cellStyle name="20% - Accent1 2 22 12" xfId="1658" xr:uid="{00000000-0005-0000-0000-000079060000}"/>
    <cellStyle name="20% - Accent1 2 22 13" xfId="1659" xr:uid="{00000000-0005-0000-0000-00007A060000}"/>
    <cellStyle name="20% - Accent1 2 22 14" xfId="1660" xr:uid="{00000000-0005-0000-0000-00007B060000}"/>
    <cellStyle name="20% - Accent1 2 22 15" xfId="1661" xr:uid="{00000000-0005-0000-0000-00007C060000}"/>
    <cellStyle name="20% - Accent1 2 22 16" xfId="1662" xr:uid="{00000000-0005-0000-0000-00007D060000}"/>
    <cellStyle name="20% - Accent1 2 22 17" xfId="1663" xr:uid="{00000000-0005-0000-0000-00007E060000}"/>
    <cellStyle name="20% - Accent1 2 22 18" xfId="1664" xr:uid="{00000000-0005-0000-0000-00007F060000}"/>
    <cellStyle name="20% - Accent1 2 22 19" xfId="1665" xr:uid="{00000000-0005-0000-0000-000080060000}"/>
    <cellStyle name="20% - Accent1 2 22 2" xfId="1666" xr:uid="{00000000-0005-0000-0000-000081060000}"/>
    <cellStyle name="20% - Accent1 2 22 3" xfId="1667" xr:uid="{00000000-0005-0000-0000-000082060000}"/>
    <cellStyle name="20% - Accent1 2 22 4" xfId="1668" xr:uid="{00000000-0005-0000-0000-000083060000}"/>
    <cellStyle name="20% - Accent1 2 22 5" xfId="1669" xr:uid="{00000000-0005-0000-0000-000084060000}"/>
    <cellStyle name="20% - Accent1 2 22 6" xfId="1670" xr:uid="{00000000-0005-0000-0000-000085060000}"/>
    <cellStyle name="20% - Accent1 2 22 7" xfId="1671" xr:uid="{00000000-0005-0000-0000-000086060000}"/>
    <cellStyle name="20% - Accent1 2 22 8" xfId="1672" xr:uid="{00000000-0005-0000-0000-000087060000}"/>
    <cellStyle name="20% - Accent1 2 22 9" xfId="1673" xr:uid="{00000000-0005-0000-0000-000088060000}"/>
    <cellStyle name="20% - Accent1 2 23" xfId="1674" xr:uid="{00000000-0005-0000-0000-000089060000}"/>
    <cellStyle name="20% - Accent1 2 23 10" xfId="1675" xr:uid="{00000000-0005-0000-0000-00008A060000}"/>
    <cellStyle name="20% - Accent1 2 23 11" xfId="1676" xr:uid="{00000000-0005-0000-0000-00008B060000}"/>
    <cellStyle name="20% - Accent1 2 23 12" xfId="1677" xr:uid="{00000000-0005-0000-0000-00008C060000}"/>
    <cellStyle name="20% - Accent1 2 23 13" xfId="1678" xr:uid="{00000000-0005-0000-0000-00008D060000}"/>
    <cellStyle name="20% - Accent1 2 23 14" xfId="1679" xr:uid="{00000000-0005-0000-0000-00008E060000}"/>
    <cellStyle name="20% - Accent1 2 23 15" xfId="1680" xr:uid="{00000000-0005-0000-0000-00008F060000}"/>
    <cellStyle name="20% - Accent1 2 23 16" xfId="1681" xr:uid="{00000000-0005-0000-0000-000090060000}"/>
    <cellStyle name="20% - Accent1 2 23 17" xfId="1682" xr:uid="{00000000-0005-0000-0000-000091060000}"/>
    <cellStyle name="20% - Accent1 2 23 18" xfId="1683" xr:uid="{00000000-0005-0000-0000-000092060000}"/>
    <cellStyle name="20% - Accent1 2 23 19" xfId="1684" xr:uid="{00000000-0005-0000-0000-000093060000}"/>
    <cellStyle name="20% - Accent1 2 23 2" xfId="1685" xr:uid="{00000000-0005-0000-0000-000094060000}"/>
    <cellStyle name="20% - Accent1 2 23 3" xfId="1686" xr:uid="{00000000-0005-0000-0000-000095060000}"/>
    <cellStyle name="20% - Accent1 2 23 4" xfId="1687" xr:uid="{00000000-0005-0000-0000-000096060000}"/>
    <cellStyle name="20% - Accent1 2 23 5" xfId="1688" xr:uid="{00000000-0005-0000-0000-000097060000}"/>
    <cellStyle name="20% - Accent1 2 23 6" xfId="1689" xr:uid="{00000000-0005-0000-0000-000098060000}"/>
    <cellStyle name="20% - Accent1 2 23 7" xfId="1690" xr:uid="{00000000-0005-0000-0000-000099060000}"/>
    <cellStyle name="20% - Accent1 2 23 8" xfId="1691" xr:uid="{00000000-0005-0000-0000-00009A060000}"/>
    <cellStyle name="20% - Accent1 2 23 9" xfId="1692" xr:uid="{00000000-0005-0000-0000-00009B060000}"/>
    <cellStyle name="20% - Accent1 2 24" xfId="1693" xr:uid="{00000000-0005-0000-0000-00009C060000}"/>
    <cellStyle name="20% - Accent1 2 24 10" xfId="1694" xr:uid="{00000000-0005-0000-0000-00009D060000}"/>
    <cellStyle name="20% - Accent1 2 24 11" xfId="1695" xr:uid="{00000000-0005-0000-0000-00009E060000}"/>
    <cellStyle name="20% - Accent1 2 24 12" xfId="1696" xr:uid="{00000000-0005-0000-0000-00009F060000}"/>
    <cellStyle name="20% - Accent1 2 24 13" xfId="1697" xr:uid="{00000000-0005-0000-0000-0000A0060000}"/>
    <cellStyle name="20% - Accent1 2 24 14" xfId="1698" xr:uid="{00000000-0005-0000-0000-0000A1060000}"/>
    <cellStyle name="20% - Accent1 2 24 15" xfId="1699" xr:uid="{00000000-0005-0000-0000-0000A2060000}"/>
    <cellStyle name="20% - Accent1 2 24 16" xfId="1700" xr:uid="{00000000-0005-0000-0000-0000A3060000}"/>
    <cellStyle name="20% - Accent1 2 24 17" xfId="1701" xr:uid="{00000000-0005-0000-0000-0000A4060000}"/>
    <cellStyle name="20% - Accent1 2 24 18" xfId="1702" xr:uid="{00000000-0005-0000-0000-0000A5060000}"/>
    <cellStyle name="20% - Accent1 2 24 19" xfId="1703" xr:uid="{00000000-0005-0000-0000-0000A6060000}"/>
    <cellStyle name="20% - Accent1 2 24 2" xfId="1704" xr:uid="{00000000-0005-0000-0000-0000A7060000}"/>
    <cellStyle name="20% - Accent1 2 24 3" xfId="1705" xr:uid="{00000000-0005-0000-0000-0000A8060000}"/>
    <cellStyle name="20% - Accent1 2 24 4" xfId="1706" xr:uid="{00000000-0005-0000-0000-0000A9060000}"/>
    <cellStyle name="20% - Accent1 2 24 5" xfId="1707" xr:uid="{00000000-0005-0000-0000-0000AA060000}"/>
    <cellStyle name="20% - Accent1 2 24 6" xfId="1708" xr:uid="{00000000-0005-0000-0000-0000AB060000}"/>
    <cellStyle name="20% - Accent1 2 24 7" xfId="1709" xr:uid="{00000000-0005-0000-0000-0000AC060000}"/>
    <cellStyle name="20% - Accent1 2 24 8" xfId="1710" xr:uid="{00000000-0005-0000-0000-0000AD060000}"/>
    <cellStyle name="20% - Accent1 2 24 9" xfId="1711" xr:uid="{00000000-0005-0000-0000-0000AE060000}"/>
    <cellStyle name="20% - Accent1 2 25" xfId="1712" xr:uid="{00000000-0005-0000-0000-0000AF060000}"/>
    <cellStyle name="20% - Accent1 2 25 10" xfId="1713" xr:uid="{00000000-0005-0000-0000-0000B0060000}"/>
    <cellStyle name="20% - Accent1 2 25 11" xfId="1714" xr:uid="{00000000-0005-0000-0000-0000B1060000}"/>
    <cellStyle name="20% - Accent1 2 25 12" xfId="1715" xr:uid="{00000000-0005-0000-0000-0000B2060000}"/>
    <cellStyle name="20% - Accent1 2 25 13" xfId="1716" xr:uid="{00000000-0005-0000-0000-0000B3060000}"/>
    <cellStyle name="20% - Accent1 2 25 14" xfId="1717" xr:uid="{00000000-0005-0000-0000-0000B4060000}"/>
    <cellStyle name="20% - Accent1 2 25 15" xfId="1718" xr:uid="{00000000-0005-0000-0000-0000B5060000}"/>
    <cellStyle name="20% - Accent1 2 25 16" xfId="1719" xr:uid="{00000000-0005-0000-0000-0000B6060000}"/>
    <cellStyle name="20% - Accent1 2 25 17" xfId="1720" xr:uid="{00000000-0005-0000-0000-0000B7060000}"/>
    <cellStyle name="20% - Accent1 2 25 18" xfId="1721" xr:uid="{00000000-0005-0000-0000-0000B8060000}"/>
    <cellStyle name="20% - Accent1 2 25 19" xfId="1722" xr:uid="{00000000-0005-0000-0000-0000B9060000}"/>
    <cellStyle name="20% - Accent1 2 25 2" xfId="1723" xr:uid="{00000000-0005-0000-0000-0000BA060000}"/>
    <cellStyle name="20% - Accent1 2 25 3" xfId="1724" xr:uid="{00000000-0005-0000-0000-0000BB060000}"/>
    <cellStyle name="20% - Accent1 2 25 4" xfId="1725" xr:uid="{00000000-0005-0000-0000-0000BC060000}"/>
    <cellStyle name="20% - Accent1 2 25 5" xfId="1726" xr:uid="{00000000-0005-0000-0000-0000BD060000}"/>
    <cellStyle name="20% - Accent1 2 25 6" xfId="1727" xr:uid="{00000000-0005-0000-0000-0000BE060000}"/>
    <cellStyle name="20% - Accent1 2 25 7" xfId="1728" xr:uid="{00000000-0005-0000-0000-0000BF060000}"/>
    <cellStyle name="20% - Accent1 2 25 8" xfId="1729" xr:uid="{00000000-0005-0000-0000-0000C0060000}"/>
    <cellStyle name="20% - Accent1 2 25 9" xfId="1730" xr:uid="{00000000-0005-0000-0000-0000C1060000}"/>
    <cellStyle name="20% - Accent1 2 26" xfId="1731" xr:uid="{00000000-0005-0000-0000-0000C2060000}"/>
    <cellStyle name="20% - Accent1 2 26 10" xfId="1732" xr:uid="{00000000-0005-0000-0000-0000C3060000}"/>
    <cellStyle name="20% - Accent1 2 26 11" xfId="1733" xr:uid="{00000000-0005-0000-0000-0000C4060000}"/>
    <cellStyle name="20% - Accent1 2 26 12" xfId="1734" xr:uid="{00000000-0005-0000-0000-0000C5060000}"/>
    <cellStyle name="20% - Accent1 2 26 13" xfId="1735" xr:uid="{00000000-0005-0000-0000-0000C6060000}"/>
    <cellStyle name="20% - Accent1 2 26 14" xfId="1736" xr:uid="{00000000-0005-0000-0000-0000C7060000}"/>
    <cellStyle name="20% - Accent1 2 26 15" xfId="1737" xr:uid="{00000000-0005-0000-0000-0000C8060000}"/>
    <cellStyle name="20% - Accent1 2 26 16" xfId="1738" xr:uid="{00000000-0005-0000-0000-0000C9060000}"/>
    <cellStyle name="20% - Accent1 2 26 17" xfId="1739" xr:uid="{00000000-0005-0000-0000-0000CA060000}"/>
    <cellStyle name="20% - Accent1 2 26 18" xfId="1740" xr:uid="{00000000-0005-0000-0000-0000CB060000}"/>
    <cellStyle name="20% - Accent1 2 26 19" xfId="1741" xr:uid="{00000000-0005-0000-0000-0000CC060000}"/>
    <cellStyle name="20% - Accent1 2 26 2" xfId="1742" xr:uid="{00000000-0005-0000-0000-0000CD060000}"/>
    <cellStyle name="20% - Accent1 2 26 3" xfId="1743" xr:uid="{00000000-0005-0000-0000-0000CE060000}"/>
    <cellStyle name="20% - Accent1 2 26 4" xfId="1744" xr:uid="{00000000-0005-0000-0000-0000CF060000}"/>
    <cellStyle name="20% - Accent1 2 26 5" xfId="1745" xr:uid="{00000000-0005-0000-0000-0000D0060000}"/>
    <cellStyle name="20% - Accent1 2 26 6" xfId="1746" xr:uid="{00000000-0005-0000-0000-0000D1060000}"/>
    <cellStyle name="20% - Accent1 2 26 7" xfId="1747" xr:uid="{00000000-0005-0000-0000-0000D2060000}"/>
    <cellStyle name="20% - Accent1 2 26 8" xfId="1748" xr:uid="{00000000-0005-0000-0000-0000D3060000}"/>
    <cellStyle name="20% - Accent1 2 26 9" xfId="1749" xr:uid="{00000000-0005-0000-0000-0000D4060000}"/>
    <cellStyle name="20% - Accent1 2 27" xfId="1750" xr:uid="{00000000-0005-0000-0000-0000D5060000}"/>
    <cellStyle name="20% - Accent1 2 27 10" xfId="1751" xr:uid="{00000000-0005-0000-0000-0000D6060000}"/>
    <cellStyle name="20% - Accent1 2 27 11" xfId="1752" xr:uid="{00000000-0005-0000-0000-0000D7060000}"/>
    <cellStyle name="20% - Accent1 2 27 12" xfId="1753" xr:uid="{00000000-0005-0000-0000-0000D8060000}"/>
    <cellStyle name="20% - Accent1 2 27 13" xfId="1754" xr:uid="{00000000-0005-0000-0000-0000D9060000}"/>
    <cellStyle name="20% - Accent1 2 27 14" xfId="1755" xr:uid="{00000000-0005-0000-0000-0000DA060000}"/>
    <cellStyle name="20% - Accent1 2 27 15" xfId="1756" xr:uid="{00000000-0005-0000-0000-0000DB060000}"/>
    <cellStyle name="20% - Accent1 2 27 16" xfId="1757" xr:uid="{00000000-0005-0000-0000-0000DC060000}"/>
    <cellStyle name="20% - Accent1 2 27 17" xfId="1758" xr:uid="{00000000-0005-0000-0000-0000DD060000}"/>
    <cellStyle name="20% - Accent1 2 27 18" xfId="1759" xr:uid="{00000000-0005-0000-0000-0000DE060000}"/>
    <cellStyle name="20% - Accent1 2 27 19" xfId="1760" xr:uid="{00000000-0005-0000-0000-0000DF060000}"/>
    <cellStyle name="20% - Accent1 2 27 2" xfId="1761" xr:uid="{00000000-0005-0000-0000-0000E0060000}"/>
    <cellStyle name="20% - Accent1 2 27 3" xfId="1762" xr:uid="{00000000-0005-0000-0000-0000E1060000}"/>
    <cellStyle name="20% - Accent1 2 27 4" xfId="1763" xr:uid="{00000000-0005-0000-0000-0000E2060000}"/>
    <cellStyle name="20% - Accent1 2 27 5" xfId="1764" xr:uid="{00000000-0005-0000-0000-0000E3060000}"/>
    <cellStyle name="20% - Accent1 2 27 6" xfId="1765" xr:uid="{00000000-0005-0000-0000-0000E4060000}"/>
    <cellStyle name="20% - Accent1 2 27 7" xfId="1766" xr:uid="{00000000-0005-0000-0000-0000E5060000}"/>
    <cellStyle name="20% - Accent1 2 27 8" xfId="1767" xr:uid="{00000000-0005-0000-0000-0000E6060000}"/>
    <cellStyle name="20% - Accent1 2 27 9" xfId="1768" xr:uid="{00000000-0005-0000-0000-0000E7060000}"/>
    <cellStyle name="20% - Accent1 2 28" xfId="1769" xr:uid="{00000000-0005-0000-0000-0000E8060000}"/>
    <cellStyle name="20% - Accent1 2 28 10" xfId="1770" xr:uid="{00000000-0005-0000-0000-0000E9060000}"/>
    <cellStyle name="20% - Accent1 2 28 11" xfId="1771" xr:uid="{00000000-0005-0000-0000-0000EA060000}"/>
    <cellStyle name="20% - Accent1 2 28 12" xfId="1772" xr:uid="{00000000-0005-0000-0000-0000EB060000}"/>
    <cellStyle name="20% - Accent1 2 28 13" xfId="1773" xr:uid="{00000000-0005-0000-0000-0000EC060000}"/>
    <cellStyle name="20% - Accent1 2 28 14" xfId="1774" xr:uid="{00000000-0005-0000-0000-0000ED060000}"/>
    <cellStyle name="20% - Accent1 2 28 15" xfId="1775" xr:uid="{00000000-0005-0000-0000-0000EE060000}"/>
    <cellStyle name="20% - Accent1 2 28 16" xfId="1776" xr:uid="{00000000-0005-0000-0000-0000EF060000}"/>
    <cellStyle name="20% - Accent1 2 28 17" xfId="1777" xr:uid="{00000000-0005-0000-0000-0000F0060000}"/>
    <cellStyle name="20% - Accent1 2 28 18" xfId="1778" xr:uid="{00000000-0005-0000-0000-0000F1060000}"/>
    <cellStyle name="20% - Accent1 2 28 19" xfId="1779" xr:uid="{00000000-0005-0000-0000-0000F2060000}"/>
    <cellStyle name="20% - Accent1 2 28 2" xfId="1780" xr:uid="{00000000-0005-0000-0000-0000F3060000}"/>
    <cellStyle name="20% - Accent1 2 28 3" xfId="1781" xr:uid="{00000000-0005-0000-0000-0000F4060000}"/>
    <cellStyle name="20% - Accent1 2 28 4" xfId="1782" xr:uid="{00000000-0005-0000-0000-0000F5060000}"/>
    <cellStyle name="20% - Accent1 2 28 5" xfId="1783" xr:uid="{00000000-0005-0000-0000-0000F6060000}"/>
    <cellStyle name="20% - Accent1 2 28 6" xfId="1784" xr:uid="{00000000-0005-0000-0000-0000F7060000}"/>
    <cellStyle name="20% - Accent1 2 28 7" xfId="1785" xr:uid="{00000000-0005-0000-0000-0000F8060000}"/>
    <cellStyle name="20% - Accent1 2 28 8" xfId="1786" xr:uid="{00000000-0005-0000-0000-0000F9060000}"/>
    <cellStyle name="20% - Accent1 2 28 9" xfId="1787" xr:uid="{00000000-0005-0000-0000-0000FA060000}"/>
    <cellStyle name="20% - Accent1 2 29" xfId="1788" xr:uid="{00000000-0005-0000-0000-0000FB060000}"/>
    <cellStyle name="20% - Accent1 2 29 10" xfId="1789" xr:uid="{00000000-0005-0000-0000-0000FC060000}"/>
    <cellStyle name="20% - Accent1 2 29 11" xfId="1790" xr:uid="{00000000-0005-0000-0000-0000FD060000}"/>
    <cellStyle name="20% - Accent1 2 29 12" xfId="1791" xr:uid="{00000000-0005-0000-0000-0000FE060000}"/>
    <cellStyle name="20% - Accent1 2 29 13" xfId="1792" xr:uid="{00000000-0005-0000-0000-0000FF060000}"/>
    <cellStyle name="20% - Accent1 2 29 14" xfId="1793" xr:uid="{00000000-0005-0000-0000-000000070000}"/>
    <cellStyle name="20% - Accent1 2 29 15" xfId="1794" xr:uid="{00000000-0005-0000-0000-000001070000}"/>
    <cellStyle name="20% - Accent1 2 29 16" xfId="1795" xr:uid="{00000000-0005-0000-0000-000002070000}"/>
    <cellStyle name="20% - Accent1 2 29 17" xfId="1796" xr:uid="{00000000-0005-0000-0000-000003070000}"/>
    <cellStyle name="20% - Accent1 2 29 18" xfId="1797" xr:uid="{00000000-0005-0000-0000-000004070000}"/>
    <cellStyle name="20% - Accent1 2 29 19" xfId="1798" xr:uid="{00000000-0005-0000-0000-000005070000}"/>
    <cellStyle name="20% - Accent1 2 29 2" xfId="1799" xr:uid="{00000000-0005-0000-0000-000006070000}"/>
    <cellStyle name="20% - Accent1 2 29 3" xfId="1800" xr:uid="{00000000-0005-0000-0000-000007070000}"/>
    <cellStyle name="20% - Accent1 2 29 4" xfId="1801" xr:uid="{00000000-0005-0000-0000-000008070000}"/>
    <cellStyle name="20% - Accent1 2 29 5" xfId="1802" xr:uid="{00000000-0005-0000-0000-000009070000}"/>
    <cellStyle name="20% - Accent1 2 29 6" xfId="1803" xr:uid="{00000000-0005-0000-0000-00000A070000}"/>
    <cellStyle name="20% - Accent1 2 29 7" xfId="1804" xr:uid="{00000000-0005-0000-0000-00000B070000}"/>
    <cellStyle name="20% - Accent1 2 29 8" xfId="1805" xr:uid="{00000000-0005-0000-0000-00000C070000}"/>
    <cellStyle name="20% - Accent1 2 29 9" xfId="1806" xr:uid="{00000000-0005-0000-0000-00000D070000}"/>
    <cellStyle name="20% - Accent1 2 3" xfId="1807" xr:uid="{00000000-0005-0000-0000-00000E070000}"/>
    <cellStyle name="20% - Accent1 2 3 10" xfId="1808" xr:uid="{00000000-0005-0000-0000-00000F070000}"/>
    <cellStyle name="20% - Accent1 2 3 11" xfId="1809" xr:uid="{00000000-0005-0000-0000-000010070000}"/>
    <cellStyle name="20% - Accent1 2 3 12" xfId="1810" xr:uid="{00000000-0005-0000-0000-000011070000}"/>
    <cellStyle name="20% - Accent1 2 3 13" xfId="1811" xr:uid="{00000000-0005-0000-0000-000012070000}"/>
    <cellStyle name="20% - Accent1 2 3 14" xfId="1812" xr:uid="{00000000-0005-0000-0000-000013070000}"/>
    <cellStyle name="20% - Accent1 2 3 15" xfId="1813" xr:uid="{00000000-0005-0000-0000-000014070000}"/>
    <cellStyle name="20% - Accent1 2 3 16" xfId="1814" xr:uid="{00000000-0005-0000-0000-000015070000}"/>
    <cellStyle name="20% - Accent1 2 3 17" xfId="1815" xr:uid="{00000000-0005-0000-0000-000016070000}"/>
    <cellStyle name="20% - Accent1 2 3 18" xfId="1816" xr:uid="{00000000-0005-0000-0000-000017070000}"/>
    <cellStyle name="20% - Accent1 2 3 19" xfId="1817" xr:uid="{00000000-0005-0000-0000-000018070000}"/>
    <cellStyle name="20% - Accent1 2 3 2" xfId="1818" xr:uid="{00000000-0005-0000-0000-000019070000}"/>
    <cellStyle name="20% - Accent1 2 3 3" xfId="1819" xr:uid="{00000000-0005-0000-0000-00001A070000}"/>
    <cellStyle name="20% - Accent1 2 3 4" xfId="1820" xr:uid="{00000000-0005-0000-0000-00001B070000}"/>
    <cellStyle name="20% - Accent1 2 3 5" xfId="1821" xr:uid="{00000000-0005-0000-0000-00001C070000}"/>
    <cellStyle name="20% - Accent1 2 3 6" xfId="1822" xr:uid="{00000000-0005-0000-0000-00001D070000}"/>
    <cellStyle name="20% - Accent1 2 3 7" xfId="1823" xr:uid="{00000000-0005-0000-0000-00001E070000}"/>
    <cellStyle name="20% - Accent1 2 3 8" xfId="1824" xr:uid="{00000000-0005-0000-0000-00001F070000}"/>
    <cellStyle name="20% - Accent1 2 3 9" xfId="1825" xr:uid="{00000000-0005-0000-0000-000020070000}"/>
    <cellStyle name="20% - Accent1 2 30" xfId="1826" xr:uid="{00000000-0005-0000-0000-000021070000}"/>
    <cellStyle name="20% - Accent1 2 30 10" xfId="1827" xr:uid="{00000000-0005-0000-0000-000022070000}"/>
    <cellStyle name="20% - Accent1 2 30 11" xfId="1828" xr:uid="{00000000-0005-0000-0000-000023070000}"/>
    <cellStyle name="20% - Accent1 2 30 12" xfId="1829" xr:uid="{00000000-0005-0000-0000-000024070000}"/>
    <cellStyle name="20% - Accent1 2 30 13" xfId="1830" xr:uid="{00000000-0005-0000-0000-000025070000}"/>
    <cellStyle name="20% - Accent1 2 30 14" xfId="1831" xr:uid="{00000000-0005-0000-0000-000026070000}"/>
    <cellStyle name="20% - Accent1 2 30 15" xfId="1832" xr:uid="{00000000-0005-0000-0000-000027070000}"/>
    <cellStyle name="20% - Accent1 2 30 16" xfId="1833" xr:uid="{00000000-0005-0000-0000-000028070000}"/>
    <cellStyle name="20% - Accent1 2 30 17" xfId="1834" xr:uid="{00000000-0005-0000-0000-000029070000}"/>
    <cellStyle name="20% - Accent1 2 30 18" xfId="1835" xr:uid="{00000000-0005-0000-0000-00002A070000}"/>
    <cellStyle name="20% - Accent1 2 30 19" xfId="1836" xr:uid="{00000000-0005-0000-0000-00002B070000}"/>
    <cellStyle name="20% - Accent1 2 30 2" xfId="1837" xr:uid="{00000000-0005-0000-0000-00002C070000}"/>
    <cellStyle name="20% - Accent1 2 30 3" xfId="1838" xr:uid="{00000000-0005-0000-0000-00002D070000}"/>
    <cellStyle name="20% - Accent1 2 30 4" xfId="1839" xr:uid="{00000000-0005-0000-0000-00002E070000}"/>
    <cellStyle name="20% - Accent1 2 30 5" xfId="1840" xr:uid="{00000000-0005-0000-0000-00002F070000}"/>
    <cellStyle name="20% - Accent1 2 30 6" xfId="1841" xr:uid="{00000000-0005-0000-0000-000030070000}"/>
    <cellStyle name="20% - Accent1 2 30 7" xfId="1842" xr:uid="{00000000-0005-0000-0000-000031070000}"/>
    <cellStyle name="20% - Accent1 2 30 8" xfId="1843" xr:uid="{00000000-0005-0000-0000-000032070000}"/>
    <cellStyle name="20% - Accent1 2 30 9" xfId="1844" xr:uid="{00000000-0005-0000-0000-000033070000}"/>
    <cellStyle name="20% - Accent1 2 31" xfId="1845" xr:uid="{00000000-0005-0000-0000-000034070000}"/>
    <cellStyle name="20% - Accent1 2 31 10" xfId="1846" xr:uid="{00000000-0005-0000-0000-000035070000}"/>
    <cellStyle name="20% - Accent1 2 31 11" xfId="1847" xr:uid="{00000000-0005-0000-0000-000036070000}"/>
    <cellStyle name="20% - Accent1 2 31 12" xfId="1848" xr:uid="{00000000-0005-0000-0000-000037070000}"/>
    <cellStyle name="20% - Accent1 2 31 13" xfId="1849" xr:uid="{00000000-0005-0000-0000-000038070000}"/>
    <cellStyle name="20% - Accent1 2 31 14" xfId="1850" xr:uid="{00000000-0005-0000-0000-000039070000}"/>
    <cellStyle name="20% - Accent1 2 31 15" xfId="1851" xr:uid="{00000000-0005-0000-0000-00003A070000}"/>
    <cellStyle name="20% - Accent1 2 31 16" xfId="1852" xr:uid="{00000000-0005-0000-0000-00003B070000}"/>
    <cellStyle name="20% - Accent1 2 31 17" xfId="1853" xr:uid="{00000000-0005-0000-0000-00003C070000}"/>
    <cellStyle name="20% - Accent1 2 31 18" xfId="1854" xr:uid="{00000000-0005-0000-0000-00003D070000}"/>
    <cellStyle name="20% - Accent1 2 31 19" xfId="1855" xr:uid="{00000000-0005-0000-0000-00003E070000}"/>
    <cellStyle name="20% - Accent1 2 31 2" xfId="1856" xr:uid="{00000000-0005-0000-0000-00003F070000}"/>
    <cellStyle name="20% - Accent1 2 31 3" xfId="1857" xr:uid="{00000000-0005-0000-0000-000040070000}"/>
    <cellStyle name="20% - Accent1 2 31 4" xfId="1858" xr:uid="{00000000-0005-0000-0000-000041070000}"/>
    <cellStyle name="20% - Accent1 2 31 5" xfId="1859" xr:uid="{00000000-0005-0000-0000-000042070000}"/>
    <cellStyle name="20% - Accent1 2 31 6" xfId="1860" xr:uid="{00000000-0005-0000-0000-000043070000}"/>
    <cellStyle name="20% - Accent1 2 31 7" xfId="1861" xr:uid="{00000000-0005-0000-0000-000044070000}"/>
    <cellStyle name="20% - Accent1 2 31 8" xfId="1862" xr:uid="{00000000-0005-0000-0000-000045070000}"/>
    <cellStyle name="20% - Accent1 2 31 9" xfId="1863" xr:uid="{00000000-0005-0000-0000-000046070000}"/>
    <cellStyle name="20% - Accent1 2 32" xfId="1864" xr:uid="{00000000-0005-0000-0000-000047070000}"/>
    <cellStyle name="20% - Accent1 2 32 10" xfId="1865" xr:uid="{00000000-0005-0000-0000-000048070000}"/>
    <cellStyle name="20% - Accent1 2 32 11" xfId="1866" xr:uid="{00000000-0005-0000-0000-000049070000}"/>
    <cellStyle name="20% - Accent1 2 32 12" xfId="1867" xr:uid="{00000000-0005-0000-0000-00004A070000}"/>
    <cellStyle name="20% - Accent1 2 32 13" xfId="1868" xr:uid="{00000000-0005-0000-0000-00004B070000}"/>
    <cellStyle name="20% - Accent1 2 32 14" xfId="1869" xr:uid="{00000000-0005-0000-0000-00004C070000}"/>
    <cellStyle name="20% - Accent1 2 32 15" xfId="1870" xr:uid="{00000000-0005-0000-0000-00004D070000}"/>
    <cellStyle name="20% - Accent1 2 32 16" xfId="1871" xr:uid="{00000000-0005-0000-0000-00004E070000}"/>
    <cellStyle name="20% - Accent1 2 32 17" xfId="1872" xr:uid="{00000000-0005-0000-0000-00004F070000}"/>
    <cellStyle name="20% - Accent1 2 32 18" xfId="1873" xr:uid="{00000000-0005-0000-0000-000050070000}"/>
    <cellStyle name="20% - Accent1 2 32 19" xfId="1874" xr:uid="{00000000-0005-0000-0000-000051070000}"/>
    <cellStyle name="20% - Accent1 2 32 2" xfId="1875" xr:uid="{00000000-0005-0000-0000-000052070000}"/>
    <cellStyle name="20% - Accent1 2 32 3" xfId="1876" xr:uid="{00000000-0005-0000-0000-000053070000}"/>
    <cellStyle name="20% - Accent1 2 32 4" xfId="1877" xr:uid="{00000000-0005-0000-0000-000054070000}"/>
    <cellStyle name="20% - Accent1 2 32 5" xfId="1878" xr:uid="{00000000-0005-0000-0000-000055070000}"/>
    <cellStyle name="20% - Accent1 2 32 6" xfId="1879" xr:uid="{00000000-0005-0000-0000-000056070000}"/>
    <cellStyle name="20% - Accent1 2 32 7" xfId="1880" xr:uid="{00000000-0005-0000-0000-000057070000}"/>
    <cellStyle name="20% - Accent1 2 32 8" xfId="1881" xr:uid="{00000000-0005-0000-0000-000058070000}"/>
    <cellStyle name="20% - Accent1 2 32 9" xfId="1882" xr:uid="{00000000-0005-0000-0000-000059070000}"/>
    <cellStyle name="20% - Accent1 2 33" xfId="1883" xr:uid="{00000000-0005-0000-0000-00005A070000}"/>
    <cellStyle name="20% - Accent1 2 33 10" xfId="1884" xr:uid="{00000000-0005-0000-0000-00005B070000}"/>
    <cellStyle name="20% - Accent1 2 33 11" xfId="1885" xr:uid="{00000000-0005-0000-0000-00005C070000}"/>
    <cellStyle name="20% - Accent1 2 33 12" xfId="1886" xr:uid="{00000000-0005-0000-0000-00005D070000}"/>
    <cellStyle name="20% - Accent1 2 33 13" xfId="1887" xr:uid="{00000000-0005-0000-0000-00005E070000}"/>
    <cellStyle name="20% - Accent1 2 33 14" xfId="1888" xr:uid="{00000000-0005-0000-0000-00005F070000}"/>
    <cellStyle name="20% - Accent1 2 33 15" xfId="1889" xr:uid="{00000000-0005-0000-0000-000060070000}"/>
    <cellStyle name="20% - Accent1 2 33 16" xfId="1890" xr:uid="{00000000-0005-0000-0000-000061070000}"/>
    <cellStyle name="20% - Accent1 2 33 17" xfId="1891" xr:uid="{00000000-0005-0000-0000-000062070000}"/>
    <cellStyle name="20% - Accent1 2 33 18" xfId="1892" xr:uid="{00000000-0005-0000-0000-000063070000}"/>
    <cellStyle name="20% - Accent1 2 33 19" xfId="1893" xr:uid="{00000000-0005-0000-0000-000064070000}"/>
    <cellStyle name="20% - Accent1 2 33 2" xfId="1894" xr:uid="{00000000-0005-0000-0000-000065070000}"/>
    <cellStyle name="20% - Accent1 2 33 3" xfId="1895" xr:uid="{00000000-0005-0000-0000-000066070000}"/>
    <cellStyle name="20% - Accent1 2 33 4" xfId="1896" xr:uid="{00000000-0005-0000-0000-000067070000}"/>
    <cellStyle name="20% - Accent1 2 33 5" xfId="1897" xr:uid="{00000000-0005-0000-0000-000068070000}"/>
    <cellStyle name="20% - Accent1 2 33 6" xfId="1898" xr:uid="{00000000-0005-0000-0000-000069070000}"/>
    <cellStyle name="20% - Accent1 2 33 7" xfId="1899" xr:uid="{00000000-0005-0000-0000-00006A070000}"/>
    <cellStyle name="20% - Accent1 2 33 8" xfId="1900" xr:uid="{00000000-0005-0000-0000-00006B070000}"/>
    <cellStyle name="20% - Accent1 2 33 9" xfId="1901" xr:uid="{00000000-0005-0000-0000-00006C070000}"/>
    <cellStyle name="20% - Accent1 2 34" xfId="1902" xr:uid="{00000000-0005-0000-0000-00006D070000}"/>
    <cellStyle name="20% - Accent1 2 34 10" xfId="1903" xr:uid="{00000000-0005-0000-0000-00006E070000}"/>
    <cellStyle name="20% - Accent1 2 34 11" xfId="1904" xr:uid="{00000000-0005-0000-0000-00006F070000}"/>
    <cellStyle name="20% - Accent1 2 34 12" xfId="1905" xr:uid="{00000000-0005-0000-0000-000070070000}"/>
    <cellStyle name="20% - Accent1 2 34 13" xfId="1906" xr:uid="{00000000-0005-0000-0000-000071070000}"/>
    <cellStyle name="20% - Accent1 2 34 14" xfId="1907" xr:uid="{00000000-0005-0000-0000-000072070000}"/>
    <cellStyle name="20% - Accent1 2 34 15" xfId="1908" xr:uid="{00000000-0005-0000-0000-000073070000}"/>
    <cellStyle name="20% - Accent1 2 34 16" xfId="1909" xr:uid="{00000000-0005-0000-0000-000074070000}"/>
    <cellStyle name="20% - Accent1 2 34 17" xfId="1910" xr:uid="{00000000-0005-0000-0000-000075070000}"/>
    <cellStyle name="20% - Accent1 2 34 18" xfId="1911" xr:uid="{00000000-0005-0000-0000-000076070000}"/>
    <cellStyle name="20% - Accent1 2 34 19" xfId="1912" xr:uid="{00000000-0005-0000-0000-000077070000}"/>
    <cellStyle name="20% - Accent1 2 34 2" xfId="1913" xr:uid="{00000000-0005-0000-0000-000078070000}"/>
    <cellStyle name="20% - Accent1 2 34 3" xfId="1914" xr:uid="{00000000-0005-0000-0000-000079070000}"/>
    <cellStyle name="20% - Accent1 2 34 4" xfId="1915" xr:uid="{00000000-0005-0000-0000-00007A070000}"/>
    <cellStyle name="20% - Accent1 2 34 5" xfId="1916" xr:uid="{00000000-0005-0000-0000-00007B070000}"/>
    <cellStyle name="20% - Accent1 2 34 6" xfId="1917" xr:uid="{00000000-0005-0000-0000-00007C070000}"/>
    <cellStyle name="20% - Accent1 2 34 7" xfId="1918" xr:uid="{00000000-0005-0000-0000-00007D070000}"/>
    <cellStyle name="20% - Accent1 2 34 8" xfId="1919" xr:uid="{00000000-0005-0000-0000-00007E070000}"/>
    <cellStyle name="20% - Accent1 2 34 9" xfId="1920" xr:uid="{00000000-0005-0000-0000-00007F070000}"/>
    <cellStyle name="20% - Accent1 2 35" xfId="1921" xr:uid="{00000000-0005-0000-0000-000080070000}"/>
    <cellStyle name="20% - Accent1 2 35 10" xfId="1922" xr:uid="{00000000-0005-0000-0000-000081070000}"/>
    <cellStyle name="20% - Accent1 2 35 11" xfId="1923" xr:uid="{00000000-0005-0000-0000-000082070000}"/>
    <cellStyle name="20% - Accent1 2 35 12" xfId="1924" xr:uid="{00000000-0005-0000-0000-000083070000}"/>
    <cellStyle name="20% - Accent1 2 35 13" xfId="1925" xr:uid="{00000000-0005-0000-0000-000084070000}"/>
    <cellStyle name="20% - Accent1 2 35 14" xfId="1926" xr:uid="{00000000-0005-0000-0000-000085070000}"/>
    <cellStyle name="20% - Accent1 2 35 15" xfId="1927" xr:uid="{00000000-0005-0000-0000-000086070000}"/>
    <cellStyle name="20% - Accent1 2 35 16" xfId="1928" xr:uid="{00000000-0005-0000-0000-000087070000}"/>
    <cellStyle name="20% - Accent1 2 35 17" xfId="1929" xr:uid="{00000000-0005-0000-0000-000088070000}"/>
    <cellStyle name="20% - Accent1 2 35 18" xfId="1930" xr:uid="{00000000-0005-0000-0000-000089070000}"/>
    <cellStyle name="20% - Accent1 2 35 19" xfId="1931" xr:uid="{00000000-0005-0000-0000-00008A070000}"/>
    <cellStyle name="20% - Accent1 2 35 2" xfId="1932" xr:uid="{00000000-0005-0000-0000-00008B070000}"/>
    <cellStyle name="20% - Accent1 2 35 3" xfId="1933" xr:uid="{00000000-0005-0000-0000-00008C070000}"/>
    <cellStyle name="20% - Accent1 2 35 4" xfId="1934" xr:uid="{00000000-0005-0000-0000-00008D070000}"/>
    <cellStyle name="20% - Accent1 2 35 5" xfId="1935" xr:uid="{00000000-0005-0000-0000-00008E070000}"/>
    <cellStyle name="20% - Accent1 2 35 6" xfId="1936" xr:uid="{00000000-0005-0000-0000-00008F070000}"/>
    <cellStyle name="20% - Accent1 2 35 7" xfId="1937" xr:uid="{00000000-0005-0000-0000-000090070000}"/>
    <cellStyle name="20% - Accent1 2 35 8" xfId="1938" xr:uid="{00000000-0005-0000-0000-000091070000}"/>
    <cellStyle name="20% - Accent1 2 35 9" xfId="1939" xr:uid="{00000000-0005-0000-0000-000092070000}"/>
    <cellStyle name="20% - Accent1 2 36" xfId="1940" xr:uid="{00000000-0005-0000-0000-000093070000}"/>
    <cellStyle name="20% - Accent1 2 36 10" xfId="1941" xr:uid="{00000000-0005-0000-0000-000094070000}"/>
    <cellStyle name="20% - Accent1 2 36 11" xfId="1942" xr:uid="{00000000-0005-0000-0000-000095070000}"/>
    <cellStyle name="20% - Accent1 2 36 12" xfId="1943" xr:uid="{00000000-0005-0000-0000-000096070000}"/>
    <cellStyle name="20% - Accent1 2 36 13" xfId="1944" xr:uid="{00000000-0005-0000-0000-000097070000}"/>
    <cellStyle name="20% - Accent1 2 36 14" xfId="1945" xr:uid="{00000000-0005-0000-0000-000098070000}"/>
    <cellStyle name="20% - Accent1 2 36 15" xfId="1946" xr:uid="{00000000-0005-0000-0000-000099070000}"/>
    <cellStyle name="20% - Accent1 2 36 16" xfId="1947" xr:uid="{00000000-0005-0000-0000-00009A070000}"/>
    <cellStyle name="20% - Accent1 2 36 17" xfId="1948" xr:uid="{00000000-0005-0000-0000-00009B070000}"/>
    <cellStyle name="20% - Accent1 2 36 18" xfId="1949" xr:uid="{00000000-0005-0000-0000-00009C070000}"/>
    <cellStyle name="20% - Accent1 2 36 19" xfId="1950" xr:uid="{00000000-0005-0000-0000-00009D070000}"/>
    <cellStyle name="20% - Accent1 2 36 2" xfId="1951" xr:uid="{00000000-0005-0000-0000-00009E070000}"/>
    <cellStyle name="20% - Accent1 2 36 3" xfId="1952" xr:uid="{00000000-0005-0000-0000-00009F070000}"/>
    <cellStyle name="20% - Accent1 2 36 4" xfId="1953" xr:uid="{00000000-0005-0000-0000-0000A0070000}"/>
    <cellStyle name="20% - Accent1 2 36 5" xfId="1954" xr:uid="{00000000-0005-0000-0000-0000A1070000}"/>
    <cellStyle name="20% - Accent1 2 36 6" xfId="1955" xr:uid="{00000000-0005-0000-0000-0000A2070000}"/>
    <cellStyle name="20% - Accent1 2 36 7" xfId="1956" xr:uid="{00000000-0005-0000-0000-0000A3070000}"/>
    <cellStyle name="20% - Accent1 2 36 8" xfId="1957" xr:uid="{00000000-0005-0000-0000-0000A4070000}"/>
    <cellStyle name="20% - Accent1 2 36 9" xfId="1958" xr:uid="{00000000-0005-0000-0000-0000A5070000}"/>
    <cellStyle name="20% - Accent1 2 37" xfId="1959" xr:uid="{00000000-0005-0000-0000-0000A6070000}"/>
    <cellStyle name="20% - Accent1 2 37 10" xfId="1960" xr:uid="{00000000-0005-0000-0000-0000A7070000}"/>
    <cellStyle name="20% - Accent1 2 37 11" xfId="1961" xr:uid="{00000000-0005-0000-0000-0000A8070000}"/>
    <cellStyle name="20% - Accent1 2 37 12" xfId="1962" xr:uid="{00000000-0005-0000-0000-0000A9070000}"/>
    <cellStyle name="20% - Accent1 2 37 13" xfId="1963" xr:uid="{00000000-0005-0000-0000-0000AA070000}"/>
    <cellStyle name="20% - Accent1 2 37 14" xfId="1964" xr:uid="{00000000-0005-0000-0000-0000AB070000}"/>
    <cellStyle name="20% - Accent1 2 37 15" xfId="1965" xr:uid="{00000000-0005-0000-0000-0000AC070000}"/>
    <cellStyle name="20% - Accent1 2 37 16" xfId="1966" xr:uid="{00000000-0005-0000-0000-0000AD070000}"/>
    <cellStyle name="20% - Accent1 2 37 17" xfId="1967" xr:uid="{00000000-0005-0000-0000-0000AE070000}"/>
    <cellStyle name="20% - Accent1 2 37 18" xfId="1968" xr:uid="{00000000-0005-0000-0000-0000AF070000}"/>
    <cellStyle name="20% - Accent1 2 37 19" xfId="1969" xr:uid="{00000000-0005-0000-0000-0000B0070000}"/>
    <cellStyle name="20% - Accent1 2 37 2" xfId="1970" xr:uid="{00000000-0005-0000-0000-0000B1070000}"/>
    <cellStyle name="20% - Accent1 2 37 3" xfId="1971" xr:uid="{00000000-0005-0000-0000-0000B2070000}"/>
    <cellStyle name="20% - Accent1 2 37 4" xfId="1972" xr:uid="{00000000-0005-0000-0000-0000B3070000}"/>
    <cellStyle name="20% - Accent1 2 37 5" xfId="1973" xr:uid="{00000000-0005-0000-0000-0000B4070000}"/>
    <cellStyle name="20% - Accent1 2 37 6" xfId="1974" xr:uid="{00000000-0005-0000-0000-0000B5070000}"/>
    <cellStyle name="20% - Accent1 2 37 7" xfId="1975" xr:uid="{00000000-0005-0000-0000-0000B6070000}"/>
    <cellStyle name="20% - Accent1 2 37 8" xfId="1976" xr:uid="{00000000-0005-0000-0000-0000B7070000}"/>
    <cellStyle name="20% - Accent1 2 37 9" xfId="1977" xr:uid="{00000000-0005-0000-0000-0000B8070000}"/>
    <cellStyle name="20% - Accent1 2 38" xfId="1978" xr:uid="{00000000-0005-0000-0000-0000B9070000}"/>
    <cellStyle name="20% - Accent1 2 38 10" xfId="1979" xr:uid="{00000000-0005-0000-0000-0000BA070000}"/>
    <cellStyle name="20% - Accent1 2 38 11" xfId="1980" xr:uid="{00000000-0005-0000-0000-0000BB070000}"/>
    <cellStyle name="20% - Accent1 2 38 12" xfId="1981" xr:uid="{00000000-0005-0000-0000-0000BC070000}"/>
    <cellStyle name="20% - Accent1 2 38 13" xfId="1982" xr:uid="{00000000-0005-0000-0000-0000BD070000}"/>
    <cellStyle name="20% - Accent1 2 38 14" xfId="1983" xr:uid="{00000000-0005-0000-0000-0000BE070000}"/>
    <cellStyle name="20% - Accent1 2 38 15" xfId="1984" xr:uid="{00000000-0005-0000-0000-0000BF070000}"/>
    <cellStyle name="20% - Accent1 2 38 16" xfId="1985" xr:uid="{00000000-0005-0000-0000-0000C0070000}"/>
    <cellStyle name="20% - Accent1 2 38 17" xfId="1986" xr:uid="{00000000-0005-0000-0000-0000C1070000}"/>
    <cellStyle name="20% - Accent1 2 38 18" xfId="1987" xr:uid="{00000000-0005-0000-0000-0000C2070000}"/>
    <cellStyle name="20% - Accent1 2 38 19" xfId="1988" xr:uid="{00000000-0005-0000-0000-0000C3070000}"/>
    <cellStyle name="20% - Accent1 2 38 2" xfId="1989" xr:uid="{00000000-0005-0000-0000-0000C4070000}"/>
    <cellStyle name="20% - Accent1 2 38 3" xfId="1990" xr:uid="{00000000-0005-0000-0000-0000C5070000}"/>
    <cellStyle name="20% - Accent1 2 38 4" xfId="1991" xr:uid="{00000000-0005-0000-0000-0000C6070000}"/>
    <cellStyle name="20% - Accent1 2 38 5" xfId="1992" xr:uid="{00000000-0005-0000-0000-0000C7070000}"/>
    <cellStyle name="20% - Accent1 2 38 6" xfId="1993" xr:uid="{00000000-0005-0000-0000-0000C8070000}"/>
    <cellStyle name="20% - Accent1 2 38 7" xfId="1994" xr:uid="{00000000-0005-0000-0000-0000C9070000}"/>
    <cellStyle name="20% - Accent1 2 38 8" xfId="1995" xr:uid="{00000000-0005-0000-0000-0000CA070000}"/>
    <cellStyle name="20% - Accent1 2 38 9" xfId="1996" xr:uid="{00000000-0005-0000-0000-0000CB070000}"/>
    <cellStyle name="20% - Accent1 2 39" xfId="1997" xr:uid="{00000000-0005-0000-0000-0000CC070000}"/>
    <cellStyle name="20% - Accent1 2 39 10" xfId="1998" xr:uid="{00000000-0005-0000-0000-0000CD070000}"/>
    <cellStyle name="20% - Accent1 2 39 11" xfId="1999" xr:uid="{00000000-0005-0000-0000-0000CE070000}"/>
    <cellStyle name="20% - Accent1 2 39 12" xfId="2000" xr:uid="{00000000-0005-0000-0000-0000CF070000}"/>
    <cellStyle name="20% - Accent1 2 39 13" xfId="2001" xr:uid="{00000000-0005-0000-0000-0000D0070000}"/>
    <cellStyle name="20% - Accent1 2 39 14" xfId="2002" xr:uid="{00000000-0005-0000-0000-0000D1070000}"/>
    <cellStyle name="20% - Accent1 2 39 15" xfId="2003" xr:uid="{00000000-0005-0000-0000-0000D2070000}"/>
    <cellStyle name="20% - Accent1 2 39 16" xfId="2004" xr:uid="{00000000-0005-0000-0000-0000D3070000}"/>
    <cellStyle name="20% - Accent1 2 39 17" xfId="2005" xr:uid="{00000000-0005-0000-0000-0000D4070000}"/>
    <cellStyle name="20% - Accent1 2 39 18" xfId="2006" xr:uid="{00000000-0005-0000-0000-0000D5070000}"/>
    <cellStyle name="20% - Accent1 2 39 19" xfId="2007" xr:uid="{00000000-0005-0000-0000-0000D6070000}"/>
    <cellStyle name="20% - Accent1 2 39 2" xfId="2008" xr:uid="{00000000-0005-0000-0000-0000D7070000}"/>
    <cellStyle name="20% - Accent1 2 39 3" xfId="2009" xr:uid="{00000000-0005-0000-0000-0000D8070000}"/>
    <cellStyle name="20% - Accent1 2 39 4" xfId="2010" xr:uid="{00000000-0005-0000-0000-0000D9070000}"/>
    <cellStyle name="20% - Accent1 2 39 5" xfId="2011" xr:uid="{00000000-0005-0000-0000-0000DA070000}"/>
    <cellStyle name="20% - Accent1 2 39 6" xfId="2012" xr:uid="{00000000-0005-0000-0000-0000DB070000}"/>
    <cellStyle name="20% - Accent1 2 39 7" xfId="2013" xr:uid="{00000000-0005-0000-0000-0000DC070000}"/>
    <cellStyle name="20% - Accent1 2 39 8" xfId="2014" xr:uid="{00000000-0005-0000-0000-0000DD070000}"/>
    <cellStyle name="20% - Accent1 2 39 9" xfId="2015" xr:uid="{00000000-0005-0000-0000-0000DE070000}"/>
    <cellStyle name="20% - Accent1 2 4" xfId="2016" xr:uid="{00000000-0005-0000-0000-0000DF070000}"/>
    <cellStyle name="20% - Accent1 2 4 10" xfId="2017" xr:uid="{00000000-0005-0000-0000-0000E0070000}"/>
    <cellStyle name="20% - Accent1 2 4 11" xfId="2018" xr:uid="{00000000-0005-0000-0000-0000E1070000}"/>
    <cellStyle name="20% - Accent1 2 4 12" xfId="2019" xr:uid="{00000000-0005-0000-0000-0000E2070000}"/>
    <cellStyle name="20% - Accent1 2 4 13" xfId="2020" xr:uid="{00000000-0005-0000-0000-0000E3070000}"/>
    <cellStyle name="20% - Accent1 2 4 14" xfId="2021" xr:uid="{00000000-0005-0000-0000-0000E4070000}"/>
    <cellStyle name="20% - Accent1 2 4 15" xfId="2022" xr:uid="{00000000-0005-0000-0000-0000E5070000}"/>
    <cellStyle name="20% - Accent1 2 4 16" xfId="2023" xr:uid="{00000000-0005-0000-0000-0000E6070000}"/>
    <cellStyle name="20% - Accent1 2 4 17" xfId="2024" xr:uid="{00000000-0005-0000-0000-0000E7070000}"/>
    <cellStyle name="20% - Accent1 2 4 18" xfId="2025" xr:uid="{00000000-0005-0000-0000-0000E8070000}"/>
    <cellStyle name="20% - Accent1 2 4 19" xfId="2026" xr:uid="{00000000-0005-0000-0000-0000E9070000}"/>
    <cellStyle name="20% - Accent1 2 4 2" xfId="2027" xr:uid="{00000000-0005-0000-0000-0000EA070000}"/>
    <cellStyle name="20% - Accent1 2 4 3" xfId="2028" xr:uid="{00000000-0005-0000-0000-0000EB070000}"/>
    <cellStyle name="20% - Accent1 2 4 4" xfId="2029" xr:uid="{00000000-0005-0000-0000-0000EC070000}"/>
    <cellStyle name="20% - Accent1 2 4 5" xfId="2030" xr:uid="{00000000-0005-0000-0000-0000ED070000}"/>
    <cellStyle name="20% - Accent1 2 4 6" xfId="2031" xr:uid="{00000000-0005-0000-0000-0000EE070000}"/>
    <cellStyle name="20% - Accent1 2 4 7" xfId="2032" xr:uid="{00000000-0005-0000-0000-0000EF070000}"/>
    <cellStyle name="20% - Accent1 2 4 8" xfId="2033" xr:uid="{00000000-0005-0000-0000-0000F0070000}"/>
    <cellStyle name="20% - Accent1 2 4 9" xfId="2034" xr:uid="{00000000-0005-0000-0000-0000F1070000}"/>
    <cellStyle name="20% - Accent1 2 40" xfId="2035" xr:uid="{00000000-0005-0000-0000-0000F2070000}"/>
    <cellStyle name="20% - Accent1 2 40 10" xfId="2036" xr:uid="{00000000-0005-0000-0000-0000F3070000}"/>
    <cellStyle name="20% - Accent1 2 40 11" xfId="2037" xr:uid="{00000000-0005-0000-0000-0000F4070000}"/>
    <cellStyle name="20% - Accent1 2 40 12" xfId="2038" xr:uid="{00000000-0005-0000-0000-0000F5070000}"/>
    <cellStyle name="20% - Accent1 2 40 13" xfId="2039" xr:uid="{00000000-0005-0000-0000-0000F6070000}"/>
    <cellStyle name="20% - Accent1 2 40 14" xfId="2040" xr:uid="{00000000-0005-0000-0000-0000F7070000}"/>
    <cellStyle name="20% - Accent1 2 40 15" xfId="2041" xr:uid="{00000000-0005-0000-0000-0000F8070000}"/>
    <cellStyle name="20% - Accent1 2 40 16" xfId="2042" xr:uid="{00000000-0005-0000-0000-0000F9070000}"/>
    <cellStyle name="20% - Accent1 2 40 17" xfId="2043" xr:uid="{00000000-0005-0000-0000-0000FA070000}"/>
    <cellStyle name="20% - Accent1 2 40 18" xfId="2044" xr:uid="{00000000-0005-0000-0000-0000FB070000}"/>
    <cellStyle name="20% - Accent1 2 40 19" xfId="2045" xr:uid="{00000000-0005-0000-0000-0000FC070000}"/>
    <cellStyle name="20% - Accent1 2 40 2" xfId="2046" xr:uid="{00000000-0005-0000-0000-0000FD070000}"/>
    <cellStyle name="20% - Accent1 2 40 3" xfId="2047" xr:uid="{00000000-0005-0000-0000-0000FE070000}"/>
    <cellStyle name="20% - Accent1 2 40 4" xfId="2048" xr:uid="{00000000-0005-0000-0000-0000FF070000}"/>
    <cellStyle name="20% - Accent1 2 40 5" xfId="2049" xr:uid="{00000000-0005-0000-0000-000000080000}"/>
    <cellStyle name="20% - Accent1 2 40 6" xfId="2050" xr:uid="{00000000-0005-0000-0000-000001080000}"/>
    <cellStyle name="20% - Accent1 2 40 7" xfId="2051" xr:uid="{00000000-0005-0000-0000-000002080000}"/>
    <cellStyle name="20% - Accent1 2 40 8" xfId="2052" xr:uid="{00000000-0005-0000-0000-000003080000}"/>
    <cellStyle name="20% - Accent1 2 40 9" xfId="2053" xr:uid="{00000000-0005-0000-0000-000004080000}"/>
    <cellStyle name="20% - Accent1 2 41" xfId="2054" xr:uid="{00000000-0005-0000-0000-000005080000}"/>
    <cellStyle name="20% - Accent1 2 41 10" xfId="2055" xr:uid="{00000000-0005-0000-0000-000006080000}"/>
    <cellStyle name="20% - Accent1 2 41 11" xfId="2056" xr:uid="{00000000-0005-0000-0000-000007080000}"/>
    <cellStyle name="20% - Accent1 2 41 12" xfId="2057" xr:uid="{00000000-0005-0000-0000-000008080000}"/>
    <cellStyle name="20% - Accent1 2 41 13" xfId="2058" xr:uid="{00000000-0005-0000-0000-000009080000}"/>
    <cellStyle name="20% - Accent1 2 41 14" xfId="2059" xr:uid="{00000000-0005-0000-0000-00000A080000}"/>
    <cellStyle name="20% - Accent1 2 41 15" xfId="2060" xr:uid="{00000000-0005-0000-0000-00000B080000}"/>
    <cellStyle name="20% - Accent1 2 41 16" xfId="2061" xr:uid="{00000000-0005-0000-0000-00000C080000}"/>
    <cellStyle name="20% - Accent1 2 41 17" xfId="2062" xr:uid="{00000000-0005-0000-0000-00000D080000}"/>
    <cellStyle name="20% - Accent1 2 41 18" xfId="2063" xr:uid="{00000000-0005-0000-0000-00000E080000}"/>
    <cellStyle name="20% - Accent1 2 41 19" xfId="2064" xr:uid="{00000000-0005-0000-0000-00000F080000}"/>
    <cellStyle name="20% - Accent1 2 41 2" xfId="2065" xr:uid="{00000000-0005-0000-0000-000010080000}"/>
    <cellStyle name="20% - Accent1 2 41 3" xfId="2066" xr:uid="{00000000-0005-0000-0000-000011080000}"/>
    <cellStyle name="20% - Accent1 2 41 4" xfId="2067" xr:uid="{00000000-0005-0000-0000-000012080000}"/>
    <cellStyle name="20% - Accent1 2 41 5" xfId="2068" xr:uid="{00000000-0005-0000-0000-000013080000}"/>
    <cellStyle name="20% - Accent1 2 41 6" xfId="2069" xr:uid="{00000000-0005-0000-0000-000014080000}"/>
    <cellStyle name="20% - Accent1 2 41 7" xfId="2070" xr:uid="{00000000-0005-0000-0000-000015080000}"/>
    <cellStyle name="20% - Accent1 2 41 8" xfId="2071" xr:uid="{00000000-0005-0000-0000-000016080000}"/>
    <cellStyle name="20% - Accent1 2 41 9" xfId="2072" xr:uid="{00000000-0005-0000-0000-000017080000}"/>
    <cellStyle name="20% - Accent1 2 42" xfId="2073" xr:uid="{00000000-0005-0000-0000-000018080000}"/>
    <cellStyle name="20% - Accent1 2 42 10" xfId="2074" xr:uid="{00000000-0005-0000-0000-000019080000}"/>
    <cellStyle name="20% - Accent1 2 42 11" xfId="2075" xr:uid="{00000000-0005-0000-0000-00001A080000}"/>
    <cellStyle name="20% - Accent1 2 42 12" xfId="2076" xr:uid="{00000000-0005-0000-0000-00001B080000}"/>
    <cellStyle name="20% - Accent1 2 42 13" xfId="2077" xr:uid="{00000000-0005-0000-0000-00001C080000}"/>
    <cellStyle name="20% - Accent1 2 42 14" xfId="2078" xr:uid="{00000000-0005-0000-0000-00001D080000}"/>
    <cellStyle name="20% - Accent1 2 42 15" xfId="2079" xr:uid="{00000000-0005-0000-0000-00001E080000}"/>
    <cellStyle name="20% - Accent1 2 42 16" xfId="2080" xr:uid="{00000000-0005-0000-0000-00001F080000}"/>
    <cellStyle name="20% - Accent1 2 42 17" xfId="2081" xr:uid="{00000000-0005-0000-0000-000020080000}"/>
    <cellStyle name="20% - Accent1 2 42 18" xfId="2082" xr:uid="{00000000-0005-0000-0000-000021080000}"/>
    <cellStyle name="20% - Accent1 2 42 19" xfId="2083" xr:uid="{00000000-0005-0000-0000-000022080000}"/>
    <cellStyle name="20% - Accent1 2 42 2" xfId="2084" xr:uid="{00000000-0005-0000-0000-000023080000}"/>
    <cellStyle name="20% - Accent1 2 42 3" xfId="2085" xr:uid="{00000000-0005-0000-0000-000024080000}"/>
    <cellStyle name="20% - Accent1 2 42 4" xfId="2086" xr:uid="{00000000-0005-0000-0000-000025080000}"/>
    <cellStyle name="20% - Accent1 2 42 5" xfId="2087" xr:uid="{00000000-0005-0000-0000-000026080000}"/>
    <cellStyle name="20% - Accent1 2 42 6" xfId="2088" xr:uid="{00000000-0005-0000-0000-000027080000}"/>
    <cellStyle name="20% - Accent1 2 42 7" xfId="2089" xr:uid="{00000000-0005-0000-0000-000028080000}"/>
    <cellStyle name="20% - Accent1 2 42 8" xfId="2090" xr:uid="{00000000-0005-0000-0000-000029080000}"/>
    <cellStyle name="20% - Accent1 2 42 9" xfId="2091" xr:uid="{00000000-0005-0000-0000-00002A080000}"/>
    <cellStyle name="20% - Accent1 2 43" xfId="2092" xr:uid="{00000000-0005-0000-0000-00002B080000}"/>
    <cellStyle name="20% - Accent1 2 43 10" xfId="2093" xr:uid="{00000000-0005-0000-0000-00002C080000}"/>
    <cellStyle name="20% - Accent1 2 43 11" xfId="2094" xr:uid="{00000000-0005-0000-0000-00002D080000}"/>
    <cellStyle name="20% - Accent1 2 43 12" xfId="2095" xr:uid="{00000000-0005-0000-0000-00002E080000}"/>
    <cellStyle name="20% - Accent1 2 43 13" xfId="2096" xr:uid="{00000000-0005-0000-0000-00002F080000}"/>
    <cellStyle name="20% - Accent1 2 43 14" xfId="2097" xr:uid="{00000000-0005-0000-0000-000030080000}"/>
    <cellStyle name="20% - Accent1 2 43 15" xfId="2098" xr:uid="{00000000-0005-0000-0000-000031080000}"/>
    <cellStyle name="20% - Accent1 2 43 16" xfId="2099" xr:uid="{00000000-0005-0000-0000-000032080000}"/>
    <cellStyle name="20% - Accent1 2 43 17" xfId="2100" xr:uid="{00000000-0005-0000-0000-000033080000}"/>
    <cellStyle name="20% - Accent1 2 43 18" xfId="2101" xr:uid="{00000000-0005-0000-0000-000034080000}"/>
    <cellStyle name="20% - Accent1 2 43 19" xfId="2102" xr:uid="{00000000-0005-0000-0000-000035080000}"/>
    <cellStyle name="20% - Accent1 2 43 2" xfId="2103" xr:uid="{00000000-0005-0000-0000-000036080000}"/>
    <cellStyle name="20% - Accent1 2 43 3" xfId="2104" xr:uid="{00000000-0005-0000-0000-000037080000}"/>
    <cellStyle name="20% - Accent1 2 43 4" xfId="2105" xr:uid="{00000000-0005-0000-0000-000038080000}"/>
    <cellStyle name="20% - Accent1 2 43 5" xfId="2106" xr:uid="{00000000-0005-0000-0000-000039080000}"/>
    <cellStyle name="20% - Accent1 2 43 6" xfId="2107" xr:uid="{00000000-0005-0000-0000-00003A080000}"/>
    <cellStyle name="20% - Accent1 2 43 7" xfId="2108" xr:uid="{00000000-0005-0000-0000-00003B080000}"/>
    <cellStyle name="20% - Accent1 2 43 8" xfId="2109" xr:uid="{00000000-0005-0000-0000-00003C080000}"/>
    <cellStyle name="20% - Accent1 2 43 9" xfId="2110" xr:uid="{00000000-0005-0000-0000-00003D080000}"/>
    <cellStyle name="20% - Accent1 2 44" xfId="2111" xr:uid="{00000000-0005-0000-0000-00003E080000}"/>
    <cellStyle name="20% - Accent1 2 44 10" xfId="2112" xr:uid="{00000000-0005-0000-0000-00003F080000}"/>
    <cellStyle name="20% - Accent1 2 44 11" xfId="2113" xr:uid="{00000000-0005-0000-0000-000040080000}"/>
    <cellStyle name="20% - Accent1 2 44 12" xfId="2114" xr:uid="{00000000-0005-0000-0000-000041080000}"/>
    <cellStyle name="20% - Accent1 2 44 13" xfId="2115" xr:uid="{00000000-0005-0000-0000-000042080000}"/>
    <cellStyle name="20% - Accent1 2 44 14" xfId="2116" xr:uid="{00000000-0005-0000-0000-000043080000}"/>
    <cellStyle name="20% - Accent1 2 44 15" xfId="2117" xr:uid="{00000000-0005-0000-0000-000044080000}"/>
    <cellStyle name="20% - Accent1 2 44 16" xfId="2118" xr:uid="{00000000-0005-0000-0000-000045080000}"/>
    <cellStyle name="20% - Accent1 2 44 17" xfId="2119" xr:uid="{00000000-0005-0000-0000-000046080000}"/>
    <cellStyle name="20% - Accent1 2 44 18" xfId="2120" xr:uid="{00000000-0005-0000-0000-000047080000}"/>
    <cellStyle name="20% - Accent1 2 44 19" xfId="2121" xr:uid="{00000000-0005-0000-0000-000048080000}"/>
    <cellStyle name="20% - Accent1 2 44 2" xfId="2122" xr:uid="{00000000-0005-0000-0000-000049080000}"/>
    <cellStyle name="20% - Accent1 2 44 3" xfId="2123" xr:uid="{00000000-0005-0000-0000-00004A080000}"/>
    <cellStyle name="20% - Accent1 2 44 4" xfId="2124" xr:uid="{00000000-0005-0000-0000-00004B080000}"/>
    <cellStyle name="20% - Accent1 2 44 5" xfId="2125" xr:uid="{00000000-0005-0000-0000-00004C080000}"/>
    <cellStyle name="20% - Accent1 2 44 6" xfId="2126" xr:uid="{00000000-0005-0000-0000-00004D080000}"/>
    <cellStyle name="20% - Accent1 2 44 7" xfId="2127" xr:uid="{00000000-0005-0000-0000-00004E080000}"/>
    <cellStyle name="20% - Accent1 2 44 8" xfId="2128" xr:uid="{00000000-0005-0000-0000-00004F080000}"/>
    <cellStyle name="20% - Accent1 2 44 9" xfId="2129" xr:uid="{00000000-0005-0000-0000-000050080000}"/>
    <cellStyle name="20% - Accent1 2 45" xfId="2130" xr:uid="{00000000-0005-0000-0000-000051080000}"/>
    <cellStyle name="20% - Accent1 2 45 10" xfId="2131" xr:uid="{00000000-0005-0000-0000-000052080000}"/>
    <cellStyle name="20% - Accent1 2 45 11" xfId="2132" xr:uid="{00000000-0005-0000-0000-000053080000}"/>
    <cellStyle name="20% - Accent1 2 45 12" xfId="2133" xr:uid="{00000000-0005-0000-0000-000054080000}"/>
    <cellStyle name="20% - Accent1 2 45 13" xfId="2134" xr:uid="{00000000-0005-0000-0000-000055080000}"/>
    <cellStyle name="20% - Accent1 2 45 14" xfId="2135" xr:uid="{00000000-0005-0000-0000-000056080000}"/>
    <cellStyle name="20% - Accent1 2 45 15" xfId="2136" xr:uid="{00000000-0005-0000-0000-000057080000}"/>
    <cellStyle name="20% - Accent1 2 45 16" xfId="2137" xr:uid="{00000000-0005-0000-0000-000058080000}"/>
    <cellStyle name="20% - Accent1 2 45 17" xfId="2138" xr:uid="{00000000-0005-0000-0000-000059080000}"/>
    <cellStyle name="20% - Accent1 2 45 18" xfId="2139" xr:uid="{00000000-0005-0000-0000-00005A080000}"/>
    <cellStyle name="20% - Accent1 2 45 19" xfId="2140" xr:uid="{00000000-0005-0000-0000-00005B080000}"/>
    <cellStyle name="20% - Accent1 2 45 2" xfId="2141" xr:uid="{00000000-0005-0000-0000-00005C080000}"/>
    <cellStyle name="20% - Accent1 2 45 3" xfId="2142" xr:uid="{00000000-0005-0000-0000-00005D080000}"/>
    <cellStyle name="20% - Accent1 2 45 4" xfId="2143" xr:uid="{00000000-0005-0000-0000-00005E080000}"/>
    <cellStyle name="20% - Accent1 2 45 5" xfId="2144" xr:uid="{00000000-0005-0000-0000-00005F080000}"/>
    <cellStyle name="20% - Accent1 2 45 6" xfId="2145" xr:uid="{00000000-0005-0000-0000-000060080000}"/>
    <cellStyle name="20% - Accent1 2 45 7" xfId="2146" xr:uid="{00000000-0005-0000-0000-000061080000}"/>
    <cellStyle name="20% - Accent1 2 45 8" xfId="2147" xr:uid="{00000000-0005-0000-0000-000062080000}"/>
    <cellStyle name="20% - Accent1 2 45 9" xfId="2148" xr:uid="{00000000-0005-0000-0000-000063080000}"/>
    <cellStyle name="20% - Accent1 2 46" xfId="2149" xr:uid="{00000000-0005-0000-0000-000064080000}"/>
    <cellStyle name="20% - Accent1 2 46 10" xfId="2150" xr:uid="{00000000-0005-0000-0000-000065080000}"/>
    <cellStyle name="20% - Accent1 2 46 11" xfId="2151" xr:uid="{00000000-0005-0000-0000-000066080000}"/>
    <cellStyle name="20% - Accent1 2 46 12" xfId="2152" xr:uid="{00000000-0005-0000-0000-000067080000}"/>
    <cellStyle name="20% - Accent1 2 46 13" xfId="2153" xr:uid="{00000000-0005-0000-0000-000068080000}"/>
    <cellStyle name="20% - Accent1 2 46 14" xfId="2154" xr:uid="{00000000-0005-0000-0000-000069080000}"/>
    <cellStyle name="20% - Accent1 2 46 15" xfId="2155" xr:uid="{00000000-0005-0000-0000-00006A080000}"/>
    <cellStyle name="20% - Accent1 2 46 16" xfId="2156" xr:uid="{00000000-0005-0000-0000-00006B080000}"/>
    <cellStyle name="20% - Accent1 2 46 17" xfId="2157" xr:uid="{00000000-0005-0000-0000-00006C080000}"/>
    <cellStyle name="20% - Accent1 2 46 18" xfId="2158" xr:uid="{00000000-0005-0000-0000-00006D080000}"/>
    <cellStyle name="20% - Accent1 2 46 19" xfId="2159" xr:uid="{00000000-0005-0000-0000-00006E080000}"/>
    <cellStyle name="20% - Accent1 2 46 2" xfId="2160" xr:uid="{00000000-0005-0000-0000-00006F080000}"/>
    <cellStyle name="20% - Accent1 2 46 3" xfId="2161" xr:uid="{00000000-0005-0000-0000-000070080000}"/>
    <cellStyle name="20% - Accent1 2 46 4" xfId="2162" xr:uid="{00000000-0005-0000-0000-000071080000}"/>
    <cellStyle name="20% - Accent1 2 46 5" xfId="2163" xr:uid="{00000000-0005-0000-0000-000072080000}"/>
    <cellStyle name="20% - Accent1 2 46 6" xfId="2164" xr:uid="{00000000-0005-0000-0000-000073080000}"/>
    <cellStyle name="20% - Accent1 2 46 7" xfId="2165" xr:uid="{00000000-0005-0000-0000-000074080000}"/>
    <cellStyle name="20% - Accent1 2 46 8" xfId="2166" xr:uid="{00000000-0005-0000-0000-000075080000}"/>
    <cellStyle name="20% - Accent1 2 46 9" xfId="2167" xr:uid="{00000000-0005-0000-0000-000076080000}"/>
    <cellStyle name="20% - Accent1 2 47" xfId="2168" xr:uid="{00000000-0005-0000-0000-000077080000}"/>
    <cellStyle name="20% - Accent1 2 47 10" xfId="2169" xr:uid="{00000000-0005-0000-0000-000078080000}"/>
    <cellStyle name="20% - Accent1 2 47 11" xfId="2170" xr:uid="{00000000-0005-0000-0000-000079080000}"/>
    <cellStyle name="20% - Accent1 2 47 12" xfId="2171" xr:uid="{00000000-0005-0000-0000-00007A080000}"/>
    <cellStyle name="20% - Accent1 2 47 13" xfId="2172" xr:uid="{00000000-0005-0000-0000-00007B080000}"/>
    <cellStyle name="20% - Accent1 2 47 14" xfId="2173" xr:uid="{00000000-0005-0000-0000-00007C080000}"/>
    <cellStyle name="20% - Accent1 2 47 15" xfId="2174" xr:uid="{00000000-0005-0000-0000-00007D080000}"/>
    <cellStyle name="20% - Accent1 2 47 16" xfId="2175" xr:uid="{00000000-0005-0000-0000-00007E080000}"/>
    <cellStyle name="20% - Accent1 2 47 17" xfId="2176" xr:uid="{00000000-0005-0000-0000-00007F080000}"/>
    <cellStyle name="20% - Accent1 2 47 18" xfId="2177" xr:uid="{00000000-0005-0000-0000-000080080000}"/>
    <cellStyle name="20% - Accent1 2 47 19" xfId="2178" xr:uid="{00000000-0005-0000-0000-000081080000}"/>
    <cellStyle name="20% - Accent1 2 47 2" xfId="2179" xr:uid="{00000000-0005-0000-0000-000082080000}"/>
    <cellStyle name="20% - Accent1 2 47 3" xfId="2180" xr:uid="{00000000-0005-0000-0000-000083080000}"/>
    <cellStyle name="20% - Accent1 2 47 4" xfId="2181" xr:uid="{00000000-0005-0000-0000-000084080000}"/>
    <cellStyle name="20% - Accent1 2 47 5" xfId="2182" xr:uid="{00000000-0005-0000-0000-000085080000}"/>
    <cellStyle name="20% - Accent1 2 47 6" xfId="2183" xr:uid="{00000000-0005-0000-0000-000086080000}"/>
    <cellStyle name="20% - Accent1 2 47 7" xfId="2184" xr:uid="{00000000-0005-0000-0000-000087080000}"/>
    <cellStyle name="20% - Accent1 2 47 8" xfId="2185" xr:uid="{00000000-0005-0000-0000-000088080000}"/>
    <cellStyle name="20% - Accent1 2 47 9" xfId="2186" xr:uid="{00000000-0005-0000-0000-000089080000}"/>
    <cellStyle name="20% - Accent1 2 48" xfId="2187" xr:uid="{00000000-0005-0000-0000-00008A080000}"/>
    <cellStyle name="20% - Accent1 2 48 10" xfId="2188" xr:uid="{00000000-0005-0000-0000-00008B080000}"/>
    <cellStyle name="20% - Accent1 2 48 11" xfId="2189" xr:uid="{00000000-0005-0000-0000-00008C080000}"/>
    <cellStyle name="20% - Accent1 2 48 12" xfId="2190" xr:uid="{00000000-0005-0000-0000-00008D080000}"/>
    <cellStyle name="20% - Accent1 2 48 13" xfId="2191" xr:uid="{00000000-0005-0000-0000-00008E080000}"/>
    <cellStyle name="20% - Accent1 2 48 14" xfId="2192" xr:uid="{00000000-0005-0000-0000-00008F080000}"/>
    <cellStyle name="20% - Accent1 2 48 15" xfId="2193" xr:uid="{00000000-0005-0000-0000-000090080000}"/>
    <cellStyle name="20% - Accent1 2 48 16" xfId="2194" xr:uid="{00000000-0005-0000-0000-000091080000}"/>
    <cellStyle name="20% - Accent1 2 48 17" xfId="2195" xr:uid="{00000000-0005-0000-0000-000092080000}"/>
    <cellStyle name="20% - Accent1 2 48 18" xfId="2196" xr:uid="{00000000-0005-0000-0000-000093080000}"/>
    <cellStyle name="20% - Accent1 2 48 19" xfId="2197" xr:uid="{00000000-0005-0000-0000-000094080000}"/>
    <cellStyle name="20% - Accent1 2 48 2" xfId="2198" xr:uid="{00000000-0005-0000-0000-000095080000}"/>
    <cellStyle name="20% - Accent1 2 48 3" xfId="2199" xr:uid="{00000000-0005-0000-0000-000096080000}"/>
    <cellStyle name="20% - Accent1 2 48 4" xfId="2200" xr:uid="{00000000-0005-0000-0000-000097080000}"/>
    <cellStyle name="20% - Accent1 2 48 5" xfId="2201" xr:uid="{00000000-0005-0000-0000-000098080000}"/>
    <cellStyle name="20% - Accent1 2 48 6" xfId="2202" xr:uid="{00000000-0005-0000-0000-000099080000}"/>
    <cellStyle name="20% - Accent1 2 48 7" xfId="2203" xr:uid="{00000000-0005-0000-0000-00009A080000}"/>
    <cellStyle name="20% - Accent1 2 48 8" xfId="2204" xr:uid="{00000000-0005-0000-0000-00009B080000}"/>
    <cellStyle name="20% - Accent1 2 48 9" xfId="2205" xr:uid="{00000000-0005-0000-0000-00009C080000}"/>
    <cellStyle name="20% - Accent1 2 49" xfId="2206" xr:uid="{00000000-0005-0000-0000-00009D080000}"/>
    <cellStyle name="20% - Accent1 2 49 10" xfId="2207" xr:uid="{00000000-0005-0000-0000-00009E080000}"/>
    <cellStyle name="20% - Accent1 2 49 11" xfId="2208" xr:uid="{00000000-0005-0000-0000-00009F080000}"/>
    <cellStyle name="20% - Accent1 2 49 12" xfId="2209" xr:uid="{00000000-0005-0000-0000-0000A0080000}"/>
    <cellStyle name="20% - Accent1 2 49 13" xfId="2210" xr:uid="{00000000-0005-0000-0000-0000A1080000}"/>
    <cellStyle name="20% - Accent1 2 49 14" xfId="2211" xr:uid="{00000000-0005-0000-0000-0000A2080000}"/>
    <cellStyle name="20% - Accent1 2 49 15" xfId="2212" xr:uid="{00000000-0005-0000-0000-0000A3080000}"/>
    <cellStyle name="20% - Accent1 2 49 16" xfId="2213" xr:uid="{00000000-0005-0000-0000-0000A4080000}"/>
    <cellStyle name="20% - Accent1 2 49 17" xfId="2214" xr:uid="{00000000-0005-0000-0000-0000A5080000}"/>
    <cellStyle name="20% - Accent1 2 49 18" xfId="2215" xr:uid="{00000000-0005-0000-0000-0000A6080000}"/>
    <cellStyle name="20% - Accent1 2 49 19" xfId="2216" xr:uid="{00000000-0005-0000-0000-0000A7080000}"/>
    <cellStyle name="20% - Accent1 2 49 2" xfId="2217" xr:uid="{00000000-0005-0000-0000-0000A8080000}"/>
    <cellStyle name="20% - Accent1 2 49 3" xfId="2218" xr:uid="{00000000-0005-0000-0000-0000A9080000}"/>
    <cellStyle name="20% - Accent1 2 49 4" xfId="2219" xr:uid="{00000000-0005-0000-0000-0000AA080000}"/>
    <cellStyle name="20% - Accent1 2 49 5" xfId="2220" xr:uid="{00000000-0005-0000-0000-0000AB080000}"/>
    <cellStyle name="20% - Accent1 2 49 6" xfId="2221" xr:uid="{00000000-0005-0000-0000-0000AC080000}"/>
    <cellStyle name="20% - Accent1 2 49 7" xfId="2222" xr:uid="{00000000-0005-0000-0000-0000AD080000}"/>
    <cellStyle name="20% - Accent1 2 49 8" xfId="2223" xr:uid="{00000000-0005-0000-0000-0000AE080000}"/>
    <cellStyle name="20% - Accent1 2 49 9" xfId="2224" xr:uid="{00000000-0005-0000-0000-0000AF080000}"/>
    <cellStyle name="20% - Accent1 2 5" xfId="2225" xr:uid="{00000000-0005-0000-0000-0000B0080000}"/>
    <cellStyle name="20% - Accent1 2 5 10" xfId="2226" xr:uid="{00000000-0005-0000-0000-0000B1080000}"/>
    <cellStyle name="20% - Accent1 2 5 11" xfId="2227" xr:uid="{00000000-0005-0000-0000-0000B2080000}"/>
    <cellStyle name="20% - Accent1 2 5 12" xfId="2228" xr:uid="{00000000-0005-0000-0000-0000B3080000}"/>
    <cellStyle name="20% - Accent1 2 5 13" xfId="2229" xr:uid="{00000000-0005-0000-0000-0000B4080000}"/>
    <cellStyle name="20% - Accent1 2 5 14" xfId="2230" xr:uid="{00000000-0005-0000-0000-0000B5080000}"/>
    <cellStyle name="20% - Accent1 2 5 15" xfId="2231" xr:uid="{00000000-0005-0000-0000-0000B6080000}"/>
    <cellStyle name="20% - Accent1 2 5 16" xfId="2232" xr:uid="{00000000-0005-0000-0000-0000B7080000}"/>
    <cellStyle name="20% - Accent1 2 5 17" xfId="2233" xr:uid="{00000000-0005-0000-0000-0000B8080000}"/>
    <cellStyle name="20% - Accent1 2 5 18" xfId="2234" xr:uid="{00000000-0005-0000-0000-0000B9080000}"/>
    <cellStyle name="20% - Accent1 2 5 19" xfId="2235" xr:uid="{00000000-0005-0000-0000-0000BA080000}"/>
    <cellStyle name="20% - Accent1 2 5 2" xfId="2236" xr:uid="{00000000-0005-0000-0000-0000BB080000}"/>
    <cellStyle name="20% - Accent1 2 5 3" xfId="2237" xr:uid="{00000000-0005-0000-0000-0000BC080000}"/>
    <cellStyle name="20% - Accent1 2 5 4" xfId="2238" xr:uid="{00000000-0005-0000-0000-0000BD080000}"/>
    <cellStyle name="20% - Accent1 2 5 5" xfId="2239" xr:uid="{00000000-0005-0000-0000-0000BE080000}"/>
    <cellStyle name="20% - Accent1 2 5 6" xfId="2240" xr:uid="{00000000-0005-0000-0000-0000BF080000}"/>
    <cellStyle name="20% - Accent1 2 5 7" xfId="2241" xr:uid="{00000000-0005-0000-0000-0000C0080000}"/>
    <cellStyle name="20% - Accent1 2 5 8" xfId="2242" xr:uid="{00000000-0005-0000-0000-0000C1080000}"/>
    <cellStyle name="20% - Accent1 2 5 9" xfId="2243" xr:uid="{00000000-0005-0000-0000-0000C2080000}"/>
    <cellStyle name="20% - Accent1 2 50" xfId="2244" xr:uid="{00000000-0005-0000-0000-0000C3080000}"/>
    <cellStyle name="20% - Accent1 2 50 10" xfId="2245" xr:uid="{00000000-0005-0000-0000-0000C4080000}"/>
    <cellStyle name="20% - Accent1 2 50 11" xfId="2246" xr:uid="{00000000-0005-0000-0000-0000C5080000}"/>
    <cellStyle name="20% - Accent1 2 50 12" xfId="2247" xr:uid="{00000000-0005-0000-0000-0000C6080000}"/>
    <cellStyle name="20% - Accent1 2 50 13" xfId="2248" xr:uid="{00000000-0005-0000-0000-0000C7080000}"/>
    <cellStyle name="20% - Accent1 2 50 14" xfId="2249" xr:uid="{00000000-0005-0000-0000-0000C8080000}"/>
    <cellStyle name="20% - Accent1 2 50 15" xfId="2250" xr:uid="{00000000-0005-0000-0000-0000C9080000}"/>
    <cellStyle name="20% - Accent1 2 50 16" xfId="2251" xr:uid="{00000000-0005-0000-0000-0000CA080000}"/>
    <cellStyle name="20% - Accent1 2 50 17" xfId="2252" xr:uid="{00000000-0005-0000-0000-0000CB080000}"/>
    <cellStyle name="20% - Accent1 2 50 18" xfId="2253" xr:uid="{00000000-0005-0000-0000-0000CC080000}"/>
    <cellStyle name="20% - Accent1 2 50 19" xfId="2254" xr:uid="{00000000-0005-0000-0000-0000CD080000}"/>
    <cellStyle name="20% - Accent1 2 50 2" xfId="2255" xr:uid="{00000000-0005-0000-0000-0000CE080000}"/>
    <cellStyle name="20% - Accent1 2 50 3" xfId="2256" xr:uid="{00000000-0005-0000-0000-0000CF080000}"/>
    <cellStyle name="20% - Accent1 2 50 4" xfId="2257" xr:uid="{00000000-0005-0000-0000-0000D0080000}"/>
    <cellStyle name="20% - Accent1 2 50 5" xfId="2258" xr:uid="{00000000-0005-0000-0000-0000D1080000}"/>
    <cellStyle name="20% - Accent1 2 50 6" xfId="2259" xr:uid="{00000000-0005-0000-0000-0000D2080000}"/>
    <cellStyle name="20% - Accent1 2 50 7" xfId="2260" xr:uid="{00000000-0005-0000-0000-0000D3080000}"/>
    <cellStyle name="20% - Accent1 2 50 8" xfId="2261" xr:uid="{00000000-0005-0000-0000-0000D4080000}"/>
    <cellStyle name="20% - Accent1 2 50 9" xfId="2262" xr:uid="{00000000-0005-0000-0000-0000D5080000}"/>
    <cellStyle name="20% - Accent1 2 51" xfId="2263" xr:uid="{00000000-0005-0000-0000-0000D6080000}"/>
    <cellStyle name="20% - Accent1 2 51 10" xfId="2264" xr:uid="{00000000-0005-0000-0000-0000D7080000}"/>
    <cellStyle name="20% - Accent1 2 51 11" xfId="2265" xr:uid="{00000000-0005-0000-0000-0000D8080000}"/>
    <cellStyle name="20% - Accent1 2 51 12" xfId="2266" xr:uid="{00000000-0005-0000-0000-0000D9080000}"/>
    <cellStyle name="20% - Accent1 2 51 13" xfId="2267" xr:uid="{00000000-0005-0000-0000-0000DA080000}"/>
    <cellStyle name="20% - Accent1 2 51 14" xfId="2268" xr:uid="{00000000-0005-0000-0000-0000DB080000}"/>
    <cellStyle name="20% - Accent1 2 51 15" xfId="2269" xr:uid="{00000000-0005-0000-0000-0000DC080000}"/>
    <cellStyle name="20% - Accent1 2 51 16" xfId="2270" xr:uid="{00000000-0005-0000-0000-0000DD080000}"/>
    <cellStyle name="20% - Accent1 2 51 17" xfId="2271" xr:uid="{00000000-0005-0000-0000-0000DE080000}"/>
    <cellStyle name="20% - Accent1 2 51 18" xfId="2272" xr:uid="{00000000-0005-0000-0000-0000DF080000}"/>
    <cellStyle name="20% - Accent1 2 51 19" xfId="2273" xr:uid="{00000000-0005-0000-0000-0000E0080000}"/>
    <cellStyle name="20% - Accent1 2 51 2" xfId="2274" xr:uid="{00000000-0005-0000-0000-0000E1080000}"/>
    <cellStyle name="20% - Accent1 2 51 3" xfId="2275" xr:uid="{00000000-0005-0000-0000-0000E2080000}"/>
    <cellStyle name="20% - Accent1 2 51 4" xfId="2276" xr:uid="{00000000-0005-0000-0000-0000E3080000}"/>
    <cellStyle name="20% - Accent1 2 51 5" xfId="2277" xr:uid="{00000000-0005-0000-0000-0000E4080000}"/>
    <cellStyle name="20% - Accent1 2 51 6" xfId="2278" xr:uid="{00000000-0005-0000-0000-0000E5080000}"/>
    <cellStyle name="20% - Accent1 2 51 7" xfId="2279" xr:uid="{00000000-0005-0000-0000-0000E6080000}"/>
    <cellStyle name="20% - Accent1 2 51 8" xfId="2280" xr:uid="{00000000-0005-0000-0000-0000E7080000}"/>
    <cellStyle name="20% - Accent1 2 51 9" xfId="2281" xr:uid="{00000000-0005-0000-0000-0000E8080000}"/>
    <cellStyle name="20% - Accent1 2 52" xfId="2282" xr:uid="{00000000-0005-0000-0000-0000E9080000}"/>
    <cellStyle name="20% - Accent1 2 52 10" xfId="2283" xr:uid="{00000000-0005-0000-0000-0000EA080000}"/>
    <cellStyle name="20% - Accent1 2 52 11" xfId="2284" xr:uid="{00000000-0005-0000-0000-0000EB080000}"/>
    <cellStyle name="20% - Accent1 2 52 12" xfId="2285" xr:uid="{00000000-0005-0000-0000-0000EC080000}"/>
    <cellStyle name="20% - Accent1 2 52 13" xfId="2286" xr:uid="{00000000-0005-0000-0000-0000ED080000}"/>
    <cellStyle name="20% - Accent1 2 52 14" xfId="2287" xr:uid="{00000000-0005-0000-0000-0000EE080000}"/>
    <cellStyle name="20% - Accent1 2 52 15" xfId="2288" xr:uid="{00000000-0005-0000-0000-0000EF080000}"/>
    <cellStyle name="20% - Accent1 2 52 16" xfId="2289" xr:uid="{00000000-0005-0000-0000-0000F0080000}"/>
    <cellStyle name="20% - Accent1 2 52 17" xfId="2290" xr:uid="{00000000-0005-0000-0000-0000F1080000}"/>
    <cellStyle name="20% - Accent1 2 52 18" xfId="2291" xr:uid="{00000000-0005-0000-0000-0000F2080000}"/>
    <cellStyle name="20% - Accent1 2 52 19" xfId="2292" xr:uid="{00000000-0005-0000-0000-0000F3080000}"/>
    <cellStyle name="20% - Accent1 2 52 2" xfId="2293" xr:uid="{00000000-0005-0000-0000-0000F4080000}"/>
    <cellStyle name="20% - Accent1 2 52 3" xfId="2294" xr:uid="{00000000-0005-0000-0000-0000F5080000}"/>
    <cellStyle name="20% - Accent1 2 52 4" xfId="2295" xr:uid="{00000000-0005-0000-0000-0000F6080000}"/>
    <cellStyle name="20% - Accent1 2 52 5" xfId="2296" xr:uid="{00000000-0005-0000-0000-0000F7080000}"/>
    <cellStyle name="20% - Accent1 2 52 6" xfId="2297" xr:uid="{00000000-0005-0000-0000-0000F8080000}"/>
    <cellStyle name="20% - Accent1 2 52 7" xfId="2298" xr:uid="{00000000-0005-0000-0000-0000F9080000}"/>
    <cellStyle name="20% - Accent1 2 52 8" xfId="2299" xr:uid="{00000000-0005-0000-0000-0000FA080000}"/>
    <cellStyle name="20% - Accent1 2 52 9" xfId="2300" xr:uid="{00000000-0005-0000-0000-0000FB080000}"/>
    <cellStyle name="20% - Accent1 2 53" xfId="2301" xr:uid="{00000000-0005-0000-0000-0000FC080000}"/>
    <cellStyle name="20% - Accent1 2 53 10" xfId="2302" xr:uid="{00000000-0005-0000-0000-0000FD080000}"/>
    <cellStyle name="20% - Accent1 2 53 11" xfId="2303" xr:uid="{00000000-0005-0000-0000-0000FE080000}"/>
    <cellStyle name="20% - Accent1 2 53 12" xfId="2304" xr:uid="{00000000-0005-0000-0000-0000FF080000}"/>
    <cellStyle name="20% - Accent1 2 53 13" xfId="2305" xr:uid="{00000000-0005-0000-0000-000000090000}"/>
    <cellStyle name="20% - Accent1 2 53 14" xfId="2306" xr:uid="{00000000-0005-0000-0000-000001090000}"/>
    <cellStyle name="20% - Accent1 2 53 15" xfId="2307" xr:uid="{00000000-0005-0000-0000-000002090000}"/>
    <cellStyle name="20% - Accent1 2 53 16" xfId="2308" xr:uid="{00000000-0005-0000-0000-000003090000}"/>
    <cellStyle name="20% - Accent1 2 53 17" xfId="2309" xr:uid="{00000000-0005-0000-0000-000004090000}"/>
    <cellStyle name="20% - Accent1 2 53 18" xfId="2310" xr:uid="{00000000-0005-0000-0000-000005090000}"/>
    <cellStyle name="20% - Accent1 2 53 19" xfId="2311" xr:uid="{00000000-0005-0000-0000-000006090000}"/>
    <cellStyle name="20% - Accent1 2 53 2" xfId="2312" xr:uid="{00000000-0005-0000-0000-000007090000}"/>
    <cellStyle name="20% - Accent1 2 53 3" xfId="2313" xr:uid="{00000000-0005-0000-0000-000008090000}"/>
    <cellStyle name="20% - Accent1 2 53 4" xfId="2314" xr:uid="{00000000-0005-0000-0000-000009090000}"/>
    <cellStyle name="20% - Accent1 2 53 5" xfId="2315" xr:uid="{00000000-0005-0000-0000-00000A090000}"/>
    <cellStyle name="20% - Accent1 2 53 6" xfId="2316" xr:uid="{00000000-0005-0000-0000-00000B090000}"/>
    <cellStyle name="20% - Accent1 2 53 7" xfId="2317" xr:uid="{00000000-0005-0000-0000-00000C090000}"/>
    <cellStyle name="20% - Accent1 2 53 8" xfId="2318" xr:uid="{00000000-0005-0000-0000-00000D090000}"/>
    <cellStyle name="20% - Accent1 2 53 9" xfId="2319" xr:uid="{00000000-0005-0000-0000-00000E090000}"/>
    <cellStyle name="20% - Accent1 2 54" xfId="2320" xr:uid="{00000000-0005-0000-0000-00000F090000}"/>
    <cellStyle name="20% - Accent1 2 54 10" xfId="2321" xr:uid="{00000000-0005-0000-0000-000010090000}"/>
    <cellStyle name="20% - Accent1 2 54 11" xfId="2322" xr:uid="{00000000-0005-0000-0000-000011090000}"/>
    <cellStyle name="20% - Accent1 2 54 12" xfId="2323" xr:uid="{00000000-0005-0000-0000-000012090000}"/>
    <cellStyle name="20% - Accent1 2 54 13" xfId="2324" xr:uid="{00000000-0005-0000-0000-000013090000}"/>
    <cellStyle name="20% - Accent1 2 54 14" xfId="2325" xr:uid="{00000000-0005-0000-0000-000014090000}"/>
    <cellStyle name="20% - Accent1 2 54 15" xfId="2326" xr:uid="{00000000-0005-0000-0000-000015090000}"/>
    <cellStyle name="20% - Accent1 2 54 16" xfId="2327" xr:uid="{00000000-0005-0000-0000-000016090000}"/>
    <cellStyle name="20% - Accent1 2 54 17" xfId="2328" xr:uid="{00000000-0005-0000-0000-000017090000}"/>
    <cellStyle name="20% - Accent1 2 54 18" xfId="2329" xr:uid="{00000000-0005-0000-0000-000018090000}"/>
    <cellStyle name="20% - Accent1 2 54 19" xfId="2330" xr:uid="{00000000-0005-0000-0000-000019090000}"/>
    <cellStyle name="20% - Accent1 2 54 2" xfId="2331" xr:uid="{00000000-0005-0000-0000-00001A090000}"/>
    <cellStyle name="20% - Accent1 2 54 3" xfId="2332" xr:uid="{00000000-0005-0000-0000-00001B090000}"/>
    <cellStyle name="20% - Accent1 2 54 4" xfId="2333" xr:uid="{00000000-0005-0000-0000-00001C090000}"/>
    <cellStyle name="20% - Accent1 2 54 5" xfId="2334" xr:uid="{00000000-0005-0000-0000-00001D090000}"/>
    <cellStyle name="20% - Accent1 2 54 6" xfId="2335" xr:uid="{00000000-0005-0000-0000-00001E090000}"/>
    <cellStyle name="20% - Accent1 2 54 7" xfId="2336" xr:uid="{00000000-0005-0000-0000-00001F090000}"/>
    <cellStyle name="20% - Accent1 2 54 8" xfId="2337" xr:uid="{00000000-0005-0000-0000-000020090000}"/>
    <cellStyle name="20% - Accent1 2 54 9" xfId="2338" xr:uid="{00000000-0005-0000-0000-000021090000}"/>
    <cellStyle name="20% - Accent1 2 55" xfId="2339" xr:uid="{00000000-0005-0000-0000-000022090000}"/>
    <cellStyle name="20% - Accent1 2 55 10" xfId="2340" xr:uid="{00000000-0005-0000-0000-000023090000}"/>
    <cellStyle name="20% - Accent1 2 55 11" xfId="2341" xr:uid="{00000000-0005-0000-0000-000024090000}"/>
    <cellStyle name="20% - Accent1 2 55 12" xfId="2342" xr:uid="{00000000-0005-0000-0000-000025090000}"/>
    <cellStyle name="20% - Accent1 2 55 13" xfId="2343" xr:uid="{00000000-0005-0000-0000-000026090000}"/>
    <cellStyle name="20% - Accent1 2 55 14" xfId="2344" xr:uid="{00000000-0005-0000-0000-000027090000}"/>
    <cellStyle name="20% - Accent1 2 55 15" xfId="2345" xr:uid="{00000000-0005-0000-0000-000028090000}"/>
    <cellStyle name="20% - Accent1 2 55 16" xfId="2346" xr:uid="{00000000-0005-0000-0000-000029090000}"/>
    <cellStyle name="20% - Accent1 2 55 17" xfId="2347" xr:uid="{00000000-0005-0000-0000-00002A090000}"/>
    <cellStyle name="20% - Accent1 2 55 18" xfId="2348" xr:uid="{00000000-0005-0000-0000-00002B090000}"/>
    <cellStyle name="20% - Accent1 2 55 19" xfId="2349" xr:uid="{00000000-0005-0000-0000-00002C090000}"/>
    <cellStyle name="20% - Accent1 2 55 2" xfId="2350" xr:uid="{00000000-0005-0000-0000-00002D090000}"/>
    <cellStyle name="20% - Accent1 2 55 3" xfId="2351" xr:uid="{00000000-0005-0000-0000-00002E090000}"/>
    <cellStyle name="20% - Accent1 2 55 4" xfId="2352" xr:uid="{00000000-0005-0000-0000-00002F090000}"/>
    <cellStyle name="20% - Accent1 2 55 5" xfId="2353" xr:uid="{00000000-0005-0000-0000-000030090000}"/>
    <cellStyle name="20% - Accent1 2 55 6" xfId="2354" xr:uid="{00000000-0005-0000-0000-000031090000}"/>
    <cellStyle name="20% - Accent1 2 55 7" xfId="2355" xr:uid="{00000000-0005-0000-0000-000032090000}"/>
    <cellStyle name="20% - Accent1 2 55 8" xfId="2356" xr:uid="{00000000-0005-0000-0000-000033090000}"/>
    <cellStyle name="20% - Accent1 2 55 9" xfId="2357" xr:uid="{00000000-0005-0000-0000-000034090000}"/>
    <cellStyle name="20% - Accent1 2 56" xfId="2358" xr:uid="{00000000-0005-0000-0000-000035090000}"/>
    <cellStyle name="20% - Accent1 2 56 10" xfId="2359" xr:uid="{00000000-0005-0000-0000-000036090000}"/>
    <cellStyle name="20% - Accent1 2 56 11" xfId="2360" xr:uid="{00000000-0005-0000-0000-000037090000}"/>
    <cellStyle name="20% - Accent1 2 56 12" xfId="2361" xr:uid="{00000000-0005-0000-0000-000038090000}"/>
    <cellStyle name="20% - Accent1 2 56 13" xfId="2362" xr:uid="{00000000-0005-0000-0000-000039090000}"/>
    <cellStyle name="20% - Accent1 2 56 14" xfId="2363" xr:uid="{00000000-0005-0000-0000-00003A090000}"/>
    <cellStyle name="20% - Accent1 2 56 15" xfId="2364" xr:uid="{00000000-0005-0000-0000-00003B090000}"/>
    <cellStyle name="20% - Accent1 2 56 16" xfId="2365" xr:uid="{00000000-0005-0000-0000-00003C090000}"/>
    <cellStyle name="20% - Accent1 2 56 17" xfId="2366" xr:uid="{00000000-0005-0000-0000-00003D090000}"/>
    <cellStyle name="20% - Accent1 2 56 18" xfId="2367" xr:uid="{00000000-0005-0000-0000-00003E090000}"/>
    <cellStyle name="20% - Accent1 2 56 19" xfId="2368" xr:uid="{00000000-0005-0000-0000-00003F090000}"/>
    <cellStyle name="20% - Accent1 2 56 2" xfId="2369" xr:uid="{00000000-0005-0000-0000-000040090000}"/>
    <cellStyle name="20% - Accent1 2 56 3" xfId="2370" xr:uid="{00000000-0005-0000-0000-000041090000}"/>
    <cellStyle name="20% - Accent1 2 56 4" xfId="2371" xr:uid="{00000000-0005-0000-0000-000042090000}"/>
    <cellStyle name="20% - Accent1 2 56 5" xfId="2372" xr:uid="{00000000-0005-0000-0000-000043090000}"/>
    <cellStyle name="20% - Accent1 2 56 6" xfId="2373" xr:uid="{00000000-0005-0000-0000-000044090000}"/>
    <cellStyle name="20% - Accent1 2 56 7" xfId="2374" xr:uid="{00000000-0005-0000-0000-000045090000}"/>
    <cellStyle name="20% - Accent1 2 56 8" xfId="2375" xr:uid="{00000000-0005-0000-0000-000046090000}"/>
    <cellStyle name="20% - Accent1 2 56 9" xfId="2376" xr:uid="{00000000-0005-0000-0000-000047090000}"/>
    <cellStyle name="20% - Accent1 2 57" xfId="2377" xr:uid="{00000000-0005-0000-0000-000048090000}"/>
    <cellStyle name="20% - Accent1 2 57 10" xfId="2378" xr:uid="{00000000-0005-0000-0000-000049090000}"/>
    <cellStyle name="20% - Accent1 2 57 11" xfId="2379" xr:uid="{00000000-0005-0000-0000-00004A090000}"/>
    <cellStyle name="20% - Accent1 2 57 12" xfId="2380" xr:uid="{00000000-0005-0000-0000-00004B090000}"/>
    <cellStyle name="20% - Accent1 2 57 13" xfId="2381" xr:uid="{00000000-0005-0000-0000-00004C090000}"/>
    <cellStyle name="20% - Accent1 2 57 14" xfId="2382" xr:uid="{00000000-0005-0000-0000-00004D090000}"/>
    <cellStyle name="20% - Accent1 2 57 15" xfId="2383" xr:uid="{00000000-0005-0000-0000-00004E090000}"/>
    <cellStyle name="20% - Accent1 2 57 16" xfId="2384" xr:uid="{00000000-0005-0000-0000-00004F090000}"/>
    <cellStyle name="20% - Accent1 2 57 17" xfId="2385" xr:uid="{00000000-0005-0000-0000-000050090000}"/>
    <cellStyle name="20% - Accent1 2 57 18" xfId="2386" xr:uid="{00000000-0005-0000-0000-000051090000}"/>
    <cellStyle name="20% - Accent1 2 57 19" xfId="2387" xr:uid="{00000000-0005-0000-0000-000052090000}"/>
    <cellStyle name="20% - Accent1 2 57 2" xfId="2388" xr:uid="{00000000-0005-0000-0000-000053090000}"/>
    <cellStyle name="20% - Accent1 2 57 3" xfId="2389" xr:uid="{00000000-0005-0000-0000-000054090000}"/>
    <cellStyle name="20% - Accent1 2 57 4" xfId="2390" xr:uid="{00000000-0005-0000-0000-000055090000}"/>
    <cellStyle name="20% - Accent1 2 57 5" xfId="2391" xr:uid="{00000000-0005-0000-0000-000056090000}"/>
    <cellStyle name="20% - Accent1 2 57 6" xfId="2392" xr:uid="{00000000-0005-0000-0000-000057090000}"/>
    <cellStyle name="20% - Accent1 2 57 7" xfId="2393" xr:uid="{00000000-0005-0000-0000-000058090000}"/>
    <cellStyle name="20% - Accent1 2 57 8" xfId="2394" xr:uid="{00000000-0005-0000-0000-000059090000}"/>
    <cellStyle name="20% - Accent1 2 57 9" xfId="2395" xr:uid="{00000000-0005-0000-0000-00005A090000}"/>
    <cellStyle name="20% - Accent1 2 58" xfId="2396" xr:uid="{00000000-0005-0000-0000-00005B090000}"/>
    <cellStyle name="20% - Accent1 2 58 10" xfId="2397" xr:uid="{00000000-0005-0000-0000-00005C090000}"/>
    <cellStyle name="20% - Accent1 2 58 11" xfId="2398" xr:uid="{00000000-0005-0000-0000-00005D090000}"/>
    <cellStyle name="20% - Accent1 2 58 12" xfId="2399" xr:uid="{00000000-0005-0000-0000-00005E090000}"/>
    <cellStyle name="20% - Accent1 2 58 13" xfId="2400" xr:uid="{00000000-0005-0000-0000-00005F090000}"/>
    <cellStyle name="20% - Accent1 2 58 14" xfId="2401" xr:uid="{00000000-0005-0000-0000-000060090000}"/>
    <cellStyle name="20% - Accent1 2 58 15" xfId="2402" xr:uid="{00000000-0005-0000-0000-000061090000}"/>
    <cellStyle name="20% - Accent1 2 58 16" xfId="2403" xr:uid="{00000000-0005-0000-0000-000062090000}"/>
    <cellStyle name="20% - Accent1 2 58 17" xfId="2404" xr:uid="{00000000-0005-0000-0000-000063090000}"/>
    <cellStyle name="20% - Accent1 2 58 18" xfId="2405" xr:uid="{00000000-0005-0000-0000-000064090000}"/>
    <cellStyle name="20% - Accent1 2 58 19" xfId="2406" xr:uid="{00000000-0005-0000-0000-000065090000}"/>
    <cellStyle name="20% - Accent1 2 58 2" xfId="2407" xr:uid="{00000000-0005-0000-0000-000066090000}"/>
    <cellStyle name="20% - Accent1 2 58 3" xfId="2408" xr:uid="{00000000-0005-0000-0000-000067090000}"/>
    <cellStyle name="20% - Accent1 2 58 4" xfId="2409" xr:uid="{00000000-0005-0000-0000-000068090000}"/>
    <cellStyle name="20% - Accent1 2 58 5" xfId="2410" xr:uid="{00000000-0005-0000-0000-000069090000}"/>
    <cellStyle name="20% - Accent1 2 58 6" xfId="2411" xr:uid="{00000000-0005-0000-0000-00006A090000}"/>
    <cellStyle name="20% - Accent1 2 58 7" xfId="2412" xr:uid="{00000000-0005-0000-0000-00006B090000}"/>
    <cellStyle name="20% - Accent1 2 58 8" xfId="2413" xr:uid="{00000000-0005-0000-0000-00006C090000}"/>
    <cellStyle name="20% - Accent1 2 58 9" xfId="2414" xr:uid="{00000000-0005-0000-0000-00006D090000}"/>
    <cellStyle name="20% - Accent1 2 59" xfId="2415" xr:uid="{00000000-0005-0000-0000-00006E090000}"/>
    <cellStyle name="20% - Accent1 2 59 10" xfId="2416" xr:uid="{00000000-0005-0000-0000-00006F090000}"/>
    <cellStyle name="20% - Accent1 2 59 11" xfId="2417" xr:uid="{00000000-0005-0000-0000-000070090000}"/>
    <cellStyle name="20% - Accent1 2 59 12" xfId="2418" xr:uid="{00000000-0005-0000-0000-000071090000}"/>
    <cellStyle name="20% - Accent1 2 59 13" xfId="2419" xr:uid="{00000000-0005-0000-0000-000072090000}"/>
    <cellStyle name="20% - Accent1 2 59 14" xfId="2420" xr:uid="{00000000-0005-0000-0000-000073090000}"/>
    <cellStyle name="20% - Accent1 2 59 15" xfId="2421" xr:uid="{00000000-0005-0000-0000-000074090000}"/>
    <cellStyle name="20% - Accent1 2 59 16" xfId="2422" xr:uid="{00000000-0005-0000-0000-000075090000}"/>
    <cellStyle name="20% - Accent1 2 59 17" xfId="2423" xr:uid="{00000000-0005-0000-0000-000076090000}"/>
    <cellStyle name="20% - Accent1 2 59 18" xfId="2424" xr:uid="{00000000-0005-0000-0000-000077090000}"/>
    <cellStyle name="20% - Accent1 2 59 19" xfId="2425" xr:uid="{00000000-0005-0000-0000-000078090000}"/>
    <cellStyle name="20% - Accent1 2 59 2" xfId="2426" xr:uid="{00000000-0005-0000-0000-000079090000}"/>
    <cellStyle name="20% - Accent1 2 59 3" xfId="2427" xr:uid="{00000000-0005-0000-0000-00007A090000}"/>
    <cellStyle name="20% - Accent1 2 59 4" xfId="2428" xr:uid="{00000000-0005-0000-0000-00007B090000}"/>
    <cellStyle name="20% - Accent1 2 59 5" xfId="2429" xr:uid="{00000000-0005-0000-0000-00007C090000}"/>
    <cellStyle name="20% - Accent1 2 59 6" xfId="2430" xr:uid="{00000000-0005-0000-0000-00007D090000}"/>
    <cellStyle name="20% - Accent1 2 59 7" xfId="2431" xr:uid="{00000000-0005-0000-0000-00007E090000}"/>
    <cellStyle name="20% - Accent1 2 59 8" xfId="2432" xr:uid="{00000000-0005-0000-0000-00007F090000}"/>
    <cellStyle name="20% - Accent1 2 59 9" xfId="2433" xr:uid="{00000000-0005-0000-0000-000080090000}"/>
    <cellStyle name="20% - Accent1 2 6" xfId="2434" xr:uid="{00000000-0005-0000-0000-000081090000}"/>
    <cellStyle name="20% - Accent1 2 6 10" xfId="2435" xr:uid="{00000000-0005-0000-0000-000082090000}"/>
    <cellStyle name="20% - Accent1 2 6 11" xfId="2436" xr:uid="{00000000-0005-0000-0000-000083090000}"/>
    <cellStyle name="20% - Accent1 2 6 12" xfId="2437" xr:uid="{00000000-0005-0000-0000-000084090000}"/>
    <cellStyle name="20% - Accent1 2 6 13" xfId="2438" xr:uid="{00000000-0005-0000-0000-000085090000}"/>
    <cellStyle name="20% - Accent1 2 6 14" xfId="2439" xr:uid="{00000000-0005-0000-0000-000086090000}"/>
    <cellStyle name="20% - Accent1 2 6 15" xfId="2440" xr:uid="{00000000-0005-0000-0000-000087090000}"/>
    <cellStyle name="20% - Accent1 2 6 16" xfId="2441" xr:uid="{00000000-0005-0000-0000-000088090000}"/>
    <cellStyle name="20% - Accent1 2 6 17" xfId="2442" xr:uid="{00000000-0005-0000-0000-000089090000}"/>
    <cellStyle name="20% - Accent1 2 6 18" xfId="2443" xr:uid="{00000000-0005-0000-0000-00008A090000}"/>
    <cellStyle name="20% - Accent1 2 6 19" xfId="2444" xr:uid="{00000000-0005-0000-0000-00008B090000}"/>
    <cellStyle name="20% - Accent1 2 6 2" xfId="2445" xr:uid="{00000000-0005-0000-0000-00008C090000}"/>
    <cellStyle name="20% - Accent1 2 6 3" xfId="2446" xr:uid="{00000000-0005-0000-0000-00008D090000}"/>
    <cellStyle name="20% - Accent1 2 6 4" xfId="2447" xr:uid="{00000000-0005-0000-0000-00008E090000}"/>
    <cellStyle name="20% - Accent1 2 6 5" xfId="2448" xr:uid="{00000000-0005-0000-0000-00008F090000}"/>
    <cellStyle name="20% - Accent1 2 6 6" xfId="2449" xr:uid="{00000000-0005-0000-0000-000090090000}"/>
    <cellStyle name="20% - Accent1 2 6 7" xfId="2450" xr:uid="{00000000-0005-0000-0000-000091090000}"/>
    <cellStyle name="20% - Accent1 2 6 8" xfId="2451" xr:uid="{00000000-0005-0000-0000-000092090000}"/>
    <cellStyle name="20% - Accent1 2 6 9" xfId="2452" xr:uid="{00000000-0005-0000-0000-000093090000}"/>
    <cellStyle name="20% - Accent1 2 60" xfId="2453" xr:uid="{00000000-0005-0000-0000-000094090000}"/>
    <cellStyle name="20% - Accent1 2 60 10" xfId="2454" xr:uid="{00000000-0005-0000-0000-000095090000}"/>
    <cellStyle name="20% - Accent1 2 60 11" xfId="2455" xr:uid="{00000000-0005-0000-0000-000096090000}"/>
    <cellStyle name="20% - Accent1 2 60 12" xfId="2456" xr:uid="{00000000-0005-0000-0000-000097090000}"/>
    <cellStyle name="20% - Accent1 2 60 13" xfId="2457" xr:uid="{00000000-0005-0000-0000-000098090000}"/>
    <cellStyle name="20% - Accent1 2 60 14" xfId="2458" xr:uid="{00000000-0005-0000-0000-000099090000}"/>
    <cellStyle name="20% - Accent1 2 60 15" xfId="2459" xr:uid="{00000000-0005-0000-0000-00009A090000}"/>
    <cellStyle name="20% - Accent1 2 60 16" xfId="2460" xr:uid="{00000000-0005-0000-0000-00009B090000}"/>
    <cellStyle name="20% - Accent1 2 60 17" xfId="2461" xr:uid="{00000000-0005-0000-0000-00009C090000}"/>
    <cellStyle name="20% - Accent1 2 60 18" xfId="2462" xr:uid="{00000000-0005-0000-0000-00009D090000}"/>
    <cellStyle name="20% - Accent1 2 60 19" xfId="2463" xr:uid="{00000000-0005-0000-0000-00009E090000}"/>
    <cellStyle name="20% - Accent1 2 60 2" xfId="2464" xr:uid="{00000000-0005-0000-0000-00009F090000}"/>
    <cellStyle name="20% - Accent1 2 60 3" xfId="2465" xr:uid="{00000000-0005-0000-0000-0000A0090000}"/>
    <cellStyle name="20% - Accent1 2 60 4" xfId="2466" xr:uid="{00000000-0005-0000-0000-0000A1090000}"/>
    <cellStyle name="20% - Accent1 2 60 5" xfId="2467" xr:uid="{00000000-0005-0000-0000-0000A2090000}"/>
    <cellStyle name="20% - Accent1 2 60 6" xfId="2468" xr:uid="{00000000-0005-0000-0000-0000A3090000}"/>
    <cellStyle name="20% - Accent1 2 60 7" xfId="2469" xr:uid="{00000000-0005-0000-0000-0000A4090000}"/>
    <cellStyle name="20% - Accent1 2 60 8" xfId="2470" xr:uid="{00000000-0005-0000-0000-0000A5090000}"/>
    <cellStyle name="20% - Accent1 2 60 9" xfId="2471" xr:uid="{00000000-0005-0000-0000-0000A6090000}"/>
    <cellStyle name="20% - Accent1 2 61" xfId="2472" xr:uid="{00000000-0005-0000-0000-0000A7090000}"/>
    <cellStyle name="20% - Accent1 2 61 10" xfId="2473" xr:uid="{00000000-0005-0000-0000-0000A8090000}"/>
    <cellStyle name="20% - Accent1 2 61 11" xfId="2474" xr:uid="{00000000-0005-0000-0000-0000A9090000}"/>
    <cellStyle name="20% - Accent1 2 61 12" xfId="2475" xr:uid="{00000000-0005-0000-0000-0000AA090000}"/>
    <cellStyle name="20% - Accent1 2 61 13" xfId="2476" xr:uid="{00000000-0005-0000-0000-0000AB090000}"/>
    <cellStyle name="20% - Accent1 2 61 14" xfId="2477" xr:uid="{00000000-0005-0000-0000-0000AC090000}"/>
    <cellStyle name="20% - Accent1 2 61 15" xfId="2478" xr:uid="{00000000-0005-0000-0000-0000AD090000}"/>
    <cellStyle name="20% - Accent1 2 61 16" xfId="2479" xr:uid="{00000000-0005-0000-0000-0000AE090000}"/>
    <cellStyle name="20% - Accent1 2 61 17" xfId="2480" xr:uid="{00000000-0005-0000-0000-0000AF090000}"/>
    <cellStyle name="20% - Accent1 2 61 18" xfId="2481" xr:uid="{00000000-0005-0000-0000-0000B0090000}"/>
    <cellStyle name="20% - Accent1 2 61 19" xfId="2482" xr:uid="{00000000-0005-0000-0000-0000B1090000}"/>
    <cellStyle name="20% - Accent1 2 61 2" xfId="2483" xr:uid="{00000000-0005-0000-0000-0000B2090000}"/>
    <cellStyle name="20% - Accent1 2 61 3" xfId="2484" xr:uid="{00000000-0005-0000-0000-0000B3090000}"/>
    <cellStyle name="20% - Accent1 2 61 4" xfId="2485" xr:uid="{00000000-0005-0000-0000-0000B4090000}"/>
    <cellStyle name="20% - Accent1 2 61 5" xfId="2486" xr:uid="{00000000-0005-0000-0000-0000B5090000}"/>
    <cellStyle name="20% - Accent1 2 61 6" xfId="2487" xr:uid="{00000000-0005-0000-0000-0000B6090000}"/>
    <cellStyle name="20% - Accent1 2 61 7" xfId="2488" xr:uid="{00000000-0005-0000-0000-0000B7090000}"/>
    <cellStyle name="20% - Accent1 2 61 8" xfId="2489" xr:uid="{00000000-0005-0000-0000-0000B8090000}"/>
    <cellStyle name="20% - Accent1 2 61 9" xfId="2490" xr:uid="{00000000-0005-0000-0000-0000B9090000}"/>
    <cellStyle name="20% - Accent1 2 62" xfId="2491" xr:uid="{00000000-0005-0000-0000-0000BA090000}"/>
    <cellStyle name="20% - Accent1 2 62 10" xfId="2492" xr:uid="{00000000-0005-0000-0000-0000BB090000}"/>
    <cellStyle name="20% - Accent1 2 62 11" xfId="2493" xr:uid="{00000000-0005-0000-0000-0000BC090000}"/>
    <cellStyle name="20% - Accent1 2 62 12" xfId="2494" xr:uid="{00000000-0005-0000-0000-0000BD090000}"/>
    <cellStyle name="20% - Accent1 2 62 13" xfId="2495" xr:uid="{00000000-0005-0000-0000-0000BE090000}"/>
    <cellStyle name="20% - Accent1 2 62 14" xfId="2496" xr:uid="{00000000-0005-0000-0000-0000BF090000}"/>
    <cellStyle name="20% - Accent1 2 62 15" xfId="2497" xr:uid="{00000000-0005-0000-0000-0000C0090000}"/>
    <cellStyle name="20% - Accent1 2 62 16" xfId="2498" xr:uid="{00000000-0005-0000-0000-0000C1090000}"/>
    <cellStyle name="20% - Accent1 2 62 17" xfId="2499" xr:uid="{00000000-0005-0000-0000-0000C2090000}"/>
    <cellStyle name="20% - Accent1 2 62 18" xfId="2500" xr:uid="{00000000-0005-0000-0000-0000C3090000}"/>
    <cellStyle name="20% - Accent1 2 62 19" xfId="2501" xr:uid="{00000000-0005-0000-0000-0000C4090000}"/>
    <cellStyle name="20% - Accent1 2 62 2" xfId="2502" xr:uid="{00000000-0005-0000-0000-0000C5090000}"/>
    <cellStyle name="20% - Accent1 2 62 3" xfId="2503" xr:uid="{00000000-0005-0000-0000-0000C6090000}"/>
    <cellStyle name="20% - Accent1 2 62 4" xfId="2504" xr:uid="{00000000-0005-0000-0000-0000C7090000}"/>
    <cellStyle name="20% - Accent1 2 62 5" xfId="2505" xr:uid="{00000000-0005-0000-0000-0000C8090000}"/>
    <cellStyle name="20% - Accent1 2 62 6" xfId="2506" xr:uid="{00000000-0005-0000-0000-0000C9090000}"/>
    <cellStyle name="20% - Accent1 2 62 7" xfId="2507" xr:uid="{00000000-0005-0000-0000-0000CA090000}"/>
    <cellStyle name="20% - Accent1 2 62 8" xfId="2508" xr:uid="{00000000-0005-0000-0000-0000CB090000}"/>
    <cellStyle name="20% - Accent1 2 62 9" xfId="2509" xr:uid="{00000000-0005-0000-0000-0000CC090000}"/>
    <cellStyle name="20% - Accent1 2 63" xfId="2510" xr:uid="{00000000-0005-0000-0000-0000CD090000}"/>
    <cellStyle name="20% - Accent1 2 63 10" xfId="2511" xr:uid="{00000000-0005-0000-0000-0000CE090000}"/>
    <cellStyle name="20% - Accent1 2 63 11" xfId="2512" xr:uid="{00000000-0005-0000-0000-0000CF090000}"/>
    <cellStyle name="20% - Accent1 2 63 12" xfId="2513" xr:uid="{00000000-0005-0000-0000-0000D0090000}"/>
    <cellStyle name="20% - Accent1 2 63 13" xfId="2514" xr:uid="{00000000-0005-0000-0000-0000D1090000}"/>
    <cellStyle name="20% - Accent1 2 63 14" xfId="2515" xr:uid="{00000000-0005-0000-0000-0000D2090000}"/>
    <cellStyle name="20% - Accent1 2 63 15" xfId="2516" xr:uid="{00000000-0005-0000-0000-0000D3090000}"/>
    <cellStyle name="20% - Accent1 2 63 16" xfId="2517" xr:uid="{00000000-0005-0000-0000-0000D4090000}"/>
    <cellStyle name="20% - Accent1 2 63 17" xfId="2518" xr:uid="{00000000-0005-0000-0000-0000D5090000}"/>
    <cellStyle name="20% - Accent1 2 63 18" xfId="2519" xr:uid="{00000000-0005-0000-0000-0000D6090000}"/>
    <cellStyle name="20% - Accent1 2 63 19" xfId="2520" xr:uid="{00000000-0005-0000-0000-0000D7090000}"/>
    <cellStyle name="20% - Accent1 2 63 2" xfId="2521" xr:uid="{00000000-0005-0000-0000-0000D8090000}"/>
    <cellStyle name="20% - Accent1 2 63 3" xfId="2522" xr:uid="{00000000-0005-0000-0000-0000D9090000}"/>
    <cellStyle name="20% - Accent1 2 63 4" xfId="2523" xr:uid="{00000000-0005-0000-0000-0000DA090000}"/>
    <cellStyle name="20% - Accent1 2 63 5" xfId="2524" xr:uid="{00000000-0005-0000-0000-0000DB090000}"/>
    <cellStyle name="20% - Accent1 2 63 6" xfId="2525" xr:uid="{00000000-0005-0000-0000-0000DC090000}"/>
    <cellStyle name="20% - Accent1 2 63 7" xfId="2526" xr:uid="{00000000-0005-0000-0000-0000DD090000}"/>
    <cellStyle name="20% - Accent1 2 63 8" xfId="2527" xr:uid="{00000000-0005-0000-0000-0000DE090000}"/>
    <cellStyle name="20% - Accent1 2 63 9" xfId="2528" xr:uid="{00000000-0005-0000-0000-0000DF090000}"/>
    <cellStyle name="20% - Accent1 2 64" xfId="2529" xr:uid="{00000000-0005-0000-0000-0000E0090000}"/>
    <cellStyle name="20% - Accent1 2 64 10" xfId="2530" xr:uid="{00000000-0005-0000-0000-0000E1090000}"/>
    <cellStyle name="20% - Accent1 2 64 11" xfId="2531" xr:uid="{00000000-0005-0000-0000-0000E2090000}"/>
    <cellStyle name="20% - Accent1 2 64 12" xfId="2532" xr:uid="{00000000-0005-0000-0000-0000E3090000}"/>
    <cellStyle name="20% - Accent1 2 64 13" xfId="2533" xr:uid="{00000000-0005-0000-0000-0000E4090000}"/>
    <cellStyle name="20% - Accent1 2 64 14" xfId="2534" xr:uid="{00000000-0005-0000-0000-0000E5090000}"/>
    <cellStyle name="20% - Accent1 2 64 15" xfId="2535" xr:uid="{00000000-0005-0000-0000-0000E6090000}"/>
    <cellStyle name="20% - Accent1 2 64 16" xfId="2536" xr:uid="{00000000-0005-0000-0000-0000E7090000}"/>
    <cellStyle name="20% - Accent1 2 64 17" xfId="2537" xr:uid="{00000000-0005-0000-0000-0000E8090000}"/>
    <cellStyle name="20% - Accent1 2 64 18" xfId="2538" xr:uid="{00000000-0005-0000-0000-0000E9090000}"/>
    <cellStyle name="20% - Accent1 2 64 19" xfId="2539" xr:uid="{00000000-0005-0000-0000-0000EA090000}"/>
    <cellStyle name="20% - Accent1 2 64 2" xfId="2540" xr:uid="{00000000-0005-0000-0000-0000EB090000}"/>
    <cellStyle name="20% - Accent1 2 64 3" xfId="2541" xr:uid="{00000000-0005-0000-0000-0000EC090000}"/>
    <cellStyle name="20% - Accent1 2 64 4" xfId="2542" xr:uid="{00000000-0005-0000-0000-0000ED090000}"/>
    <cellStyle name="20% - Accent1 2 64 5" xfId="2543" xr:uid="{00000000-0005-0000-0000-0000EE090000}"/>
    <cellStyle name="20% - Accent1 2 64 6" xfId="2544" xr:uid="{00000000-0005-0000-0000-0000EF090000}"/>
    <cellStyle name="20% - Accent1 2 64 7" xfId="2545" xr:uid="{00000000-0005-0000-0000-0000F0090000}"/>
    <cellStyle name="20% - Accent1 2 64 8" xfId="2546" xr:uid="{00000000-0005-0000-0000-0000F1090000}"/>
    <cellStyle name="20% - Accent1 2 64 9" xfId="2547" xr:uid="{00000000-0005-0000-0000-0000F2090000}"/>
    <cellStyle name="20% - Accent1 2 65" xfId="2548" xr:uid="{00000000-0005-0000-0000-0000F3090000}"/>
    <cellStyle name="20% - Accent1 2 65 10" xfId="2549" xr:uid="{00000000-0005-0000-0000-0000F4090000}"/>
    <cellStyle name="20% - Accent1 2 65 11" xfId="2550" xr:uid="{00000000-0005-0000-0000-0000F5090000}"/>
    <cellStyle name="20% - Accent1 2 65 12" xfId="2551" xr:uid="{00000000-0005-0000-0000-0000F6090000}"/>
    <cellStyle name="20% - Accent1 2 65 13" xfId="2552" xr:uid="{00000000-0005-0000-0000-0000F7090000}"/>
    <cellStyle name="20% - Accent1 2 65 14" xfId="2553" xr:uid="{00000000-0005-0000-0000-0000F8090000}"/>
    <cellStyle name="20% - Accent1 2 65 15" xfId="2554" xr:uid="{00000000-0005-0000-0000-0000F9090000}"/>
    <cellStyle name="20% - Accent1 2 65 16" xfId="2555" xr:uid="{00000000-0005-0000-0000-0000FA090000}"/>
    <cellStyle name="20% - Accent1 2 65 17" xfId="2556" xr:uid="{00000000-0005-0000-0000-0000FB090000}"/>
    <cellStyle name="20% - Accent1 2 65 18" xfId="2557" xr:uid="{00000000-0005-0000-0000-0000FC090000}"/>
    <cellStyle name="20% - Accent1 2 65 19" xfId="2558" xr:uid="{00000000-0005-0000-0000-0000FD090000}"/>
    <cellStyle name="20% - Accent1 2 65 2" xfId="2559" xr:uid="{00000000-0005-0000-0000-0000FE090000}"/>
    <cellStyle name="20% - Accent1 2 65 3" xfId="2560" xr:uid="{00000000-0005-0000-0000-0000FF090000}"/>
    <cellStyle name="20% - Accent1 2 65 4" xfId="2561" xr:uid="{00000000-0005-0000-0000-0000000A0000}"/>
    <cellStyle name="20% - Accent1 2 65 5" xfId="2562" xr:uid="{00000000-0005-0000-0000-0000010A0000}"/>
    <cellStyle name="20% - Accent1 2 65 6" xfId="2563" xr:uid="{00000000-0005-0000-0000-0000020A0000}"/>
    <cellStyle name="20% - Accent1 2 65 7" xfId="2564" xr:uid="{00000000-0005-0000-0000-0000030A0000}"/>
    <cellStyle name="20% - Accent1 2 65 8" xfId="2565" xr:uid="{00000000-0005-0000-0000-0000040A0000}"/>
    <cellStyle name="20% - Accent1 2 65 9" xfId="2566" xr:uid="{00000000-0005-0000-0000-0000050A0000}"/>
    <cellStyle name="20% - Accent1 2 66" xfId="2567" xr:uid="{00000000-0005-0000-0000-0000060A0000}"/>
    <cellStyle name="20% - Accent1 2 66 10" xfId="2568" xr:uid="{00000000-0005-0000-0000-0000070A0000}"/>
    <cellStyle name="20% - Accent1 2 66 11" xfId="2569" xr:uid="{00000000-0005-0000-0000-0000080A0000}"/>
    <cellStyle name="20% - Accent1 2 66 12" xfId="2570" xr:uid="{00000000-0005-0000-0000-0000090A0000}"/>
    <cellStyle name="20% - Accent1 2 66 13" xfId="2571" xr:uid="{00000000-0005-0000-0000-00000A0A0000}"/>
    <cellStyle name="20% - Accent1 2 66 14" xfId="2572" xr:uid="{00000000-0005-0000-0000-00000B0A0000}"/>
    <cellStyle name="20% - Accent1 2 66 15" xfId="2573" xr:uid="{00000000-0005-0000-0000-00000C0A0000}"/>
    <cellStyle name="20% - Accent1 2 66 16" xfId="2574" xr:uid="{00000000-0005-0000-0000-00000D0A0000}"/>
    <cellStyle name="20% - Accent1 2 66 17" xfId="2575" xr:uid="{00000000-0005-0000-0000-00000E0A0000}"/>
    <cellStyle name="20% - Accent1 2 66 18" xfId="2576" xr:uid="{00000000-0005-0000-0000-00000F0A0000}"/>
    <cellStyle name="20% - Accent1 2 66 19" xfId="2577" xr:uid="{00000000-0005-0000-0000-0000100A0000}"/>
    <cellStyle name="20% - Accent1 2 66 2" xfId="2578" xr:uid="{00000000-0005-0000-0000-0000110A0000}"/>
    <cellStyle name="20% - Accent1 2 66 3" xfId="2579" xr:uid="{00000000-0005-0000-0000-0000120A0000}"/>
    <cellStyle name="20% - Accent1 2 66 4" xfId="2580" xr:uid="{00000000-0005-0000-0000-0000130A0000}"/>
    <cellStyle name="20% - Accent1 2 66 5" xfId="2581" xr:uid="{00000000-0005-0000-0000-0000140A0000}"/>
    <cellStyle name="20% - Accent1 2 66 6" xfId="2582" xr:uid="{00000000-0005-0000-0000-0000150A0000}"/>
    <cellStyle name="20% - Accent1 2 66 7" xfId="2583" xr:uid="{00000000-0005-0000-0000-0000160A0000}"/>
    <cellStyle name="20% - Accent1 2 66 8" xfId="2584" xr:uid="{00000000-0005-0000-0000-0000170A0000}"/>
    <cellStyle name="20% - Accent1 2 66 9" xfId="2585" xr:uid="{00000000-0005-0000-0000-0000180A0000}"/>
    <cellStyle name="20% - Accent1 2 67" xfId="2586" xr:uid="{00000000-0005-0000-0000-0000190A0000}"/>
    <cellStyle name="20% - Accent1 2 67 10" xfId="2587" xr:uid="{00000000-0005-0000-0000-00001A0A0000}"/>
    <cellStyle name="20% - Accent1 2 67 11" xfId="2588" xr:uid="{00000000-0005-0000-0000-00001B0A0000}"/>
    <cellStyle name="20% - Accent1 2 67 12" xfId="2589" xr:uid="{00000000-0005-0000-0000-00001C0A0000}"/>
    <cellStyle name="20% - Accent1 2 67 13" xfId="2590" xr:uid="{00000000-0005-0000-0000-00001D0A0000}"/>
    <cellStyle name="20% - Accent1 2 67 14" xfId="2591" xr:uid="{00000000-0005-0000-0000-00001E0A0000}"/>
    <cellStyle name="20% - Accent1 2 67 15" xfId="2592" xr:uid="{00000000-0005-0000-0000-00001F0A0000}"/>
    <cellStyle name="20% - Accent1 2 67 16" xfId="2593" xr:uid="{00000000-0005-0000-0000-0000200A0000}"/>
    <cellStyle name="20% - Accent1 2 67 17" xfId="2594" xr:uid="{00000000-0005-0000-0000-0000210A0000}"/>
    <cellStyle name="20% - Accent1 2 67 18" xfId="2595" xr:uid="{00000000-0005-0000-0000-0000220A0000}"/>
    <cellStyle name="20% - Accent1 2 67 19" xfId="2596" xr:uid="{00000000-0005-0000-0000-0000230A0000}"/>
    <cellStyle name="20% - Accent1 2 67 2" xfId="2597" xr:uid="{00000000-0005-0000-0000-0000240A0000}"/>
    <cellStyle name="20% - Accent1 2 67 3" xfId="2598" xr:uid="{00000000-0005-0000-0000-0000250A0000}"/>
    <cellStyle name="20% - Accent1 2 67 4" xfId="2599" xr:uid="{00000000-0005-0000-0000-0000260A0000}"/>
    <cellStyle name="20% - Accent1 2 67 5" xfId="2600" xr:uid="{00000000-0005-0000-0000-0000270A0000}"/>
    <cellStyle name="20% - Accent1 2 67 6" xfId="2601" xr:uid="{00000000-0005-0000-0000-0000280A0000}"/>
    <cellStyle name="20% - Accent1 2 67 7" xfId="2602" xr:uid="{00000000-0005-0000-0000-0000290A0000}"/>
    <cellStyle name="20% - Accent1 2 67 8" xfId="2603" xr:uid="{00000000-0005-0000-0000-00002A0A0000}"/>
    <cellStyle name="20% - Accent1 2 67 9" xfId="2604" xr:uid="{00000000-0005-0000-0000-00002B0A0000}"/>
    <cellStyle name="20% - Accent1 2 68" xfId="2605" xr:uid="{00000000-0005-0000-0000-00002C0A0000}"/>
    <cellStyle name="20% - Accent1 2 68 10" xfId="2606" xr:uid="{00000000-0005-0000-0000-00002D0A0000}"/>
    <cellStyle name="20% - Accent1 2 68 11" xfId="2607" xr:uid="{00000000-0005-0000-0000-00002E0A0000}"/>
    <cellStyle name="20% - Accent1 2 68 12" xfId="2608" xr:uid="{00000000-0005-0000-0000-00002F0A0000}"/>
    <cellStyle name="20% - Accent1 2 68 13" xfId="2609" xr:uid="{00000000-0005-0000-0000-0000300A0000}"/>
    <cellStyle name="20% - Accent1 2 68 14" xfId="2610" xr:uid="{00000000-0005-0000-0000-0000310A0000}"/>
    <cellStyle name="20% - Accent1 2 68 15" xfId="2611" xr:uid="{00000000-0005-0000-0000-0000320A0000}"/>
    <cellStyle name="20% - Accent1 2 68 16" xfId="2612" xr:uid="{00000000-0005-0000-0000-0000330A0000}"/>
    <cellStyle name="20% - Accent1 2 68 17" xfId="2613" xr:uid="{00000000-0005-0000-0000-0000340A0000}"/>
    <cellStyle name="20% - Accent1 2 68 18" xfId="2614" xr:uid="{00000000-0005-0000-0000-0000350A0000}"/>
    <cellStyle name="20% - Accent1 2 68 19" xfId="2615" xr:uid="{00000000-0005-0000-0000-0000360A0000}"/>
    <cellStyle name="20% - Accent1 2 68 2" xfId="2616" xr:uid="{00000000-0005-0000-0000-0000370A0000}"/>
    <cellStyle name="20% - Accent1 2 68 3" xfId="2617" xr:uid="{00000000-0005-0000-0000-0000380A0000}"/>
    <cellStyle name="20% - Accent1 2 68 4" xfId="2618" xr:uid="{00000000-0005-0000-0000-0000390A0000}"/>
    <cellStyle name="20% - Accent1 2 68 5" xfId="2619" xr:uid="{00000000-0005-0000-0000-00003A0A0000}"/>
    <cellStyle name="20% - Accent1 2 68 6" xfId="2620" xr:uid="{00000000-0005-0000-0000-00003B0A0000}"/>
    <cellStyle name="20% - Accent1 2 68 7" xfId="2621" xr:uid="{00000000-0005-0000-0000-00003C0A0000}"/>
    <cellStyle name="20% - Accent1 2 68 8" xfId="2622" xr:uid="{00000000-0005-0000-0000-00003D0A0000}"/>
    <cellStyle name="20% - Accent1 2 68 9" xfId="2623" xr:uid="{00000000-0005-0000-0000-00003E0A0000}"/>
    <cellStyle name="20% - Accent1 2 69" xfId="2624" xr:uid="{00000000-0005-0000-0000-00003F0A0000}"/>
    <cellStyle name="20% - Accent1 2 69 10" xfId="2625" xr:uid="{00000000-0005-0000-0000-0000400A0000}"/>
    <cellStyle name="20% - Accent1 2 69 11" xfId="2626" xr:uid="{00000000-0005-0000-0000-0000410A0000}"/>
    <cellStyle name="20% - Accent1 2 69 12" xfId="2627" xr:uid="{00000000-0005-0000-0000-0000420A0000}"/>
    <cellStyle name="20% - Accent1 2 69 13" xfId="2628" xr:uid="{00000000-0005-0000-0000-0000430A0000}"/>
    <cellStyle name="20% - Accent1 2 69 14" xfId="2629" xr:uid="{00000000-0005-0000-0000-0000440A0000}"/>
    <cellStyle name="20% - Accent1 2 69 15" xfId="2630" xr:uid="{00000000-0005-0000-0000-0000450A0000}"/>
    <cellStyle name="20% - Accent1 2 69 16" xfId="2631" xr:uid="{00000000-0005-0000-0000-0000460A0000}"/>
    <cellStyle name="20% - Accent1 2 69 17" xfId="2632" xr:uid="{00000000-0005-0000-0000-0000470A0000}"/>
    <cellStyle name="20% - Accent1 2 69 18" xfId="2633" xr:uid="{00000000-0005-0000-0000-0000480A0000}"/>
    <cellStyle name="20% - Accent1 2 69 19" xfId="2634" xr:uid="{00000000-0005-0000-0000-0000490A0000}"/>
    <cellStyle name="20% - Accent1 2 69 2" xfId="2635" xr:uid="{00000000-0005-0000-0000-00004A0A0000}"/>
    <cellStyle name="20% - Accent1 2 69 3" xfId="2636" xr:uid="{00000000-0005-0000-0000-00004B0A0000}"/>
    <cellStyle name="20% - Accent1 2 69 4" xfId="2637" xr:uid="{00000000-0005-0000-0000-00004C0A0000}"/>
    <cellStyle name="20% - Accent1 2 69 5" xfId="2638" xr:uid="{00000000-0005-0000-0000-00004D0A0000}"/>
    <cellStyle name="20% - Accent1 2 69 6" xfId="2639" xr:uid="{00000000-0005-0000-0000-00004E0A0000}"/>
    <cellStyle name="20% - Accent1 2 69 7" xfId="2640" xr:uid="{00000000-0005-0000-0000-00004F0A0000}"/>
    <cellStyle name="20% - Accent1 2 69 8" xfId="2641" xr:uid="{00000000-0005-0000-0000-0000500A0000}"/>
    <cellStyle name="20% - Accent1 2 69 9" xfId="2642" xr:uid="{00000000-0005-0000-0000-0000510A0000}"/>
    <cellStyle name="20% - Accent1 2 7" xfId="2643" xr:uid="{00000000-0005-0000-0000-0000520A0000}"/>
    <cellStyle name="20% - Accent1 2 7 10" xfId="2644" xr:uid="{00000000-0005-0000-0000-0000530A0000}"/>
    <cellStyle name="20% - Accent1 2 7 11" xfId="2645" xr:uid="{00000000-0005-0000-0000-0000540A0000}"/>
    <cellStyle name="20% - Accent1 2 7 12" xfId="2646" xr:uid="{00000000-0005-0000-0000-0000550A0000}"/>
    <cellStyle name="20% - Accent1 2 7 13" xfId="2647" xr:uid="{00000000-0005-0000-0000-0000560A0000}"/>
    <cellStyle name="20% - Accent1 2 7 14" xfId="2648" xr:uid="{00000000-0005-0000-0000-0000570A0000}"/>
    <cellStyle name="20% - Accent1 2 7 15" xfId="2649" xr:uid="{00000000-0005-0000-0000-0000580A0000}"/>
    <cellStyle name="20% - Accent1 2 7 16" xfId="2650" xr:uid="{00000000-0005-0000-0000-0000590A0000}"/>
    <cellStyle name="20% - Accent1 2 7 17" xfId="2651" xr:uid="{00000000-0005-0000-0000-00005A0A0000}"/>
    <cellStyle name="20% - Accent1 2 7 18" xfId="2652" xr:uid="{00000000-0005-0000-0000-00005B0A0000}"/>
    <cellStyle name="20% - Accent1 2 7 19" xfId="2653" xr:uid="{00000000-0005-0000-0000-00005C0A0000}"/>
    <cellStyle name="20% - Accent1 2 7 2" xfId="2654" xr:uid="{00000000-0005-0000-0000-00005D0A0000}"/>
    <cellStyle name="20% - Accent1 2 7 3" xfId="2655" xr:uid="{00000000-0005-0000-0000-00005E0A0000}"/>
    <cellStyle name="20% - Accent1 2 7 4" xfId="2656" xr:uid="{00000000-0005-0000-0000-00005F0A0000}"/>
    <cellStyle name="20% - Accent1 2 7 5" xfId="2657" xr:uid="{00000000-0005-0000-0000-0000600A0000}"/>
    <cellStyle name="20% - Accent1 2 7 6" xfId="2658" xr:uid="{00000000-0005-0000-0000-0000610A0000}"/>
    <cellStyle name="20% - Accent1 2 7 7" xfId="2659" xr:uid="{00000000-0005-0000-0000-0000620A0000}"/>
    <cellStyle name="20% - Accent1 2 7 8" xfId="2660" xr:uid="{00000000-0005-0000-0000-0000630A0000}"/>
    <cellStyle name="20% - Accent1 2 7 9" xfId="2661" xr:uid="{00000000-0005-0000-0000-0000640A0000}"/>
    <cellStyle name="20% - Accent1 2 70" xfId="2662" xr:uid="{00000000-0005-0000-0000-0000650A0000}"/>
    <cellStyle name="20% - Accent1 2 70 10" xfId="2663" xr:uid="{00000000-0005-0000-0000-0000660A0000}"/>
    <cellStyle name="20% - Accent1 2 70 11" xfId="2664" xr:uid="{00000000-0005-0000-0000-0000670A0000}"/>
    <cellStyle name="20% - Accent1 2 70 12" xfId="2665" xr:uid="{00000000-0005-0000-0000-0000680A0000}"/>
    <cellStyle name="20% - Accent1 2 70 13" xfId="2666" xr:uid="{00000000-0005-0000-0000-0000690A0000}"/>
    <cellStyle name="20% - Accent1 2 70 14" xfId="2667" xr:uid="{00000000-0005-0000-0000-00006A0A0000}"/>
    <cellStyle name="20% - Accent1 2 70 15" xfId="2668" xr:uid="{00000000-0005-0000-0000-00006B0A0000}"/>
    <cellStyle name="20% - Accent1 2 70 16" xfId="2669" xr:uid="{00000000-0005-0000-0000-00006C0A0000}"/>
    <cellStyle name="20% - Accent1 2 70 17" xfId="2670" xr:uid="{00000000-0005-0000-0000-00006D0A0000}"/>
    <cellStyle name="20% - Accent1 2 70 18" xfId="2671" xr:uid="{00000000-0005-0000-0000-00006E0A0000}"/>
    <cellStyle name="20% - Accent1 2 70 19" xfId="2672" xr:uid="{00000000-0005-0000-0000-00006F0A0000}"/>
    <cellStyle name="20% - Accent1 2 70 2" xfId="2673" xr:uid="{00000000-0005-0000-0000-0000700A0000}"/>
    <cellStyle name="20% - Accent1 2 70 3" xfId="2674" xr:uid="{00000000-0005-0000-0000-0000710A0000}"/>
    <cellStyle name="20% - Accent1 2 70 4" xfId="2675" xr:uid="{00000000-0005-0000-0000-0000720A0000}"/>
    <cellStyle name="20% - Accent1 2 70 5" xfId="2676" xr:uid="{00000000-0005-0000-0000-0000730A0000}"/>
    <cellStyle name="20% - Accent1 2 70 6" xfId="2677" xr:uid="{00000000-0005-0000-0000-0000740A0000}"/>
    <cellStyle name="20% - Accent1 2 70 7" xfId="2678" xr:uid="{00000000-0005-0000-0000-0000750A0000}"/>
    <cellStyle name="20% - Accent1 2 70 8" xfId="2679" xr:uid="{00000000-0005-0000-0000-0000760A0000}"/>
    <cellStyle name="20% - Accent1 2 70 9" xfId="2680" xr:uid="{00000000-0005-0000-0000-0000770A0000}"/>
    <cellStyle name="20% - Accent1 2 71" xfId="2681" xr:uid="{00000000-0005-0000-0000-0000780A0000}"/>
    <cellStyle name="20% - Accent1 2 71 10" xfId="2682" xr:uid="{00000000-0005-0000-0000-0000790A0000}"/>
    <cellStyle name="20% - Accent1 2 71 11" xfId="2683" xr:uid="{00000000-0005-0000-0000-00007A0A0000}"/>
    <cellStyle name="20% - Accent1 2 71 12" xfId="2684" xr:uid="{00000000-0005-0000-0000-00007B0A0000}"/>
    <cellStyle name="20% - Accent1 2 71 13" xfId="2685" xr:uid="{00000000-0005-0000-0000-00007C0A0000}"/>
    <cellStyle name="20% - Accent1 2 71 14" xfId="2686" xr:uid="{00000000-0005-0000-0000-00007D0A0000}"/>
    <cellStyle name="20% - Accent1 2 71 15" xfId="2687" xr:uid="{00000000-0005-0000-0000-00007E0A0000}"/>
    <cellStyle name="20% - Accent1 2 71 16" xfId="2688" xr:uid="{00000000-0005-0000-0000-00007F0A0000}"/>
    <cellStyle name="20% - Accent1 2 71 17" xfId="2689" xr:uid="{00000000-0005-0000-0000-0000800A0000}"/>
    <cellStyle name="20% - Accent1 2 71 18" xfId="2690" xr:uid="{00000000-0005-0000-0000-0000810A0000}"/>
    <cellStyle name="20% - Accent1 2 71 19" xfId="2691" xr:uid="{00000000-0005-0000-0000-0000820A0000}"/>
    <cellStyle name="20% - Accent1 2 71 2" xfId="2692" xr:uid="{00000000-0005-0000-0000-0000830A0000}"/>
    <cellStyle name="20% - Accent1 2 71 3" xfId="2693" xr:uid="{00000000-0005-0000-0000-0000840A0000}"/>
    <cellStyle name="20% - Accent1 2 71 4" xfId="2694" xr:uid="{00000000-0005-0000-0000-0000850A0000}"/>
    <cellStyle name="20% - Accent1 2 71 5" xfId="2695" xr:uid="{00000000-0005-0000-0000-0000860A0000}"/>
    <cellStyle name="20% - Accent1 2 71 6" xfId="2696" xr:uid="{00000000-0005-0000-0000-0000870A0000}"/>
    <cellStyle name="20% - Accent1 2 71 7" xfId="2697" xr:uid="{00000000-0005-0000-0000-0000880A0000}"/>
    <cellStyle name="20% - Accent1 2 71 8" xfId="2698" xr:uid="{00000000-0005-0000-0000-0000890A0000}"/>
    <cellStyle name="20% - Accent1 2 71 9" xfId="2699" xr:uid="{00000000-0005-0000-0000-00008A0A0000}"/>
    <cellStyle name="20% - Accent1 2 72" xfId="2700" xr:uid="{00000000-0005-0000-0000-00008B0A0000}"/>
    <cellStyle name="20% - Accent1 2 72 10" xfId="2701" xr:uid="{00000000-0005-0000-0000-00008C0A0000}"/>
    <cellStyle name="20% - Accent1 2 72 11" xfId="2702" xr:uid="{00000000-0005-0000-0000-00008D0A0000}"/>
    <cellStyle name="20% - Accent1 2 72 12" xfId="2703" xr:uid="{00000000-0005-0000-0000-00008E0A0000}"/>
    <cellStyle name="20% - Accent1 2 72 13" xfId="2704" xr:uid="{00000000-0005-0000-0000-00008F0A0000}"/>
    <cellStyle name="20% - Accent1 2 72 14" xfId="2705" xr:uid="{00000000-0005-0000-0000-0000900A0000}"/>
    <cellStyle name="20% - Accent1 2 72 15" xfId="2706" xr:uid="{00000000-0005-0000-0000-0000910A0000}"/>
    <cellStyle name="20% - Accent1 2 72 16" xfId="2707" xr:uid="{00000000-0005-0000-0000-0000920A0000}"/>
    <cellStyle name="20% - Accent1 2 72 17" xfId="2708" xr:uid="{00000000-0005-0000-0000-0000930A0000}"/>
    <cellStyle name="20% - Accent1 2 72 18" xfId="2709" xr:uid="{00000000-0005-0000-0000-0000940A0000}"/>
    <cellStyle name="20% - Accent1 2 72 19" xfId="2710" xr:uid="{00000000-0005-0000-0000-0000950A0000}"/>
    <cellStyle name="20% - Accent1 2 72 2" xfId="2711" xr:uid="{00000000-0005-0000-0000-0000960A0000}"/>
    <cellStyle name="20% - Accent1 2 72 3" xfId="2712" xr:uid="{00000000-0005-0000-0000-0000970A0000}"/>
    <cellStyle name="20% - Accent1 2 72 4" xfId="2713" xr:uid="{00000000-0005-0000-0000-0000980A0000}"/>
    <cellStyle name="20% - Accent1 2 72 5" xfId="2714" xr:uid="{00000000-0005-0000-0000-0000990A0000}"/>
    <cellStyle name="20% - Accent1 2 72 6" xfId="2715" xr:uid="{00000000-0005-0000-0000-00009A0A0000}"/>
    <cellStyle name="20% - Accent1 2 72 7" xfId="2716" xr:uid="{00000000-0005-0000-0000-00009B0A0000}"/>
    <cellStyle name="20% - Accent1 2 72 8" xfId="2717" xr:uid="{00000000-0005-0000-0000-00009C0A0000}"/>
    <cellStyle name="20% - Accent1 2 72 9" xfId="2718" xr:uid="{00000000-0005-0000-0000-00009D0A0000}"/>
    <cellStyle name="20% - Accent1 2 73" xfId="2719" xr:uid="{00000000-0005-0000-0000-00009E0A0000}"/>
    <cellStyle name="20% - Accent1 2 73 10" xfId="2720" xr:uid="{00000000-0005-0000-0000-00009F0A0000}"/>
    <cellStyle name="20% - Accent1 2 73 11" xfId="2721" xr:uid="{00000000-0005-0000-0000-0000A00A0000}"/>
    <cellStyle name="20% - Accent1 2 73 12" xfId="2722" xr:uid="{00000000-0005-0000-0000-0000A10A0000}"/>
    <cellStyle name="20% - Accent1 2 73 13" xfId="2723" xr:uid="{00000000-0005-0000-0000-0000A20A0000}"/>
    <cellStyle name="20% - Accent1 2 73 14" xfId="2724" xr:uid="{00000000-0005-0000-0000-0000A30A0000}"/>
    <cellStyle name="20% - Accent1 2 73 15" xfId="2725" xr:uid="{00000000-0005-0000-0000-0000A40A0000}"/>
    <cellStyle name="20% - Accent1 2 73 16" xfId="2726" xr:uid="{00000000-0005-0000-0000-0000A50A0000}"/>
    <cellStyle name="20% - Accent1 2 73 17" xfId="2727" xr:uid="{00000000-0005-0000-0000-0000A60A0000}"/>
    <cellStyle name="20% - Accent1 2 73 18" xfId="2728" xr:uid="{00000000-0005-0000-0000-0000A70A0000}"/>
    <cellStyle name="20% - Accent1 2 73 19" xfId="2729" xr:uid="{00000000-0005-0000-0000-0000A80A0000}"/>
    <cellStyle name="20% - Accent1 2 73 2" xfId="2730" xr:uid="{00000000-0005-0000-0000-0000A90A0000}"/>
    <cellStyle name="20% - Accent1 2 73 3" xfId="2731" xr:uid="{00000000-0005-0000-0000-0000AA0A0000}"/>
    <cellStyle name="20% - Accent1 2 73 4" xfId="2732" xr:uid="{00000000-0005-0000-0000-0000AB0A0000}"/>
    <cellStyle name="20% - Accent1 2 73 5" xfId="2733" xr:uid="{00000000-0005-0000-0000-0000AC0A0000}"/>
    <cellStyle name="20% - Accent1 2 73 6" xfId="2734" xr:uid="{00000000-0005-0000-0000-0000AD0A0000}"/>
    <cellStyle name="20% - Accent1 2 73 7" xfId="2735" xr:uid="{00000000-0005-0000-0000-0000AE0A0000}"/>
    <cellStyle name="20% - Accent1 2 73 8" xfId="2736" xr:uid="{00000000-0005-0000-0000-0000AF0A0000}"/>
    <cellStyle name="20% - Accent1 2 73 9" xfId="2737" xr:uid="{00000000-0005-0000-0000-0000B00A0000}"/>
    <cellStyle name="20% - Accent1 2 74" xfId="2738" xr:uid="{00000000-0005-0000-0000-0000B10A0000}"/>
    <cellStyle name="20% - Accent1 2 74 10" xfId="2739" xr:uid="{00000000-0005-0000-0000-0000B20A0000}"/>
    <cellStyle name="20% - Accent1 2 74 11" xfId="2740" xr:uid="{00000000-0005-0000-0000-0000B30A0000}"/>
    <cellStyle name="20% - Accent1 2 74 12" xfId="2741" xr:uid="{00000000-0005-0000-0000-0000B40A0000}"/>
    <cellStyle name="20% - Accent1 2 74 13" xfId="2742" xr:uid="{00000000-0005-0000-0000-0000B50A0000}"/>
    <cellStyle name="20% - Accent1 2 74 14" xfId="2743" xr:uid="{00000000-0005-0000-0000-0000B60A0000}"/>
    <cellStyle name="20% - Accent1 2 74 15" xfId="2744" xr:uid="{00000000-0005-0000-0000-0000B70A0000}"/>
    <cellStyle name="20% - Accent1 2 74 16" xfId="2745" xr:uid="{00000000-0005-0000-0000-0000B80A0000}"/>
    <cellStyle name="20% - Accent1 2 74 17" xfId="2746" xr:uid="{00000000-0005-0000-0000-0000B90A0000}"/>
    <cellStyle name="20% - Accent1 2 74 18" xfId="2747" xr:uid="{00000000-0005-0000-0000-0000BA0A0000}"/>
    <cellStyle name="20% - Accent1 2 74 19" xfId="2748" xr:uid="{00000000-0005-0000-0000-0000BB0A0000}"/>
    <cellStyle name="20% - Accent1 2 74 2" xfId="2749" xr:uid="{00000000-0005-0000-0000-0000BC0A0000}"/>
    <cellStyle name="20% - Accent1 2 74 3" xfId="2750" xr:uid="{00000000-0005-0000-0000-0000BD0A0000}"/>
    <cellStyle name="20% - Accent1 2 74 4" xfId="2751" xr:uid="{00000000-0005-0000-0000-0000BE0A0000}"/>
    <cellStyle name="20% - Accent1 2 74 5" xfId="2752" xr:uid="{00000000-0005-0000-0000-0000BF0A0000}"/>
    <cellStyle name="20% - Accent1 2 74 6" xfId="2753" xr:uid="{00000000-0005-0000-0000-0000C00A0000}"/>
    <cellStyle name="20% - Accent1 2 74 7" xfId="2754" xr:uid="{00000000-0005-0000-0000-0000C10A0000}"/>
    <cellStyle name="20% - Accent1 2 74 8" xfId="2755" xr:uid="{00000000-0005-0000-0000-0000C20A0000}"/>
    <cellStyle name="20% - Accent1 2 74 9" xfId="2756" xr:uid="{00000000-0005-0000-0000-0000C30A0000}"/>
    <cellStyle name="20% - Accent1 2 75" xfId="2757" xr:uid="{00000000-0005-0000-0000-0000C40A0000}"/>
    <cellStyle name="20% - Accent1 2 75 10" xfId="2758" xr:uid="{00000000-0005-0000-0000-0000C50A0000}"/>
    <cellStyle name="20% - Accent1 2 75 11" xfId="2759" xr:uid="{00000000-0005-0000-0000-0000C60A0000}"/>
    <cellStyle name="20% - Accent1 2 75 12" xfId="2760" xr:uid="{00000000-0005-0000-0000-0000C70A0000}"/>
    <cellStyle name="20% - Accent1 2 75 13" xfId="2761" xr:uid="{00000000-0005-0000-0000-0000C80A0000}"/>
    <cellStyle name="20% - Accent1 2 75 14" xfId="2762" xr:uid="{00000000-0005-0000-0000-0000C90A0000}"/>
    <cellStyle name="20% - Accent1 2 75 15" xfId="2763" xr:uid="{00000000-0005-0000-0000-0000CA0A0000}"/>
    <cellStyle name="20% - Accent1 2 75 16" xfId="2764" xr:uid="{00000000-0005-0000-0000-0000CB0A0000}"/>
    <cellStyle name="20% - Accent1 2 75 17" xfId="2765" xr:uid="{00000000-0005-0000-0000-0000CC0A0000}"/>
    <cellStyle name="20% - Accent1 2 75 18" xfId="2766" xr:uid="{00000000-0005-0000-0000-0000CD0A0000}"/>
    <cellStyle name="20% - Accent1 2 75 19" xfId="2767" xr:uid="{00000000-0005-0000-0000-0000CE0A0000}"/>
    <cellStyle name="20% - Accent1 2 75 2" xfId="2768" xr:uid="{00000000-0005-0000-0000-0000CF0A0000}"/>
    <cellStyle name="20% - Accent1 2 75 3" xfId="2769" xr:uid="{00000000-0005-0000-0000-0000D00A0000}"/>
    <cellStyle name="20% - Accent1 2 75 4" xfId="2770" xr:uid="{00000000-0005-0000-0000-0000D10A0000}"/>
    <cellStyle name="20% - Accent1 2 75 5" xfId="2771" xr:uid="{00000000-0005-0000-0000-0000D20A0000}"/>
    <cellStyle name="20% - Accent1 2 75 6" xfId="2772" xr:uid="{00000000-0005-0000-0000-0000D30A0000}"/>
    <cellStyle name="20% - Accent1 2 75 7" xfId="2773" xr:uid="{00000000-0005-0000-0000-0000D40A0000}"/>
    <cellStyle name="20% - Accent1 2 75 8" xfId="2774" xr:uid="{00000000-0005-0000-0000-0000D50A0000}"/>
    <cellStyle name="20% - Accent1 2 75 9" xfId="2775" xr:uid="{00000000-0005-0000-0000-0000D60A0000}"/>
    <cellStyle name="20% - Accent1 2 76" xfId="2776" xr:uid="{00000000-0005-0000-0000-0000D70A0000}"/>
    <cellStyle name="20% - Accent1 2 76 10" xfId="2777" xr:uid="{00000000-0005-0000-0000-0000D80A0000}"/>
    <cellStyle name="20% - Accent1 2 76 11" xfId="2778" xr:uid="{00000000-0005-0000-0000-0000D90A0000}"/>
    <cellStyle name="20% - Accent1 2 76 12" xfId="2779" xr:uid="{00000000-0005-0000-0000-0000DA0A0000}"/>
    <cellStyle name="20% - Accent1 2 76 13" xfId="2780" xr:uid="{00000000-0005-0000-0000-0000DB0A0000}"/>
    <cellStyle name="20% - Accent1 2 76 14" xfId="2781" xr:uid="{00000000-0005-0000-0000-0000DC0A0000}"/>
    <cellStyle name="20% - Accent1 2 76 15" xfId="2782" xr:uid="{00000000-0005-0000-0000-0000DD0A0000}"/>
    <cellStyle name="20% - Accent1 2 76 16" xfId="2783" xr:uid="{00000000-0005-0000-0000-0000DE0A0000}"/>
    <cellStyle name="20% - Accent1 2 76 17" xfId="2784" xr:uid="{00000000-0005-0000-0000-0000DF0A0000}"/>
    <cellStyle name="20% - Accent1 2 76 18" xfId="2785" xr:uid="{00000000-0005-0000-0000-0000E00A0000}"/>
    <cellStyle name="20% - Accent1 2 76 19" xfId="2786" xr:uid="{00000000-0005-0000-0000-0000E10A0000}"/>
    <cellStyle name="20% - Accent1 2 76 2" xfId="2787" xr:uid="{00000000-0005-0000-0000-0000E20A0000}"/>
    <cellStyle name="20% - Accent1 2 76 3" xfId="2788" xr:uid="{00000000-0005-0000-0000-0000E30A0000}"/>
    <cellStyle name="20% - Accent1 2 76 4" xfId="2789" xr:uid="{00000000-0005-0000-0000-0000E40A0000}"/>
    <cellStyle name="20% - Accent1 2 76 5" xfId="2790" xr:uid="{00000000-0005-0000-0000-0000E50A0000}"/>
    <cellStyle name="20% - Accent1 2 76 6" xfId="2791" xr:uid="{00000000-0005-0000-0000-0000E60A0000}"/>
    <cellStyle name="20% - Accent1 2 76 7" xfId="2792" xr:uid="{00000000-0005-0000-0000-0000E70A0000}"/>
    <cellStyle name="20% - Accent1 2 76 8" xfId="2793" xr:uid="{00000000-0005-0000-0000-0000E80A0000}"/>
    <cellStyle name="20% - Accent1 2 76 9" xfId="2794" xr:uid="{00000000-0005-0000-0000-0000E90A0000}"/>
    <cellStyle name="20% - Accent1 2 77" xfId="2795" xr:uid="{00000000-0005-0000-0000-0000EA0A0000}"/>
    <cellStyle name="20% - Accent1 2 78" xfId="2796" xr:uid="{00000000-0005-0000-0000-0000EB0A0000}"/>
    <cellStyle name="20% - Accent1 2 79" xfId="2797" xr:uid="{00000000-0005-0000-0000-0000EC0A0000}"/>
    <cellStyle name="20% - Accent1 2 8" xfId="2798" xr:uid="{00000000-0005-0000-0000-0000ED0A0000}"/>
    <cellStyle name="20% - Accent1 2 8 10" xfId="2799" xr:uid="{00000000-0005-0000-0000-0000EE0A0000}"/>
    <cellStyle name="20% - Accent1 2 8 11" xfId="2800" xr:uid="{00000000-0005-0000-0000-0000EF0A0000}"/>
    <cellStyle name="20% - Accent1 2 8 12" xfId="2801" xr:uid="{00000000-0005-0000-0000-0000F00A0000}"/>
    <cellStyle name="20% - Accent1 2 8 13" xfId="2802" xr:uid="{00000000-0005-0000-0000-0000F10A0000}"/>
    <cellStyle name="20% - Accent1 2 8 14" xfId="2803" xr:uid="{00000000-0005-0000-0000-0000F20A0000}"/>
    <cellStyle name="20% - Accent1 2 8 15" xfId="2804" xr:uid="{00000000-0005-0000-0000-0000F30A0000}"/>
    <cellStyle name="20% - Accent1 2 8 16" xfId="2805" xr:uid="{00000000-0005-0000-0000-0000F40A0000}"/>
    <cellStyle name="20% - Accent1 2 8 17" xfId="2806" xr:uid="{00000000-0005-0000-0000-0000F50A0000}"/>
    <cellStyle name="20% - Accent1 2 8 18" xfId="2807" xr:uid="{00000000-0005-0000-0000-0000F60A0000}"/>
    <cellStyle name="20% - Accent1 2 8 19" xfId="2808" xr:uid="{00000000-0005-0000-0000-0000F70A0000}"/>
    <cellStyle name="20% - Accent1 2 8 2" xfId="2809" xr:uid="{00000000-0005-0000-0000-0000F80A0000}"/>
    <cellStyle name="20% - Accent1 2 8 3" xfId="2810" xr:uid="{00000000-0005-0000-0000-0000F90A0000}"/>
    <cellStyle name="20% - Accent1 2 8 4" xfId="2811" xr:uid="{00000000-0005-0000-0000-0000FA0A0000}"/>
    <cellStyle name="20% - Accent1 2 8 5" xfId="2812" xr:uid="{00000000-0005-0000-0000-0000FB0A0000}"/>
    <cellStyle name="20% - Accent1 2 8 6" xfId="2813" xr:uid="{00000000-0005-0000-0000-0000FC0A0000}"/>
    <cellStyle name="20% - Accent1 2 8 7" xfId="2814" xr:uid="{00000000-0005-0000-0000-0000FD0A0000}"/>
    <cellStyle name="20% - Accent1 2 8 8" xfId="2815" xr:uid="{00000000-0005-0000-0000-0000FE0A0000}"/>
    <cellStyle name="20% - Accent1 2 8 9" xfId="2816" xr:uid="{00000000-0005-0000-0000-0000FF0A0000}"/>
    <cellStyle name="20% - Accent1 2 80" xfId="2817" xr:uid="{00000000-0005-0000-0000-0000000B0000}"/>
    <cellStyle name="20% - Accent1 2 81" xfId="2818" xr:uid="{00000000-0005-0000-0000-0000010B0000}"/>
    <cellStyle name="20% - Accent1 2 82" xfId="2819" xr:uid="{00000000-0005-0000-0000-0000020B0000}"/>
    <cellStyle name="20% - Accent1 2 83" xfId="2820" xr:uid="{00000000-0005-0000-0000-0000030B0000}"/>
    <cellStyle name="20% - Accent1 2 84" xfId="2821" xr:uid="{00000000-0005-0000-0000-0000040B0000}"/>
    <cellStyle name="20% - Accent1 2 85" xfId="2822" xr:uid="{00000000-0005-0000-0000-0000050B0000}"/>
    <cellStyle name="20% - Accent1 2 86" xfId="2823" xr:uid="{00000000-0005-0000-0000-0000060B0000}"/>
    <cellStyle name="20% - Accent1 2 87" xfId="2824" xr:uid="{00000000-0005-0000-0000-0000070B0000}"/>
    <cellStyle name="20% - Accent1 2 88" xfId="2825" xr:uid="{00000000-0005-0000-0000-0000080B0000}"/>
    <cellStyle name="20% - Accent1 2 89" xfId="2826" xr:uid="{00000000-0005-0000-0000-0000090B0000}"/>
    <cellStyle name="20% - Accent1 2 9" xfId="2827" xr:uid="{00000000-0005-0000-0000-00000A0B0000}"/>
    <cellStyle name="20% - Accent1 2 9 10" xfId="2828" xr:uid="{00000000-0005-0000-0000-00000B0B0000}"/>
    <cellStyle name="20% - Accent1 2 9 11" xfId="2829" xr:uid="{00000000-0005-0000-0000-00000C0B0000}"/>
    <cellStyle name="20% - Accent1 2 9 12" xfId="2830" xr:uid="{00000000-0005-0000-0000-00000D0B0000}"/>
    <cellStyle name="20% - Accent1 2 9 13" xfId="2831" xr:uid="{00000000-0005-0000-0000-00000E0B0000}"/>
    <cellStyle name="20% - Accent1 2 9 14" xfId="2832" xr:uid="{00000000-0005-0000-0000-00000F0B0000}"/>
    <cellStyle name="20% - Accent1 2 9 15" xfId="2833" xr:uid="{00000000-0005-0000-0000-0000100B0000}"/>
    <cellStyle name="20% - Accent1 2 9 16" xfId="2834" xr:uid="{00000000-0005-0000-0000-0000110B0000}"/>
    <cellStyle name="20% - Accent1 2 9 17" xfId="2835" xr:uid="{00000000-0005-0000-0000-0000120B0000}"/>
    <cellStyle name="20% - Accent1 2 9 18" xfId="2836" xr:uid="{00000000-0005-0000-0000-0000130B0000}"/>
    <cellStyle name="20% - Accent1 2 9 19" xfId="2837" xr:uid="{00000000-0005-0000-0000-0000140B0000}"/>
    <cellStyle name="20% - Accent1 2 9 2" xfId="2838" xr:uid="{00000000-0005-0000-0000-0000150B0000}"/>
    <cellStyle name="20% - Accent1 2 9 3" xfId="2839" xr:uid="{00000000-0005-0000-0000-0000160B0000}"/>
    <cellStyle name="20% - Accent1 2 9 4" xfId="2840" xr:uid="{00000000-0005-0000-0000-0000170B0000}"/>
    <cellStyle name="20% - Accent1 2 9 5" xfId="2841" xr:uid="{00000000-0005-0000-0000-0000180B0000}"/>
    <cellStyle name="20% - Accent1 2 9 6" xfId="2842" xr:uid="{00000000-0005-0000-0000-0000190B0000}"/>
    <cellStyle name="20% - Accent1 2 9 7" xfId="2843" xr:uid="{00000000-0005-0000-0000-00001A0B0000}"/>
    <cellStyle name="20% - Accent1 2 9 8" xfId="2844" xr:uid="{00000000-0005-0000-0000-00001B0B0000}"/>
    <cellStyle name="20% - Accent1 2 9 9" xfId="2845" xr:uid="{00000000-0005-0000-0000-00001C0B0000}"/>
    <cellStyle name="20% - Accent1 2 90" xfId="2846" xr:uid="{00000000-0005-0000-0000-00001D0B0000}"/>
    <cellStyle name="20% - Accent1 2 91" xfId="2847" xr:uid="{00000000-0005-0000-0000-00001E0B0000}"/>
    <cellStyle name="20% - Accent1 2 92" xfId="2848" xr:uid="{00000000-0005-0000-0000-00001F0B0000}"/>
    <cellStyle name="20% - Accent1 2 93" xfId="2849" xr:uid="{00000000-0005-0000-0000-0000200B0000}"/>
    <cellStyle name="20% - Accent1 2 94" xfId="2850" xr:uid="{00000000-0005-0000-0000-0000210B0000}"/>
    <cellStyle name="20% - Accent2 2" xfId="2851" xr:uid="{00000000-0005-0000-0000-0000220B0000}"/>
    <cellStyle name="20% - Accent2 2 10" xfId="2852" xr:uid="{00000000-0005-0000-0000-0000230B0000}"/>
    <cellStyle name="20% - Accent2 2 10 10" xfId="2853" xr:uid="{00000000-0005-0000-0000-0000240B0000}"/>
    <cellStyle name="20% - Accent2 2 10 11" xfId="2854" xr:uid="{00000000-0005-0000-0000-0000250B0000}"/>
    <cellStyle name="20% - Accent2 2 10 12" xfId="2855" xr:uid="{00000000-0005-0000-0000-0000260B0000}"/>
    <cellStyle name="20% - Accent2 2 10 13" xfId="2856" xr:uid="{00000000-0005-0000-0000-0000270B0000}"/>
    <cellStyle name="20% - Accent2 2 10 14" xfId="2857" xr:uid="{00000000-0005-0000-0000-0000280B0000}"/>
    <cellStyle name="20% - Accent2 2 10 15" xfId="2858" xr:uid="{00000000-0005-0000-0000-0000290B0000}"/>
    <cellStyle name="20% - Accent2 2 10 16" xfId="2859" xr:uid="{00000000-0005-0000-0000-00002A0B0000}"/>
    <cellStyle name="20% - Accent2 2 10 17" xfId="2860" xr:uid="{00000000-0005-0000-0000-00002B0B0000}"/>
    <cellStyle name="20% - Accent2 2 10 18" xfId="2861" xr:uid="{00000000-0005-0000-0000-00002C0B0000}"/>
    <cellStyle name="20% - Accent2 2 10 19" xfId="2862" xr:uid="{00000000-0005-0000-0000-00002D0B0000}"/>
    <cellStyle name="20% - Accent2 2 10 2" xfId="2863" xr:uid="{00000000-0005-0000-0000-00002E0B0000}"/>
    <cellStyle name="20% - Accent2 2 10 3" xfId="2864" xr:uid="{00000000-0005-0000-0000-00002F0B0000}"/>
    <cellStyle name="20% - Accent2 2 10 4" xfId="2865" xr:uid="{00000000-0005-0000-0000-0000300B0000}"/>
    <cellStyle name="20% - Accent2 2 10 5" xfId="2866" xr:uid="{00000000-0005-0000-0000-0000310B0000}"/>
    <cellStyle name="20% - Accent2 2 10 6" xfId="2867" xr:uid="{00000000-0005-0000-0000-0000320B0000}"/>
    <cellStyle name="20% - Accent2 2 10 7" xfId="2868" xr:uid="{00000000-0005-0000-0000-0000330B0000}"/>
    <cellStyle name="20% - Accent2 2 10 8" xfId="2869" xr:uid="{00000000-0005-0000-0000-0000340B0000}"/>
    <cellStyle name="20% - Accent2 2 10 9" xfId="2870" xr:uid="{00000000-0005-0000-0000-0000350B0000}"/>
    <cellStyle name="20% - Accent2 2 11" xfId="2871" xr:uid="{00000000-0005-0000-0000-0000360B0000}"/>
    <cellStyle name="20% - Accent2 2 11 10" xfId="2872" xr:uid="{00000000-0005-0000-0000-0000370B0000}"/>
    <cellStyle name="20% - Accent2 2 11 11" xfId="2873" xr:uid="{00000000-0005-0000-0000-0000380B0000}"/>
    <cellStyle name="20% - Accent2 2 11 12" xfId="2874" xr:uid="{00000000-0005-0000-0000-0000390B0000}"/>
    <cellStyle name="20% - Accent2 2 11 13" xfId="2875" xr:uid="{00000000-0005-0000-0000-00003A0B0000}"/>
    <cellStyle name="20% - Accent2 2 11 14" xfId="2876" xr:uid="{00000000-0005-0000-0000-00003B0B0000}"/>
    <cellStyle name="20% - Accent2 2 11 15" xfId="2877" xr:uid="{00000000-0005-0000-0000-00003C0B0000}"/>
    <cellStyle name="20% - Accent2 2 11 16" xfId="2878" xr:uid="{00000000-0005-0000-0000-00003D0B0000}"/>
    <cellStyle name="20% - Accent2 2 11 17" xfId="2879" xr:uid="{00000000-0005-0000-0000-00003E0B0000}"/>
    <cellStyle name="20% - Accent2 2 11 18" xfId="2880" xr:uid="{00000000-0005-0000-0000-00003F0B0000}"/>
    <cellStyle name="20% - Accent2 2 11 19" xfId="2881" xr:uid="{00000000-0005-0000-0000-0000400B0000}"/>
    <cellStyle name="20% - Accent2 2 11 2" xfId="2882" xr:uid="{00000000-0005-0000-0000-0000410B0000}"/>
    <cellStyle name="20% - Accent2 2 11 3" xfId="2883" xr:uid="{00000000-0005-0000-0000-0000420B0000}"/>
    <cellStyle name="20% - Accent2 2 11 4" xfId="2884" xr:uid="{00000000-0005-0000-0000-0000430B0000}"/>
    <cellStyle name="20% - Accent2 2 11 5" xfId="2885" xr:uid="{00000000-0005-0000-0000-0000440B0000}"/>
    <cellStyle name="20% - Accent2 2 11 6" xfId="2886" xr:uid="{00000000-0005-0000-0000-0000450B0000}"/>
    <cellStyle name="20% - Accent2 2 11 7" xfId="2887" xr:uid="{00000000-0005-0000-0000-0000460B0000}"/>
    <cellStyle name="20% - Accent2 2 11 8" xfId="2888" xr:uid="{00000000-0005-0000-0000-0000470B0000}"/>
    <cellStyle name="20% - Accent2 2 11 9" xfId="2889" xr:uid="{00000000-0005-0000-0000-0000480B0000}"/>
    <cellStyle name="20% - Accent2 2 12" xfId="2890" xr:uid="{00000000-0005-0000-0000-0000490B0000}"/>
    <cellStyle name="20% - Accent2 2 12 10" xfId="2891" xr:uid="{00000000-0005-0000-0000-00004A0B0000}"/>
    <cellStyle name="20% - Accent2 2 12 11" xfId="2892" xr:uid="{00000000-0005-0000-0000-00004B0B0000}"/>
    <cellStyle name="20% - Accent2 2 12 12" xfId="2893" xr:uid="{00000000-0005-0000-0000-00004C0B0000}"/>
    <cellStyle name="20% - Accent2 2 12 13" xfId="2894" xr:uid="{00000000-0005-0000-0000-00004D0B0000}"/>
    <cellStyle name="20% - Accent2 2 12 14" xfId="2895" xr:uid="{00000000-0005-0000-0000-00004E0B0000}"/>
    <cellStyle name="20% - Accent2 2 12 15" xfId="2896" xr:uid="{00000000-0005-0000-0000-00004F0B0000}"/>
    <cellStyle name="20% - Accent2 2 12 16" xfId="2897" xr:uid="{00000000-0005-0000-0000-0000500B0000}"/>
    <cellStyle name="20% - Accent2 2 12 17" xfId="2898" xr:uid="{00000000-0005-0000-0000-0000510B0000}"/>
    <cellStyle name="20% - Accent2 2 12 18" xfId="2899" xr:uid="{00000000-0005-0000-0000-0000520B0000}"/>
    <cellStyle name="20% - Accent2 2 12 19" xfId="2900" xr:uid="{00000000-0005-0000-0000-0000530B0000}"/>
    <cellStyle name="20% - Accent2 2 12 2" xfId="2901" xr:uid="{00000000-0005-0000-0000-0000540B0000}"/>
    <cellStyle name="20% - Accent2 2 12 3" xfId="2902" xr:uid="{00000000-0005-0000-0000-0000550B0000}"/>
    <cellStyle name="20% - Accent2 2 12 4" xfId="2903" xr:uid="{00000000-0005-0000-0000-0000560B0000}"/>
    <cellStyle name="20% - Accent2 2 12 5" xfId="2904" xr:uid="{00000000-0005-0000-0000-0000570B0000}"/>
    <cellStyle name="20% - Accent2 2 12 6" xfId="2905" xr:uid="{00000000-0005-0000-0000-0000580B0000}"/>
    <cellStyle name="20% - Accent2 2 12 7" xfId="2906" xr:uid="{00000000-0005-0000-0000-0000590B0000}"/>
    <cellStyle name="20% - Accent2 2 12 8" xfId="2907" xr:uid="{00000000-0005-0000-0000-00005A0B0000}"/>
    <cellStyle name="20% - Accent2 2 12 9" xfId="2908" xr:uid="{00000000-0005-0000-0000-00005B0B0000}"/>
    <cellStyle name="20% - Accent2 2 13" xfId="2909" xr:uid="{00000000-0005-0000-0000-00005C0B0000}"/>
    <cellStyle name="20% - Accent2 2 13 10" xfId="2910" xr:uid="{00000000-0005-0000-0000-00005D0B0000}"/>
    <cellStyle name="20% - Accent2 2 13 11" xfId="2911" xr:uid="{00000000-0005-0000-0000-00005E0B0000}"/>
    <cellStyle name="20% - Accent2 2 13 12" xfId="2912" xr:uid="{00000000-0005-0000-0000-00005F0B0000}"/>
    <cellStyle name="20% - Accent2 2 13 13" xfId="2913" xr:uid="{00000000-0005-0000-0000-0000600B0000}"/>
    <cellStyle name="20% - Accent2 2 13 14" xfId="2914" xr:uid="{00000000-0005-0000-0000-0000610B0000}"/>
    <cellStyle name="20% - Accent2 2 13 15" xfId="2915" xr:uid="{00000000-0005-0000-0000-0000620B0000}"/>
    <cellStyle name="20% - Accent2 2 13 16" xfId="2916" xr:uid="{00000000-0005-0000-0000-0000630B0000}"/>
    <cellStyle name="20% - Accent2 2 13 17" xfId="2917" xr:uid="{00000000-0005-0000-0000-0000640B0000}"/>
    <cellStyle name="20% - Accent2 2 13 18" xfId="2918" xr:uid="{00000000-0005-0000-0000-0000650B0000}"/>
    <cellStyle name="20% - Accent2 2 13 19" xfId="2919" xr:uid="{00000000-0005-0000-0000-0000660B0000}"/>
    <cellStyle name="20% - Accent2 2 13 2" xfId="2920" xr:uid="{00000000-0005-0000-0000-0000670B0000}"/>
    <cellStyle name="20% - Accent2 2 13 3" xfId="2921" xr:uid="{00000000-0005-0000-0000-0000680B0000}"/>
    <cellStyle name="20% - Accent2 2 13 4" xfId="2922" xr:uid="{00000000-0005-0000-0000-0000690B0000}"/>
    <cellStyle name="20% - Accent2 2 13 5" xfId="2923" xr:uid="{00000000-0005-0000-0000-00006A0B0000}"/>
    <cellStyle name="20% - Accent2 2 13 6" xfId="2924" xr:uid="{00000000-0005-0000-0000-00006B0B0000}"/>
    <cellStyle name="20% - Accent2 2 13 7" xfId="2925" xr:uid="{00000000-0005-0000-0000-00006C0B0000}"/>
    <cellStyle name="20% - Accent2 2 13 8" xfId="2926" xr:uid="{00000000-0005-0000-0000-00006D0B0000}"/>
    <cellStyle name="20% - Accent2 2 13 9" xfId="2927" xr:uid="{00000000-0005-0000-0000-00006E0B0000}"/>
    <cellStyle name="20% - Accent2 2 14" xfId="2928" xr:uid="{00000000-0005-0000-0000-00006F0B0000}"/>
    <cellStyle name="20% - Accent2 2 14 10" xfId="2929" xr:uid="{00000000-0005-0000-0000-0000700B0000}"/>
    <cellStyle name="20% - Accent2 2 14 11" xfId="2930" xr:uid="{00000000-0005-0000-0000-0000710B0000}"/>
    <cellStyle name="20% - Accent2 2 14 12" xfId="2931" xr:uid="{00000000-0005-0000-0000-0000720B0000}"/>
    <cellStyle name="20% - Accent2 2 14 13" xfId="2932" xr:uid="{00000000-0005-0000-0000-0000730B0000}"/>
    <cellStyle name="20% - Accent2 2 14 14" xfId="2933" xr:uid="{00000000-0005-0000-0000-0000740B0000}"/>
    <cellStyle name="20% - Accent2 2 14 15" xfId="2934" xr:uid="{00000000-0005-0000-0000-0000750B0000}"/>
    <cellStyle name="20% - Accent2 2 14 16" xfId="2935" xr:uid="{00000000-0005-0000-0000-0000760B0000}"/>
    <cellStyle name="20% - Accent2 2 14 17" xfId="2936" xr:uid="{00000000-0005-0000-0000-0000770B0000}"/>
    <cellStyle name="20% - Accent2 2 14 18" xfId="2937" xr:uid="{00000000-0005-0000-0000-0000780B0000}"/>
    <cellStyle name="20% - Accent2 2 14 19" xfId="2938" xr:uid="{00000000-0005-0000-0000-0000790B0000}"/>
    <cellStyle name="20% - Accent2 2 14 2" xfId="2939" xr:uid="{00000000-0005-0000-0000-00007A0B0000}"/>
    <cellStyle name="20% - Accent2 2 14 3" xfId="2940" xr:uid="{00000000-0005-0000-0000-00007B0B0000}"/>
    <cellStyle name="20% - Accent2 2 14 4" xfId="2941" xr:uid="{00000000-0005-0000-0000-00007C0B0000}"/>
    <cellStyle name="20% - Accent2 2 14 5" xfId="2942" xr:uid="{00000000-0005-0000-0000-00007D0B0000}"/>
    <cellStyle name="20% - Accent2 2 14 6" xfId="2943" xr:uid="{00000000-0005-0000-0000-00007E0B0000}"/>
    <cellStyle name="20% - Accent2 2 14 7" xfId="2944" xr:uid="{00000000-0005-0000-0000-00007F0B0000}"/>
    <cellStyle name="20% - Accent2 2 14 8" xfId="2945" xr:uid="{00000000-0005-0000-0000-0000800B0000}"/>
    <cellStyle name="20% - Accent2 2 14 9" xfId="2946" xr:uid="{00000000-0005-0000-0000-0000810B0000}"/>
    <cellStyle name="20% - Accent2 2 15" xfId="2947" xr:uid="{00000000-0005-0000-0000-0000820B0000}"/>
    <cellStyle name="20% - Accent2 2 15 10" xfId="2948" xr:uid="{00000000-0005-0000-0000-0000830B0000}"/>
    <cellStyle name="20% - Accent2 2 15 11" xfId="2949" xr:uid="{00000000-0005-0000-0000-0000840B0000}"/>
    <cellStyle name="20% - Accent2 2 15 12" xfId="2950" xr:uid="{00000000-0005-0000-0000-0000850B0000}"/>
    <cellStyle name="20% - Accent2 2 15 13" xfId="2951" xr:uid="{00000000-0005-0000-0000-0000860B0000}"/>
    <cellStyle name="20% - Accent2 2 15 14" xfId="2952" xr:uid="{00000000-0005-0000-0000-0000870B0000}"/>
    <cellStyle name="20% - Accent2 2 15 15" xfId="2953" xr:uid="{00000000-0005-0000-0000-0000880B0000}"/>
    <cellStyle name="20% - Accent2 2 15 16" xfId="2954" xr:uid="{00000000-0005-0000-0000-0000890B0000}"/>
    <cellStyle name="20% - Accent2 2 15 17" xfId="2955" xr:uid="{00000000-0005-0000-0000-00008A0B0000}"/>
    <cellStyle name="20% - Accent2 2 15 18" xfId="2956" xr:uid="{00000000-0005-0000-0000-00008B0B0000}"/>
    <cellStyle name="20% - Accent2 2 15 19" xfId="2957" xr:uid="{00000000-0005-0000-0000-00008C0B0000}"/>
    <cellStyle name="20% - Accent2 2 15 2" xfId="2958" xr:uid="{00000000-0005-0000-0000-00008D0B0000}"/>
    <cellStyle name="20% - Accent2 2 15 3" xfId="2959" xr:uid="{00000000-0005-0000-0000-00008E0B0000}"/>
    <cellStyle name="20% - Accent2 2 15 4" xfId="2960" xr:uid="{00000000-0005-0000-0000-00008F0B0000}"/>
    <cellStyle name="20% - Accent2 2 15 5" xfId="2961" xr:uid="{00000000-0005-0000-0000-0000900B0000}"/>
    <cellStyle name="20% - Accent2 2 15 6" xfId="2962" xr:uid="{00000000-0005-0000-0000-0000910B0000}"/>
    <cellStyle name="20% - Accent2 2 15 7" xfId="2963" xr:uid="{00000000-0005-0000-0000-0000920B0000}"/>
    <cellStyle name="20% - Accent2 2 15 8" xfId="2964" xr:uid="{00000000-0005-0000-0000-0000930B0000}"/>
    <cellStyle name="20% - Accent2 2 15 9" xfId="2965" xr:uid="{00000000-0005-0000-0000-0000940B0000}"/>
    <cellStyle name="20% - Accent2 2 16" xfId="2966" xr:uid="{00000000-0005-0000-0000-0000950B0000}"/>
    <cellStyle name="20% - Accent2 2 16 10" xfId="2967" xr:uid="{00000000-0005-0000-0000-0000960B0000}"/>
    <cellStyle name="20% - Accent2 2 16 11" xfId="2968" xr:uid="{00000000-0005-0000-0000-0000970B0000}"/>
    <cellStyle name="20% - Accent2 2 16 12" xfId="2969" xr:uid="{00000000-0005-0000-0000-0000980B0000}"/>
    <cellStyle name="20% - Accent2 2 16 13" xfId="2970" xr:uid="{00000000-0005-0000-0000-0000990B0000}"/>
    <cellStyle name="20% - Accent2 2 16 14" xfId="2971" xr:uid="{00000000-0005-0000-0000-00009A0B0000}"/>
    <cellStyle name="20% - Accent2 2 16 15" xfId="2972" xr:uid="{00000000-0005-0000-0000-00009B0B0000}"/>
    <cellStyle name="20% - Accent2 2 16 16" xfId="2973" xr:uid="{00000000-0005-0000-0000-00009C0B0000}"/>
    <cellStyle name="20% - Accent2 2 16 17" xfId="2974" xr:uid="{00000000-0005-0000-0000-00009D0B0000}"/>
    <cellStyle name="20% - Accent2 2 16 18" xfId="2975" xr:uid="{00000000-0005-0000-0000-00009E0B0000}"/>
    <cellStyle name="20% - Accent2 2 16 19" xfId="2976" xr:uid="{00000000-0005-0000-0000-00009F0B0000}"/>
    <cellStyle name="20% - Accent2 2 16 2" xfId="2977" xr:uid="{00000000-0005-0000-0000-0000A00B0000}"/>
    <cellStyle name="20% - Accent2 2 16 3" xfId="2978" xr:uid="{00000000-0005-0000-0000-0000A10B0000}"/>
    <cellStyle name="20% - Accent2 2 16 4" xfId="2979" xr:uid="{00000000-0005-0000-0000-0000A20B0000}"/>
    <cellStyle name="20% - Accent2 2 16 5" xfId="2980" xr:uid="{00000000-0005-0000-0000-0000A30B0000}"/>
    <cellStyle name="20% - Accent2 2 16 6" xfId="2981" xr:uid="{00000000-0005-0000-0000-0000A40B0000}"/>
    <cellStyle name="20% - Accent2 2 16 7" xfId="2982" xr:uid="{00000000-0005-0000-0000-0000A50B0000}"/>
    <cellStyle name="20% - Accent2 2 16 8" xfId="2983" xr:uid="{00000000-0005-0000-0000-0000A60B0000}"/>
    <cellStyle name="20% - Accent2 2 16 9" xfId="2984" xr:uid="{00000000-0005-0000-0000-0000A70B0000}"/>
    <cellStyle name="20% - Accent2 2 17" xfId="2985" xr:uid="{00000000-0005-0000-0000-0000A80B0000}"/>
    <cellStyle name="20% - Accent2 2 17 10" xfId="2986" xr:uid="{00000000-0005-0000-0000-0000A90B0000}"/>
    <cellStyle name="20% - Accent2 2 17 11" xfId="2987" xr:uid="{00000000-0005-0000-0000-0000AA0B0000}"/>
    <cellStyle name="20% - Accent2 2 17 12" xfId="2988" xr:uid="{00000000-0005-0000-0000-0000AB0B0000}"/>
    <cellStyle name="20% - Accent2 2 17 13" xfId="2989" xr:uid="{00000000-0005-0000-0000-0000AC0B0000}"/>
    <cellStyle name="20% - Accent2 2 17 14" xfId="2990" xr:uid="{00000000-0005-0000-0000-0000AD0B0000}"/>
    <cellStyle name="20% - Accent2 2 17 15" xfId="2991" xr:uid="{00000000-0005-0000-0000-0000AE0B0000}"/>
    <cellStyle name="20% - Accent2 2 17 16" xfId="2992" xr:uid="{00000000-0005-0000-0000-0000AF0B0000}"/>
    <cellStyle name="20% - Accent2 2 17 17" xfId="2993" xr:uid="{00000000-0005-0000-0000-0000B00B0000}"/>
    <cellStyle name="20% - Accent2 2 17 18" xfId="2994" xr:uid="{00000000-0005-0000-0000-0000B10B0000}"/>
    <cellStyle name="20% - Accent2 2 17 19" xfId="2995" xr:uid="{00000000-0005-0000-0000-0000B20B0000}"/>
    <cellStyle name="20% - Accent2 2 17 2" xfId="2996" xr:uid="{00000000-0005-0000-0000-0000B30B0000}"/>
    <cellStyle name="20% - Accent2 2 17 3" xfId="2997" xr:uid="{00000000-0005-0000-0000-0000B40B0000}"/>
    <cellStyle name="20% - Accent2 2 17 4" xfId="2998" xr:uid="{00000000-0005-0000-0000-0000B50B0000}"/>
    <cellStyle name="20% - Accent2 2 17 5" xfId="2999" xr:uid="{00000000-0005-0000-0000-0000B60B0000}"/>
    <cellStyle name="20% - Accent2 2 17 6" xfId="3000" xr:uid="{00000000-0005-0000-0000-0000B70B0000}"/>
    <cellStyle name="20% - Accent2 2 17 7" xfId="3001" xr:uid="{00000000-0005-0000-0000-0000B80B0000}"/>
    <cellStyle name="20% - Accent2 2 17 8" xfId="3002" xr:uid="{00000000-0005-0000-0000-0000B90B0000}"/>
    <cellStyle name="20% - Accent2 2 17 9" xfId="3003" xr:uid="{00000000-0005-0000-0000-0000BA0B0000}"/>
    <cellStyle name="20% - Accent2 2 18" xfId="3004" xr:uid="{00000000-0005-0000-0000-0000BB0B0000}"/>
    <cellStyle name="20% - Accent2 2 18 10" xfId="3005" xr:uid="{00000000-0005-0000-0000-0000BC0B0000}"/>
    <cellStyle name="20% - Accent2 2 18 11" xfId="3006" xr:uid="{00000000-0005-0000-0000-0000BD0B0000}"/>
    <cellStyle name="20% - Accent2 2 18 12" xfId="3007" xr:uid="{00000000-0005-0000-0000-0000BE0B0000}"/>
    <cellStyle name="20% - Accent2 2 18 13" xfId="3008" xr:uid="{00000000-0005-0000-0000-0000BF0B0000}"/>
    <cellStyle name="20% - Accent2 2 18 14" xfId="3009" xr:uid="{00000000-0005-0000-0000-0000C00B0000}"/>
    <cellStyle name="20% - Accent2 2 18 15" xfId="3010" xr:uid="{00000000-0005-0000-0000-0000C10B0000}"/>
    <cellStyle name="20% - Accent2 2 18 16" xfId="3011" xr:uid="{00000000-0005-0000-0000-0000C20B0000}"/>
    <cellStyle name="20% - Accent2 2 18 17" xfId="3012" xr:uid="{00000000-0005-0000-0000-0000C30B0000}"/>
    <cellStyle name="20% - Accent2 2 18 18" xfId="3013" xr:uid="{00000000-0005-0000-0000-0000C40B0000}"/>
    <cellStyle name="20% - Accent2 2 18 19" xfId="3014" xr:uid="{00000000-0005-0000-0000-0000C50B0000}"/>
    <cellStyle name="20% - Accent2 2 18 2" xfId="3015" xr:uid="{00000000-0005-0000-0000-0000C60B0000}"/>
    <cellStyle name="20% - Accent2 2 18 3" xfId="3016" xr:uid="{00000000-0005-0000-0000-0000C70B0000}"/>
    <cellStyle name="20% - Accent2 2 18 4" xfId="3017" xr:uid="{00000000-0005-0000-0000-0000C80B0000}"/>
    <cellStyle name="20% - Accent2 2 18 5" xfId="3018" xr:uid="{00000000-0005-0000-0000-0000C90B0000}"/>
    <cellStyle name="20% - Accent2 2 18 6" xfId="3019" xr:uid="{00000000-0005-0000-0000-0000CA0B0000}"/>
    <cellStyle name="20% - Accent2 2 18 7" xfId="3020" xr:uid="{00000000-0005-0000-0000-0000CB0B0000}"/>
    <cellStyle name="20% - Accent2 2 18 8" xfId="3021" xr:uid="{00000000-0005-0000-0000-0000CC0B0000}"/>
    <cellStyle name="20% - Accent2 2 18 9" xfId="3022" xr:uid="{00000000-0005-0000-0000-0000CD0B0000}"/>
    <cellStyle name="20% - Accent2 2 19" xfId="3023" xr:uid="{00000000-0005-0000-0000-0000CE0B0000}"/>
    <cellStyle name="20% - Accent2 2 19 10" xfId="3024" xr:uid="{00000000-0005-0000-0000-0000CF0B0000}"/>
    <cellStyle name="20% - Accent2 2 19 11" xfId="3025" xr:uid="{00000000-0005-0000-0000-0000D00B0000}"/>
    <cellStyle name="20% - Accent2 2 19 12" xfId="3026" xr:uid="{00000000-0005-0000-0000-0000D10B0000}"/>
    <cellStyle name="20% - Accent2 2 19 13" xfId="3027" xr:uid="{00000000-0005-0000-0000-0000D20B0000}"/>
    <cellStyle name="20% - Accent2 2 19 14" xfId="3028" xr:uid="{00000000-0005-0000-0000-0000D30B0000}"/>
    <cellStyle name="20% - Accent2 2 19 15" xfId="3029" xr:uid="{00000000-0005-0000-0000-0000D40B0000}"/>
    <cellStyle name="20% - Accent2 2 19 16" xfId="3030" xr:uid="{00000000-0005-0000-0000-0000D50B0000}"/>
    <cellStyle name="20% - Accent2 2 19 17" xfId="3031" xr:uid="{00000000-0005-0000-0000-0000D60B0000}"/>
    <cellStyle name="20% - Accent2 2 19 18" xfId="3032" xr:uid="{00000000-0005-0000-0000-0000D70B0000}"/>
    <cellStyle name="20% - Accent2 2 19 19" xfId="3033" xr:uid="{00000000-0005-0000-0000-0000D80B0000}"/>
    <cellStyle name="20% - Accent2 2 19 2" xfId="3034" xr:uid="{00000000-0005-0000-0000-0000D90B0000}"/>
    <cellStyle name="20% - Accent2 2 19 3" xfId="3035" xr:uid="{00000000-0005-0000-0000-0000DA0B0000}"/>
    <cellStyle name="20% - Accent2 2 19 4" xfId="3036" xr:uid="{00000000-0005-0000-0000-0000DB0B0000}"/>
    <cellStyle name="20% - Accent2 2 19 5" xfId="3037" xr:uid="{00000000-0005-0000-0000-0000DC0B0000}"/>
    <cellStyle name="20% - Accent2 2 19 6" xfId="3038" xr:uid="{00000000-0005-0000-0000-0000DD0B0000}"/>
    <cellStyle name="20% - Accent2 2 19 7" xfId="3039" xr:uid="{00000000-0005-0000-0000-0000DE0B0000}"/>
    <cellStyle name="20% - Accent2 2 19 8" xfId="3040" xr:uid="{00000000-0005-0000-0000-0000DF0B0000}"/>
    <cellStyle name="20% - Accent2 2 19 9" xfId="3041" xr:uid="{00000000-0005-0000-0000-0000E00B0000}"/>
    <cellStyle name="20% - Accent2 2 2" xfId="3042" xr:uid="{00000000-0005-0000-0000-0000E10B0000}"/>
    <cellStyle name="20% - Accent2 2 2 10" xfId="3043" xr:uid="{00000000-0005-0000-0000-0000E20B0000}"/>
    <cellStyle name="20% - Accent2 2 2 10 10" xfId="3044" xr:uid="{00000000-0005-0000-0000-0000E30B0000}"/>
    <cellStyle name="20% - Accent2 2 2 10 11" xfId="3045" xr:uid="{00000000-0005-0000-0000-0000E40B0000}"/>
    <cellStyle name="20% - Accent2 2 2 10 12" xfId="3046" xr:uid="{00000000-0005-0000-0000-0000E50B0000}"/>
    <cellStyle name="20% - Accent2 2 2 10 13" xfId="3047" xr:uid="{00000000-0005-0000-0000-0000E60B0000}"/>
    <cellStyle name="20% - Accent2 2 2 10 14" xfId="3048" xr:uid="{00000000-0005-0000-0000-0000E70B0000}"/>
    <cellStyle name="20% - Accent2 2 2 10 15" xfId="3049" xr:uid="{00000000-0005-0000-0000-0000E80B0000}"/>
    <cellStyle name="20% - Accent2 2 2 10 16" xfId="3050" xr:uid="{00000000-0005-0000-0000-0000E90B0000}"/>
    <cellStyle name="20% - Accent2 2 2 10 17" xfId="3051" xr:uid="{00000000-0005-0000-0000-0000EA0B0000}"/>
    <cellStyle name="20% - Accent2 2 2 10 18" xfId="3052" xr:uid="{00000000-0005-0000-0000-0000EB0B0000}"/>
    <cellStyle name="20% - Accent2 2 2 10 19" xfId="3053" xr:uid="{00000000-0005-0000-0000-0000EC0B0000}"/>
    <cellStyle name="20% - Accent2 2 2 10 2" xfId="3054" xr:uid="{00000000-0005-0000-0000-0000ED0B0000}"/>
    <cellStyle name="20% - Accent2 2 2 10 3" xfId="3055" xr:uid="{00000000-0005-0000-0000-0000EE0B0000}"/>
    <cellStyle name="20% - Accent2 2 2 10 4" xfId="3056" xr:uid="{00000000-0005-0000-0000-0000EF0B0000}"/>
    <cellStyle name="20% - Accent2 2 2 10 5" xfId="3057" xr:uid="{00000000-0005-0000-0000-0000F00B0000}"/>
    <cellStyle name="20% - Accent2 2 2 10 6" xfId="3058" xr:uid="{00000000-0005-0000-0000-0000F10B0000}"/>
    <cellStyle name="20% - Accent2 2 2 10 7" xfId="3059" xr:uid="{00000000-0005-0000-0000-0000F20B0000}"/>
    <cellStyle name="20% - Accent2 2 2 10 8" xfId="3060" xr:uid="{00000000-0005-0000-0000-0000F30B0000}"/>
    <cellStyle name="20% - Accent2 2 2 10 9" xfId="3061" xr:uid="{00000000-0005-0000-0000-0000F40B0000}"/>
    <cellStyle name="20% - Accent2 2 2 11" xfId="3062" xr:uid="{00000000-0005-0000-0000-0000F50B0000}"/>
    <cellStyle name="20% - Accent2 2 2 11 10" xfId="3063" xr:uid="{00000000-0005-0000-0000-0000F60B0000}"/>
    <cellStyle name="20% - Accent2 2 2 11 11" xfId="3064" xr:uid="{00000000-0005-0000-0000-0000F70B0000}"/>
    <cellStyle name="20% - Accent2 2 2 11 12" xfId="3065" xr:uid="{00000000-0005-0000-0000-0000F80B0000}"/>
    <cellStyle name="20% - Accent2 2 2 11 13" xfId="3066" xr:uid="{00000000-0005-0000-0000-0000F90B0000}"/>
    <cellStyle name="20% - Accent2 2 2 11 14" xfId="3067" xr:uid="{00000000-0005-0000-0000-0000FA0B0000}"/>
    <cellStyle name="20% - Accent2 2 2 11 15" xfId="3068" xr:uid="{00000000-0005-0000-0000-0000FB0B0000}"/>
    <cellStyle name="20% - Accent2 2 2 11 16" xfId="3069" xr:uid="{00000000-0005-0000-0000-0000FC0B0000}"/>
    <cellStyle name="20% - Accent2 2 2 11 17" xfId="3070" xr:uid="{00000000-0005-0000-0000-0000FD0B0000}"/>
    <cellStyle name="20% - Accent2 2 2 11 18" xfId="3071" xr:uid="{00000000-0005-0000-0000-0000FE0B0000}"/>
    <cellStyle name="20% - Accent2 2 2 11 19" xfId="3072" xr:uid="{00000000-0005-0000-0000-0000FF0B0000}"/>
    <cellStyle name="20% - Accent2 2 2 11 2" xfId="3073" xr:uid="{00000000-0005-0000-0000-0000000C0000}"/>
    <cellStyle name="20% - Accent2 2 2 11 3" xfId="3074" xr:uid="{00000000-0005-0000-0000-0000010C0000}"/>
    <cellStyle name="20% - Accent2 2 2 11 4" xfId="3075" xr:uid="{00000000-0005-0000-0000-0000020C0000}"/>
    <cellStyle name="20% - Accent2 2 2 11 5" xfId="3076" xr:uid="{00000000-0005-0000-0000-0000030C0000}"/>
    <cellStyle name="20% - Accent2 2 2 11 6" xfId="3077" xr:uid="{00000000-0005-0000-0000-0000040C0000}"/>
    <cellStyle name="20% - Accent2 2 2 11 7" xfId="3078" xr:uid="{00000000-0005-0000-0000-0000050C0000}"/>
    <cellStyle name="20% - Accent2 2 2 11 8" xfId="3079" xr:uid="{00000000-0005-0000-0000-0000060C0000}"/>
    <cellStyle name="20% - Accent2 2 2 11 9" xfId="3080" xr:uid="{00000000-0005-0000-0000-0000070C0000}"/>
    <cellStyle name="20% - Accent2 2 2 12" xfId="3081" xr:uid="{00000000-0005-0000-0000-0000080C0000}"/>
    <cellStyle name="20% - Accent2 2 2 12 10" xfId="3082" xr:uid="{00000000-0005-0000-0000-0000090C0000}"/>
    <cellStyle name="20% - Accent2 2 2 12 11" xfId="3083" xr:uid="{00000000-0005-0000-0000-00000A0C0000}"/>
    <cellStyle name="20% - Accent2 2 2 12 12" xfId="3084" xr:uid="{00000000-0005-0000-0000-00000B0C0000}"/>
    <cellStyle name="20% - Accent2 2 2 12 13" xfId="3085" xr:uid="{00000000-0005-0000-0000-00000C0C0000}"/>
    <cellStyle name="20% - Accent2 2 2 12 14" xfId="3086" xr:uid="{00000000-0005-0000-0000-00000D0C0000}"/>
    <cellStyle name="20% - Accent2 2 2 12 15" xfId="3087" xr:uid="{00000000-0005-0000-0000-00000E0C0000}"/>
    <cellStyle name="20% - Accent2 2 2 12 16" xfId="3088" xr:uid="{00000000-0005-0000-0000-00000F0C0000}"/>
    <cellStyle name="20% - Accent2 2 2 12 17" xfId="3089" xr:uid="{00000000-0005-0000-0000-0000100C0000}"/>
    <cellStyle name="20% - Accent2 2 2 12 18" xfId="3090" xr:uid="{00000000-0005-0000-0000-0000110C0000}"/>
    <cellStyle name="20% - Accent2 2 2 12 19" xfId="3091" xr:uid="{00000000-0005-0000-0000-0000120C0000}"/>
    <cellStyle name="20% - Accent2 2 2 12 2" xfId="3092" xr:uid="{00000000-0005-0000-0000-0000130C0000}"/>
    <cellStyle name="20% - Accent2 2 2 12 3" xfId="3093" xr:uid="{00000000-0005-0000-0000-0000140C0000}"/>
    <cellStyle name="20% - Accent2 2 2 12 4" xfId="3094" xr:uid="{00000000-0005-0000-0000-0000150C0000}"/>
    <cellStyle name="20% - Accent2 2 2 12 5" xfId="3095" xr:uid="{00000000-0005-0000-0000-0000160C0000}"/>
    <cellStyle name="20% - Accent2 2 2 12 6" xfId="3096" xr:uid="{00000000-0005-0000-0000-0000170C0000}"/>
    <cellStyle name="20% - Accent2 2 2 12 7" xfId="3097" xr:uid="{00000000-0005-0000-0000-0000180C0000}"/>
    <cellStyle name="20% - Accent2 2 2 12 8" xfId="3098" xr:uid="{00000000-0005-0000-0000-0000190C0000}"/>
    <cellStyle name="20% - Accent2 2 2 12 9" xfId="3099" xr:uid="{00000000-0005-0000-0000-00001A0C0000}"/>
    <cellStyle name="20% - Accent2 2 2 13" xfId="3100" xr:uid="{00000000-0005-0000-0000-00001B0C0000}"/>
    <cellStyle name="20% - Accent2 2 2 13 10" xfId="3101" xr:uid="{00000000-0005-0000-0000-00001C0C0000}"/>
    <cellStyle name="20% - Accent2 2 2 13 11" xfId="3102" xr:uid="{00000000-0005-0000-0000-00001D0C0000}"/>
    <cellStyle name="20% - Accent2 2 2 13 12" xfId="3103" xr:uid="{00000000-0005-0000-0000-00001E0C0000}"/>
    <cellStyle name="20% - Accent2 2 2 13 13" xfId="3104" xr:uid="{00000000-0005-0000-0000-00001F0C0000}"/>
    <cellStyle name="20% - Accent2 2 2 13 14" xfId="3105" xr:uid="{00000000-0005-0000-0000-0000200C0000}"/>
    <cellStyle name="20% - Accent2 2 2 13 15" xfId="3106" xr:uid="{00000000-0005-0000-0000-0000210C0000}"/>
    <cellStyle name="20% - Accent2 2 2 13 16" xfId="3107" xr:uid="{00000000-0005-0000-0000-0000220C0000}"/>
    <cellStyle name="20% - Accent2 2 2 13 17" xfId="3108" xr:uid="{00000000-0005-0000-0000-0000230C0000}"/>
    <cellStyle name="20% - Accent2 2 2 13 18" xfId="3109" xr:uid="{00000000-0005-0000-0000-0000240C0000}"/>
    <cellStyle name="20% - Accent2 2 2 13 19" xfId="3110" xr:uid="{00000000-0005-0000-0000-0000250C0000}"/>
    <cellStyle name="20% - Accent2 2 2 13 2" xfId="3111" xr:uid="{00000000-0005-0000-0000-0000260C0000}"/>
    <cellStyle name="20% - Accent2 2 2 13 3" xfId="3112" xr:uid="{00000000-0005-0000-0000-0000270C0000}"/>
    <cellStyle name="20% - Accent2 2 2 13 4" xfId="3113" xr:uid="{00000000-0005-0000-0000-0000280C0000}"/>
    <cellStyle name="20% - Accent2 2 2 13 5" xfId="3114" xr:uid="{00000000-0005-0000-0000-0000290C0000}"/>
    <cellStyle name="20% - Accent2 2 2 13 6" xfId="3115" xr:uid="{00000000-0005-0000-0000-00002A0C0000}"/>
    <cellStyle name="20% - Accent2 2 2 13 7" xfId="3116" xr:uid="{00000000-0005-0000-0000-00002B0C0000}"/>
    <cellStyle name="20% - Accent2 2 2 13 8" xfId="3117" xr:uid="{00000000-0005-0000-0000-00002C0C0000}"/>
    <cellStyle name="20% - Accent2 2 2 13 9" xfId="3118" xr:uid="{00000000-0005-0000-0000-00002D0C0000}"/>
    <cellStyle name="20% - Accent2 2 2 14" xfId="3119" xr:uid="{00000000-0005-0000-0000-00002E0C0000}"/>
    <cellStyle name="20% - Accent2 2 2 14 10" xfId="3120" xr:uid="{00000000-0005-0000-0000-00002F0C0000}"/>
    <cellStyle name="20% - Accent2 2 2 14 11" xfId="3121" xr:uid="{00000000-0005-0000-0000-0000300C0000}"/>
    <cellStyle name="20% - Accent2 2 2 14 12" xfId="3122" xr:uid="{00000000-0005-0000-0000-0000310C0000}"/>
    <cellStyle name="20% - Accent2 2 2 14 13" xfId="3123" xr:uid="{00000000-0005-0000-0000-0000320C0000}"/>
    <cellStyle name="20% - Accent2 2 2 14 14" xfId="3124" xr:uid="{00000000-0005-0000-0000-0000330C0000}"/>
    <cellStyle name="20% - Accent2 2 2 14 15" xfId="3125" xr:uid="{00000000-0005-0000-0000-0000340C0000}"/>
    <cellStyle name="20% - Accent2 2 2 14 16" xfId="3126" xr:uid="{00000000-0005-0000-0000-0000350C0000}"/>
    <cellStyle name="20% - Accent2 2 2 14 17" xfId="3127" xr:uid="{00000000-0005-0000-0000-0000360C0000}"/>
    <cellStyle name="20% - Accent2 2 2 14 18" xfId="3128" xr:uid="{00000000-0005-0000-0000-0000370C0000}"/>
    <cellStyle name="20% - Accent2 2 2 14 19" xfId="3129" xr:uid="{00000000-0005-0000-0000-0000380C0000}"/>
    <cellStyle name="20% - Accent2 2 2 14 2" xfId="3130" xr:uid="{00000000-0005-0000-0000-0000390C0000}"/>
    <cellStyle name="20% - Accent2 2 2 14 3" xfId="3131" xr:uid="{00000000-0005-0000-0000-00003A0C0000}"/>
    <cellStyle name="20% - Accent2 2 2 14 4" xfId="3132" xr:uid="{00000000-0005-0000-0000-00003B0C0000}"/>
    <cellStyle name="20% - Accent2 2 2 14 5" xfId="3133" xr:uid="{00000000-0005-0000-0000-00003C0C0000}"/>
    <cellStyle name="20% - Accent2 2 2 14 6" xfId="3134" xr:uid="{00000000-0005-0000-0000-00003D0C0000}"/>
    <cellStyle name="20% - Accent2 2 2 14 7" xfId="3135" xr:uid="{00000000-0005-0000-0000-00003E0C0000}"/>
    <cellStyle name="20% - Accent2 2 2 14 8" xfId="3136" xr:uid="{00000000-0005-0000-0000-00003F0C0000}"/>
    <cellStyle name="20% - Accent2 2 2 14 9" xfId="3137" xr:uid="{00000000-0005-0000-0000-0000400C0000}"/>
    <cellStyle name="20% - Accent2 2 2 15" xfId="3138" xr:uid="{00000000-0005-0000-0000-0000410C0000}"/>
    <cellStyle name="20% - Accent2 2 2 15 10" xfId="3139" xr:uid="{00000000-0005-0000-0000-0000420C0000}"/>
    <cellStyle name="20% - Accent2 2 2 15 11" xfId="3140" xr:uid="{00000000-0005-0000-0000-0000430C0000}"/>
    <cellStyle name="20% - Accent2 2 2 15 12" xfId="3141" xr:uid="{00000000-0005-0000-0000-0000440C0000}"/>
    <cellStyle name="20% - Accent2 2 2 15 13" xfId="3142" xr:uid="{00000000-0005-0000-0000-0000450C0000}"/>
    <cellStyle name="20% - Accent2 2 2 15 14" xfId="3143" xr:uid="{00000000-0005-0000-0000-0000460C0000}"/>
    <cellStyle name="20% - Accent2 2 2 15 15" xfId="3144" xr:uid="{00000000-0005-0000-0000-0000470C0000}"/>
    <cellStyle name="20% - Accent2 2 2 15 16" xfId="3145" xr:uid="{00000000-0005-0000-0000-0000480C0000}"/>
    <cellStyle name="20% - Accent2 2 2 15 17" xfId="3146" xr:uid="{00000000-0005-0000-0000-0000490C0000}"/>
    <cellStyle name="20% - Accent2 2 2 15 18" xfId="3147" xr:uid="{00000000-0005-0000-0000-00004A0C0000}"/>
    <cellStyle name="20% - Accent2 2 2 15 19" xfId="3148" xr:uid="{00000000-0005-0000-0000-00004B0C0000}"/>
    <cellStyle name="20% - Accent2 2 2 15 2" xfId="3149" xr:uid="{00000000-0005-0000-0000-00004C0C0000}"/>
    <cellStyle name="20% - Accent2 2 2 15 3" xfId="3150" xr:uid="{00000000-0005-0000-0000-00004D0C0000}"/>
    <cellStyle name="20% - Accent2 2 2 15 4" xfId="3151" xr:uid="{00000000-0005-0000-0000-00004E0C0000}"/>
    <cellStyle name="20% - Accent2 2 2 15 5" xfId="3152" xr:uid="{00000000-0005-0000-0000-00004F0C0000}"/>
    <cellStyle name="20% - Accent2 2 2 15 6" xfId="3153" xr:uid="{00000000-0005-0000-0000-0000500C0000}"/>
    <cellStyle name="20% - Accent2 2 2 15 7" xfId="3154" xr:uid="{00000000-0005-0000-0000-0000510C0000}"/>
    <cellStyle name="20% - Accent2 2 2 15 8" xfId="3155" xr:uid="{00000000-0005-0000-0000-0000520C0000}"/>
    <cellStyle name="20% - Accent2 2 2 15 9" xfId="3156" xr:uid="{00000000-0005-0000-0000-0000530C0000}"/>
    <cellStyle name="20% - Accent2 2 2 16" xfId="3157" xr:uid="{00000000-0005-0000-0000-0000540C0000}"/>
    <cellStyle name="20% - Accent2 2 2 16 10" xfId="3158" xr:uid="{00000000-0005-0000-0000-0000550C0000}"/>
    <cellStyle name="20% - Accent2 2 2 16 11" xfId="3159" xr:uid="{00000000-0005-0000-0000-0000560C0000}"/>
    <cellStyle name="20% - Accent2 2 2 16 12" xfId="3160" xr:uid="{00000000-0005-0000-0000-0000570C0000}"/>
    <cellStyle name="20% - Accent2 2 2 16 13" xfId="3161" xr:uid="{00000000-0005-0000-0000-0000580C0000}"/>
    <cellStyle name="20% - Accent2 2 2 16 14" xfId="3162" xr:uid="{00000000-0005-0000-0000-0000590C0000}"/>
    <cellStyle name="20% - Accent2 2 2 16 15" xfId="3163" xr:uid="{00000000-0005-0000-0000-00005A0C0000}"/>
    <cellStyle name="20% - Accent2 2 2 16 16" xfId="3164" xr:uid="{00000000-0005-0000-0000-00005B0C0000}"/>
    <cellStyle name="20% - Accent2 2 2 16 17" xfId="3165" xr:uid="{00000000-0005-0000-0000-00005C0C0000}"/>
    <cellStyle name="20% - Accent2 2 2 16 18" xfId="3166" xr:uid="{00000000-0005-0000-0000-00005D0C0000}"/>
    <cellStyle name="20% - Accent2 2 2 16 19" xfId="3167" xr:uid="{00000000-0005-0000-0000-00005E0C0000}"/>
    <cellStyle name="20% - Accent2 2 2 16 2" xfId="3168" xr:uid="{00000000-0005-0000-0000-00005F0C0000}"/>
    <cellStyle name="20% - Accent2 2 2 16 3" xfId="3169" xr:uid="{00000000-0005-0000-0000-0000600C0000}"/>
    <cellStyle name="20% - Accent2 2 2 16 4" xfId="3170" xr:uid="{00000000-0005-0000-0000-0000610C0000}"/>
    <cellStyle name="20% - Accent2 2 2 16 5" xfId="3171" xr:uid="{00000000-0005-0000-0000-0000620C0000}"/>
    <cellStyle name="20% - Accent2 2 2 16 6" xfId="3172" xr:uid="{00000000-0005-0000-0000-0000630C0000}"/>
    <cellStyle name="20% - Accent2 2 2 16 7" xfId="3173" xr:uid="{00000000-0005-0000-0000-0000640C0000}"/>
    <cellStyle name="20% - Accent2 2 2 16 8" xfId="3174" xr:uid="{00000000-0005-0000-0000-0000650C0000}"/>
    <cellStyle name="20% - Accent2 2 2 16 9" xfId="3175" xr:uid="{00000000-0005-0000-0000-0000660C0000}"/>
    <cellStyle name="20% - Accent2 2 2 17" xfId="3176" xr:uid="{00000000-0005-0000-0000-0000670C0000}"/>
    <cellStyle name="20% - Accent2 2 2 17 10" xfId="3177" xr:uid="{00000000-0005-0000-0000-0000680C0000}"/>
    <cellStyle name="20% - Accent2 2 2 17 11" xfId="3178" xr:uid="{00000000-0005-0000-0000-0000690C0000}"/>
    <cellStyle name="20% - Accent2 2 2 17 12" xfId="3179" xr:uid="{00000000-0005-0000-0000-00006A0C0000}"/>
    <cellStyle name="20% - Accent2 2 2 17 13" xfId="3180" xr:uid="{00000000-0005-0000-0000-00006B0C0000}"/>
    <cellStyle name="20% - Accent2 2 2 17 14" xfId="3181" xr:uid="{00000000-0005-0000-0000-00006C0C0000}"/>
    <cellStyle name="20% - Accent2 2 2 17 15" xfId="3182" xr:uid="{00000000-0005-0000-0000-00006D0C0000}"/>
    <cellStyle name="20% - Accent2 2 2 17 16" xfId="3183" xr:uid="{00000000-0005-0000-0000-00006E0C0000}"/>
    <cellStyle name="20% - Accent2 2 2 17 17" xfId="3184" xr:uid="{00000000-0005-0000-0000-00006F0C0000}"/>
    <cellStyle name="20% - Accent2 2 2 17 18" xfId="3185" xr:uid="{00000000-0005-0000-0000-0000700C0000}"/>
    <cellStyle name="20% - Accent2 2 2 17 19" xfId="3186" xr:uid="{00000000-0005-0000-0000-0000710C0000}"/>
    <cellStyle name="20% - Accent2 2 2 17 2" xfId="3187" xr:uid="{00000000-0005-0000-0000-0000720C0000}"/>
    <cellStyle name="20% - Accent2 2 2 17 3" xfId="3188" xr:uid="{00000000-0005-0000-0000-0000730C0000}"/>
    <cellStyle name="20% - Accent2 2 2 17 4" xfId="3189" xr:uid="{00000000-0005-0000-0000-0000740C0000}"/>
    <cellStyle name="20% - Accent2 2 2 17 5" xfId="3190" xr:uid="{00000000-0005-0000-0000-0000750C0000}"/>
    <cellStyle name="20% - Accent2 2 2 17 6" xfId="3191" xr:uid="{00000000-0005-0000-0000-0000760C0000}"/>
    <cellStyle name="20% - Accent2 2 2 17 7" xfId="3192" xr:uid="{00000000-0005-0000-0000-0000770C0000}"/>
    <cellStyle name="20% - Accent2 2 2 17 8" xfId="3193" xr:uid="{00000000-0005-0000-0000-0000780C0000}"/>
    <cellStyle name="20% - Accent2 2 2 17 9" xfId="3194" xr:uid="{00000000-0005-0000-0000-0000790C0000}"/>
    <cellStyle name="20% - Accent2 2 2 18" xfId="3195" xr:uid="{00000000-0005-0000-0000-00007A0C0000}"/>
    <cellStyle name="20% - Accent2 2 2 18 10" xfId="3196" xr:uid="{00000000-0005-0000-0000-00007B0C0000}"/>
    <cellStyle name="20% - Accent2 2 2 18 11" xfId="3197" xr:uid="{00000000-0005-0000-0000-00007C0C0000}"/>
    <cellStyle name="20% - Accent2 2 2 18 12" xfId="3198" xr:uid="{00000000-0005-0000-0000-00007D0C0000}"/>
    <cellStyle name="20% - Accent2 2 2 18 13" xfId="3199" xr:uid="{00000000-0005-0000-0000-00007E0C0000}"/>
    <cellStyle name="20% - Accent2 2 2 18 14" xfId="3200" xr:uid="{00000000-0005-0000-0000-00007F0C0000}"/>
    <cellStyle name="20% - Accent2 2 2 18 15" xfId="3201" xr:uid="{00000000-0005-0000-0000-0000800C0000}"/>
    <cellStyle name="20% - Accent2 2 2 18 16" xfId="3202" xr:uid="{00000000-0005-0000-0000-0000810C0000}"/>
    <cellStyle name="20% - Accent2 2 2 18 17" xfId="3203" xr:uid="{00000000-0005-0000-0000-0000820C0000}"/>
    <cellStyle name="20% - Accent2 2 2 18 18" xfId="3204" xr:uid="{00000000-0005-0000-0000-0000830C0000}"/>
    <cellStyle name="20% - Accent2 2 2 18 19" xfId="3205" xr:uid="{00000000-0005-0000-0000-0000840C0000}"/>
    <cellStyle name="20% - Accent2 2 2 18 2" xfId="3206" xr:uid="{00000000-0005-0000-0000-0000850C0000}"/>
    <cellStyle name="20% - Accent2 2 2 18 3" xfId="3207" xr:uid="{00000000-0005-0000-0000-0000860C0000}"/>
    <cellStyle name="20% - Accent2 2 2 18 4" xfId="3208" xr:uid="{00000000-0005-0000-0000-0000870C0000}"/>
    <cellStyle name="20% - Accent2 2 2 18 5" xfId="3209" xr:uid="{00000000-0005-0000-0000-0000880C0000}"/>
    <cellStyle name="20% - Accent2 2 2 18 6" xfId="3210" xr:uid="{00000000-0005-0000-0000-0000890C0000}"/>
    <cellStyle name="20% - Accent2 2 2 18 7" xfId="3211" xr:uid="{00000000-0005-0000-0000-00008A0C0000}"/>
    <cellStyle name="20% - Accent2 2 2 18 8" xfId="3212" xr:uid="{00000000-0005-0000-0000-00008B0C0000}"/>
    <cellStyle name="20% - Accent2 2 2 18 9" xfId="3213" xr:uid="{00000000-0005-0000-0000-00008C0C0000}"/>
    <cellStyle name="20% - Accent2 2 2 19" xfId="3214" xr:uid="{00000000-0005-0000-0000-00008D0C0000}"/>
    <cellStyle name="20% - Accent2 2 2 19 10" xfId="3215" xr:uid="{00000000-0005-0000-0000-00008E0C0000}"/>
    <cellStyle name="20% - Accent2 2 2 19 11" xfId="3216" xr:uid="{00000000-0005-0000-0000-00008F0C0000}"/>
    <cellStyle name="20% - Accent2 2 2 19 12" xfId="3217" xr:uid="{00000000-0005-0000-0000-0000900C0000}"/>
    <cellStyle name="20% - Accent2 2 2 19 13" xfId="3218" xr:uid="{00000000-0005-0000-0000-0000910C0000}"/>
    <cellStyle name="20% - Accent2 2 2 19 14" xfId="3219" xr:uid="{00000000-0005-0000-0000-0000920C0000}"/>
    <cellStyle name="20% - Accent2 2 2 19 15" xfId="3220" xr:uid="{00000000-0005-0000-0000-0000930C0000}"/>
    <cellStyle name="20% - Accent2 2 2 19 16" xfId="3221" xr:uid="{00000000-0005-0000-0000-0000940C0000}"/>
    <cellStyle name="20% - Accent2 2 2 19 17" xfId="3222" xr:uid="{00000000-0005-0000-0000-0000950C0000}"/>
    <cellStyle name="20% - Accent2 2 2 19 18" xfId="3223" xr:uid="{00000000-0005-0000-0000-0000960C0000}"/>
    <cellStyle name="20% - Accent2 2 2 19 19" xfId="3224" xr:uid="{00000000-0005-0000-0000-0000970C0000}"/>
    <cellStyle name="20% - Accent2 2 2 19 2" xfId="3225" xr:uid="{00000000-0005-0000-0000-0000980C0000}"/>
    <cellStyle name="20% - Accent2 2 2 19 3" xfId="3226" xr:uid="{00000000-0005-0000-0000-0000990C0000}"/>
    <cellStyle name="20% - Accent2 2 2 19 4" xfId="3227" xr:uid="{00000000-0005-0000-0000-00009A0C0000}"/>
    <cellStyle name="20% - Accent2 2 2 19 5" xfId="3228" xr:uid="{00000000-0005-0000-0000-00009B0C0000}"/>
    <cellStyle name="20% - Accent2 2 2 19 6" xfId="3229" xr:uid="{00000000-0005-0000-0000-00009C0C0000}"/>
    <cellStyle name="20% - Accent2 2 2 19 7" xfId="3230" xr:uid="{00000000-0005-0000-0000-00009D0C0000}"/>
    <cellStyle name="20% - Accent2 2 2 19 8" xfId="3231" xr:uid="{00000000-0005-0000-0000-00009E0C0000}"/>
    <cellStyle name="20% - Accent2 2 2 19 9" xfId="3232" xr:uid="{00000000-0005-0000-0000-00009F0C0000}"/>
    <cellStyle name="20% - Accent2 2 2 2" xfId="3233" xr:uid="{00000000-0005-0000-0000-0000A00C0000}"/>
    <cellStyle name="20% - Accent2 2 2 2 10" xfId="3234" xr:uid="{00000000-0005-0000-0000-0000A10C0000}"/>
    <cellStyle name="20% - Accent2 2 2 2 11" xfId="3235" xr:uid="{00000000-0005-0000-0000-0000A20C0000}"/>
    <cellStyle name="20% - Accent2 2 2 2 12" xfId="3236" xr:uid="{00000000-0005-0000-0000-0000A30C0000}"/>
    <cellStyle name="20% - Accent2 2 2 2 13" xfId="3237" xr:uid="{00000000-0005-0000-0000-0000A40C0000}"/>
    <cellStyle name="20% - Accent2 2 2 2 14" xfId="3238" xr:uid="{00000000-0005-0000-0000-0000A50C0000}"/>
    <cellStyle name="20% - Accent2 2 2 2 15" xfId="3239" xr:uid="{00000000-0005-0000-0000-0000A60C0000}"/>
    <cellStyle name="20% - Accent2 2 2 2 16" xfId="3240" xr:uid="{00000000-0005-0000-0000-0000A70C0000}"/>
    <cellStyle name="20% - Accent2 2 2 2 17" xfId="3241" xr:uid="{00000000-0005-0000-0000-0000A80C0000}"/>
    <cellStyle name="20% - Accent2 2 2 2 18" xfId="3242" xr:uid="{00000000-0005-0000-0000-0000A90C0000}"/>
    <cellStyle name="20% - Accent2 2 2 2 19" xfId="3243" xr:uid="{00000000-0005-0000-0000-0000AA0C0000}"/>
    <cellStyle name="20% - Accent2 2 2 2 2" xfId="3244" xr:uid="{00000000-0005-0000-0000-0000AB0C0000}"/>
    <cellStyle name="20% - Accent2 2 2 2 3" xfId="3245" xr:uid="{00000000-0005-0000-0000-0000AC0C0000}"/>
    <cellStyle name="20% - Accent2 2 2 2 4" xfId="3246" xr:uid="{00000000-0005-0000-0000-0000AD0C0000}"/>
    <cellStyle name="20% - Accent2 2 2 2 5" xfId="3247" xr:uid="{00000000-0005-0000-0000-0000AE0C0000}"/>
    <cellStyle name="20% - Accent2 2 2 2 6" xfId="3248" xr:uid="{00000000-0005-0000-0000-0000AF0C0000}"/>
    <cellStyle name="20% - Accent2 2 2 2 7" xfId="3249" xr:uid="{00000000-0005-0000-0000-0000B00C0000}"/>
    <cellStyle name="20% - Accent2 2 2 2 8" xfId="3250" xr:uid="{00000000-0005-0000-0000-0000B10C0000}"/>
    <cellStyle name="20% - Accent2 2 2 2 9" xfId="3251" xr:uid="{00000000-0005-0000-0000-0000B20C0000}"/>
    <cellStyle name="20% - Accent2 2 2 20" xfId="3252" xr:uid="{00000000-0005-0000-0000-0000B30C0000}"/>
    <cellStyle name="20% - Accent2 2 2 20 10" xfId="3253" xr:uid="{00000000-0005-0000-0000-0000B40C0000}"/>
    <cellStyle name="20% - Accent2 2 2 20 11" xfId="3254" xr:uid="{00000000-0005-0000-0000-0000B50C0000}"/>
    <cellStyle name="20% - Accent2 2 2 20 12" xfId="3255" xr:uid="{00000000-0005-0000-0000-0000B60C0000}"/>
    <cellStyle name="20% - Accent2 2 2 20 13" xfId="3256" xr:uid="{00000000-0005-0000-0000-0000B70C0000}"/>
    <cellStyle name="20% - Accent2 2 2 20 14" xfId="3257" xr:uid="{00000000-0005-0000-0000-0000B80C0000}"/>
    <cellStyle name="20% - Accent2 2 2 20 15" xfId="3258" xr:uid="{00000000-0005-0000-0000-0000B90C0000}"/>
    <cellStyle name="20% - Accent2 2 2 20 16" xfId="3259" xr:uid="{00000000-0005-0000-0000-0000BA0C0000}"/>
    <cellStyle name="20% - Accent2 2 2 20 17" xfId="3260" xr:uid="{00000000-0005-0000-0000-0000BB0C0000}"/>
    <cellStyle name="20% - Accent2 2 2 20 18" xfId="3261" xr:uid="{00000000-0005-0000-0000-0000BC0C0000}"/>
    <cellStyle name="20% - Accent2 2 2 20 19" xfId="3262" xr:uid="{00000000-0005-0000-0000-0000BD0C0000}"/>
    <cellStyle name="20% - Accent2 2 2 20 2" xfId="3263" xr:uid="{00000000-0005-0000-0000-0000BE0C0000}"/>
    <cellStyle name="20% - Accent2 2 2 20 3" xfId="3264" xr:uid="{00000000-0005-0000-0000-0000BF0C0000}"/>
    <cellStyle name="20% - Accent2 2 2 20 4" xfId="3265" xr:uid="{00000000-0005-0000-0000-0000C00C0000}"/>
    <cellStyle name="20% - Accent2 2 2 20 5" xfId="3266" xr:uid="{00000000-0005-0000-0000-0000C10C0000}"/>
    <cellStyle name="20% - Accent2 2 2 20 6" xfId="3267" xr:uid="{00000000-0005-0000-0000-0000C20C0000}"/>
    <cellStyle name="20% - Accent2 2 2 20 7" xfId="3268" xr:uid="{00000000-0005-0000-0000-0000C30C0000}"/>
    <cellStyle name="20% - Accent2 2 2 20 8" xfId="3269" xr:uid="{00000000-0005-0000-0000-0000C40C0000}"/>
    <cellStyle name="20% - Accent2 2 2 20 9" xfId="3270" xr:uid="{00000000-0005-0000-0000-0000C50C0000}"/>
    <cellStyle name="20% - Accent2 2 2 21" xfId="3271" xr:uid="{00000000-0005-0000-0000-0000C60C0000}"/>
    <cellStyle name="20% - Accent2 2 2 21 10" xfId="3272" xr:uid="{00000000-0005-0000-0000-0000C70C0000}"/>
    <cellStyle name="20% - Accent2 2 2 21 11" xfId="3273" xr:uid="{00000000-0005-0000-0000-0000C80C0000}"/>
    <cellStyle name="20% - Accent2 2 2 21 12" xfId="3274" xr:uid="{00000000-0005-0000-0000-0000C90C0000}"/>
    <cellStyle name="20% - Accent2 2 2 21 13" xfId="3275" xr:uid="{00000000-0005-0000-0000-0000CA0C0000}"/>
    <cellStyle name="20% - Accent2 2 2 21 14" xfId="3276" xr:uid="{00000000-0005-0000-0000-0000CB0C0000}"/>
    <cellStyle name="20% - Accent2 2 2 21 15" xfId="3277" xr:uid="{00000000-0005-0000-0000-0000CC0C0000}"/>
    <cellStyle name="20% - Accent2 2 2 21 16" xfId="3278" xr:uid="{00000000-0005-0000-0000-0000CD0C0000}"/>
    <cellStyle name="20% - Accent2 2 2 21 17" xfId="3279" xr:uid="{00000000-0005-0000-0000-0000CE0C0000}"/>
    <cellStyle name="20% - Accent2 2 2 21 18" xfId="3280" xr:uid="{00000000-0005-0000-0000-0000CF0C0000}"/>
    <cellStyle name="20% - Accent2 2 2 21 19" xfId="3281" xr:uid="{00000000-0005-0000-0000-0000D00C0000}"/>
    <cellStyle name="20% - Accent2 2 2 21 2" xfId="3282" xr:uid="{00000000-0005-0000-0000-0000D10C0000}"/>
    <cellStyle name="20% - Accent2 2 2 21 3" xfId="3283" xr:uid="{00000000-0005-0000-0000-0000D20C0000}"/>
    <cellStyle name="20% - Accent2 2 2 21 4" xfId="3284" xr:uid="{00000000-0005-0000-0000-0000D30C0000}"/>
    <cellStyle name="20% - Accent2 2 2 21 5" xfId="3285" xr:uid="{00000000-0005-0000-0000-0000D40C0000}"/>
    <cellStyle name="20% - Accent2 2 2 21 6" xfId="3286" xr:uid="{00000000-0005-0000-0000-0000D50C0000}"/>
    <cellStyle name="20% - Accent2 2 2 21 7" xfId="3287" xr:uid="{00000000-0005-0000-0000-0000D60C0000}"/>
    <cellStyle name="20% - Accent2 2 2 21 8" xfId="3288" xr:uid="{00000000-0005-0000-0000-0000D70C0000}"/>
    <cellStyle name="20% - Accent2 2 2 21 9" xfId="3289" xr:uid="{00000000-0005-0000-0000-0000D80C0000}"/>
    <cellStyle name="20% - Accent2 2 2 22" xfId="3290" xr:uid="{00000000-0005-0000-0000-0000D90C0000}"/>
    <cellStyle name="20% - Accent2 2 2 22 10" xfId="3291" xr:uid="{00000000-0005-0000-0000-0000DA0C0000}"/>
    <cellStyle name="20% - Accent2 2 2 22 11" xfId="3292" xr:uid="{00000000-0005-0000-0000-0000DB0C0000}"/>
    <cellStyle name="20% - Accent2 2 2 22 12" xfId="3293" xr:uid="{00000000-0005-0000-0000-0000DC0C0000}"/>
    <cellStyle name="20% - Accent2 2 2 22 13" xfId="3294" xr:uid="{00000000-0005-0000-0000-0000DD0C0000}"/>
    <cellStyle name="20% - Accent2 2 2 22 14" xfId="3295" xr:uid="{00000000-0005-0000-0000-0000DE0C0000}"/>
    <cellStyle name="20% - Accent2 2 2 22 15" xfId="3296" xr:uid="{00000000-0005-0000-0000-0000DF0C0000}"/>
    <cellStyle name="20% - Accent2 2 2 22 16" xfId="3297" xr:uid="{00000000-0005-0000-0000-0000E00C0000}"/>
    <cellStyle name="20% - Accent2 2 2 22 17" xfId="3298" xr:uid="{00000000-0005-0000-0000-0000E10C0000}"/>
    <cellStyle name="20% - Accent2 2 2 22 18" xfId="3299" xr:uid="{00000000-0005-0000-0000-0000E20C0000}"/>
    <cellStyle name="20% - Accent2 2 2 22 19" xfId="3300" xr:uid="{00000000-0005-0000-0000-0000E30C0000}"/>
    <cellStyle name="20% - Accent2 2 2 22 2" xfId="3301" xr:uid="{00000000-0005-0000-0000-0000E40C0000}"/>
    <cellStyle name="20% - Accent2 2 2 22 3" xfId="3302" xr:uid="{00000000-0005-0000-0000-0000E50C0000}"/>
    <cellStyle name="20% - Accent2 2 2 22 4" xfId="3303" xr:uid="{00000000-0005-0000-0000-0000E60C0000}"/>
    <cellStyle name="20% - Accent2 2 2 22 5" xfId="3304" xr:uid="{00000000-0005-0000-0000-0000E70C0000}"/>
    <cellStyle name="20% - Accent2 2 2 22 6" xfId="3305" xr:uid="{00000000-0005-0000-0000-0000E80C0000}"/>
    <cellStyle name="20% - Accent2 2 2 22 7" xfId="3306" xr:uid="{00000000-0005-0000-0000-0000E90C0000}"/>
    <cellStyle name="20% - Accent2 2 2 22 8" xfId="3307" xr:uid="{00000000-0005-0000-0000-0000EA0C0000}"/>
    <cellStyle name="20% - Accent2 2 2 22 9" xfId="3308" xr:uid="{00000000-0005-0000-0000-0000EB0C0000}"/>
    <cellStyle name="20% - Accent2 2 2 23" xfId="3309" xr:uid="{00000000-0005-0000-0000-0000EC0C0000}"/>
    <cellStyle name="20% - Accent2 2 2 23 10" xfId="3310" xr:uid="{00000000-0005-0000-0000-0000ED0C0000}"/>
    <cellStyle name="20% - Accent2 2 2 23 11" xfId="3311" xr:uid="{00000000-0005-0000-0000-0000EE0C0000}"/>
    <cellStyle name="20% - Accent2 2 2 23 12" xfId="3312" xr:uid="{00000000-0005-0000-0000-0000EF0C0000}"/>
    <cellStyle name="20% - Accent2 2 2 23 13" xfId="3313" xr:uid="{00000000-0005-0000-0000-0000F00C0000}"/>
    <cellStyle name="20% - Accent2 2 2 23 14" xfId="3314" xr:uid="{00000000-0005-0000-0000-0000F10C0000}"/>
    <cellStyle name="20% - Accent2 2 2 23 15" xfId="3315" xr:uid="{00000000-0005-0000-0000-0000F20C0000}"/>
    <cellStyle name="20% - Accent2 2 2 23 16" xfId="3316" xr:uid="{00000000-0005-0000-0000-0000F30C0000}"/>
    <cellStyle name="20% - Accent2 2 2 23 17" xfId="3317" xr:uid="{00000000-0005-0000-0000-0000F40C0000}"/>
    <cellStyle name="20% - Accent2 2 2 23 18" xfId="3318" xr:uid="{00000000-0005-0000-0000-0000F50C0000}"/>
    <cellStyle name="20% - Accent2 2 2 23 19" xfId="3319" xr:uid="{00000000-0005-0000-0000-0000F60C0000}"/>
    <cellStyle name="20% - Accent2 2 2 23 2" xfId="3320" xr:uid="{00000000-0005-0000-0000-0000F70C0000}"/>
    <cellStyle name="20% - Accent2 2 2 23 3" xfId="3321" xr:uid="{00000000-0005-0000-0000-0000F80C0000}"/>
    <cellStyle name="20% - Accent2 2 2 23 4" xfId="3322" xr:uid="{00000000-0005-0000-0000-0000F90C0000}"/>
    <cellStyle name="20% - Accent2 2 2 23 5" xfId="3323" xr:uid="{00000000-0005-0000-0000-0000FA0C0000}"/>
    <cellStyle name="20% - Accent2 2 2 23 6" xfId="3324" xr:uid="{00000000-0005-0000-0000-0000FB0C0000}"/>
    <cellStyle name="20% - Accent2 2 2 23 7" xfId="3325" xr:uid="{00000000-0005-0000-0000-0000FC0C0000}"/>
    <cellStyle name="20% - Accent2 2 2 23 8" xfId="3326" xr:uid="{00000000-0005-0000-0000-0000FD0C0000}"/>
    <cellStyle name="20% - Accent2 2 2 23 9" xfId="3327" xr:uid="{00000000-0005-0000-0000-0000FE0C0000}"/>
    <cellStyle name="20% - Accent2 2 2 24" xfId="3328" xr:uid="{00000000-0005-0000-0000-0000FF0C0000}"/>
    <cellStyle name="20% - Accent2 2 2 24 10" xfId="3329" xr:uid="{00000000-0005-0000-0000-0000000D0000}"/>
    <cellStyle name="20% - Accent2 2 2 24 11" xfId="3330" xr:uid="{00000000-0005-0000-0000-0000010D0000}"/>
    <cellStyle name="20% - Accent2 2 2 24 12" xfId="3331" xr:uid="{00000000-0005-0000-0000-0000020D0000}"/>
    <cellStyle name="20% - Accent2 2 2 24 13" xfId="3332" xr:uid="{00000000-0005-0000-0000-0000030D0000}"/>
    <cellStyle name="20% - Accent2 2 2 24 14" xfId="3333" xr:uid="{00000000-0005-0000-0000-0000040D0000}"/>
    <cellStyle name="20% - Accent2 2 2 24 15" xfId="3334" xr:uid="{00000000-0005-0000-0000-0000050D0000}"/>
    <cellStyle name="20% - Accent2 2 2 24 16" xfId="3335" xr:uid="{00000000-0005-0000-0000-0000060D0000}"/>
    <cellStyle name="20% - Accent2 2 2 24 17" xfId="3336" xr:uid="{00000000-0005-0000-0000-0000070D0000}"/>
    <cellStyle name="20% - Accent2 2 2 24 18" xfId="3337" xr:uid="{00000000-0005-0000-0000-0000080D0000}"/>
    <cellStyle name="20% - Accent2 2 2 24 19" xfId="3338" xr:uid="{00000000-0005-0000-0000-0000090D0000}"/>
    <cellStyle name="20% - Accent2 2 2 24 2" xfId="3339" xr:uid="{00000000-0005-0000-0000-00000A0D0000}"/>
    <cellStyle name="20% - Accent2 2 2 24 3" xfId="3340" xr:uid="{00000000-0005-0000-0000-00000B0D0000}"/>
    <cellStyle name="20% - Accent2 2 2 24 4" xfId="3341" xr:uid="{00000000-0005-0000-0000-00000C0D0000}"/>
    <cellStyle name="20% - Accent2 2 2 24 5" xfId="3342" xr:uid="{00000000-0005-0000-0000-00000D0D0000}"/>
    <cellStyle name="20% - Accent2 2 2 24 6" xfId="3343" xr:uid="{00000000-0005-0000-0000-00000E0D0000}"/>
    <cellStyle name="20% - Accent2 2 2 24 7" xfId="3344" xr:uid="{00000000-0005-0000-0000-00000F0D0000}"/>
    <cellStyle name="20% - Accent2 2 2 24 8" xfId="3345" xr:uid="{00000000-0005-0000-0000-0000100D0000}"/>
    <cellStyle name="20% - Accent2 2 2 24 9" xfId="3346" xr:uid="{00000000-0005-0000-0000-0000110D0000}"/>
    <cellStyle name="20% - Accent2 2 2 25" xfId="3347" xr:uid="{00000000-0005-0000-0000-0000120D0000}"/>
    <cellStyle name="20% - Accent2 2 2 25 10" xfId="3348" xr:uid="{00000000-0005-0000-0000-0000130D0000}"/>
    <cellStyle name="20% - Accent2 2 2 25 11" xfId="3349" xr:uid="{00000000-0005-0000-0000-0000140D0000}"/>
    <cellStyle name="20% - Accent2 2 2 25 12" xfId="3350" xr:uid="{00000000-0005-0000-0000-0000150D0000}"/>
    <cellStyle name="20% - Accent2 2 2 25 13" xfId="3351" xr:uid="{00000000-0005-0000-0000-0000160D0000}"/>
    <cellStyle name="20% - Accent2 2 2 25 14" xfId="3352" xr:uid="{00000000-0005-0000-0000-0000170D0000}"/>
    <cellStyle name="20% - Accent2 2 2 25 15" xfId="3353" xr:uid="{00000000-0005-0000-0000-0000180D0000}"/>
    <cellStyle name="20% - Accent2 2 2 25 16" xfId="3354" xr:uid="{00000000-0005-0000-0000-0000190D0000}"/>
    <cellStyle name="20% - Accent2 2 2 25 17" xfId="3355" xr:uid="{00000000-0005-0000-0000-00001A0D0000}"/>
    <cellStyle name="20% - Accent2 2 2 25 18" xfId="3356" xr:uid="{00000000-0005-0000-0000-00001B0D0000}"/>
    <cellStyle name="20% - Accent2 2 2 25 19" xfId="3357" xr:uid="{00000000-0005-0000-0000-00001C0D0000}"/>
    <cellStyle name="20% - Accent2 2 2 25 2" xfId="3358" xr:uid="{00000000-0005-0000-0000-00001D0D0000}"/>
    <cellStyle name="20% - Accent2 2 2 25 3" xfId="3359" xr:uid="{00000000-0005-0000-0000-00001E0D0000}"/>
    <cellStyle name="20% - Accent2 2 2 25 4" xfId="3360" xr:uid="{00000000-0005-0000-0000-00001F0D0000}"/>
    <cellStyle name="20% - Accent2 2 2 25 5" xfId="3361" xr:uid="{00000000-0005-0000-0000-0000200D0000}"/>
    <cellStyle name="20% - Accent2 2 2 25 6" xfId="3362" xr:uid="{00000000-0005-0000-0000-0000210D0000}"/>
    <cellStyle name="20% - Accent2 2 2 25 7" xfId="3363" xr:uid="{00000000-0005-0000-0000-0000220D0000}"/>
    <cellStyle name="20% - Accent2 2 2 25 8" xfId="3364" xr:uid="{00000000-0005-0000-0000-0000230D0000}"/>
    <cellStyle name="20% - Accent2 2 2 25 9" xfId="3365" xr:uid="{00000000-0005-0000-0000-0000240D0000}"/>
    <cellStyle name="20% - Accent2 2 2 26" xfId="3366" xr:uid="{00000000-0005-0000-0000-0000250D0000}"/>
    <cellStyle name="20% - Accent2 2 2 26 10" xfId="3367" xr:uid="{00000000-0005-0000-0000-0000260D0000}"/>
    <cellStyle name="20% - Accent2 2 2 26 11" xfId="3368" xr:uid="{00000000-0005-0000-0000-0000270D0000}"/>
    <cellStyle name="20% - Accent2 2 2 26 12" xfId="3369" xr:uid="{00000000-0005-0000-0000-0000280D0000}"/>
    <cellStyle name="20% - Accent2 2 2 26 13" xfId="3370" xr:uid="{00000000-0005-0000-0000-0000290D0000}"/>
    <cellStyle name="20% - Accent2 2 2 26 14" xfId="3371" xr:uid="{00000000-0005-0000-0000-00002A0D0000}"/>
    <cellStyle name="20% - Accent2 2 2 26 15" xfId="3372" xr:uid="{00000000-0005-0000-0000-00002B0D0000}"/>
    <cellStyle name="20% - Accent2 2 2 26 16" xfId="3373" xr:uid="{00000000-0005-0000-0000-00002C0D0000}"/>
    <cellStyle name="20% - Accent2 2 2 26 17" xfId="3374" xr:uid="{00000000-0005-0000-0000-00002D0D0000}"/>
    <cellStyle name="20% - Accent2 2 2 26 18" xfId="3375" xr:uid="{00000000-0005-0000-0000-00002E0D0000}"/>
    <cellStyle name="20% - Accent2 2 2 26 19" xfId="3376" xr:uid="{00000000-0005-0000-0000-00002F0D0000}"/>
    <cellStyle name="20% - Accent2 2 2 26 2" xfId="3377" xr:uid="{00000000-0005-0000-0000-0000300D0000}"/>
    <cellStyle name="20% - Accent2 2 2 26 3" xfId="3378" xr:uid="{00000000-0005-0000-0000-0000310D0000}"/>
    <cellStyle name="20% - Accent2 2 2 26 4" xfId="3379" xr:uid="{00000000-0005-0000-0000-0000320D0000}"/>
    <cellStyle name="20% - Accent2 2 2 26 5" xfId="3380" xr:uid="{00000000-0005-0000-0000-0000330D0000}"/>
    <cellStyle name="20% - Accent2 2 2 26 6" xfId="3381" xr:uid="{00000000-0005-0000-0000-0000340D0000}"/>
    <cellStyle name="20% - Accent2 2 2 26 7" xfId="3382" xr:uid="{00000000-0005-0000-0000-0000350D0000}"/>
    <cellStyle name="20% - Accent2 2 2 26 8" xfId="3383" xr:uid="{00000000-0005-0000-0000-0000360D0000}"/>
    <cellStyle name="20% - Accent2 2 2 26 9" xfId="3384" xr:uid="{00000000-0005-0000-0000-0000370D0000}"/>
    <cellStyle name="20% - Accent2 2 2 27" xfId="3385" xr:uid="{00000000-0005-0000-0000-0000380D0000}"/>
    <cellStyle name="20% - Accent2 2 2 27 10" xfId="3386" xr:uid="{00000000-0005-0000-0000-0000390D0000}"/>
    <cellStyle name="20% - Accent2 2 2 27 11" xfId="3387" xr:uid="{00000000-0005-0000-0000-00003A0D0000}"/>
    <cellStyle name="20% - Accent2 2 2 27 12" xfId="3388" xr:uid="{00000000-0005-0000-0000-00003B0D0000}"/>
    <cellStyle name="20% - Accent2 2 2 27 13" xfId="3389" xr:uid="{00000000-0005-0000-0000-00003C0D0000}"/>
    <cellStyle name="20% - Accent2 2 2 27 14" xfId="3390" xr:uid="{00000000-0005-0000-0000-00003D0D0000}"/>
    <cellStyle name="20% - Accent2 2 2 27 15" xfId="3391" xr:uid="{00000000-0005-0000-0000-00003E0D0000}"/>
    <cellStyle name="20% - Accent2 2 2 27 16" xfId="3392" xr:uid="{00000000-0005-0000-0000-00003F0D0000}"/>
    <cellStyle name="20% - Accent2 2 2 27 17" xfId="3393" xr:uid="{00000000-0005-0000-0000-0000400D0000}"/>
    <cellStyle name="20% - Accent2 2 2 27 18" xfId="3394" xr:uid="{00000000-0005-0000-0000-0000410D0000}"/>
    <cellStyle name="20% - Accent2 2 2 27 19" xfId="3395" xr:uid="{00000000-0005-0000-0000-0000420D0000}"/>
    <cellStyle name="20% - Accent2 2 2 27 2" xfId="3396" xr:uid="{00000000-0005-0000-0000-0000430D0000}"/>
    <cellStyle name="20% - Accent2 2 2 27 3" xfId="3397" xr:uid="{00000000-0005-0000-0000-0000440D0000}"/>
    <cellStyle name="20% - Accent2 2 2 27 4" xfId="3398" xr:uid="{00000000-0005-0000-0000-0000450D0000}"/>
    <cellStyle name="20% - Accent2 2 2 27 5" xfId="3399" xr:uid="{00000000-0005-0000-0000-0000460D0000}"/>
    <cellStyle name="20% - Accent2 2 2 27 6" xfId="3400" xr:uid="{00000000-0005-0000-0000-0000470D0000}"/>
    <cellStyle name="20% - Accent2 2 2 27 7" xfId="3401" xr:uid="{00000000-0005-0000-0000-0000480D0000}"/>
    <cellStyle name="20% - Accent2 2 2 27 8" xfId="3402" xr:uid="{00000000-0005-0000-0000-0000490D0000}"/>
    <cellStyle name="20% - Accent2 2 2 27 9" xfId="3403" xr:uid="{00000000-0005-0000-0000-00004A0D0000}"/>
    <cellStyle name="20% - Accent2 2 2 28" xfId="3404" xr:uid="{00000000-0005-0000-0000-00004B0D0000}"/>
    <cellStyle name="20% - Accent2 2 2 28 10" xfId="3405" xr:uid="{00000000-0005-0000-0000-00004C0D0000}"/>
    <cellStyle name="20% - Accent2 2 2 28 11" xfId="3406" xr:uid="{00000000-0005-0000-0000-00004D0D0000}"/>
    <cellStyle name="20% - Accent2 2 2 28 12" xfId="3407" xr:uid="{00000000-0005-0000-0000-00004E0D0000}"/>
    <cellStyle name="20% - Accent2 2 2 28 13" xfId="3408" xr:uid="{00000000-0005-0000-0000-00004F0D0000}"/>
    <cellStyle name="20% - Accent2 2 2 28 14" xfId="3409" xr:uid="{00000000-0005-0000-0000-0000500D0000}"/>
    <cellStyle name="20% - Accent2 2 2 28 15" xfId="3410" xr:uid="{00000000-0005-0000-0000-0000510D0000}"/>
    <cellStyle name="20% - Accent2 2 2 28 16" xfId="3411" xr:uid="{00000000-0005-0000-0000-0000520D0000}"/>
    <cellStyle name="20% - Accent2 2 2 28 17" xfId="3412" xr:uid="{00000000-0005-0000-0000-0000530D0000}"/>
    <cellStyle name="20% - Accent2 2 2 28 18" xfId="3413" xr:uid="{00000000-0005-0000-0000-0000540D0000}"/>
    <cellStyle name="20% - Accent2 2 2 28 19" xfId="3414" xr:uid="{00000000-0005-0000-0000-0000550D0000}"/>
    <cellStyle name="20% - Accent2 2 2 28 2" xfId="3415" xr:uid="{00000000-0005-0000-0000-0000560D0000}"/>
    <cellStyle name="20% - Accent2 2 2 28 3" xfId="3416" xr:uid="{00000000-0005-0000-0000-0000570D0000}"/>
    <cellStyle name="20% - Accent2 2 2 28 4" xfId="3417" xr:uid="{00000000-0005-0000-0000-0000580D0000}"/>
    <cellStyle name="20% - Accent2 2 2 28 5" xfId="3418" xr:uid="{00000000-0005-0000-0000-0000590D0000}"/>
    <cellStyle name="20% - Accent2 2 2 28 6" xfId="3419" xr:uid="{00000000-0005-0000-0000-00005A0D0000}"/>
    <cellStyle name="20% - Accent2 2 2 28 7" xfId="3420" xr:uid="{00000000-0005-0000-0000-00005B0D0000}"/>
    <cellStyle name="20% - Accent2 2 2 28 8" xfId="3421" xr:uid="{00000000-0005-0000-0000-00005C0D0000}"/>
    <cellStyle name="20% - Accent2 2 2 28 9" xfId="3422" xr:uid="{00000000-0005-0000-0000-00005D0D0000}"/>
    <cellStyle name="20% - Accent2 2 2 29" xfId="3423" xr:uid="{00000000-0005-0000-0000-00005E0D0000}"/>
    <cellStyle name="20% - Accent2 2 2 29 10" xfId="3424" xr:uid="{00000000-0005-0000-0000-00005F0D0000}"/>
    <cellStyle name="20% - Accent2 2 2 29 11" xfId="3425" xr:uid="{00000000-0005-0000-0000-0000600D0000}"/>
    <cellStyle name="20% - Accent2 2 2 29 12" xfId="3426" xr:uid="{00000000-0005-0000-0000-0000610D0000}"/>
    <cellStyle name="20% - Accent2 2 2 29 13" xfId="3427" xr:uid="{00000000-0005-0000-0000-0000620D0000}"/>
    <cellStyle name="20% - Accent2 2 2 29 14" xfId="3428" xr:uid="{00000000-0005-0000-0000-0000630D0000}"/>
    <cellStyle name="20% - Accent2 2 2 29 15" xfId="3429" xr:uid="{00000000-0005-0000-0000-0000640D0000}"/>
    <cellStyle name="20% - Accent2 2 2 29 16" xfId="3430" xr:uid="{00000000-0005-0000-0000-0000650D0000}"/>
    <cellStyle name="20% - Accent2 2 2 29 17" xfId="3431" xr:uid="{00000000-0005-0000-0000-0000660D0000}"/>
    <cellStyle name="20% - Accent2 2 2 29 18" xfId="3432" xr:uid="{00000000-0005-0000-0000-0000670D0000}"/>
    <cellStyle name="20% - Accent2 2 2 29 19" xfId="3433" xr:uid="{00000000-0005-0000-0000-0000680D0000}"/>
    <cellStyle name="20% - Accent2 2 2 29 2" xfId="3434" xr:uid="{00000000-0005-0000-0000-0000690D0000}"/>
    <cellStyle name="20% - Accent2 2 2 29 3" xfId="3435" xr:uid="{00000000-0005-0000-0000-00006A0D0000}"/>
    <cellStyle name="20% - Accent2 2 2 29 4" xfId="3436" xr:uid="{00000000-0005-0000-0000-00006B0D0000}"/>
    <cellStyle name="20% - Accent2 2 2 29 5" xfId="3437" xr:uid="{00000000-0005-0000-0000-00006C0D0000}"/>
    <cellStyle name="20% - Accent2 2 2 29 6" xfId="3438" xr:uid="{00000000-0005-0000-0000-00006D0D0000}"/>
    <cellStyle name="20% - Accent2 2 2 29 7" xfId="3439" xr:uid="{00000000-0005-0000-0000-00006E0D0000}"/>
    <cellStyle name="20% - Accent2 2 2 29 8" xfId="3440" xr:uid="{00000000-0005-0000-0000-00006F0D0000}"/>
    <cellStyle name="20% - Accent2 2 2 29 9" xfId="3441" xr:uid="{00000000-0005-0000-0000-0000700D0000}"/>
    <cellStyle name="20% - Accent2 2 2 3" xfId="3442" xr:uid="{00000000-0005-0000-0000-0000710D0000}"/>
    <cellStyle name="20% - Accent2 2 2 3 10" xfId="3443" xr:uid="{00000000-0005-0000-0000-0000720D0000}"/>
    <cellStyle name="20% - Accent2 2 2 3 11" xfId="3444" xr:uid="{00000000-0005-0000-0000-0000730D0000}"/>
    <cellStyle name="20% - Accent2 2 2 3 12" xfId="3445" xr:uid="{00000000-0005-0000-0000-0000740D0000}"/>
    <cellStyle name="20% - Accent2 2 2 3 13" xfId="3446" xr:uid="{00000000-0005-0000-0000-0000750D0000}"/>
    <cellStyle name="20% - Accent2 2 2 3 14" xfId="3447" xr:uid="{00000000-0005-0000-0000-0000760D0000}"/>
    <cellStyle name="20% - Accent2 2 2 3 15" xfId="3448" xr:uid="{00000000-0005-0000-0000-0000770D0000}"/>
    <cellStyle name="20% - Accent2 2 2 3 16" xfId="3449" xr:uid="{00000000-0005-0000-0000-0000780D0000}"/>
    <cellStyle name="20% - Accent2 2 2 3 17" xfId="3450" xr:uid="{00000000-0005-0000-0000-0000790D0000}"/>
    <cellStyle name="20% - Accent2 2 2 3 18" xfId="3451" xr:uid="{00000000-0005-0000-0000-00007A0D0000}"/>
    <cellStyle name="20% - Accent2 2 2 3 19" xfId="3452" xr:uid="{00000000-0005-0000-0000-00007B0D0000}"/>
    <cellStyle name="20% - Accent2 2 2 3 2" xfId="3453" xr:uid="{00000000-0005-0000-0000-00007C0D0000}"/>
    <cellStyle name="20% - Accent2 2 2 3 3" xfId="3454" xr:uid="{00000000-0005-0000-0000-00007D0D0000}"/>
    <cellStyle name="20% - Accent2 2 2 3 4" xfId="3455" xr:uid="{00000000-0005-0000-0000-00007E0D0000}"/>
    <cellStyle name="20% - Accent2 2 2 3 5" xfId="3456" xr:uid="{00000000-0005-0000-0000-00007F0D0000}"/>
    <cellStyle name="20% - Accent2 2 2 3 6" xfId="3457" xr:uid="{00000000-0005-0000-0000-0000800D0000}"/>
    <cellStyle name="20% - Accent2 2 2 3 7" xfId="3458" xr:uid="{00000000-0005-0000-0000-0000810D0000}"/>
    <cellStyle name="20% - Accent2 2 2 3 8" xfId="3459" xr:uid="{00000000-0005-0000-0000-0000820D0000}"/>
    <cellStyle name="20% - Accent2 2 2 3 9" xfId="3460" xr:uid="{00000000-0005-0000-0000-0000830D0000}"/>
    <cellStyle name="20% - Accent2 2 2 30" xfId="3461" xr:uid="{00000000-0005-0000-0000-0000840D0000}"/>
    <cellStyle name="20% - Accent2 2 2 30 10" xfId="3462" xr:uid="{00000000-0005-0000-0000-0000850D0000}"/>
    <cellStyle name="20% - Accent2 2 2 30 11" xfId="3463" xr:uid="{00000000-0005-0000-0000-0000860D0000}"/>
    <cellStyle name="20% - Accent2 2 2 30 12" xfId="3464" xr:uid="{00000000-0005-0000-0000-0000870D0000}"/>
    <cellStyle name="20% - Accent2 2 2 30 13" xfId="3465" xr:uid="{00000000-0005-0000-0000-0000880D0000}"/>
    <cellStyle name="20% - Accent2 2 2 30 14" xfId="3466" xr:uid="{00000000-0005-0000-0000-0000890D0000}"/>
    <cellStyle name="20% - Accent2 2 2 30 15" xfId="3467" xr:uid="{00000000-0005-0000-0000-00008A0D0000}"/>
    <cellStyle name="20% - Accent2 2 2 30 16" xfId="3468" xr:uid="{00000000-0005-0000-0000-00008B0D0000}"/>
    <cellStyle name="20% - Accent2 2 2 30 17" xfId="3469" xr:uid="{00000000-0005-0000-0000-00008C0D0000}"/>
    <cellStyle name="20% - Accent2 2 2 30 18" xfId="3470" xr:uid="{00000000-0005-0000-0000-00008D0D0000}"/>
    <cellStyle name="20% - Accent2 2 2 30 19" xfId="3471" xr:uid="{00000000-0005-0000-0000-00008E0D0000}"/>
    <cellStyle name="20% - Accent2 2 2 30 2" xfId="3472" xr:uid="{00000000-0005-0000-0000-00008F0D0000}"/>
    <cellStyle name="20% - Accent2 2 2 30 3" xfId="3473" xr:uid="{00000000-0005-0000-0000-0000900D0000}"/>
    <cellStyle name="20% - Accent2 2 2 30 4" xfId="3474" xr:uid="{00000000-0005-0000-0000-0000910D0000}"/>
    <cellStyle name="20% - Accent2 2 2 30 5" xfId="3475" xr:uid="{00000000-0005-0000-0000-0000920D0000}"/>
    <cellStyle name="20% - Accent2 2 2 30 6" xfId="3476" xr:uid="{00000000-0005-0000-0000-0000930D0000}"/>
    <cellStyle name="20% - Accent2 2 2 30 7" xfId="3477" xr:uid="{00000000-0005-0000-0000-0000940D0000}"/>
    <cellStyle name="20% - Accent2 2 2 30 8" xfId="3478" xr:uid="{00000000-0005-0000-0000-0000950D0000}"/>
    <cellStyle name="20% - Accent2 2 2 30 9" xfId="3479" xr:uid="{00000000-0005-0000-0000-0000960D0000}"/>
    <cellStyle name="20% - Accent2 2 2 31" xfId="3480" xr:uid="{00000000-0005-0000-0000-0000970D0000}"/>
    <cellStyle name="20% - Accent2 2 2 31 10" xfId="3481" xr:uid="{00000000-0005-0000-0000-0000980D0000}"/>
    <cellStyle name="20% - Accent2 2 2 31 11" xfId="3482" xr:uid="{00000000-0005-0000-0000-0000990D0000}"/>
    <cellStyle name="20% - Accent2 2 2 31 12" xfId="3483" xr:uid="{00000000-0005-0000-0000-00009A0D0000}"/>
    <cellStyle name="20% - Accent2 2 2 31 13" xfId="3484" xr:uid="{00000000-0005-0000-0000-00009B0D0000}"/>
    <cellStyle name="20% - Accent2 2 2 31 14" xfId="3485" xr:uid="{00000000-0005-0000-0000-00009C0D0000}"/>
    <cellStyle name="20% - Accent2 2 2 31 15" xfId="3486" xr:uid="{00000000-0005-0000-0000-00009D0D0000}"/>
    <cellStyle name="20% - Accent2 2 2 31 16" xfId="3487" xr:uid="{00000000-0005-0000-0000-00009E0D0000}"/>
    <cellStyle name="20% - Accent2 2 2 31 17" xfId="3488" xr:uid="{00000000-0005-0000-0000-00009F0D0000}"/>
    <cellStyle name="20% - Accent2 2 2 31 18" xfId="3489" xr:uid="{00000000-0005-0000-0000-0000A00D0000}"/>
    <cellStyle name="20% - Accent2 2 2 31 19" xfId="3490" xr:uid="{00000000-0005-0000-0000-0000A10D0000}"/>
    <cellStyle name="20% - Accent2 2 2 31 2" xfId="3491" xr:uid="{00000000-0005-0000-0000-0000A20D0000}"/>
    <cellStyle name="20% - Accent2 2 2 31 3" xfId="3492" xr:uid="{00000000-0005-0000-0000-0000A30D0000}"/>
    <cellStyle name="20% - Accent2 2 2 31 4" xfId="3493" xr:uid="{00000000-0005-0000-0000-0000A40D0000}"/>
    <cellStyle name="20% - Accent2 2 2 31 5" xfId="3494" xr:uid="{00000000-0005-0000-0000-0000A50D0000}"/>
    <cellStyle name="20% - Accent2 2 2 31 6" xfId="3495" xr:uid="{00000000-0005-0000-0000-0000A60D0000}"/>
    <cellStyle name="20% - Accent2 2 2 31 7" xfId="3496" xr:uid="{00000000-0005-0000-0000-0000A70D0000}"/>
    <cellStyle name="20% - Accent2 2 2 31 8" xfId="3497" xr:uid="{00000000-0005-0000-0000-0000A80D0000}"/>
    <cellStyle name="20% - Accent2 2 2 31 9" xfId="3498" xr:uid="{00000000-0005-0000-0000-0000A90D0000}"/>
    <cellStyle name="20% - Accent2 2 2 32" xfId="3499" xr:uid="{00000000-0005-0000-0000-0000AA0D0000}"/>
    <cellStyle name="20% - Accent2 2 2 32 10" xfId="3500" xr:uid="{00000000-0005-0000-0000-0000AB0D0000}"/>
    <cellStyle name="20% - Accent2 2 2 32 11" xfId="3501" xr:uid="{00000000-0005-0000-0000-0000AC0D0000}"/>
    <cellStyle name="20% - Accent2 2 2 32 12" xfId="3502" xr:uid="{00000000-0005-0000-0000-0000AD0D0000}"/>
    <cellStyle name="20% - Accent2 2 2 32 13" xfId="3503" xr:uid="{00000000-0005-0000-0000-0000AE0D0000}"/>
    <cellStyle name="20% - Accent2 2 2 32 14" xfId="3504" xr:uid="{00000000-0005-0000-0000-0000AF0D0000}"/>
    <cellStyle name="20% - Accent2 2 2 32 15" xfId="3505" xr:uid="{00000000-0005-0000-0000-0000B00D0000}"/>
    <cellStyle name="20% - Accent2 2 2 32 16" xfId="3506" xr:uid="{00000000-0005-0000-0000-0000B10D0000}"/>
    <cellStyle name="20% - Accent2 2 2 32 17" xfId="3507" xr:uid="{00000000-0005-0000-0000-0000B20D0000}"/>
    <cellStyle name="20% - Accent2 2 2 32 18" xfId="3508" xr:uid="{00000000-0005-0000-0000-0000B30D0000}"/>
    <cellStyle name="20% - Accent2 2 2 32 19" xfId="3509" xr:uid="{00000000-0005-0000-0000-0000B40D0000}"/>
    <cellStyle name="20% - Accent2 2 2 32 2" xfId="3510" xr:uid="{00000000-0005-0000-0000-0000B50D0000}"/>
    <cellStyle name="20% - Accent2 2 2 32 3" xfId="3511" xr:uid="{00000000-0005-0000-0000-0000B60D0000}"/>
    <cellStyle name="20% - Accent2 2 2 32 4" xfId="3512" xr:uid="{00000000-0005-0000-0000-0000B70D0000}"/>
    <cellStyle name="20% - Accent2 2 2 32 5" xfId="3513" xr:uid="{00000000-0005-0000-0000-0000B80D0000}"/>
    <cellStyle name="20% - Accent2 2 2 32 6" xfId="3514" xr:uid="{00000000-0005-0000-0000-0000B90D0000}"/>
    <cellStyle name="20% - Accent2 2 2 32 7" xfId="3515" xr:uid="{00000000-0005-0000-0000-0000BA0D0000}"/>
    <cellStyle name="20% - Accent2 2 2 32 8" xfId="3516" xr:uid="{00000000-0005-0000-0000-0000BB0D0000}"/>
    <cellStyle name="20% - Accent2 2 2 32 9" xfId="3517" xr:uid="{00000000-0005-0000-0000-0000BC0D0000}"/>
    <cellStyle name="20% - Accent2 2 2 33" xfId="3518" xr:uid="{00000000-0005-0000-0000-0000BD0D0000}"/>
    <cellStyle name="20% - Accent2 2 2 33 10" xfId="3519" xr:uid="{00000000-0005-0000-0000-0000BE0D0000}"/>
    <cellStyle name="20% - Accent2 2 2 33 11" xfId="3520" xr:uid="{00000000-0005-0000-0000-0000BF0D0000}"/>
    <cellStyle name="20% - Accent2 2 2 33 12" xfId="3521" xr:uid="{00000000-0005-0000-0000-0000C00D0000}"/>
    <cellStyle name="20% - Accent2 2 2 33 13" xfId="3522" xr:uid="{00000000-0005-0000-0000-0000C10D0000}"/>
    <cellStyle name="20% - Accent2 2 2 33 14" xfId="3523" xr:uid="{00000000-0005-0000-0000-0000C20D0000}"/>
    <cellStyle name="20% - Accent2 2 2 33 15" xfId="3524" xr:uid="{00000000-0005-0000-0000-0000C30D0000}"/>
    <cellStyle name="20% - Accent2 2 2 33 16" xfId="3525" xr:uid="{00000000-0005-0000-0000-0000C40D0000}"/>
    <cellStyle name="20% - Accent2 2 2 33 17" xfId="3526" xr:uid="{00000000-0005-0000-0000-0000C50D0000}"/>
    <cellStyle name="20% - Accent2 2 2 33 18" xfId="3527" xr:uid="{00000000-0005-0000-0000-0000C60D0000}"/>
    <cellStyle name="20% - Accent2 2 2 33 19" xfId="3528" xr:uid="{00000000-0005-0000-0000-0000C70D0000}"/>
    <cellStyle name="20% - Accent2 2 2 33 2" xfId="3529" xr:uid="{00000000-0005-0000-0000-0000C80D0000}"/>
    <cellStyle name="20% - Accent2 2 2 33 3" xfId="3530" xr:uid="{00000000-0005-0000-0000-0000C90D0000}"/>
    <cellStyle name="20% - Accent2 2 2 33 4" xfId="3531" xr:uid="{00000000-0005-0000-0000-0000CA0D0000}"/>
    <cellStyle name="20% - Accent2 2 2 33 5" xfId="3532" xr:uid="{00000000-0005-0000-0000-0000CB0D0000}"/>
    <cellStyle name="20% - Accent2 2 2 33 6" xfId="3533" xr:uid="{00000000-0005-0000-0000-0000CC0D0000}"/>
    <cellStyle name="20% - Accent2 2 2 33 7" xfId="3534" xr:uid="{00000000-0005-0000-0000-0000CD0D0000}"/>
    <cellStyle name="20% - Accent2 2 2 33 8" xfId="3535" xr:uid="{00000000-0005-0000-0000-0000CE0D0000}"/>
    <cellStyle name="20% - Accent2 2 2 33 9" xfId="3536" xr:uid="{00000000-0005-0000-0000-0000CF0D0000}"/>
    <cellStyle name="20% - Accent2 2 2 34" xfId="3537" xr:uid="{00000000-0005-0000-0000-0000D00D0000}"/>
    <cellStyle name="20% - Accent2 2 2 34 10" xfId="3538" xr:uid="{00000000-0005-0000-0000-0000D10D0000}"/>
    <cellStyle name="20% - Accent2 2 2 34 11" xfId="3539" xr:uid="{00000000-0005-0000-0000-0000D20D0000}"/>
    <cellStyle name="20% - Accent2 2 2 34 12" xfId="3540" xr:uid="{00000000-0005-0000-0000-0000D30D0000}"/>
    <cellStyle name="20% - Accent2 2 2 34 13" xfId="3541" xr:uid="{00000000-0005-0000-0000-0000D40D0000}"/>
    <cellStyle name="20% - Accent2 2 2 34 14" xfId="3542" xr:uid="{00000000-0005-0000-0000-0000D50D0000}"/>
    <cellStyle name="20% - Accent2 2 2 34 15" xfId="3543" xr:uid="{00000000-0005-0000-0000-0000D60D0000}"/>
    <cellStyle name="20% - Accent2 2 2 34 16" xfId="3544" xr:uid="{00000000-0005-0000-0000-0000D70D0000}"/>
    <cellStyle name="20% - Accent2 2 2 34 17" xfId="3545" xr:uid="{00000000-0005-0000-0000-0000D80D0000}"/>
    <cellStyle name="20% - Accent2 2 2 34 18" xfId="3546" xr:uid="{00000000-0005-0000-0000-0000D90D0000}"/>
    <cellStyle name="20% - Accent2 2 2 34 19" xfId="3547" xr:uid="{00000000-0005-0000-0000-0000DA0D0000}"/>
    <cellStyle name="20% - Accent2 2 2 34 2" xfId="3548" xr:uid="{00000000-0005-0000-0000-0000DB0D0000}"/>
    <cellStyle name="20% - Accent2 2 2 34 3" xfId="3549" xr:uid="{00000000-0005-0000-0000-0000DC0D0000}"/>
    <cellStyle name="20% - Accent2 2 2 34 4" xfId="3550" xr:uid="{00000000-0005-0000-0000-0000DD0D0000}"/>
    <cellStyle name="20% - Accent2 2 2 34 5" xfId="3551" xr:uid="{00000000-0005-0000-0000-0000DE0D0000}"/>
    <cellStyle name="20% - Accent2 2 2 34 6" xfId="3552" xr:uid="{00000000-0005-0000-0000-0000DF0D0000}"/>
    <cellStyle name="20% - Accent2 2 2 34 7" xfId="3553" xr:uid="{00000000-0005-0000-0000-0000E00D0000}"/>
    <cellStyle name="20% - Accent2 2 2 34 8" xfId="3554" xr:uid="{00000000-0005-0000-0000-0000E10D0000}"/>
    <cellStyle name="20% - Accent2 2 2 34 9" xfId="3555" xr:uid="{00000000-0005-0000-0000-0000E20D0000}"/>
    <cellStyle name="20% - Accent2 2 2 35" xfId="3556" xr:uid="{00000000-0005-0000-0000-0000E30D0000}"/>
    <cellStyle name="20% - Accent2 2 2 35 10" xfId="3557" xr:uid="{00000000-0005-0000-0000-0000E40D0000}"/>
    <cellStyle name="20% - Accent2 2 2 35 11" xfId="3558" xr:uid="{00000000-0005-0000-0000-0000E50D0000}"/>
    <cellStyle name="20% - Accent2 2 2 35 12" xfId="3559" xr:uid="{00000000-0005-0000-0000-0000E60D0000}"/>
    <cellStyle name="20% - Accent2 2 2 35 13" xfId="3560" xr:uid="{00000000-0005-0000-0000-0000E70D0000}"/>
    <cellStyle name="20% - Accent2 2 2 35 14" xfId="3561" xr:uid="{00000000-0005-0000-0000-0000E80D0000}"/>
    <cellStyle name="20% - Accent2 2 2 35 15" xfId="3562" xr:uid="{00000000-0005-0000-0000-0000E90D0000}"/>
    <cellStyle name="20% - Accent2 2 2 35 16" xfId="3563" xr:uid="{00000000-0005-0000-0000-0000EA0D0000}"/>
    <cellStyle name="20% - Accent2 2 2 35 17" xfId="3564" xr:uid="{00000000-0005-0000-0000-0000EB0D0000}"/>
    <cellStyle name="20% - Accent2 2 2 35 18" xfId="3565" xr:uid="{00000000-0005-0000-0000-0000EC0D0000}"/>
    <cellStyle name="20% - Accent2 2 2 35 19" xfId="3566" xr:uid="{00000000-0005-0000-0000-0000ED0D0000}"/>
    <cellStyle name="20% - Accent2 2 2 35 2" xfId="3567" xr:uid="{00000000-0005-0000-0000-0000EE0D0000}"/>
    <cellStyle name="20% - Accent2 2 2 35 3" xfId="3568" xr:uid="{00000000-0005-0000-0000-0000EF0D0000}"/>
    <cellStyle name="20% - Accent2 2 2 35 4" xfId="3569" xr:uid="{00000000-0005-0000-0000-0000F00D0000}"/>
    <cellStyle name="20% - Accent2 2 2 35 5" xfId="3570" xr:uid="{00000000-0005-0000-0000-0000F10D0000}"/>
    <cellStyle name="20% - Accent2 2 2 35 6" xfId="3571" xr:uid="{00000000-0005-0000-0000-0000F20D0000}"/>
    <cellStyle name="20% - Accent2 2 2 35 7" xfId="3572" xr:uid="{00000000-0005-0000-0000-0000F30D0000}"/>
    <cellStyle name="20% - Accent2 2 2 35 8" xfId="3573" xr:uid="{00000000-0005-0000-0000-0000F40D0000}"/>
    <cellStyle name="20% - Accent2 2 2 35 9" xfId="3574" xr:uid="{00000000-0005-0000-0000-0000F50D0000}"/>
    <cellStyle name="20% - Accent2 2 2 36" xfId="3575" xr:uid="{00000000-0005-0000-0000-0000F60D0000}"/>
    <cellStyle name="20% - Accent2 2 2 36 10" xfId="3576" xr:uid="{00000000-0005-0000-0000-0000F70D0000}"/>
    <cellStyle name="20% - Accent2 2 2 36 11" xfId="3577" xr:uid="{00000000-0005-0000-0000-0000F80D0000}"/>
    <cellStyle name="20% - Accent2 2 2 36 12" xfId="3578" xr:uid="{00000000-0005-0000-0000-0000F90D0000}"/>
    <cellStyle name="20% - Accent2 2 2 36 13" xfId="3579" xr:uid="{00000000-0005-0000-0000-0000FA0D0000}"/>
    <cellStyle name="20% - Accent2 2 2 36 14" xfId="3580" xr:uid="{00000000-0005-0000-0000-0000FB0D0000}"/>
    <cellStyle name="20% - Accent2 2 2 36 15" xfId="3581" xr:uid="{00000000-0005-0000-0000-0000FC0D0000}"/>
    <cellStyle name="20% - Accent2 2 2 36 16" xfId="3582" xr:uid="{00000000-0005-0000-0000-0000FD0D0000}"/>
    <cellStyle name="20% - Accent2 2 2 36 17" xfId="3583" xr:uid="{00000000-0005-0000-0000-0000FE0D0000}"/>
    <cellStyle name="20% - Accent2 2 2 36 18" xfId="3584" xr:uid="{00000000-0005-0000-0000-0000FF0D0000}"/>
    <cellStyle name="20% - Accent2 2 2 36 19" xfId="3585" xr:uid="{00000000-0005-0000-0000-0000000E0000}"/>
    <cellStyle name="20% - Accent2 2 2 36 2" xfId="3586" xr:uid="{00000000-0005-0000-0000-0000010E0000}"/>
    <cellStyle name="20% - Accent2 2 2 36 3" xfId="3587" xr:uid="{00000000-0005-0000-0000-0000020E0000}"/>
    <cellStyle name="20% - Accent2 2 2 36 4" xfId="3588" xr:uid="{00000000-0005-0000-0000-0000030E0000}"/>
    <cellStyle name="20% - Accent2 2 2 36 5" xfId="3589" xr:uid="{00000000-0005-0000-0000-0000040E0000}"/>
    <cellStyle name="20% - Accent2 2 2 36 6" xfId="3590" xr:uid="{00000000-0005-0000-0000-0000050E0000}"/>
    <cellStyle name="20% - Accent2 2 2 36 7" xfId="3591" xr:uid="{00000000-0005-0000-0000-0000060E0000}"/>
    <cellStyle name="20% - Accent2 2 2 36 8" xfId="3592" xr:uid="{00000000-0005-0000-0000-0000070E0000}"/>
    <cellStyle name="20% - Accent2 2 2 36 9" xfId="3593" xr:uid="{00000000-0005-0000-0000-0000080E0000}"/>
    <cellStyle name="20% - Accent2 2 2 37" xfId="3594" xr:uid="{00000000-0005-0000-0000-0000090E0000}"/>
    <cellStyle name="20% - Accent2 2 2 37 10" xfId="3595" xr:uid="{00000000-0005-0000-0000-00000A0E0000}"/>
    <cellStyle name="20% - Accent2 2 2 37 11" xfId="3596" xr:uid="{00000000-0005-0000-0000-00000B0E0000}"/>
    <cellStyle name="20% - Accent2 2 2 37 12" xfId="3597" xr:uid="{00000000-0005-0000-0000-00000C0E0000}"/>
    <cellStyle name="20% - Accent2 2 2 37 13" xfId="3598" xr:uid="{00000000-0005-0000-0000-00000D0E0000}"/>
    <cellStyle name="20% - Accent2 2 2 37 14" xfId="3599" xr:uid="{00000000-0005-0000-0000-00000E0E0000}"/>
    <cellStyle name="20% - Accent2 2 2 37 15" xfId="3600" xr:uid="{00000000-0005-0000-0000-00000F0E0000}"/>
    <cellStyle name="20% - Accent2 2 2 37 16" xfId="3601" xr:uid="{00000000-0005-0000-0000-0000100E0000}"/>
    <cellStyle name="20% - Accent2 2 2 37 17" xfId="3602" xr:uid="{00000000-0005-0000-0000-0000110E0000}"/>
    <cellStyle name="20% - Accent2 2 2 37 18" xfId="3603" xr:uid="{00000000-0005-0000-0000-0000120E0000}"/>
    <cellStyle name="20% - Accent2 2 2 37 19" xfId="3604" xr:uid="{00000000-0005-0000-0000-0000130E0000}"/>
    <cellStyle name="20% - Accent2 2 2 37 2" xfId="3605" xr:uid="{00000000-0005-0000-0000-0000140E0000}"/>
    <cellStyle name="20% - Accent2 2 2 37 3" xfId="3606" xr:uid="{00000000-0005-0000-0000-0000150E0000}"/>
    <cellStyle name="20% - Accent2 2 2 37 4" xfId="3607" xr:uid="{00000000-0005-0000-0000-0000160E0000}"/>
    <cellStyle name="20% - Accent2 2 2 37 5" xfId="3608" xr:uid="{00000000-0005-0000-0000-0000170E0000}"/>
    <cellStyle name="20% - Accent2 2 2 37 6" xfId="3609" xr:uid="{00000000-0005-0000-0000-0000180E0000}"/>
    <cellStyle name="20% - Accent2 2 2 37 7" xfId="3610" xr:uid="{00000000-0005-0000-0000-0000190E0000}"/>
    <cellStyle name="20% - Accent2 2 2 37 8" xfId="3611" xr:uid="{00000000-0005-0000-0000-00001A0E0000}"/>
    <cellStyle name="20% - Accent2 2 2 37 9" xfId="3612" xr:uid="{00000000-0005-0000-0000-00001B0E0000}"/>
    <cellStyle name="20% - Accent2 2 2 38" xfId="3613" xr:uid="{00000000-0005-0000-0000-00001C0E0000}"/>
    <cellStyle name="20% - Accent2 2 2 38 10" xfId="3614" xr:uid="{00000000-0005-0000-0000-00001D0E0000}"/>
    <cellStyle name="20% - Accent2 2 2 38 11" xfId="3615" xr:uid="{00000000-0005-0000-0000-00001E0E0000}"/>
    <cellStyle name="20% - Accent2 2 2 38 12" xfId="3616" xr:uid="{00000000-0005-0000-0000-00001F0E0000}"/>
    <cellStyle name="20% - Accent2 2 2 38 13" xfId="3617" xr:uid="{00000000-0005-0000-0000-0000200E0000}"/>
    <cellStyle name="20% - Accent2 2 2 38 14" xfId="3618" xr:uid="{00000000-0005-0000-0000-0000210E0000}"/>
    <cellStyle name="20% - Accent2 2 2 38 15" xfId="3619" xr:uid="{00000000-0005-0000-0000-0000220E0000}"/>
    <cellStyle name="20% - Accent2 2 2 38 16" xfId="3620" xr:uid="{00000000-0005-0000-0000-0000230E0000}"/>
    <cellStyle name="20% - Accent2 2 2 38 17" xfId="3621" xr:uid="{00000000-0005-0000-0000-0000240E0000}"/>
    <cellStyle name="20% - Accent2 2 2 38 18" xfId="3622" xr:uid="{00000000-0005-0000-0000-0000250E0000}"/>
    <cellStyle name="20% - Accent2 2 2 38 19" xfId="3623" xr:uid="{00000000-0005-0000-0000-0000260E0000}"/>
    <cellStyle name="20% - Accent2 2 2 38 2" xfId="3624" xr:uid="{00000000-0005-0000-0000-0000270E0000}"/>
    <cellStyle name="20% - Accent2 2 2 38 3" xfId="3625" xr:uid="{00000000-0005-0000-0000-0000280E0000}"/>
    <cellStyle name="20% - Accent2 2 2 38 4" xfId="3626" xr:uid="{00000000-0005-0000-0000-0000290E0000}"/>
    <cellStyle name="20% - Accent2 2 2 38 5" xfId="3627" xr:uid="{00000000-0005-0000-0000-00002A0E0000}"/>
    <cellStyle name="20% - Accent2 2 2 38 6" xfId="3628" xr:uid="{00000000-0005-0000-0000-00002B0E0000}"/>
    <cellStyle name="20% - Accent2 2 2 38 7" xfId="3629" xr:uid="{00000000-0005-0000-0000-00002C0E0000}"/>
    <cellStyle name="20% - Accent2 2 2 38 8" xfId="3630" xr:uid="{00000000-0005-0000-0000-00002D0E0000}"/>
    <cellStyle name="20% - Accent2 2 2 38 9" xfId="3631" xr:uid="{00000000-0005-0000-0000-00002E0E0000}"/>
    <cellStyle name="20% - Accent2 2 2 39" xfId="3632" xr:uid="{00000000-0005-0000-0000-00002F0E0000}"/>
    <cellStyle name="20% - Accent2 2 2 39 10" xfId="3633" xr:uid="{00000000-0005-0000-0000-0000300E0000}"/>
    <cellStyle name="20% - Accent2 2 2 39 11" xfId="3634" xr:uid="{00000000-0005-0000-0000-0000310E0000}"/>
    <cellStyle name="20% - Accent2 2 2 39 12" xfId="3635" xr:uid="{00000000-0005-0000-0000-0000320E0000}"/>
    <cellStyle name="20% - Accent2 2 2 39 13" xfId="3636" xr:uid="{00000000-0005-0000-0000-0000330E0000}"/>
    <cellStyle name="20% - Accent2 2 2 39 14" xfId="3637" xr:uid="{00000000-0005-0000-0000-0000340E0000}"/>
    <cellStyle name="20% - Accent2 2 2 39 15" xfId="3638" xr:uid="{00000000-0005-0000-0000-0000350E0000}"/>
    <cellStyle name="20% - Accent2 2 2 39 16" xfId="3639" xr:uid="{00000000-0005-0000-0000-0000360E0000}"/>
    <cellStyle name="20% - Accent2 2 2 39 17" xfId="3640" xr:uid="{00000000-0005-0000-0000-0000370E0000}"/>
    <cellStyle name="20% - Accent2 2 2 39 18" xfId="3641" xr:uid="{00000000-0005-0000-0000-0000380E0000}"/>
    <cellStyle name="20% - Accent2 2 2 39 19" xfId="3642" xr:uid="{00000000-0005-0000-0000-0000390E0000}"/>
    <cellStyle name="20% - Accent2 2 2 39 2" xfId="3643" xr:uid="{00000000-0005-0000-0000-00003A0E0000}"/>
    <cellStyle name="20% - Accent2 2 2 39 3" xfId="3644" xr:uid="{00000000-0005-0000-0000-00003B0E0000}"/>
    <cellStyle name="20% - Accent2 2 2 39 4" xfId="3645" xr:uid="{00000000-0005-0000-0000-00003C0E0000}"/>
    <cellStyle name="20% - Accent2 2 2 39 5" xfId="3646" xr:uid="{00000000-0005-0000-0000-00003D0E0000}"/>
    <cellStyle name="20% - Accent2 2 2 39 6" xfId="3647" xr:uid="{00000000-0005-0000-0000-00003E0E0000}"/>
    <cellStyle name="20% - Accent2 2 2 39 7" xfId="3648" xr:uid="{00000000-0005-0000-0000-00003F0E0000}"/>
    <cellStyle name="20% - Accent2 2 2 39 8" xfId="3649" xr:uid="{00000000-0005-0000-0000-0000400E0000}"/>
    <cellStyle name="20% - Accent2 2 2 39 9" xfId="3650" xr:uid="{00000000-0005-0000-0000-0000410E0000}"/>
    <cellStyle name="20% - Accent2 2 2 4" xfId="3651" xr:uid="{00000000-0005-0000-0000-0000420E0000}"/>
    <cellStyle name="20% - Accent2 2 2 4 10" xfId="3652" xr:uid="{00000000-0005-0000-0000-0000430E0000}"/>
    <cellStyle name="20% - Accent2 2 2 4 11" xfId="3653" xr:uid="{00000000-0005-0000-0000-0000440E0000}"/>
    <cellStyle name="20% - Accent2 2 2 4 12" xfId="3654" xr:uid="{00000000-0005-0000-0000-0000450E0000}"/>
    <cellStyle name="20% - Accent2 2 2 4 13" xfId="3655" xr:uid="{00000000-0005-0000-0000-0000460E0000}"/>
    <cellStyle name="20% - Accent2 2 2 4 14" xfId="3656" xr:uid="{00000000-0005-0000-0000-0000470E0000}"/>
    <cellStyle name="20% - Accent2 2 2 4 15" xfId="3657" xr:uid="{00000000-0005-0000-0000-0000480E0000}"/>
    <cellStyle name="20% - Accent2 2 2 4 16" xfId="3658" xr:uid="{00000000-0005-0000-0000-0000490E0000}"/>
    <cellStyle name="20% - Accent2 2 2 4 17" xfId="3659" xr:uid="{00000000-0005-0000-0000-00004A0E0000}"/>
    <cellStyle name="20% - Accent2 2 2 4 18" xfId="3660" xr:uid="{00000000-0005-0000-0000-00004B0E0000}"/>
    <cellStyle name="20% - Accent2 2 2 4 19" xfId="3661" xr:uid="{00000000-0005-0000-0000-00004C0E0000}"/>
    <cellStyle name="20% - Accent2 2 2 4 2" xfId="3662" xr:uid="{00000000-0005-0000-0000-00004D0E0000}"/>
    <cellStyle name="20% - Accent2 2 2 4 3" xfId="3663" xr:uid="{00000000-0005-0000-0000-00004E0E0000}"/>
    <cellStyle name="20% - Accent2 2 2 4 4" xfId="3664" xr:uid="{00000000-0005-0000-0000-00004F0E0000}"/>
    <cellStyle name="20% - Accent2 2 2 4 5" xfId="3665" xr:uid="{00000000-0005-0000-0000-0000500E0000}"/>
    <cellStyle name="20% - Accent2 2 2 4 6" xfId="3666" xr:uid="{00000000-0005-0000-0000-0000510E0000}"/>
    <cellStyle name="20% - Accent2 2 2 4 7" xfId="3667" xr:uid="{00000000-0005-0000-0000-0000520E0000}"/>
    <cellStyle name="20% - Accent2 2 2 4 8" xfId="3668" xr:uid="{00000000-0005-0000-0000-0000530E0000}"/>
    <cellStyle name="20% - Accent2 2 2 4 9" xfId="3669" xr:uid="{00000000-0005-0000-0000-0000540E0000}"/>
    <cellStyle name="20% - Accent2 2 2 40" xfId="3670" xr:uid="{00000000-0005-0000-0000-0000550E0000}"/>
    <cellStyle name="20% - Accent2 2 2 40 10" xfId="3671" xr:uid="{00000000-0005-0000-0000-0000560E0000}"/>
    <cellStyle name="20% - Accent2 2 2 40 11" xfId="3672" xr:uid="{00000000-0005-0000-0000-0000570E0000}"/>
    <cellStyle name="20% - Accent2 2 2 40 12" xfId="3673" xr:uid="{00000000-0005-0000-0000-0000580E0000}"/>
    <cellStyle name="20% - Accent2 2 2 40 13" xfId="3674" xr:uid="{00000000-0005-0000-0000-0000590E0000}"/>
    <cellStyle name="20% - Accent2 2 2 40 14" xfId="3675" xr:uid="{00000000-0005-0000-0000-00005A0E0000}"/>
    <cellStyle name="20% - Accent2 2 2 40 15" xfId="3676" xr:uid="{00000000-0005-0000-0000-00005B0E0000}"/>
    <cellStyle name="20% - Accent2 2 2 40 16" xfId="3677" xr:uid="{00000000-0005-0000-0000-00005C0E0000}"/>
    <cellStyle name="20% - Accent2 2 2 40 17" xfId="3678" xr:uid="{00000000-0005-0000-0000-00005D0E0000}"/>
    <cellStyle name="20% - Accent2 2 2 40 18" xfId="3679" xr:uid="{00000000-0005-0000-0000-00005E0E0000}"/>
    <cellStyle name="20% - Accent2 2 2 40 19" xfId="3680" xr:uid="{00000000-0005-0000-0000-00005F0E0000}"/>
    <cellStyle name="20% - Accent2 2 2 40 2" xfId="3681" xr:uid="{00000000-0005-0000-0000-0000600E0000}"/>
    <cellStyle name="20% - Accent2 2 2 40 3" xfId="3682" xr:uid="{00000000-0005-0000-0000-0000610E0000}"/>
    <cellStyle name="20% - Accent2 2 2 40 4" xfId="3683" xr:uid="{00000000-0005-0000-0000-0000620E0000}"/>
    <cellStyle name="20% - Accent2 2 2 40 5" xfId="3684" xr:uid="{00000000-0005-0000-0000-0000630E0000}"/>
    <cellStyle name="20% - Accent2 2 2 40 6" xfId="3685" xr:uid="{00000000-0005-0000-0000-0000640E0000}"/>
    <cellStyle name="20% - Accent2 2 2 40 7" xfId="3686" xr:uid="{00000000-0005-0000-0000-0000650E0000}"/>
    <cellStyle name="20% - Accent2 2 2 40 8" xfId="3687" xr:uid="{00000000-0005-0000-0000-0000660E0000}"/>
    <cellStyle name="20% - Accent2 2 2 40 9" xfId="3688" xr:uid="{00000000-0005-0000-0000-0000670E0000}"/>
    <cellStyle name="20% - Accent2 2 2 41" xfId="3689" xr:uid="{00000000-0005-0000-0000-0000680E0000}"/>
    <cellStyle name="20% - Accent2 2 2 41 10" xfId="3690" xr:uid="{00000000-0005-0000-0000-0000690E0000}"/>
    <cellStyle name="20% - Accent2 2 2 41 11" xfId="3691" xr:uid="{00000000-0005-0000-0000-00006A0E0000}"/>
    <cellStyle name="20% - Accent2 2 2 41 12" xfId="3692" xr:uid="{00000000-0005-0000-0000-00006B0E0000}"/>
    <cellStyle name="20% - Accent2 2 2 41 13" xfId="3693" xr:uid="{00000000-0005-0000-0000-00006C0E0000}"/>
    <cellStyle name="20% - Accent2 2 2 41 14" xfId="3694" xr:uid="{00000000-0005-0000-0000-00006D0E0000}"/>
    <cellStyle name="20% - Accent2 2 2 41 15" xfId="3695" xr:uid="{00000000-0005-0000-0000-00006E0E0000}"/>
    <cellStyle name="20% - Accent2 2 2 41 16" xfId="3696" xr:uid="{00000000-0005-0000-0000-00006F0E0000}"/>
    <cellStyle name="20% - Accent2 2 2 41 17" xfId="3697" xr:uid="{00000000-0005-0000-0000-0000700E0000}"/>
    <cellStyle name="20% - Accent2 2 2 41 18" xfId="3698" xr:uid="{00000000-0005-0000-0000-0000710E0000}"/>
    <cellStyle name="20% - Accent2 2 2 41 19" xfId="3699" xr:uid="{00000000-0005-0000-0000-0000720E0000}"/>
    <cellStyle name="20% - Accent2 2 2 41 2" xfId="3700" xr:uid="{00000000-0005-0000-0000-0000730E0000}"/>
    <cellStyle name="20% - Accent2 2 2 41 3" xfId="3701" xr:uid="{00000000-0005-0000-0000-0000740E0000}"/>
    <cellStyle name="20% - Accent2 2 2 41 4" xfId="3702" xr:uid="{00000000-0005-0000-0000-0000750E0000}"/>
    <cellStyle name="20% - Accent2 2 2 41 5" xfId="3703" xr:uid="{00000000-0005-0000-0000-0000760E0000}"/>
    <cellStyle name="20% - Accent2 2 2 41 6" xfId="3704" xr:uid="{00000000-0005-0000-0000-0000770E0000}"/>
    <cellStyle name="20% - Accent2 2 2 41 7" xfId="3705" xr:uid="{00000000-0005-0000-0000-0000780E0000}"/>
    <cellStyle name="20% - Accent2 2 2 41 8" xfId="3706" xr:uid="{00000000-0005-0000-0000-0000790E0000}"/>
    <cellStyle name="20% - Accent2 2 2 41 9" xfId="3707" xr:uid="{00000000-0005-0000-0000-00007A0E0000}"/>
    <cellStyle name="20% - Accent2 2 2 42" xfId="3708" xr:uid="{00000000-0005-0000-0000-00007B0E0000}"/>
    <cellStyle name="20% - Accent2 2 2 42 10" xfId="3709" xr:uid="{00000000-0005-0000-0000-00007C0E0000}"/>
    <cellStyle name="20% - Accent2 2 2 42 11" xfId="3710" xr:uid="{00000000-0005-0000-0000-00007D0E0000}"/>
    <cellStyle name="20% - Accent2 2 2 42 12" xfId="3711" xr:uid="{00000000-0005-0000-0000-00007E0E0000}"/>
    <cellStyle name="20% - Accent2 2 2 42 13" xfId="3712" xr:uid="{00000000-0005-0000-0000-00007F0E0000}"/>
    <cellStyle name="20% - Accent2 2 2 42 14" xfId="3713" xr:uid="{00000000-0005-0000-0000-0000800E0000}"/>
    <cellStyle name="20% - Accent2 2 2 42 15" xfId="3714" xr:uid="{00000000-0005-0000-0000-0000810E0000}"/>
    <cellStyle name="20% - Accent2 2 2 42 16" xfId="3715" xr:uid="{00000000-0005-0000-0000-0000820E0000}"/>
    <cellStyle name="20% - Accent2 2 2 42 17" xfId="3716" xr:uid="{00000000-0005-0000-0000-0000830E0000}"/>
    <cellStyle name="20% - Accent2 2 2 42 18" xfId="3717" xr:uid="{00000000-0005-0000-0000-0000840E0000}"/>
    <cellStyle name="20% - Accent2 2 2 42 19" xfId="3718" xr:uid="{00000000-0005-0000-0000-0000850E0000}"/>
    <cellStyle name="20% - Accent2 2 2 42 2" xfId="3719" xr:uid="{00000000-0005-0000-0000-0000860E0000}"/>
    <cellStyle name="20% - Accent2 2 2 42 3" xfId="3720" xr:uid="{00000000-0005-0000-0000-0000870E0000}"/>
    <cellStyle name="20% - Accent2 2 2 42 4" xfId="3721" xr:uid="{00000000-0005-0000-0000-0000880E0000}"/>
    <cellStyle name="20% - Accent2 2 2 42 5" xfId="3722" xr:uid="{00000000-0005-0000-0000-0000890E0000}"/>
    <cellStyle name="20% - Accent2 2 2 42 6" xfId="3723" xr:uid="{00000000-0005-0000-0000-00008A0E0000}"/>
    <cellStyle name="20% - Accent2 2 2 42 7" xfId="3724" xr:uid="{00000000-0005-0000-0000-00008B0E0000}"/>
    <cellStyle name="20% - Accent2 2 2 42 8" xfId="3725" xr:uid="{00000000-0005-0000-0000-00008C0E0000}"/>
    <cellStyle name="20% - Accent2 2 2 42 9" xfId="3726" xr:uid="{00000000-0005-0000-0000-00008D0E0000}"/>
    <cellStyle name="20% - Accent2 2 2 43" xfId="3727" xr:uid="{00000000-0005-0000-0000-00008E0E0000}"/>
    <cellStyle name="20% - Accent2 2 2 43 10" xfId="3728" xr:uid="{00000000-0005-0000-0000-00008F0E0000}"/>
    <cellStyle name="20% - Accent2 2 2 43 11" xfId="3729" xr:uid="{00000000-0005-0000-0000-0000900E0000}"/>
    <cellStyle name="20% - Accent2 2 2 43 12" xfId="3730" xr:uid="{00000000-0005-0000-0000-0000910E0000}"/>
    <cellStyle name="20% - Accent2 2 2 43 13" xfId="3731" xr:uid="{00000000-0005-0000-0000-0000920E0000}"/>
    <cellStyle name="20% - Accent2 2 2 43 14" xfId="3732" xr:uid="{00000000-0005-0000-0000-0000930E0000}"/>
    <cellStyle name="20% - Accent2 2 2 43 15" xfId="3733" xr:uid="{00000000-0005-0000-0000-0000940E0000}"/>
    <cellStyle name="20% - Accent2 2 2 43 16" xfId="3734" xr:uid="{00000000-0005-0000-0000-0000950E0000}"/>
    <cellStyle name="20% - Accent2 2 2 43 17" xfId="3735" xr:uid="{00000000-0005-0000-0000-0000960E0000}"/>
    <cellStyle name="20% - Accent2 2 2 43 18" xfId="3736" xr:uid="{00000000-0005-0000-0000-0000970E0000}"/>
    <cellStyle name="20% - Accent2 2 2 43 19" xfId="3737" xr:uid="{00000000-0005-0000-0000-0000980E0000}"/>
    <cellStyle name="20% - Accent2 2 2 43 2" xfId="3738" xr:uid="{00000000-0005-0000-0000-0000990E0000}"/>
    <cellStyle name="20% - Accent2 2 2 43 3" xfId="3739" xr:uid="{00000000-0005-0000-0000-00009A0E0000}"/>
    <cellStyle name="20% - Accent2 2 2 43 4" xfId="3740" xr:uid="{00000000-0005-0000-0000-00009B0E0000}"/>
    <cellStyle name="20% - Accent2 2 2 43 5" xfId="3741" xr:uid="{00000000-0005-0000-0000-00009C0E0000}"/>
    <cellStyle name="20% - Accent2 2 2 43 6" xfId="3742" xr:uid="{00000000-0005-0000-0000-00009D0E0000}"/>
    <cellStyle name="20% - Accent2 2 2 43 7" xfId="3743" xr:uid="{00000000-0005-0000-0000-00009E0E0000}"/>
    <cellStyle name="20% - Accent2 2 2 43 8" xfId="3744" xr:uid="{00000000-0005-0000-0000-00009F0E0000}"/>
    <cellStyle name="20% - Accent2 2 2 43 9" xfId="3745" xr:uid="{00000000-0005-0000-0000-0000A00E0000}"/>
    <cellStyle name="20% - Accent2 2 2 44" xfId="3746" xr:uid="{00000000-0005-0000-0000-0000A10E0000}"/>
    <cellStyle name="20% - Accent2 2 2 44 10" xfId="3747" xr:uid="{00000000-0005-0000-0000-0000A20E0000}"/>
    <cellStyle name="20% - Accent2 2 2 44 11" xfId="3748" xr:uid="{00000000-0005-0000-0000-0000A30E0000}"/>
    <cellStyle name="20% - Accent2 2 2 44 12" xfId="3749" xr:uid="{00000000-0005-0000-0000-0000A40E0000}"/>
    <cellStyle name="20% - Accent2 2 2 44 13" xfId="3750" xr:uid="{00000000-0005-0000-0000-0000A50E0000}"/>
    <cellStyle name="20% - Accent2 2 2 44 14" xfId="3751" xr:uid="{00000000-0005-0000-0000-0000A60E0000}"/>
    <cellStyle name="20% - Accent2 2 2 44 15" xfId="3752" xr:uid="{00000000-0005-0000-0000-0000A70E0000}"/>
    <cellStyle name="20% - Accent2 2 2 44 16" xfId="3753" xr:uid="{00000000-0005-0000-0000-0000A80E0000}"/>
    <cellStyle name="20% - Accent2 2 2 44 17" xfId="3754" xr:uid="{00000000-0005-0000-0000-0000A90E0000}"/>
    <cellStyle name="20% - Accent2 2 2 44 18" xfId="3755" xr:uid="{00000000-0005-0000-0000-0000AA0E0000}"/>
    <cellStyle name="20% - Accent2 2 2 44 19" xfId="3756" xr:uid="{00000000-0005-0000-0000-0000AB0E0000}"/>
    <cellStyle name="20% - Accent2 2 2 44 2" xfId="3757" xr:uid="{00000000-0005-0000-0000-0000AC0E0000}"/>
    <cellStyle name="20% - Accent2 2 2 44 3" xfId="3758" xr:uid="{00000000-0005-0000-0000-0000AD0E0000}"/>
    <cellStyle name="20% - Accent2 2 2 44 4" xfId="3759" xr:uid="{00000000-0005-0000-0000-0000AE0E0000}"/>
    <cellStyle name="20% - Accent2 2 2 44 5" xfId="3760" xr:uid="{00000000-0005-0000-0000-0000AF0E0000}"/>
    <cellStyle name="20% - Accent2 2 2 44 6" xfId="3761" xr:uid="{00000000-0005-0000-0000-0000B00E0000}"/>
    <cellStyle name="20% - Accent2 2 2 44 7" xfId="3762" xr:uid="{00000000-0005-0000-0000-0000B10E0000}"/>
    <cellStyle name="20% - Accent2 2 2 44 8" xfId="3763" xr:uid="{00000000-0005-0000-0000-0000B20E0000}"/>
    <cellStyle name="20% - Accent2 2 2 44 9" xfId="3764" xr:uid="{00000000-0005-0000-0000-0000B30E0000}"/>
    <cellStyle name="20% - Accent2 2 2 45" xfId="3765" xr:uid="{00000000-0005-0000-0000-0000B40E0000}"/>
    <cellStyle name="20% - Accent2 2 2 45 10" xfId="3766" xr:uid="{00000000-0005-0000-0000-0000B50E0000}"/>
    <cellStyle name="20% - Accent2 2 2 45 11" xfId="3767" xr:uid="{00000000-0005-0000-0000-0000B60E0000}"/>
    <cellStyle name="20% - Accent2 2 2 45 12" xfId="3768" xr:uid="{00000000-0005-0000-0000-0000B70E0000}"/>
    <cellStyle name="20% - Accent2 2 2 45 13" xfId="3769" xr:uid="{00000000-0005-0000-0000-0000B80E0000}"/>
    <cellStyle name="20% - Accent2 2 2 45 14" xfId="3770" xr:uid="{00000000-0005-0000-0000-0000B90E0000}"/>
    <cellStyle name="20% - Accent2 2 2 45 15" xfId="3771" xr:uid="{00000000-0005-0000-0000-0000BA0E0000}"/>
    <cellStyle name="20% - Accent2 2 2 45 16" xfId="3772" xr:uid="{00000000-0005-0000-0000-0000BB0E0000}"/>
    <cellStyle name="20% - Accent2 2 2 45 17" xfId="3773" xr:uid="{00000000-0005-0000-0000-0000BC0E0000}"/>
    <cellStyle name="20% - Accent2 2 2 45 18" xfId="3774" xr:uid="{00000000-0005-0000-0000-0000BD0E0000}"/>
    <cellStyle name="20% - Accent2 2 2 45 19" xfId="3775" xr:uid="{00000000-0005-0000-0000-0000BE0E0000}"/>
    <cellStyle name="20% - Accent2 2 2 45 2" xfId="3776" xr:uid="{00000000-0005-0000-0000-0000BF0E0000}"/>
    <cellStyle name="20% - Accent2 2 2 45 3" xfId="3777" xr:uid="{00000000-0005-0000-0000-0000C00E0000}"/>
    <cellStyle name="20% - Accent2 2 2 45 4" xfId="3778" xr:uid="{00000000-0005-0000-0000-0000C10E0000}"/>
    <cellStyle name="20% - Accent2 2 2 45 5" xfId="3779" xr:uid="{00000000-0005-0000-0000-0000C20E0000}"/>
    <cellStyle name="20% - Accent2 2 2 45 6" xfId="3780" xr:uid="{00000000-0005-0000-0000-0000C30E0000}"/>
    <cellStyle name="20% - Accent2 2 2 45 7" xfId="3781" xr:uid="{00000000-0005-0000-0000-0000C40E0000}"/>
    <cellStyle name="20% - Accent2 2 2 45 8" xfId="3782" xr:uid="{00000000-0005-0000-0000-0000C50E0000}"/>
    <cellStyle name="20% - Accent2 2 2 45 9" xfId="3783" xr:uid="{00000000-0005-0000-0000-0000C60E0000}"/>
    <cellStyle name="20% - Accent2 2 2 46" xfId="3784" xr:uid="{00000000-0005-0000-0000-0000C70E0000}"/>
    <cellStyle name="20% - Accent2 2 2 46 10" xfId="3785" xr:uid="{00000000-0005-0000-0000-0000C80E0000}"/>
    <cellStyle name="20% - Accent2 2 2 46 11" xfId="3786" xr:uid="{00000000-0005-0000-0000-0000C90E0000}"/>
    <cellStyle name="20% - Accent2 2 2 46 12" xfId="3787" xr:uid="{00000000-0005-0000-0000-0000CA0E0000}"/>
    <cellStyle name="20% - Accent2 2 2 46 13" xfId="3788" xr:uid="{00000000-0005-0000-0000-0000CB0E0000}"/>
    <cellStyle name="20% - Accent2 2 2 46 14" xfId="3789" xr:uid="{00000000-0005-0000-0000-0000CC0E0000}"/>
    <cellStyle name="20% - Accent2 2 2 46 15" xfId="3790" xr:uid="{00000000-0005-0000-0000-0000CD0E0000}"/>
    <cellStyle name="20% - Accent2 2 2 46 16" xfId="3791" xr:uid="{00000000-0005-0000-0000-0000CE0E0000}"/>
    <cellStyle name="20% - Accent2 2 2 46 17" xfId="3792" xr:uid="{00000000-0005-0000-0000-0000CF0E0000}"/>
    <cellStyle name="20% - Accent2 2 2 46 18" xfId="3793" xr:uid="{00000000-0005-0000-0000-0000D00E0000}"/>
    <cellStyle name="20% - Accent2 2 2 46 19" xfId="3794" xr:uid="{00000000-0005-0000-0000-0000D10E0000}"/>
    <cellStyle name="20% - Accent2 2 2 46 2" xfId="3795" xr:uid="{00000000-0005-0000-0000-0000D20E0000}"/>
    <cellStyle name="20% - Accent2 2 2 46 3" xfId="3796" xr:uid="{00000000-0005-0000-0000-0000D30E0000}"/>
    <cellStyle name="20% - Accent2 2 2 46 4" xfId="3797" xr:uid="{00000000-0005-0000-0000-0000D40E0000}"/>
    <cellStyle name="20% - Accent2 2 2 46 5" xfId="3798" xr:uid="{00000000-0005-0000-0000-0000D50E0000}"/>
    <cellStyle name="20% - Accent2 2 2 46 6" xfId="3799" xr:uid="{00000000-0005-0000-0000-0000D60E0000}"/>
    <cellStyle name="20% - Accent2 2 2 46 7" xfId="3800" xr:uid="{00000000-0005-0000-0000-0000D70E0000}"/>
    <cellStyle name="20% - Accent2 2 2 46 8" xfId="3801" xr:uid="{00000000-0005-0000-0000-0000D80E0000}"/>
    <cellStyle name="20% - Accent2 2 2 46 9" xfId="3802" xr:uid="{00000000-0005-0000-0000-0000D90E0000}"/>
    <cellStyle name="20% - Accent2 2 2 47" xfId="3803" xr:uid="{00000000-0005-0000-0000-0000DA0E0000}"/>
    <cellStyle name="20% - Accent2 2 2 47 10" xfId="3804" xr:uid="{00000000-0005-0000-0000-0000DB0E0000}"/>
    <cellStyle name="20% - Accent2 2 2 47 11" xfId="3805" xr:uid="{00000000-0005-0000-0000-0000DC0E0000}"/>
    <cellStyle name="20% - Accent2 2 2 47 12" xfId="3806" xr:uid="{00000000-0005-0000-0000-0000DD0E0000}"/>
    <cellStyle name="20% - Accent2 2 2 47 13" xfId="3807" xr:uid="{00000000-0005-0000-0000-0000DE0E0000}"/>
    <cellStyle name="20% - Accent2 2 2 47 14" xfId="3808" xr:uid="{00000000-0005-0000-0000-0000DF0E0000}"/>
    <cellStyle name="20% - Accent2 2 2 47 15" xfId="3809" xr:uid="{00000000-0005-0000-0000-0000E00E0000}"/>
    <cellStyle name="20% - Accent2 2 2 47 16" xfId="3810" xr:uid="{00000000-0005-0000-0000-0000E10E0000}"/>
    <cellStyle name="20% - Accent2 2 2 47 17" xfId="3811" xr:uid="{00000000-0005-0000-0000-0000E20E0000}"/>
    <cellStyle name="20% - Accent2 2 2 47 18" xfId="3812" xr:uid="{00000000-0005-0000-0000-0000E30E0000}"/>
    <cellStyle name="20% - Accent2 2 2 47 19" xfId="3813" xr:uid="{00000000-0005-0000-0000-0000E40E0000}"/>
    <cellStyle name="20% - Accent2 2 2 47 2" xfId="3814" xr:uid="{00000000-0005-0000-0000-0000E50E0000}"/>
    <cellStyle name="20% - Accent2 2 2 47 3" xfId="3815" xr:uid="{00000000-0005-0000-0000-0000E60E0000}"/>
    <cellStyle name="20% - Accent2 2 2 47 4" xfId="3816" xr:uid="{00000000-0005-0000-0000-0000E70E0000}"/>
    <cellStyle name="20% - Accent2 2 2 47 5" xfId="3817" xr:uid="{00000000-0005-0000-0000-0000E80E0000}"/>
    <cellStyle name="20% - Accent2 2 2 47 6" xfId="3818" xr:uid="{00000000-0005-0000-0000-0000E90E0000}"/>
    <cellStyle name="20% - Accent2 2 2 47 7" xfId="3819" xr:uid="{00000000-0005-0000-0000-0000EA0E0000}"/>
    <cellStyle name="20% - Accent2 2 2 47 8" xfId="3820" xr:uid="{00000000-0005-0000-0000-0000EB0E0000}"/>
    <cellStyle name="20% - Accent2 2 2 47 9" xfId="3821" xr:uid="{00000000-0005-0000-0000-0000EC0E0000}"/>
    <cellStyle name="20% - Accent2 2 2 48" xfId="3822" xr:uid="{00000000-0005-0000-0000-0000ED0E0000}"/>
    <cellStyle name="20% - Accent2 2 2 48 10" xfId="3823" xr:uid="{00000000-0005-0000-0000-0000EE0E0000}"/>
    <cellStyle name="20% - Accent2 2 2 48 11" xfId="3824" xr:uid="{00000000-0005-0000-0000-0000EF0E0000}"/>
    <cellStyle name="20% - Accent2 2 2 48 12" xfId="3825" xr:uid="{00000000-0005-0000-0000-0000F00E0000}"/>
    <cellStyle name="20% - Accent2 2 2 48 13" xfId="3826" xr:uid="{00000000-0005-0000-0000-0000F10E0000}"/>
    <cellStyle name="20% - Accent2 2 2 48 14" xfId="3827" xr:uid="{00000000-0005-0000-0000-0000F20E0000}"/>
    <cellStyle name="20% - Accent2 2 2 48 15" xfId="3828" xr:uid="{00000000-0005-0000-0000-0000F30E0000}"/>
    <cellStyle name="20% - Accent2 2 2 48 16" xfId="3829" xr:uid="{00000000-0005-0000-0000-0000F40E0000}"/>
    <cellStyle name="20% - Accent2 2 2 48 17" xfId="3830" xr:uid="{00000000-0005-0000-0000-0000F50E0000}"/>
    <cellStyle name="20% - Accent2 2 2 48 18" xfId="3831" xr:uid="{00000000-0005-0000-0000-0000F60E0000}"/>
    <cellStyle name="20% - Accent2 2 2 48 19" xfId="3832" xr:uid="{00000000-0005-0000-0000-0000F70E0000}"/>
    <cellStyle name="20% - Accent2 2 2 48 2" xfId="3833" xr:uid="{00000000-0005-0000-0000-0000F80E0000}"/>
    <cellStyle name="20% - Accent2 2 2 48 3" xfId="3834" xr:uid="{00000000-0005-0000-0000-0000F90E0000}"/>
    <cellStyle name="20% - Accent2 2 2 48 4" xfId="3835" xr:uid="{00000000-0005-0000-0000-0000FA0E0000}"/>
    <cellStyle name="20% - Accent2 2 2 48 5" xfId="3836" xr:uid="{00000000-0005-0000-0000-0000FB0E0000}"/>
    <cellStyle name="20% - Accent2 2 2 48 6" xfId="3837" xr:uid="{00000000-0005-0000-0000-0000FC0E0000}"/>
    <cellStyle name="20% - Accent2 2 2 48 7" xfId="3838" xr:uid="{00000000-0005-0000-0000-0000FD0E0000}"/>
    <cellStyle name="20% - Accent2 2 2 48 8" xfId="3839" xr:uid="{00000000-0005-0000-0000-0000FE0E0000}"/>
    <cellStyle name="20% - Accent2 2 2 48 9" xfId="3840" xr:uid="{00000000-0005-0000-0000-0000FF0E0000}"/>
    <cellStyle name="20% - Accent2 2 2 49" xfId="3841" xr:uid="{00000000-0005-0000-0000-0000000F0000}"/>
    <cellStyle name="20% - Accent2 2 2 49 10" xfId="3842" xr:uid="{00000000-0005-0000-0000-0000010F0000}"/>
    <cellStyle name="20% - Accent2 2 2 49 11" xfId="3843" xr:uid="{00000000-0005-0000-0000-0000020F0000}"/>
    <cellStyle name="20% - Accent2 2 2 49 12" xfId="3844" xr:uid="{00000000-0005-0000-0000-0000030F0000}"/>
    <cellStyle name="20% - Accent2 2 2 49 13" xfId="3845" xr:uid="{00000000-0005-0000-0000-0000040F0000}"/>
    <cellStyle name="20% - Accent2 2 2 49 14" xfId="3846" xr:uid="{00000000-0005-0000-0000-0000050F0000}"/>
    <cellStyle name="20% - Accent2 2 2 49 15" xfId="3847" xr:uid="{00000000-0005-0000-0000-0000060F0000}"/>
    <cellStyle name="20% - Accent2 2 2 49 16" xfId="3848" xr:uid="{00000000-0005-0000-0000-0000070F0000}"/>
    <cellStyle name="20% - Accent2 2 2 49 17" xfId="3849" xr:uid="{00000000-0005-0000-0000-0000080F0000}"/>
    <cellStyle name="20% - Accent2 2 2 49 18" xfId="3850" xr:uid="{00000000-0005-0000-0000-0000090F0000}"/>
    <cellStyle name="20% - Accent2 2 2 49 19" xfId="3851" xr:uid="{00000000-0005-0000-0000-00000A0F0000}"/>
    <cellStyle name="20% - Accent2 2 2 49 2" xfId="3852" xr:uid="{00000000-0005-0000-0000-00000B0F0000}"/>
    <cellStyle name="20% - Accent2 2 2 49 3" xfId="3853" xr:uid="{00000000-0005-0000-0000-00000C0F0000}"/>
    <cellStyle name="20% - Accent2 2 2 49 4" xfId="3854" xr:uid="{00000000-0005-0000-0000-00000D0F0000}"/>
    <cellStyle name="20% - Accent2 2 2 49 5" xfId="3855" xr:uid="{00000000-0005-0000-0000-00000E0F0000}"/>
    <cellStyle name="20% - Accent2 2 2 49 6" xfId="3856" xr:uid="{00000000-0005-0000-0000-00000F0F0000}"/>
    <cellStyle name="20% - Accent2 2 2 49 7" xfId="3857" xr:uid="{00000000-0005-0000-0000-0000100F0000}"/>
    <cellStyle name="20% - Accent2 2 2 49 8" xfId="3858" xr:uid="{00000000-0005-0000-0000-0000110F0000}"/>
    <cellStyle name="20% - Accent2 2 2 49 9" xfId="3859" xr:uid="{00000000-0005-0000-0000-0000120F0000}"/>
    <cellStyle name="20% - Accent2 2 2 5" xfId="3860" xr:uid="{00000000-0005-0000-0000-0000130F0000}"/>
    <cellStyle name="20% - Accent2 2 2 5 10" xfId="3861" xr:uid="{00000000-0005-0000-0000-0000140F0000}"/>
    <cellStyle name="20% - Accent2 2 2 5 11" xfId="3862" xr:uid="{00000000-0005-0000-0000-0000150F0000}"/>
    <cellStyle name="20% - Accent2 2 2 5 12" xfId="3863" xr:uid="{00000000-0005-0000-0000-0000160F0000}"/>
    <cellStyle name="20% - Accent2 2 2 5 13" xfId="3864" xr:uid="{00000000-0005-0000-0000-0000170F0000}"/>
    <cellStyle name="20% - Accent2 2 2 5 14" xfId="3865" xr:uid="{00000000-0005-0000-0000-0000180F0000}"/>
    <cellStyle name="20% - Accent2 2 2 5 15" xfId="3866" xr:uid="{00000000-0005-0000-0000-0000190F0000}"/>
    <cellStyle name="20% - Accent2 2 2 5 16" xfId="3867" xr:uid="{00000000-0005-0000-0000-00001A0F0000}"/>
    <cellStyle name="20% - Accent2 2 2 5 17" xfId="3868" xr:uid="{00000000-0005-0000-0000-00001B0F0000}"/>
    <cellStyle name="20% - Accent2 2 2 5 18" xfId="3869" xr:uid="{00000000-0005-0000-0000-00001C0F0000}"/>
    <cellStyle name="20% - Accent2 2 2 5 19" xfId="3870" xr:uid="{00000000-0005-0000-0000-00001D0F0000}"/>
    <cellStyle name="20% - Accent2 2 2 5 2" xfId="3871" xr:uid="{00000000-0005-0000-0000-00001E0F0000}"/>
    <cellStyle name="20% - Accent2 2 2 5 3" xfId="3872" xr:uid="{00000000-0005-0000-0000-00001F0F0000}"/>
    <cellStyle name="20% - Accent2 2 2 5 4" xfId="3873" xr:uid="{00000000-0005-0000-0000-0000200F0000}"/>
    <cellStyle name="20% - Accent2 2 2 5 5" xfId="3874" xr:uid="{00000000-0005-0000-0000-0000210F0000}"/>
    <cellStyle name="20% - Accent2 2 2 5 6" xfId="3875" xr:uid="{00000000-0005-0000-0000-0000220F0000}"/>
    <cellStyle name="20% - Accent2 2 2 5 7" xfId="3876" xr:uid="{00000000-0005-0000-0000-0000230F0000}"/>
    <cellStyle name="20% - Accent2 2 2 5 8" xfId="3877" xr:uid="{00000000-0005-0000-0000-0000240F0000}"/>
    <cellStyle name="20% - Accent2 2 2 5 9" xfId="3878" xr:uid="{00000000-0005-0000-0000-0000250F0000}"/>
    <cellStyle name="20% - Accent2 2 2 50" xfId="3879" xr:uid="{00000000-0005-0000-0000-0000260F0000}"/>
    <cellStyle name="20% - Accent2 2 2 50 10" xfId="3880" xr:uid="{00000000-0005-0000-0000-0000270F0000}"/>
    <cellStyle name="20% - Accent2 2 2 50 11" xfId="3881" xr:uid="{00000000-0005-0000-0000-0000280F0000}"/>
    <cellStyle name="20% - Accent2 2 2 50 12" xfId="3882" xr:uid="{00000000-0005-0000-0000-0000290F0000}"/>
    <cellStyle name="20% - Accent2 2 2 50 13" xfId="3883" xr:uid="{00000000-0005-0000-0000-00002A0F0000}"/>
    <cellStyle name="20% - Accent2 2 2 50 14" xfId="3884" xr:uid="{00000000-0005-0000-0000-00002B0F0000}"/>
    <cellStyle name="20% - Accent2 2 2 50 15" xfId="3885" xr:uid="{00000000-0005-0000-0000-00002C0F0000}"/>
    <cellStyle name="20% - Accent2 2 2 50 16" xfId="3886" xr:uid="{00000000-0005-0000-0000-00002D0F0000}"/>
    <cellStyle name="20% - Accent2 2 2 50 17" xfId="3887" xr:uid="{00000000-0005-0000-0000-00002E0F0000}"/>
    <cellStyle name="20% - Accent2 2 2 50 18" xfId="3888" xr:uid="{00000000-0005-0000-0000-00002F0F0000}"/>
    <cellStyle name="20% - Accent2 2 2 50 19" xfId="3889" xr:uid="{00000000-0005-0000-0000-0000300F0000}"/>
    <cellStyle name="20% - Accent2 2 2 50 2" xfId="3890" xr:uid="{00000000-0005-0000-0000-0000310F0000}"/>
    <cellStyle name="20% - Accent2 2 2 50 3" xfId="3891" xr:uid="{00000000-0005-0000-0000-0000320F0000}"/>
    <cellStyle name="20% - Accent2 2 2 50 4" xfId="3892" xr:uid="{00000000-0005-0000-0000-0000330F0000}"/>
    <cellStyle name="20% - Accent2 2 2 50 5" xfId="3893" xr:uid="{00000000-0005-0000-0000-0000340F0000}"/>
    <cellStyle name="20% - Accent2 2 2 50 6" xfId="3894" xr:uid="{00000000-0005-0000-0000-0000350F0000}"/>
    <cellStyle name="20% - Accent2 2 2 50 7" xfId="3895" xr:uid="{00000000-0005-0000-0000-0000360F0000}"/>
    <cellStyle name="20% - Accent2 2 2 50 8" xfId="3896" xr:uid="{00000000-0005-0000-0000-0000370F0000}"/>
    <cellStyle name="20% - Accent2 2 2 50 9" xfId="3897" xr:uid="{00000000-0005-0000-0000-0000380F0000}"/>
    <cellStyle name="20% - Accent2 2 2 51" xfId="3898" xr:uid="{00000000-0005-0000-0000-0000390F0000}"/>
    <cellStyle name="20% - Accent2 2 2 51 10" xfId="3899" xr:uid="{00000000-0005-0000-0000-00003A0F0000}"/>
    <cellStyle name="20% - Accent2 2 2 51 11" xfId="3900" xr:uid="{00000000-0005-0000-0000-00003B0F0000}"/>
    <cellStyle name="20% - Accent2 2 2 51 12" xfId="3901" xr:uid="{00000000-0005-0000-0000-00003C0F0000}"/>
    <cellStyle name="20% - Accent2 2 2 51 13" xfId="3902" xr:uid="{00000000-0005-0000-0000-00003D0F0000}"/>
    <cellStyle name="20% - Accent2 2 2 51 14" xfId="3903" xr:uid="{00000000-0005-0000-0000-00003E0F0000}"/>
    <cellStyle name="20% - Accent2 2 2 51 15" xfId="3904" xr:uid="{00000000-0005-0000-0000-00003F0F0000}"/>
    <cellStyle name="20% - Accent2 2 2 51 16" xfId="3905" xr:uid="{00000000-0005-0000-0000-0000400F0000}"/>
    <cellStyle name="20% - Accent2 2 2 51 17" xfId="3906" xr:uid="{00000000-0005-0000-0000-0000410F0000}"/>
    <cellStyle name="20% - Accent2 2 2 51 18" xfId="3907" xr:uid="{00000000-0005-0000-0000-0000420F0000}"/>
    <cellStyle name="20% - Accent2 2 2 51 19" xfId="3908" xr:uid="{00000000-0005-0000-0000-0000430F0000}"/>
    <cellStyle name="20% - Accent2 2 2 51 2" xfId="3909" xr:uid="{00000000-0005-0000-0000-0000440F0000}"/>
    <cellStyle name="20% - Accent2 2 2 51 3" xfId="3910" xr:uid="{00000000-0005-0000-0000-0000450F0000}"/>
    <cellStyle name="20% - Accent2 2 2 51 4" xfId="3911" xr:uid="{00000000-0005-0000-0000-0000460F0000}"/>
    <cellStyle name="20% - Accent2 2 2 51 5" xfId="3912" xr:uid="{00000000-0005-0000-0000-0000470F0000}"/>
    <cellStyle name="20% - Accent2 2 2 51 6" xfId="3913" xr:uid="{00000000-0005-0000-0000-0000480F0000}"/>
    <cellStyle name="20% - Accent2 2 2 51 7" xfId="3914" xr:uid="{00000000-0005-0000-0000-0000490F0000}"/>
    <cellStyle name="20% - Accent2 2 2 51 8" xfId="3915" xr:uid="{00000000-0005-0000-0000-00004A0F0000}"/>
    <cellStyle name="20% - Accent2 2 2 51 9" xfId="3916" xr:uid="{00000000-0005-0000-0000-00004B0F0000}"/>
    <cellStyle name="20% - Accent2 2 2 52" xfId="3917" xr:uid="{00000000-0005-0000-0000-00004C0F0000}"/>
    <cellStyle name="20% - Accent2 2 2 52 10" xfId="3918" xr:uid="{00000000-0005-0000-0000-00004D0F0000}"/>
    <cellStyle name="20% - Accent2 2 2 52 11" xfId="3919" xr:uid="{00000000-0005-0000-0000-00004E0F0000}"/>
    <cellStyle name="20% - Accent2 2 2 52 12" xfId="3920" xr:uid="{00000000-0005-0000-0000-00004F0F0000}"/>
    <cellStyle name="20% - Accent2 2 2 52 13" xfId="3921" xr:uid="{00000000-0005-0000-0000-0000500F0000}"/>
    <cellStyle name="20% - Accent2 2 2 52 14" xfId="3922" xr:uid="{00000000-0005-0000-0000-0000510F0000}"/>
    <cellStyle name="20% - Accent2 2 2 52 15" xfId="3923" xr:uid="{00000000-0005-0000-0000-0000520F0000}"/>
    <cellStyle name="20% - Accent2 2 2 52 16" xfId="3924" xr:uid="{00000000-0005-0000-0000-0000530F0000}"/>
    <cellStyle name="20% - Accent2 2 2 52 17" xfId="3925" xr:uid="{00000000-0005-0000-0000-0000540F0000}"/>
    <cellStyle name="20% - Accent2 2 2 52 18" xfId="3926" xr:uid="{00000000-0005-0000-0000-0000550F0000}"/>
    <cellStyle name="20% - Accent2 2 2 52 19" xfId="3927" xr:uid="{00000000-0005-0000-0000-0000560F0000}"/>
    <cellStyle name="20% - Accent2 2 2 52 2" xfId="3928" xr:uid="{00000000-0005-0000-0000-0000570F0000}"/>
    <cellStyle name="20% - Accent2 2 2 52 3" xfId="3929" xr:uid="{00000000-0005-0000-0000-0000580F0000}"/>
    <cellStyle name="20% - Accent2 2 2 52 4" xfId="3930" xr:uid="{00000000-0005-0000-0000-0000590F0000}"/>
    <cellStyle name="20% - Accent2 2 2 52 5" xfId="3931" xr:uid="{00000000-0005-0000-0000-00005A0F0000}"/>
    <cellStyle name="20% - Accent2 2 2 52 6" xfId="3932" xr:uid="{00000000-0005-0000-0000-00005B0F0000}"/>
    <cellStyle name="20% - Accent2 2 2 52 7" xfId="3933" xr:uid="{00000000-0005-0000-0000-00005C0F0000}"/>
    <cellStyle name="20% - Accent2 2 2 52 8" xfId="3934" xr:uid="{00000000-0005-0000-0000-00005D0F0000}"/>
    <cellStyle name="20% - Accent2 2 2 52 9" xfId="3935" xr:uid="{00000000-0005-0000-0000-00005E0F0000}"/>
    <cellStyle name="20% - Accent2 2 2 53" xfId="3936" xr:uid="{00000000-0005-0000-0000-00005F0F0000}"/>
    <cellStyle name="20% - Accent2 2 2 53 10" xfId="3937" xr:uid="{00000000-0005-0000-0000-0000600F0000}"/>
    <cellStyle name="20% - Accent2 2 2 53 11" xfId="3938" xr:uid="{00000000-0005-0000-0000-0000610F0000}"/>
    <cellStyle name="20% - Accent2 2 2 53 12" xfId="3939" xr:uid="{00000000-0005-0000-0000-0000620F0000}"/>
    <cellStyle name="20% - Accent2 2 2 53 13" xfId="3940" xr:uid="{00000000-0005-0000-0000-0000630F0000}"/>
    <cellStyle name="20% - Accent2 2 2 53 14" xfId="3941" xr:uid="{00000000-0005-0000-0000-0000640F0000}"/>
    <cellStyle name="20% - Accent2 2 2 53 15" xfId="3942" xr:uid="{00000000-0005-0000-0000-0000650F0000}"/>
    <cellStyle name="20% - Accent2 2 2 53 16" xfId="3943" xr:uid="{00000000-0005-0000-0000-0000660F0000}"/>
    <cellStyle name="20% - Accent2 2 2 53 17" xfId="3944" xr:uid="{00000000-0005-0000-0000-0000670F0000}"/>
    <cellStyle name="20% - Accent2 2 2 53 18" xfId="3945" xr:uid="{00000000-0005-0000-0000-0000680F0000}"/>
    <cellStyle name="20% - Accent2 2 2 53 19" xfId="3946" xr:uid="{00000000-0005-0000-0000-0000690F0000}"/>
    <cellStyle name="20% - Accent2 2 2 53 2" xfId="3947" xr:uid="{00000000-0005-0000-0000-00006A0F0000}"/>
    <cellStyle name="20% - Accent2 2 2 53 3" xfId="3948" xr:uid="{00000000-0005-0000-0000-00006B0F0000}"/>
    <cellStyle name="20% - Accent2 2 2 53 4" xfId="3949" xr:uid="{00000000-0005-0000-0000-00006C0F0000}"/>
    <cellStyle name="20% - Accent2 2 2 53 5" xfId="3950" xr:uid="{00000000-0005-0000-0000-00006D0F0000}"/>
    <cellStyle name="20% - Accent2 2 2 53 6" xfId="3951" xr:uid="{00000000-0005-0000-0000-00006E0F0000}"/>
    <cellStyle name="20% - Accent2 2 2 53 7" xfId="3952" xr:uid="{00000000-0005-0000-0000-00006F0F0000}"/>
    <cellStyle name="20% - Accent2 2 2 53 8" xfId="3953" xr:uid="{00000000-0005-0000-0000-0000700F0000}"/>
    <cellStyle name="20% - Accent2 2 2 53 9" xfId="3954" xr:uid="{00000000-0005-0000-0000-0000710F0000}"/>
    <cellStyle name="20% - Accent2 2 2 54" xfId="3955" xr:uid="{00000000-0005-0000-0000-0000720F0000}"/>
    <cellStyle name="20% - Accent2 2 2 54 10" xfId="3956" xr:uid="{00000000-0005-0000-0000-0000730F0000}"/>
    <cellStyle name="20% - Accent2 2 2 54 11" xfId="3957" xr:uid="{00000000-0005-0000-0000-0000740F0000}"/>
    <cellStyle name="20% - Accent2 2 2 54 12" xfId="3958" xr:uid="{00000000-0005-0000-0000-0000750F0000}"/>
    <cellStyle name="20% - Accent2 2 2 54 13" xfId="3959" xr:uid="{00000000-0005-0000-0000-0000760F0000}"/>
    <cellStyle name="20% - Accent2 2 2 54 14" xfId="3960" xr:uid="{00000000-0005-0000-0000-0000770F0000}"/>
    <cellStyle name="20% - Accent2 2 2 54 15" xfId="3961" xr:uid="{00000000-0005-0000-0000-0000780F0000}"/>
    <cellStyle name="20% - Accent2 2 2 54 16" xfId="3962" xr:uid="{00000000-0005-0000-0000-0000790F0000}"/>
    <cellStyle name="20% - Accent2 2 2 54 17" xfId="3963" xr:uid="{00000000-0005-0000-0000-00007A0F0000}"/>
    <cellStyle name="20% - Accent2 2 2 54 18" xfId="3964" xr:uid="{00000000-0005-0000-0000-00007B0F0000}"/>
    <cellStyle name="20% - Accent2 2 2 54 19" xfId="3965" xr:uid="{00000000-0005-0000-0000-00007C0F0000}"/>
    <cellStyle name="20% - Accent2 2 2 54 2" xfId="3966" xr:uid="{00000000-0005-0000-0000-00007D0F0000}"/>
    <cellStyle name="20% - Accent2 2 2 54 3" xfId="3967" xr:uid="{00000000-0005-0000-0000-00007E0F0000}"/>
    <cellStyle name="20% - Accent2 2 2 54 4" xfId="3968" xr:uid="{00000000-0005-0000-0000-00007F0F0000}"/>
    <cellStyle name="20% - Accent2 2 2 54 5" xfId="3969" xr:uid="{00000000-0005-0000-0000-0000800F0000}"/>
    <cellStyle name="20% - Accent2 2 2 54 6" xfId="3970" xr:uid="{00000000-0005-0000-0000-0000810F0000}"/>
    <cellStyle name="20% - Accent2 2 2 54 7" xfId="3971" xr:uid="{00000000-0005-0000-0000-0000820F0000}"/>
    <cellStyle name="20% - Accent2 2 2 54 8" xfId="3972" xr:uid="{00000000-0005-0000-0000-0000830F0000}"/>
    <cellStyle name="20% - Accent2 2 2 54 9" xfId="3973" xr:uid="{00000000-0005-0000-0000-0000840F0000}"/>
    <cellStyle name="20% - Accent2 2 2 55" xfId="3974" xr:uid="{00000000-0005-0000-0000-0000850F0000}"/>
    <cellStyle name="20% - Accent2 2 2 55 10" xfId="3975" xr:uid="{00000000-0005-0000-0000-0000860F0000}"/>
    <cellStyle name="20% - Accent2 2 2 55 11" xfId="3976" xr:uid="{00000000-0005-0000-0000-0000870F0000}"/>
    <cellStyle name="20% - Accent2 2 2 55 12" xfId="3977" xr:uid="{00000000-0005-0000-0000-0000880F0000}"/>
    <cellStyle name="20% - Accent2 2 2 55 13" xfId="3978" xr:uid="{00000000-0005-0000-0000-0000890F0000}"/>
    <cellStyle name="20% - Accent2 2 2 55 14" xfId="3979" xr:uid="{00000000-0005-0000-0000-00008A0F0000}"/>
    <cellStyle name="20% - Accent2 2 2 55 15" xfId="3980" xr:uid="{00000000-0005-0000-0000-00008B0F0000}"/>
    <cellStyle name="20% - Accent2 2 2 55 16" xfId="3981" xr:uid="{00000000-0005-0000-0000-00008C0F0000}"/>
    <cellStyle name="20% - Accent2 2 2 55 17" xfId="3982" xr:uid="{00000000-0005-0000-0000-00008D0F0000}"/>
    <cellStyle name="20% - Accent2 2 2 55 18" xfId="3983" xr:uid="{00000000-0005-0000-0000-00008E0F0000}"/>
    <cellStyle name="20% - Accent2 2 2 55 19" xfId="3984" xr:uid="{00000000-0005-0000-0000-00008F0F0000}"/>
    <cellStyle name="20% - Accent2 2 2 55 2" xfId="3985" xr:uid="{00000000-0005-0000-0000-0000900F0000}"/>
    <cellStyle name="20% - Accent2 2 2 55 3" xfId="3986" xr:uid="{00000000-0005-0000-0000-0000910F0000}"/>
    <cellStyle name="20% - Accent2 2 2 55 4" xfId="3987" xr:uid="{00000000-0005-0000-0000-0000920F0000}"/>
    <cellStyle name="20% - Accent2 2 2 55 5" xfId="3988" xr:uid="{00000000-0005-0000-0000-0000930F0000}"/>
    <cellStyle name="20% - Accent2 2 2 55 6" xfId="3989" xr:uid="{00000000-0005-0000-0000-0000940F0000}"/>
    <cellStyle name="20% - Accent2 2 2 55 7" xfId="3990" xr:uid="{00000000-0005-0000-0000-0000950F0000}"/>
    <cellStyle name="20% - Accent2 2 2 55 8" xfId="3991" xr:uid="{00000000-0005-0000-0000-0000960F0000}"/>
    <cellStyle name="20% - Accent2 2 2 55 9" xfId="3992" xr:uid="{00000000-0005-0000-0000-0000970F0000}"/>
    <cellStyle name="20% - Accent2 2 2 56" xfId="3993" xr:uid="{00000000-0005-0000-0000-0000980F0000}"/>
    <cellStyle name="20% - Accent2 2 2 56 10" xfId="3994" xr:uid="{00000000-0005-0000-0000-0000990F0000}"/>
    <cellStyle name="20% - Accent2 2 2 56 11" xfId="3995" xr:uid="{00000000-0005-0000-0000-00009A0F0000}"/>
    <cellStyle name="20% - Accent2 2 2 56 12" xfId="3996" xr:uid="{00000000-0005-0000-0000-00009B0F0000}"/>
    <cellStyle name="20% - Accent2 2 2 56 13" xfId="3997" xr:uid="{00000000-0005-0000-0000-00009C0F0000}"/>
    <cellStyle name="20% - Accent2 2 2 56 14" xfId="3998" xr:uid="{00000000-0005-0000-0000-00009D0F0000}"/>
    <cellStyle name="20% - Accent2 2 2 56 15" xfId="3999" xr:uid="{00000000-0005-0000-0000-00009E0F0000}"/>
    <cellStyle name="20% - Accent2 2 2 56 16" xfId="4000" xr:uid="{00000000-0005-0000-0000-00009F0F0000}"/>
    <cellStyle name="20% - Accent2 2 2 56 17" xfId="4001" xr:uid="{00000000-0005-0000-0000-0000A00F0000}"/>
    <cellStyle name="20% - Accent2 2 2 56 18" xfId="4002" xr:uid="{00000000-0005-0000-0000-0000A10F0000}"/>
    <cellStyle name="20% - Accent2 2 2 56 19" xfId="4003" xr:uid="{00000000-0005-0000-0000-0000A20F0000}"/>
    <cellStyle name="20% - Accent2 2 2 56 2" xfId="4004" xr:uid="{00000000-0005-0000-0000-0000A30F0000}"/>
    <cellStyle name="20% - Accent2 2 2 56 3" xfId="4005" xr:uid="{00000000-0005-0000-0000-0000A40F0000}"/>
    <cellStyle name="20% - Accent2 2 2 56 4" xfId="4006" xr:uid="{00000000-0005-0000-0000-0000A50F0000}"/>
    <cellStyle name="20% - Accent2 2 2 56 5" xfId="4007" xr:uid="{00000000-0005-0000-0000-0000A60F0000}"/>
    <cellStyle name="20% - Accent2 2 2 56 6" xfId="4008" xr:uid="{00000000-0005-0000-0000-0000A70F0000}"/>
    <cellStyle name="20% - Accent2 2 2 56 7" xfId="4009" xr:uid="{00000000-0005-0000-0000-0000A80F0000}"/>
    <cellStyle name="20% - Accent2 2 2 56 8" xfId="4010" xr:uid="{00000000-0005-0000-0000-0000A90F0000}"/>
    <cellStyle name="20% - Accent2 2 2 56 9" xfId="4011" xr:uid="{00000000-0005-0000-0000-0000AA0F0000}"/>
    <cellStyle name="20% - Accent2 2 2 57" xfId="4012" xr:uid="{00000000-0005-0000-0000-0000AB0F0000}"/>
    <cellStyle name="20% - Accent2 2 2 57 10" xfId="4013" xr:uid="{00000000-0005-0000-0000-0000AC0F0000}"/>
    <cellStyle name="20% - Accent2 2 2 57 11" xfId="4014" xr:uid="{00000000-0005-0000-0000-0000AD0F0000}"/>
    <cellStyle name="20% - Accent2 2 2 57 12" xfId="4015" xr:uid="{00000000-0005-0000-0000-0000AE0F0000}"/>
    <cellStyle name="20% - Accent2 2 2 57 13" xfId="4016" xr:uid="{00000000-0005-0000-0000-0000AF0F0000}"/>
    <cellStyle name="20% - Accent2 2 2 57 14" xfId="4017" xr:uid="{00000000-0005-0000-0000-0000B00F0000}"/>
    <cellStyle name="20% - Accent2 2 2 57 15" xfId="4018" xr:uid="{00000000-0005-0000-0000-0000B10F0000}"/>
    <cellStyle name="20% - Accent2 2 2 57 16" xfId="4019" xr:uid="{00000000-0005-0000-0000-0000B20F0000}"/>
    <cellStyle name="20% - Accent2 2 2 57 17" xfId="4020" xr:uid="{00000000-0005-0000-0000-0000B30F0000}"/>
    <cellStyle name="20% - Accent2 2 2 57 18" xfId="4021" xr:uid="{00000000-0005-0000-0000-0000B40F0000}"/>
    <cellStyle name="20% - Accent2 2 2 57 19" xfId="4022" xr:uid="{00000000-0005-0000-0000-0000B50F0000}"/>
    <cellStyle name="20% - Accent2 2 2 57 2" xfId="4023" xr:uid="{00000000-0005-0000-0000-0000B60F0000}"/>
    <cellStyle name="20% - Accent2 2 2 57 3" xfId="4024" xr:uid="{00000000-0005-0000-0000-0000B70F0000}"/>
    <cellStyle name="20% - Accent2 2 2 57 4" xfId="4025" xr:uid="{00000000-0005-0000-0000-0000B80F0000}"/>
    <cellStyle name="20% - Accent2 2 2 57 5" xfId="4026" xr:uid="{00000000-0005-0000-0000-0000B90F0000}"/>
    <cellStyle name="20% - Accent2 2 2 57 6" xfId="4027" xr:uid="{00000000-0005-0000-0000-0000BA0F0000}"/>
    <cellStyle name="20% - Accent2 2 2 57 7" xfId="4028" xr:uid="{00000000-0005-0000-0000-0000BB0F0000}"/>
    <cellStyle name="20% - Accent2 2 2 57 8" xfId="4029" xr:uid="{00000000-0005-0000-0000-0000BC0F0000}"/>
    <cellStyle name="20% - Accent2 2 2 57 9" xfId="4030" xr:uid="{00000000-0005-0000-0000-0000BD0F0000}"/>
    <cellStyle name="20% - Accent2 2 2 58" xfId="4031" xr:uid="{00000000-0005-0000-0000-0000BE0F0000}"/>
    <cellStyle name="20% - Accent2 2 2 58 10" xfId="4032" xr:uid="{00000000-0005-0000-0000-0000BF0F0000}"/>
    <cellStyle name="20% - Accent2 2 2 58 11" xfId="4033" xr:uid="{00000000-0005-0000-0000-0000C00F0000}"/>
    <cellStyle name="20% - Accent2 2 2 58 12" xfId="4034" xr:uid="{00000000-0005-0000-0000-0000C10F0000}"/>
    <cellStyle name="20% - Accent2 2 2 58 13" xfId="4035" xr:uid="{00000000-0005-0000-0000-0000C20F0000}"/>
    <cellStyle name="20% - Accent2 2 2 58 14" xfId="4036" xr:uid="{00000000-0005-0000-0000-0000C30F0000}"/>
    <cellStyle name="20% - Accent2 2 2 58 15" xfId="4037" xr:uid="{00000000-0005-0000-0000-0000C40F0000}"/>
    <cellStyle name="20% - Accent2 2 2 58 16" xfId="4038" xr:uid="{00000000-0005-0000-0000-0000C50F0000}"/>
    <cellStyle name="20% - Accent2 2 2 58 17" xfId="4039" xr:uid="{00000000-0005-0000-0000-0000C60F0000}"/>
    <cellStyle name="20% - Accent2 2 2 58 18" xfId="4040" xr:uid="{00000000-0005-0000-0000-0000C70F0000}"/>
    <cellStyle name="20% - Accent2 2 2 58 19" xfId="4041" xr:uid="{00000000-0005-0000-0000-0000C80F0000}"/>
    <cellStyle name="20% - Accent2 2 2 58 2" xfId="4042" xr:uid="{00000000-0005-0000-0000-0000C90F0000}"/>
    <cellStyle name="20% - Accent2 2 2 58 3" xfId="4043" xr:uid="{00000000-0005-0000-0000-0000CA0F0000}"/>
    <cellStyle name="20% - Accent2 2 2 58 4" xfId="4044" xr:uid="{00000000-0005-0000-0000-0000CB0F0000}"/>
    <cellStyle name="20% - Accent2 2 2 58 5" xfId="4045" xr:uid="{00000000-0005-0000-0000-0000CC0F0000}"/>
    <cellStyle name="20% - Accent2 2 2 58 6" xfId="4046" xr:uid="{00000000-0005-0000-0000-0000CD0F0000}"/>
    <cellStyle name="20% - Accent2 2 2 58 7" xfId="4047" xr:uid="{00000000-0005-0000-0000-0000CE0F0000}"/>
    <cellStyle name="20% - Accent2 2 2 58 8" xfId="4048" xr:uid="{00000000-0005-0000-0000-0000CF0F0000}"/>
    <cellStyle name="20% - Accent2 2 2 58 9" xfId="4049" xr:uid="{00000000-0005-0000-0000-0000D00F0000}"/>
    <cellStyle name="20% - Accent2 2 2 59" xfId="4050" xr:uid="{00000000-0005-0000-0000-0000D10F0000}"/>
    <cellStyle name="20% - Accent2 2 2 59 10" xfId="4051" xr:uid="{00000000-0005-0000-0000-0000D20F0000}"/>
    <cellStyle name="20% - Accent2 2 2 59 11" xfId="4052" xr:uid="{00000000-0005-0000-0000-0000D30F0000}"/>
    <cellStyle name="20% - Accent2 2 2 59 12" xfId="4053" xr:uid="{00000000-0005-0000-0000-0000D40F0000}"/>
    <cellStyle name="20% - Accent2 2 2 59 13" xfId="4054" xr:uid="{00000000-0005-0000-0000-0000D50F0000}"/>
    <cellStyle name="20% - Accent2 2 2 59 14" xfId="4055" xr:uid="{00000000-0005-0000-0000-0000D60F0000}"/>
    <cellStyle name="20% - Accent2 2 2 59 15" xfId="4056" xr:uid="{00000000-0005-0000-0000-0000D70F0000}"/>
    <cellStyle name="20% - Accent2 2 2 59 16" xfId="4057" xr:uid="{00000000-0005-0000-0000-0000D80F0000}"/>
    <cellStyle name="20% - Accent2 2 2 59 17" xfId="4058" xr:uid="{00000000-0005-0000-0000-0000D90F0000}"/>
    <cellStyle name="20% - Accent2 2 2 59 18" xfId="4059" xr:uid="{00000000-0005-0000-0000-0000DA0F0000}"/>
    <cellStyle name="20% - Accent2 2 2 59 19" xfId="4060" xr:uid="{00000000-0005-0000-0000-0000DB0F0000}"/>
    <cellStyle name="20% - Accent2 2 2 59 2" xfId="4061" xr:uid="{00000000-0005-0000-0000-0000DC0F0000}"/>
    <cellStyle name="20% - Accent2 2 2 59 3" xfId="4062" xr:uid="{00000000-0005-0000-0000-0000DD0F0000}"/>
    <cellStyle name="20% - Accent2 2 2 59 4" xfId="4063" xr:uid="{00000000-0005-0000-0000-0000DE0F0000}"/>
    <cellStyle name="20% - Accent2 2 2 59 5" xfId="4064" xr:uid="{00000000-0005-0000-0000-0000DF0F0000}"/>
    <cellStyle name="20% - Accent2 2 2 59 6" xfId="4065" xr:uid="{00000000-0005-0000-0000-0000E00F0000}"/>
    <cellStyle name="20% - Accent2 2 2 59 7" xfId="4066" xr:uid="{00000000-0005-0000-0000-0000E10F0000}"/>
    <cellStyle name="20% - Accent2 2 2 59 8" xfId="4067" xr:uid="{00000000-0005-0000-0000-0000E20F0000}"/>
    <cellStyle name="20% - Accent2 2 2 59 9" xfId="4068" xr:uid="{00000000-0005-0000-0000-0000E30F0000}"/>
    <cellStyle name="20% - Accent2 2 2 6" xfId="4069" xr:uid="{00000000-0005-0000-0000-0000E40F0000}"/>
    <cellStyle name="20% - Accent2 2 2 6 10" xfId="4070" xr:uid="{00000000-0005-0000-0000-0000E50F0000}"/>
    <cellStyle name="20% - Accent2 2 2 6 11" xfId="4071" xr:uid="{00000000-0005-0000-0000-0000E60F0000}"/>
    <cellStyle name="20% - Accent2 2 2 6 12" xfId="4072" xr:uid="{00000000-0005-0000-0000-0000E70F0000}"/>
    <cellStyle name="20% - Accent2 2 2 6 13" xfId="4073" xr:uid="{00000000-0005-0000-0000-0000E80F0000}"/>
    <cellStyle name="20% - Accent2 2 2 6 14" xfId="4074" xr:uid="{00000000-0005-0000-0000-0000E90F0000}"/>
    <cellStyle name="20% - Accent2 2 2 6 15" xfId="4075" xr:uid="{00000000-0005-0000-0000-0000EA0F0000}"/>
    <cellStyle name="20% - Accent2 2 2 6 16" xfId="4076" xr:uid="{00000000-0005-0000-0000-0000EB0F0000}"/>
    <cellStyle name="20% - Accent2 2 2 6 17" xfId="4077" xr:uid="{00000000-0005-0000-0000-0000EC0F0000}"/>
    <cellStyle name="20% - Accent2 2 2 6 18" xfId="4078" xr:uid="{00000000-0005-0000-0000-0000ED0F0000}"/>
    <cellStyle name="20% - Accent2 2 2 6 19" xfId="4079" xr:uid="{00000000-0005-0000-0000-0000EE0F0000}"/>
    <cellStyle name="20% - Accent2 2 2 6 2" xfId="4080" xr:uid="{00000000-0005-0000-0000-0000EF0F0000}"/>
    <cellStyle name="20% - Accent2 2 2 6 3" xfId="4081" xr:uid="{00000000-0005-0000-0000-0000F00F0000}"/>
    <cellStyle name="20% - Accent2 2 2 6 4" xfId="4082" xr:uid="{00000000-0005-0000-0000-0000F10F0000}"/>
    <cellStyle name="20% - Accent2 2 2 6 5" xfId="4083" xr:uid="{00000000-0005-0000-0000-0000F20F0000}"/>
    <cellStyle name="20% - Accent2 2 2 6 6" xfId="4084" xr:uid="{00000000-0005-0000-0000-0000F30F0000}"/>
    <cellStyle name="20% - Accent2 2 2 6 7" xfId="4085" xr:uid="{00000000-0005-0000-0000-0000F40F0000}"/>
    <cellStyle name="20% - Accent2 2 2 6 8" xfId="4086" xr:uid="{00000000-0005-0000-0000-0000F50F0000}"/>
    <cellStyle name="20% - Accent2 2 2 6 9" xfId="4087" xr:uid="{00000000-0005-0000-0000-0000F60F0000}"/>
    <cellStyle name="20% - Accent2 2 2 60" xfId="4088" xr:uid="{00000000-0005-0000-0000-0000F70F0000}"/>
    <cellStyle name="20% - Accent2 2 2 60 10" xfId="4089" xr:uid="{00000000-0005-0000-0000-0000F80F0000}"/>
    <cellStyle name="20% - Accent2 2 2 60 11" xfId="4090" xr:uid="{00000000-0005-0000-0000-0000F90F0000}"/>
    <cellStyle name="20% - Accent2 2 2 60 12" xfId="4091" xr:uid="{00000000-0005-0000-0000-0000FA0F0000}"/>
    <cellStyle name="20% - Accent2 2 2 60 13" xfId="4092" xr:uid="{00000000-0005-0000-0000-0000FB0F0000}"/>
    <cellStyle name="20% - Accent2 2 2 60 14" xfId="4093" xr:uid="{00000000-0005-0000-0000-0000FC0F0000}"/>
    <cellStyle name="20% - Accent2 2 2 60 15" xfId="4094" xr:uid="{00000000-0005-0000-0000-0000FD0F0000}"/>
    <cellStyle name="20% - Accent2 2 2 60 16" xfId="4095" xr:uid="{00000000-0005-0000-0000-0000FE0F0000}"/>
    <cellStyle name="20% - Accent2 2 2 60 17" xfId="4096" xr:uid="{00000000-0005-0000-0000-0000FF0F0000}"/>
    <cellStyle name="20% - Accent2 2 2 60 18" xfId="4097" xr:uid="{00000000-0005-0000-0000-000000100000}"/>
    <cellStyle name="20% - Accent2 2 2 60 19" xfId="4098" xr:uid="{00000000-0005-0000-0000-000001100000}"/>
    <cellStyle name="20% - Accent2 2 2 60 2" xfId="4099" xr:uid="{00000000-0005-0000-0000-000002100000}"/>
    <cellStyle name="20% - Accent2 2 2 60 3" xfId="4100" xr:uid="{00000000-0005-0000-0000-000003100000}"/>
    <cellStyle name="20% - Accent2 2 2 60 4" xfId="4101" xr:uid="{00000000-0005-0000-0000-000004100000}"/>
    <cellStyle name="20% - Accent2 2 2 60 5" xfId="4102" xr:uid="{00000000-0005-0000-0000-000005100000}"/>
    <cellStyle name="20% - Accent2 2 2 60 6" xfId="4103" xr:uid="{00000000-0005-0000-0000-000006100000}"/>
    <cellStyle name="20% - Accent2 2 2 60 7" xfId="4104" xr:uid="{00000000-0005-0000-0000-000007100000}"/>
    <cellStyle name="20% - Accent2 2 2 60 8" xfId="4105" xr:uid="{00000000-0005-0000-0000-000008100000}"/>
    <cellStyle name="20% - Accent2 2 2 60 9" xfId="4106" xr:uid="{00000000-0005-0000-0000-000009100000}"/>
    <cellStyle name="20% - Accent2 2 2 61" xfId="4107" xr:uid="{00000000-0005-0000-0000-00000A100000}"/>
    <cellStyle name="20% - Accent2 2 2 61 10" xfId="4108" xr:uid="{00000000-0005-0000-0000-00000B100000}"/>
    <cellStyle name="20% - Accent2 2 2 61 11" xfId="4109" xr:uid="{00000000-0005-0000-0000-00000C100000}"/>
    <cellStyle name="20% - Accent2 2 2 61 12" xfId="4110" xr:uid="{00000000-0005-0000-0000-00000D100000}"/>
    <cellStyle name="20% - Accent2 2 2 61 13" xfId="4111" xr:uid="{00000000-0005-0000-0000-00000E100000}"/>
    <cellStyle name="20% - Accent2 2 2 61 14" xfId="4112" xr:uid="{00000000-0005-0000-0000-00000F100000}"/>
    <cellStyle name="20% - Accent2 2 2 61 15" xfId="4113" xr:uid="{00000000-0005-0000-0000-000010100000}"/>
    <cellStyle name="20% - Accent2 2 2 61 16" xfId="4114" xr:uid="{00000000-0005-0000-0000-000011100000}"/>
    <cellStyle name="20% - Accent2 2 2 61 17" xfId="4115" xr:uid="{00000000-0005-0000-0000-000012100000}"/>
    <cellStyle name="20% - Accent2 2 2 61 18" xfId="4116" xr:uid="{00000000-0005-0000-0000-000013100000}"/>
    <cellStyle name="20% - Accent2 2 2 61 19" xfId="4117" xr:uid="{00000000-0005-0000-0000-000014100000}"/>
    <cellStyle name="20% - Accent2 2 2 61 2" xfId="4118" xr:uid="{00000000-0005-0000-0000-000015100000}"/>
    <cellStyle name="20% - Accent2 2 2 61 3" xfId="4119" xr:uid="{00000000-0005-0000-0000-000016100000}"/>
    <cellStyle name="20% - Accent2 2 2 61 4" xfId="4120" xr:uid="{00000000-0005-0000-0000-000017100000}"/>
    <cellStyle name="20% - Accent2 2 2 61 5" xfId="4121" xr:uid="{00000000-0005-0000-0000-000018100000}"/>
    <cellStyle name="20% - Accent2 2 2 61 6" xfId="4122" xr:uid="{00000000-0005-0000-0000-000019100000}"/>
    <cellStyle name="20% - Accent2 2 2 61 7" xfId="4123" xr:uid="{00000000-0005-0000-0000-00001A100000}"/>
    <cellStyle name="20% - Accent2 2 2 61 8" xfId="4124" xr:uid="{00000000-0005-0000-0000-00001B100000}"/>
    <cellStyle name="20% - Accent2 2 2 61 9" xfId="4125" xr:uid="{00000000-0005-0000-0000-00001C100000}"/>
    <cellStyle name="20% - Accent2 2 2 62" xfId="4126" xr:uid="{00000000-0005-0000-0000-00001D100000}"/>
    <cellStyle name="20% - Accent2 2 2 62 10" xfId="4127" xr:uid="{00000000-0005-0000-0000-00001E100000}"/>
    <cellStyle name="20% - Accent2 2 2 62 11" xfId="4128" xr:uid="{00000000-0005-0000-0000-00001F100000}"/>
    <cellStyle name="20% - Accent2 2 2 62 12" xfId="4129" xr:uid="{00000000-0005-0000-0000-000020100000}"/>
    <cellStyle name="20% - Accent2 2 2 62 13" xfId="4130" xr:uid="{00000000-0005-0000-0000-000021100000}"/>
    <cellStyle name="20% - Accent2 2 2 62 14" xfId="4131" xr:uid="{00000000-0005-0000-0000-000022100000}"/>
    <cellStyle name="20% - Accent2 2 2 62 15" xfId="4132" xr:uid="{00000000-0005-0000-0000-000023100000}"/>
    <cellStyle name="20% - Accent2 2 2 62 16" xfId="4133" xr:uid="{00000000-0005-0000-0000-000024100000}"/>
    <cellStyle name="20% - Accent2 2 2 62 17" xfId="4134" xr:uid="{00000000-0005-0000-0000-000025100000}"/>
    <cellStyle name="20% - Accent2 2 2 62 18" xfId="4135" xr:uid="{00000000-0005-0000-0000-000026100000}"/>
    <cellStyle name="20% - Accent2 2 2 62 19" xfId="4136" xr:uid="{00000000-0005-0000-0000-000027100000}"/>
    <cellStyle name="20% - Accent2 2 2 62 2" xfId="4137" xr:uid="{00000000-0005-0000-0000-000028100000}"/>
    <cellStyle name="20% - Accent2 2 2 62 3" xfId="4138" xr:uid="{00000000-0005-0000-0000-000029100000}"/>
    <cellStyle name="20% - Accent2 2 2 62 4" xfId="4139" xr:uid="{00000000-0005-0000-0000-00002A100000}"/>
    <cellStyle name="20% - Accent2 2 2 62 5" xfId="4140" xr:uid="{00000000-0005-0000-0000-00002B100000}"/>
    <cellStyle name="20% - Accent2 2 2 62 6" xfId="4141" xr:uid="{00000000-0005-0000-0000-00002C100000}"/>
    <cellStyle name="20% - Accent2 2 2 62 7" xfId="4142" xr:uid="{00000000-0005-0000-0000-00002D100000}"/>
    <cellStyle name="20% - Accent2 2 2 62 8" xfId="4143" xr:uid="{00000000-0005-0000-0000-00002E100000}"/>
    <cellStyle name="20% - Accent2 2 2 62 9" xfId="4144" xr:uid="{00000000-0005-0000-0000-00002F100000}"/>
    <cellStyle name="20% - Accent2 2 2 63" xfId="4145" xr:uid="{00000000-0005-0000-0000-000030100000}"/>
    <cellStyle name="20% - Accent2 2 2 63 10" xfId="4146" xr:uid="{00000000-0005-0000-0000-000031100000}"/>
    <cellStyle name="20% - Accent2 2 2 63 11" xfId="4147" xr:uid="{00000000-0005-0000-0000-000032100000}"/>
    <cellStyle name="20% - Accent2 2 2 63 12" xfId="4148" xr:uid="{00000000-0005-0000-0000-000033100000}"/>
    <cellStyle name="20% - Accent2 2 2 63 13" xfId="4149" xr:uid="{00000000-0005-0000-0000-000034100000}"/>
    <cellStyle name="20% - Accent2 2 2 63 14" xfId="4150" xr:uid="{00000000-0005-0000-0000-000035100000}"/>
    <cellStyle name="20% - Accent2 2 2 63 15" xfId="4151" xr:uid="{00000000-0005-0000-0000-000036100000}"/>
    <cellStyle name="20% - Accent2 2 2 63 16" xfId="4152" xr:uid="{00000000-0005-0000-0000-000037100000}"/>
    <cellStyle name="20% - Accent2 2 2 63 17" xfId="4153" xr:uid="{00000000-0005-0000-0000-000038100000}"/>
    <cellStyle name="20% - Accent2 2 2 63 18" xfId="4154" xr:uid="{00000000-0005-0000-0000-000039100000}"/>
    <cellStyle name="20% - Accent2 2 2 63 19" xfId="4155" xr:uid="{00000000-0005-0000-0000-00003A100000}"/>
    <cellStyle name="20% - Accent2 2 2 63 2" xfId="4156" xr:uid="{00000000-0005-0000-0000-00003B100000}"/>
    <cellStyle name="20% - Accent2 2 2 63 3" xfId="4157" xr:uid="{00000000-0005-0000-0000-00003C100000}"/>
    <cellStyle name="20% - Accent2 2 2 63 4" xfId="4158" xr:uid="{00000000-0005-0000-0000-00003D100000}"/>
    <cellStyle name="20% - Accent2 2 2 63 5" xfId="4159" xr:uid="{00000000-0005-0000-0000-00003E100000}"/>
    <cellStyle name="20% - Accent2 2 2 63 6" xfId="4160" xr:uid="{00000000-0005-0000-0000-00003F100000}"/>
    <cellStyle name="20% - Accent2 2 2 63 7" xfId="4161" xr:uid="{00000000-0005-0000-0000-000040100000}"/>
    <cellStyle name="20% - Accent2 2 2 63 8" xfId="4162" xr:uid="{00000000-0005-0000-0000-000041100000}"/>
    <cellStyle name="20% - Accent2 2 2 63 9" xfId="4163" xr:uid="{00000000-0005-0000-0000-000042100000}"/>
    <cellStyle name="20% - Accent2 2 2 64" xfId="4164" xr:uid="{00000000-0005-0000-0000-000043100000}"/>
    <cellStyle name="20% - Accent2 2 2 64 10" xfId="4165" xr:uid="{00000000-0005-0000-0000-000044100000}"/>
    <cellStyle name="20% - Accent2 2 2 64 11" xfId="4166" xr:uid="{00000000-0005-0000-0000-000045100000}"/>
    <cellStyle name="20% - Accent2 2 2 64 12" xfId="4167" xr:uid="{00000000-0005-0000-0000-000046100000}"/>
    <cellStyle name="20% - Accent2 2 2 64 13" xfId="4168" xr:uid="{00000000-0005-0000-0000-000047100000}"/>
    <cellStyle name="20% - Accent2 2 2 64 14" xfId="4169" xr:uid="{00000000-0005-0000-0000-000048100000}"/>
    <cellStyle name="20% - Accent2 2 2 64 15" xfId="4170" xr:uid="{00000000-0005-0000-0000-000049100000}"/>
    <cellStyle name="20% - Accent2 2 2 64 16" xfId="4171" xr:uid="{00000000-0005-0000-0000-00004A100000}"/>
    <cellStyle name="20% - Accent2 2 2 64 17" xfId="4172" xr:uid="{00000000-0005-0000-0000-00004B100000}"/>
    <cellStyle name="20% - Accent2 2 2 64 18" xfId="4173" xr:uid="{00000000-0005-0000-0000-00004C100000}"/>
    <cellStyle name="20% - Accent2 2 2 64 19" xfId="4174" xr:uid="{00000000-0005-0000-0000-00004D100000}"/>
    <cellStyle name="20% - Accent2 2 2 64 2" xfId="4175" xr:uid="{00000000-0005-0000-0000-00004E100000}"/>
    <cellStyle name="20% - Accent2 2 2 64 3" xfId="4176" xr:uid="{00000000-0005-0000-0000-00004F100000}"/>
    <cellStyle name="20% - Accent2 2 2 64 4" xfId="4177" xr:uid="{00000000-0005-0000-0000-000050100000}"/>
    <cellStyle name="20% - Accent2 2 2 64 5" xfId="4178" xr:uid="{00000000-0005-0000-0000-000051100000}"/>
    <cellStyle name="20% - Accent2 2 2 64 6" xfId="4179" xr:uid="{00000000-0005-0000-0000-000052100000}"/>
    <cellStyle name="20% - Accent2 2 2 64 7" xfId="4180" xr:uid="{00000000-0005-0000-0000-000053100000}"/>
    <cellStyle name="20% - Accent2 2 2 64 8" xfId="4181" xr:uid="{00000000-0005-0000-0000-000054100000}"/>
    <cellStyle name="20% - Accent2 2 2 64 9" xfId="4182" xr:uid="{00000000-0005-0000-0000-000055100000}"/>
    <cellStyle name="20% - Accent2 2 2 65" xfId="4183" xr:uid="{00000000-0005-0000-0000-000056100000}"/>
    <cellStyle name="20% - Accent2 2 2 65 10" xfId="4184" xr:uid="{00000000-0005-0000-0000-000057100000}"/>
    <cellStyle name="20% - Accent2 2 2 65 11" xfId="4185" xr:uid="{00000000-0005-0000-0000-000058100000}"/>
    <cellStyle name="20% - Accent2 2 2 65 12" xfId="4186" xr:uid="{00000000-0005-0000-0000-000059100000}"/>
    <cellStyle name="20% - Accent2 2 2 65 13" xfId="4187" xr:uid="{00000000-0005-0000-0000-00005A100000}"/>
    <cellStyle name="20% - Accent2 2 2 65 14" xfId="4188" xr:uid="{00000000-0005-0000-0000-00005B100000}"/>
    <cellStyle name="20% - Accent2 2 2 65 15" xfId="4189" xr:uid="{00000000-0005-0000-0000-00005C100000}"/>
    <cellStyle name="20% - Accent2 2 2 65 16" xfId="4190" xr:uid="{00000000-0005-0000-0000-00005D100000}"/>
    <cellStyle name="20% - Accent2 2 2 65 17" xfId="4191" xr:uid="{00000000-0005-0000-0000-00005E100000}"/>
    <cellStyle name="20% - Accent2 2 2 65 18" xfId="4192" xr:uid="{00000000-0005-0000-0000-00005F100000}"/>
    <cellStyle name="20% - Accent2 2 2 65 19" xfId="4193" xr:uid="{00000000-0005-0000-0000-000060100000}"/>
    <cellStyle name="20% - Accent2 2 2 65 2" xfId="4194" xr:uid="{00000000-0005-0000-0000-000061100000}"/>
    <cellStyle name="20% - Accent2 2 2 65 3" xfId="4195" xr:uid="{00000000-0005-0000-0000-000062100000}"/>
    <cellStyle name="20% - Accent2 2 2 65 4" xfId="4196" xr:uid="{00000000-0005-0000-0000-000063100000}"/>
    <cellStyle name="20% - Accent2 2 2 65 5" xfId="4197" xr:uid="{00000000-0005-0000-0000-000064100000}"/>
    <cellStyle name="20% - Accent2 2 2 65 6" xfId="4198" xr:uid="{00000000-0005-0000-0000-000065100000}"/>
    <cellStyle name="20% - Accent2 2 2 65 7" xfId="4199" xr:uid="{00000000-0005-0000-0000-000066100000}"/>
    <cellStyle name="20% - Accent2 2 2 65 8" xfId="4200" xr:uid="{00000000-0005-0000-0000-000067100000}"/>
    <cellStyle name="20% - Accent2 2 2 65 9" xfId="4201" xr:uid="{00000000-0005-0000-0000-000068100000}"/>
    <cellStyle name="20% - Accent2 2 2 66" xfId="4202" xr:uid="{00000000-0005-0000-0000-000069100000}"/>
    <cellStyle name="20% - Accent2 2 2 66 10" xfId="4203" xr:uid="{00000000-0005-0000-0000-00006A100000}"/>
    <cellStyle name="20% - Accent2 2 2 66 11" xfId="4204" xr:uid="{00000000-0005-0000-0000-00006B100000}"/>
    <cellStyle name="20% - Accent2 2 2 66 12" xfId="4205" xr:uid="{00000000-0005-0000-0000-00006C100000}"/>
    <cellStyle name="20% - Accent2 2 2 66 13" xfId="4206" xr:uid="{00000000-0005-0000-0000-00006D100000}"/>
    <cellStyle name="20% - Accent2 2 2 66 14" xfId="4207" xr:uid="{00000000-0005-0000-0000-00006E100000}"/>
    <cellStyle name="20% - Accent2 2 2 66 15" xfId="4208" xr:uid="{00000000-0005-0000-0000-00006F100000}"/>
    <cellStyle name="20% - Accent2 2 2 66 16" xfId="4209" xr:uid="{00000000-0005-0000-0000-000070100000}"/>
    <cellStyle name="20% - Accent2 2 2 66 17" xfId="4210" xr:uid="{00000000-0005-0000-0000-000071100000}"/>
    <cellStyle name="20% - Accent2 2 2 66 18" xfId="4211" xr:uid="{00000000-0005-0000-0000-000072100000}"/>
    <cellStyle name="20% - Accent2 2 2 66 19" xfId="4212" xr:uid="{00000000-0005-0000-0000-000073100000}"/>
    <cellStyle name="20% - Accent2 2 2 66 2" xfId="4213" xr:uid="{00000000-0005-0000-0000-000074100000}"/>
    <cellStyle name="20% - Accent2 2 2 66 3" xfId="4214" xr:uid="{00000000-0005-0000-0000-000075100000}"/>
    <cellStyle name="20% - Accent2 2 2 66 4" xfId="4215" xr:uid="{00000000-0005-0000-0000-000076100000}"/>
    <cellStyle name="20% - Accent2 2 2 66 5" xfId="4216" xr:uid="{00000000-0005-0000-0000-000077100000}"/>
    <cellStyle name="20% - Accent2 2 2 66 6" xfId="4217" xr:uid="{00000000-0005-0000-0000-000078100000}"/>
    <cellStyle name="20% - Accent2 2 2 66 7" xfId="4218" xr:uid="{00000000-0005-0000-0000-000079100000}"/>
    <cellStyle name="20% - Accent2 2 2 66 8" xfId="4219" xr:uid="{00000000-0005-0000-0000-00007A100000}"/>
    <cellStyle name="20% - Accent2 2 2 66 9" xfId="4220" xr:uid="{00000000-0005-0000-0000-00007B100000}"/>
    <cellStyle name="20% - Accent2 2 2 67" xfId="4221" xr:uid="{00000000-0005-0000-0000-00007C100000}"/>
    <cellStyle name="20% - Accent2 2 2 67 10" xfId="4222" xr:uid="{00000000-0005-0000-0000-00007D100000}"/>
    <cellStyle name="20% - Accent2 2 2 67 11" xfId="4223" xr:uid="{00000000-0005-0000-0000-00007E100000}"/>
    <cellStyle name="20% - Accent2 2 2 67 12" xfId="4224" xr:uid="{00000000-0005-0000-0000-00007F100000}"/>
    <cellStyle name="20% - Accent2 2 2 67 13" xfId="4225" xr:uid="{00000000-0005-0000-0000-000080100000}"/>
    <cellStyle name="20% - Accent2 2 2 67 14" xfId="4226" xr:uid="{00000000-0005-0000-0000-000081100000}"/>
    <cellStyle name="20% - Accent2 2 2 67 15" xfId="4227" xr:uid="{00000000-0005-0000-0000-000082100000}"/>
    <cellStyle name="20% - Accent2 2 2 67 16" xfId="4228" xr:uid="{00000000-0005-0000-0000-000083100000}"/>
    <cellStyle name="20% - Accent2 2 2 67 17" xfId="4229" xr:uid="{00000000-0005-0000-0000-000084100000}"/>
    <cellStyle name="20% - Accent2 2 2 67 18" xfId="4230" xr:uid="{00000000-0005-0000-0000-000085100000}"/>
    <cellStyle name="20% - Accent2 2 2 67 19" xfId="4231" xr:uid="{00000000-0005-0000-0000-000086100000}"/>
    <cellStyle name="20% - Accent2 2 2 67 2" xfId="4232" xr:uid="{00000000-0005-0000-0000-000087100000}"/>
    <cellStyle name="20% - Accent2 2 2 67 3" xfId="4233" xr:uid="{00000000-0005-0000-0000-000088100000}"/>
    <cellStyle name="20% - Accent2 2 2 67 4" xfId="4234" xr:uid="{00000000-0005-0000-0000-000089100000}"/>
    <cellStyle name="20% - Accent2 2 2 67 5" xfId="4235" xr:uid="{00000000-0005-0000-0000-00008A100000}"/>
    <cellStyle name="20% - Accent2 2 2 67 6" xfId="4236" xr:uid="{00000000-0005-0000-0000-00008B100000}"/>
    <cellStyle name="20% - Accent2 2 2 67 7" xfId="4237" xr:uid="{00000000-0005-0000-0000-00008C100000}"/>
    <cellStyle name="20% - Accent2 2 2 67 8" xfId="4238" xr:uid="{00000000-0005-0000-0000-00008D100000}"/>
    <cellStyle name="20% - Accent2 2 2 67 9" xfId="4239" xr:uid="{00000000-0005-0000-0000-00008E100000}"/>
    <cellStyle name="20% - Accent2 2 2 68" xfId="4240" xr:uid="{00000000-0005-0000-0000-00008F100000}"/>
    <cellStyle name="20% - Accent2 2 2 68 10" xfId="4241" xr:uid="{00000000-0005-0000-0000-000090100000}"/>
    <cellStyle name="20% - Accent2 2 2 68 11" xfId="4242" xr:uid="{00000000-0005-0000-0000-000091100000}"/>
    <cellStyle name="20% - Accent2 2 2 68 12" xfId="4243" xr:uid="{00000000-0005-0000-0000-000092100000}"/>
    <cellStyle name="20% - Accent2 2 2 68 13" xfId="4244" xr:uid="{00000000-0005-0000-0000-000093100000}"/>
    <cellStyle name="20% - Accent2 2 2 68 14" xfId="4245" xr:uid="{00000000-0005-0000-0000-000094100000}"/>
    <cellStyle name="20% - Accent2 2 2 68 15" xfId="4246" xr:uid="{00000000-0005-0000-0000-000095100000}"/>
    <cellStyle name="20% - Accent2 2 2 68 16" xfId="4247" xr:uid="{00000000-0005-0000-0000-000096100000}"/>
    <cellStyle name="20% - Accent2 2 2 68 17" xfId="4248" xr:uid="{00000000-0005-0000-0000-000097100000}"/>
    <cellStyle name="20% - Accent2 2 2 68 18" xfId="4249" xr:uid="{00000000-0005-0000-0000-000098100000}"/>
    <cellStyle name="20% - Accent2 2 2 68 19" xfId="4250" xr:uid="{00000000-0005-0000-0000-000099100000}"/>
    <cellStyle name="20% - Accent2 2 2 68 2" xfId="4251" xr:uid="{00000000-0005-0000-0000-00009A100000}"/>
    <cellStyle name="20% - Accent2 2 2 68 3" xfId="4252" xr:uid="{00000000-0005-0000-0000-00009B100000}"/>
    <cellStyle name="20% - Accent2 2 2 68 4" xfId="4253" xr:uid="{00000000-0005-0000-0000-00009C100000}"/>
    <cellStyle name="20% - Accent2 2 2 68 5" xfId="4254" xr:uid="{00000000-0005-0000-0000-00009D100000}"/>
    <cellStyle name="20% - Accent2 2 2 68 6" xfId="4255" xr:uid="{00000000-0005-0000-0000-00009E100000}"/>
    <cellStyle name="20% - Accent2 2 2 68 7" xfId="4256" xr:uid="{00000000-0005-0000-0000-00009F100000}"/>
    <cellStyle name="20% - Accent2 2 2 68 8" xfId="4257" xr:uid="{00000000-0005-0000-0000-0000A0100000}"/>
    <cellStyle name="20% - Accent2 2 2 68 9" xfId="4258" xr:uid="{00000000-0005-0000-0000-0000A1100000}"/>
    <cellStyle name="20% - Accent2 2 2 69" xfId="4259" xr:uid="{00000000-0005-0000-0000-0000A2100000}"/>
    <cellStyle name="20% - Accent2 2 2 69 10" xfId="4260" xr:uid="{00000000-0005-0000-0000-0000A3100000}"/>
    <cellStyle name="20% - Accent2 2 2 69 11" xfId="4261" xr:uid="{00000000-0005-0000-0000-0000A4100000}"/>
    <cellStyle name="20% - Accent2 2 2 69 12" xfId="4262" xr:uid="{00000000-0005-0000-0000-0000A5100000}"/>
    <cellStyle name="20% - Accent2 2 2 69 13" xfId="4263" xr:uid="{00000000-0005-0000-0000-0000A6100000}"/>
    <cellStyle name="20% - Accent2 2 2 69 14" xfId="4264" xr:uid="{00000000-0005-0000-0000-0000A7100000}"/>
    <cellStyle name="20% - Accent2 2 2 69 15" xfId="4265" xr:uid="{00000000-0005-0000-0000-0000A8100000}"/>
    <cellStyle name="20% - Accent2 2 2 69 16" xfId="4266" xr:uid="{00000000-0005-0000-0000-0000A9100000}"/>
    <cellStyle name="20% - Accent2 2 2 69 17" xfId="4267" xr:uid="{00000000-0005-0000-0000-0000AA100000}"/>
    <cellStyle name="20% - Accent2 2 2 69 18" xfId="4268" xr:uid="{00000000-0005-0000-0000-0000AB100000}"/>
    <cellStyle name="20% - Accent2 2 2 69 19" xfId="4269" xr:uid="{00000000-0005-0000-0000-0000AC100000}"/>
    <cellStyle name="20% - Accent2 2 2 69 2" xfId="4270" xr:uid="{00000000-0005-0000-0000-0000AD100000}"/>
    <cellStyle name="20% - Accent2 2 2 69 3" xfId="4271" xr:uid="{00000000-0005-0000-0000-0000AE100000}"/>
    <cellStyle name="20% - Accent2 2 2 69 4" xfId="4272" xr:uid="{00000000-0005-0000-0000-0000AF100000}"/>
    <cellStyle name="20% - Accent2 2 2 69 5" xfId="4273" xr:uid="{00000000-0005-0000-0000-0000B0100000}"/>
    <cellStyle name="20% - Accent2 2 2 69 6" xfId="4274" xr:uid="{00000000-0005-0000-0000-0000B1100000}"/>
    <cellStyle name="20% - Accent2 2 2 69 7" xfId="4275" xr:uid="{00000000-0005-0000-0000-0000B2100000}"/>
    <cellStyle name="20% - Accent2 2 2 69 8" xfId="4276" xr:uid="{00000000-0005-0000-0000-0000B3100000}"/>
    <cellStyle name="20% - Accent2 2 2 69 9" xfId="4277" xr:uid="{00000000-0005-0000-0000-0000B4100000}"/>
    <cellStyle name="20% - Accent2 2 2 7" xfId="4278" xr:uid="{00000000-0005-0000-0000-0000B5100000}"/>
    <cellStyle name="20% - Accent2 2 2 7 10" xfId="4279" xr:uid="{00000000-0005-0000-0000-0000B6100000}"/>
    <cellStyle name="20% - Accent2 2 2 7 11" xfId="4280" xr:uid="{00000000-0005-0000-0000-0000B7100000}"/>
    <cellStyle name="20% - Accent2 2 2 7 12" xfId="4281" xr:uid="{00000000-0005-0000-0000-0000B8100000}"/>
    <cellStyle name="20% - Accent2 2 2 7 13" xfId="4282" xr:uid="{00000000-0005-0000-0000-0000B9100000}"/>
    <cellStyle name="20% - Accent2 2 2 7 14" xfId="4283" xr:uid="{00000000-0005-0000-0000-0000BA100000}"/>
    <cellStyle name="20% - Accent2 2 2 7 15" xfId="4284" xr:uid="{00000000-0005-0000-0000-0000BB100000}"/>
    <cellStyle name="20% - Accent2 2 2 7 16" xfId="4285" xr:uid="{00000000-0005-0000-0000-0000BC100000}"/>
    <cellStyle name="20% - Accent2 2 2 7 17" xfId="4286" xr:uid="{00000000-0005-0000-0000-0000BD100000}"/>
    <cellStyle name="20% - Accent2 2 2 7 18" xfId="4287" xr:uid="{00000000-0005-0000-0000-0000BE100000}"/>
    <cellStyle name="20% - Accent2 2 2 7 19" xfId="4288" xr:uid="{00000000-0005-0000-0000-0000BF100000}"/>
    <cellStyle name="20% - Accent2 2 2 7 2" xfId="4289" xr:uid="{00000000-0005-0000-0000-0000C0100000}"/>
    <cellStyle name="20% - Accent2 2 2 7 3" xfId="4290" xr:uid="{00000000-0005-0000-0000-0000C1100000}"/>
    <cellStyle name="20% - Accent2 2 2 7 4" xfId="4291" xr:uid="{00000000-0005-0000-0000-0000C2100000}"/>
    <cellStyle name="20% - Accent2 2 2 7 5" xfId="4292" xr:uid="{00000000-0005-0000-0000-0000C3100000}"/>
    <cellStyle name="20% - Accent2 2 2 7 6" xfId="4293" xr:uid="{00000000-0005-0000-0000-0000C4100000}"/>
    <cellStyle name="20% - Accent2 2 2 7 7" xfId="4294" xr:uid="{00000000-0005-0000-0000-0000C5100000}"/>
    <cellStyle name="20% - Accent2 2 2 7 8" xfId="4295" xr:uid="{00000000-0005-0000-0000-0000C6100000}"/>
    <cellStyle name="20% - Accent2 2 2 7 9" xfId="4296" xr:uid="{00000000-0005-0000-0000-0000C7100000}"/>
    <cellStyle name="20% - Accent2 2 2 70" xfId="4297" xr:uid="{00000000-0005-0000-0000-0000C8100000}"/>
    <cellStyle name="20% - Accent2 2 2 70 10" xfId="4298" xr:uid="{00000000-0005-0000-0000-0000C9100000}"/>
    <cellStyle name="20% - Accent2 2 2 70 11" xfId="4299" xr:uid="{00000000-0005-0000-0000-0000CA100000}"/>
    <cellStyle name="20% - Accent2 2 2 70 12" xfId="4300" xr:uid="{00000000-0005-0000-0000-0000CB100000}"/>
    <cellStyle name="20% - Accent2 2 2 70 13" xfId="4301" xr:uid="{00000000-0005-0000-0000-0000CC100000}"/>
    <cellStyle name="20% - Accent2 2 2 70 14" xfId="4302" xr:uid="{00000000-0005-0000-0000-0000CD100000}"/>
    <cellStyle name="20% - Accent2 2 2 70 15" xfId="4303" xr:uid="{00000000-0005-0000-0000-0000CE100000}"/>
    <cellStyle name="20% - Accent2 2 2 70 16" xfId="4304" xr:uid="{00000000-0005-0000-0000-0000CF100000}"/>
    <cellStyle name="20% - Accent2 2 2 70 17" xfId="4305" xr:uid="{00000000-0005-0000-0000-0000D0100000}"/>
    <cellStyle name="20% - Accent2 2 2 70 18" xfId="4306" xr:uid="{00000000-0005-0000-0000-0000D1100000}"/>
    <cellStyle name="20% - Accent2 2 2 70 19" xfId="4307" xr:uid="{00000000-0005-0000-0000-0000D2100000}"/>
    <cellStyle name="20% - Accent2 2 2 70 2" xfId="4308" xr:uid="{00000000-0005-0000-0000-0000D3100000}"/>
    <cellStyle name="20% - Accent2 2 2 70 3" xfId="4309" xr:uid="{00000000-0005-0000-0000-0000D4100000}"/>
    <cellStyle name="20% - Accent2 2 2 70 4" xfId="4310" xr:uid="{00000000-0005-0000-0000-0000D5100000}"/>
    <cellStyle name="20% - Accent2 2 2 70 5" xfId="4311" xr:uid="{00000000-0005-0000-0000-0000D6100000}"/>
    <cellStyle name="20% - Accent2 2 2 70 6" xfId="4312" xr:uid="{00000000-0005-0000-0000-0000D7100000}"/>
    <cellStyle name="20% - Accent2 2 2 70 7" xfId="4313" xr:uid="{00000000-0005-0000-0000-0000D8100000}"/>
    <cellStyle name="20% - Accent2 2 2 70 8" xfId="4314" xr:uid="{00000000-0005-0000-0000-0000D9100000}"/>
    <cellStyle name="20% - Accent2 2 2 70 9" xfId="4315" xr:uid="{00000000-0005-0000-0000-0000DA100000}"/>
    <cellStyle name="20% - Accent2 2 2 71" xfId="4316" xr:uid="{00000000-0005-0000-0000-0000DB100000}"/>
    <cellStyle name="20% - Accent2 2 2 71 10" xfId="4317" xr:uid="{00000000-0005-0000-0000-0000DC100000}"/>
    <cellStyle name="20% - Accent2 2 2 71 11" xfId="4318" xr:uid="{00000000-0005-0000-0000-0000DD100000}"/>
    <cellStyle name="20% - Accent2 2 2 71 12" xfId="4319" xr:uid="{00000000-0005-0000-0000-0000DE100000}"/>
    <cellStyle name="20% - Accent2 2 2 71 13" xfId="4320" xr:uid="{00000000-0005-0000-0000-0000DF100000}"/>
    <cellStyle name="20% - Accent2 2 2 71 14" xfId="4321" xr:uid="{00000000-0005-0000-0000-0000E0100000}"/>
    <cellStyle name="20% - Accent2 2 2 71 15" xfId="4322" xr:uid="{00000000-0005-0000-0000-0000E1100000}"/>
    <cellStyle name="20% - Accent2 2 2 71 16" xfId="4323" xr:uid="{00000000-0005-0000-0000-0000E2100000}"/>
    <cellStyle name="20% - Accent2 2 2 71 17" xfId="4324" xr:uid="{00000000-0005-0000-0000-0000E3100000}"/>
    <cellStyle name="20% - Accent2 2 2 71 18" xfId="4325" xr:uid="{00000000-0005-0000-0000-0000E4100000}"/>
    <cellStyle name="20% - Accent2 2 2 71 19" xfId="4326" xr:uid="{00000000-0005-0000-0000-0000E5100000}"/>
    <cellStyle name="20% - Accent2 2 2 71 2" xfId="4327" xr:uid="{00000000-0005-0000-0000-0000E6100000}"/>
    <cellStyle name="20% - Accent2 2 2 71 3" xfId="4328" xr:uid="{00000000-0005-0000-0000-0000E7100000}"/>
    <cellStyle name="20% - Accent2 2 2 71 4" xfId="4329" xr:uid="{00000000-0005-0000-0000-0000E8100000}"/>
    <cellStyle name="20% - Accent2 2 2 71 5" xfId="4330" xr:uid="{00000000-0005-0000-0000-0000E9100000}"/>
    <cellStyle name="20% - Accent2 2 2 71 6" xfId="4331" xr:uid="{00000000-0005-0000-0000-0000EA100000}"/>
    <cellStyle name="20% - Accent2 2 2 71 7" xfId="4332" xr:uid="{00000000-0005-0000-0000-0000EB100000}"/>
    <cellStyle name="20% - Accent2 2 2 71 8" xfId="4333" xr:uid="{00000000-0005-0000-0000-0000EC100000}"/>
    <cellStyle name="20% - Accent2 2 2 71 9" xfId="4334" xr:uid="{00000000-0005-0000-0000-0000ED100000}"/>
    <cellStyle name="20% - Accent2 2 2 72" xfId="4335" xr:uid="{00000000-0005-0000-0000-0000EE100000}"/>
    <cellStyle name="20% - Accent2 2 2 72 10" xfId="4336" xr:uid="{00000000-0005-0000-0000-0000EF100000}"/>
    <cellStyle name="20% - Accent2 2 2 72 11" xfId="4337" xr:uid="{00000000-0005-0000-0000-0000F0100000}"/>
    <cellStyle name="20% - Accent2 2 2 72 12" xfId="4338" xr:uid="{00000000-0005-0000-0000-0000F1100000}"/>
    <cellStyle name="20% - Accent2 2 2 72 13" xfId="4339" xr:uid="{00000000-0005-0000-0000-0000F2100000}"/>
    <cellStyle name="20% - Accent2 2 2 72 14" xfId="4340" xr:uid="{00000000-0005-0000-0000-0000F3100000}"/>
    <cellStyle name="20% - Accent2 2 2 72 15" xfId="4341" xr:uid="{00000000-0005-0000-0000-0000F4100000}"/>
    <cellStyle name="20% - Accent2 2 2 72 16" xfId="4342" xr:uid="{00000000-0005-0000-0000-0000F5100000}"/>
    <cellStyle name="20% - Accent2 2 2 72 17" xfId="4343" xr:uid="{00000000-0005-0000-0000-0000F6100000}"/>
    <cellStyle name="20% - Accent2 2 2 72 18" xfId="4344" xr:uid="{00000000-0005-0000-0000-0000F7100000}"/>
    <cellStyle name="20% - Accent2 2 2 72 19" xfId="4345" xr:uid="{00000000-0005-0000-0000-0000F8100000}"/>
    <cellStyle name="20% - Accent2 2 2 72 2" xfId="4346" xr:uid="{00000000-0005-0000-0000-0000F9100000}"/>
    <cellStyle name="20% - Accent2 2 2 72 3" xfId="4347" xr:uid="{00000000-0005-0000-0000-0000FA100000}"/>
    <cellStyle name="20% - Accent2 2 2 72 4" xfId="4348" xr:uid="{00000000-0005-0000-0000-0000FB100000}"/>
    <cellStyle name="20% - Accent2 2 2 72 5" xfId="4349" xr:uid="{00000000-0005-0000-0000-0000FC100000}"/>
    <cellStyle name="20% - Accent2 2 2 72 6" xfId="4350" xr:uid="{00000000-0005-0000-0000-0000FD100000}"/>
    <cellStyle name="20% - Accent2 2 2 72 7" xfId="4351" xr:uid="{00000000-0005-0000-0000-0000FE100000}"/>
    <cellStyle name="20% - Accent2 2 2 72 8" xfId="4352" xr:uid="{00000000-0005-0000-0000-0000FF100000}"/>
    <cellStyle name="20% - Accent2 2 2 72 9" xfId="4353" xr:uid="{00000000-0005-0000-0000-000000110000}"/>
    <cellStyle name="20% - Accent2 2 2 73" xfId="4354" xr:uid="{00000000-0005-0000-0000-000001110000}"/>
    <cellStyle name="20% - Accent2 2 2 73 10" xfId="4355" xr:uid="{00000000-0005-0000-0000-000002110000}"/>
    <cellStyle name="20% - Accent2 2 2 73 11" xfId="4356" xr:uid="{00000000-0005-0000-0000-000003110000}"/>
    <cellStyle name="20% - Accent2 2 2 73 12" xfId="4357" xr:uid="{00000000-0005-0000-0000-000004110000}"/>
    <cellStyle name="20% - Accent2 2 2 73 13" xfId="4358" xr:uid="{00000000-0005-0000-0000-000005110000}"/>
    <cellStyle name="20% - Accent2 2 2 73 14" xfId="4359" xr:uid="{00000000-0005-0000-0000-000006110000}"/>
    <cellStyle name="20% - Accent2 2 2 73 15" xfId="4360" xr:uid="{00000000-0005-0000-0000-000007110000}"/>
    <cellStyle name="20% - Accent2 2 2 73 16" xfId="4361" xr:uid="{00000000-0005-0000-0000-000008110000}"/>
    <cellStyle name="20% - Accent2 2 2 73 17" xfId="4362" xr:uid="{00000000-0005-0000-0000-000009110000}"/>
    <cellStyle name="20% - Accent2 2 2 73 18" xfId="4363" xr:uid="{00000000-0005-0000-0000-00000A110000}"/>
    <cellStyle name="20% - Accent2 2 2 73 19" xfId="4364" xr:uid="{00000000-0005-0000-0000-00000B110000}"/>
    <cellStyle name="20% - Accent2 2 2 73 2" xfId="4365" xr:uid="{00000000-0005-0000-0000-00000C110000}"/>
    <cellStyle name="20% - Accent2 2 2 73 3" xfId="4366" xr:uid="{00000000-0005-0000-0000-00000D110000}"/>
    <cellStyle name="20% - Accent2 2 2 73 4" xfId="4367" xr:uid="{00000000-0005-0000-0000-00000E110000}"/>
    <cellStyle name="20% - Accent2 2 2 73 5" xfId="4368" xr:uid="{00000000-0005-0000-0000-00000F110000}"/>
    <cellStyle name="20% - Accent2 2 2 73 6" xfId="4369" xr:uid="{00000000-0005-0000-0000-000010110000}"/>
    <cellStyle name="20% - Accent2 2 2 73 7" xfId="4370" xr:uid="{00000000-0005-0000-0000-000011110000}"/>
    <cellStyle name="20% - Accent2 2 2 73 8" xfId="4371" xr:uid="{00000000-0005-0000-0000-000012110000}"/>
    <cellStyle name="20% - Accent2 2 2 73 9" xfId="4372" xr:uid="{00000000-0005-0000-0000-000013110000}"/>
    <cellStyle name="20% - Accent2 2 2 74" xfId="4373" xr:uid="{00000000-0005-0000-0000-000014110000}"/>
    <cellStyle name="20% - Accent2 2 2 74 10" xfId="4374" xr:uid="{00000000-0005-0000-0000-000015110000}"/>
    <cellStyle name="20% - Accent2 2 2 74 11" xfId="4375" xr:uid="{00000000-0005-0000-0000-000016110000}"/>
    <cellStyle name="20% - Accent2 2 2 74 12" xfId="4376" xr:uid="{00000000-0005-0000-0000-000017110000}"/>
    <cellStyle name="20% - Accent2 2 2 74 13" xfId="4377" xr:uid="{00000000-0005-0000-0000-000018110000}"/>
    <cellStyle name="20% - Accent2 2 2 74 14" xfId="4378" xr:uid="{00000000-0005-0000-0000-000019110000}"/>
    <cellStyle name="20% - Accent2 2 2 74 15" xfId="4379" xr:uid="{00000000-0005-0000-0000-00001A110000}"/>
    <cellStyle name="20% - Accent2 2 2 74 16" xfId="4380" xr:uid="{00000000-0005-0000-0000-00001B110000}"/>
    <cellStyle name="20% - Accent2 2 2 74 17" xfId="4381" xr:uid="{00000000-0005-0000-0000-00001C110000}"/>
    <cellStyle name="20% - Accent2 2 2 74 18" xfId="4382" xr:uid="{00000000-0005-0000-0000-00001D110000}"/>
    <cellStyle name="20% - Accent2 2 2 74 19" xfId="4383" xr:uid="{00000000-0005-0000-0000-00001E110000}"/>
    <cellStyle name="20% - Accent2 2 2 74 2" xfId="4384" xr:uid="{00000000-0005-0000-0000-00001F110000}"/>
    <cellStyle name="20% - Accent2 2 2 74 3" xfId="4385" xr:uid="{00000000-0005-0000-0000-000020110000}"/>
    <cellStyle name="20% - Accent2 2 2 74 4" xfId="4386" xr:uid="{00000000-0005-0000-0000-000021110000}"/>
    <cellStyle name="20% - Accent2 2 2 74 5" xfId="4387" xr:uid="{00000000-0005-0000-0000-000022110000}"/>
    <cellStyle name="20% - Accent2 2 2 74 6" xfId="4388" xr:uid="{00000000-0005-0000-0000-000023110000}"/>
    <cellStyle name="20% - Accent2 2 2 74 7" xfId="4389" xr:uid="{00000000-0005-0000-0000-000024110000}"/>
    <cellStyle name="20% - Accent2 2 2 74 8" xfId="4390" xr:uid="{00000000-0005-0000-0000-000025110000}"/>
    <cellStyle name="20% - Accent2 2 2 74 9" xfId="4391" xr:uid="{00000000-0005-0000-0000-000026110000}"/>
    <cellStyle name="20% - Accent2 2 2 75" xfId="4392" xr:uid="{00000000-0005-0000-0000-000027110000}"/>
    <cellStyle name="20% - Accent2 2 2 75 10" xfId="4393" xr:uid="{00000000-0005-0000-0000-000028110000}"/>
    <cellStyle name="20% - Accent2 2 2 75 11" xfId="4394" xr:uid="{00000000-0005-0000-0000-000029110000}"/>
    <cellStyle name="20% - Accent2 2 2 75 12" xfId="4395" xr:uid="{00000000-0005-0000-0000-00002A110000}"/>
    <cellStyle name="20% - Accent2 2 2 75 13" xfId="4396" xr:uid="{00000000-0005-0000-0000-00002B110000}"/>
    <cellStyle name="20% - Accent2 2 2 75 14" xfId="4397" xr:uid="{00000000-0005-0000-0000-00002C110000}"/>
    <cellStyle name="20% - Accent2 2 2 75 15" xfId="4398" xr:uid="{00000000-0005-0000-0000-00002D110000}"/>
    <cellStyle name="20% - Accent2 2 2 75 16" xfId="4399" xr:uid="{00000000-0005-0000-0000-00002E110000}"/>
    <cellStyle name="20% - Accent2 2 2 75 17" xfId="4400" xr:uid="{00000000-0005-0000-0000-00002F110000}"/>
    <cellStyle name="20% - Accent2 2 2 75 18" xfId="4401" xr:uid="{00000000-0005-0000-0000-000030110000}"/>
    <cellStyle name="20% - Accent2 2 2 75 19" xfId="4402" xr:uid="{00000000-0005-0000-0000-000031110000}"/>
    <cellStyle name="20% - Accent2 2 2 75 2" xfId="4403" xr:uid="{00000000-0005-0000-0000-000032110000}"/>
    <cellStyle name="20% - Accent2 2 2 75 3" xfId="4404" xr:uid="{00000000-0005-0000-0000-000033110000}"/>
    <cellStyle name="20% - Accent2 2 2 75 4" xfId="4405" xr:uid="{00000000-0005-0000-0000-000034110000}"/>
    <cellStyle name="20% - Accent2 2 2 75 5" xfId="4406" xr:uid="{00000000-0005-0000-0000-000035110000}"/>
    <cellStyle name="20% - Accent2 2 2 75 6" xfId="4407" xr:uid="{00000000-0005-0000-0000-000036110000}"/>
    <cellStyle name="20% - Accent2 2 2 75 7" xfId="4408" xr:uid="{00000000-0005-0000-0000-000037110000}"/>
    <cellStyle name="20% - Accent2 2 2 75 8" xfId="4409" xr:uid="{00000000-0005-0000-0000-000038110000}"/>
    <cellStyle name="20% - Accent2 2 2 75 9" xfId="4410" xr:uid="{00000000-0005-0000-0000-000039110000}"/>
    <cellStyle name="20% - Accent2 2 2 76" xfId="4411" xr:uid="{00000000-0005-0000-0000-00003A110000}"/>
    <cellStyle name="20% - Accent2 2 2 77" xfId="4412" xr:uid="{00000000-0005-0000-0000-00003B110000}"/>
    <cellStyle name="20% - Accent2 2 2 78" xfId="4413" xr:uid="{00000000-0005-0000-0000-00003C110000}"/>
    <cellStyle name="20% - Accent2 2 2 79" xfId="4414" xr:uid="{00000000-0005-0000-0000-00003D110000}"/>
    <cellStyle name="20% - Accent2 2 2 8" xfId="4415" xr:uid="{00000000-0005-0000-0000-00003E110000}"/>
    <cellStyle name="20% - Accent2 2 2 8 10" xfId="4416" xr:uid="{00000000-0005-0000-0000-00003F110000}"/>
    <cellStyle name="20% - Accent2 2 2 8 11" xfId="4417" xr:uid="{00000000-0005-0000-0000-000040110000}"/>
    <cellStyle name="20% - Accent2 2 2 8 12" xfId="4418" xr:uid="{00000000-0005-0000-0000-000041110000}"/>
    <cellStyle name="20% - Accent2 2 2 8 13" xfId="4419" xr:uid="{00000000-0005-0000-0000-000042110000}"/>
    <cellStyle name="20% - Accent2 2 2 8 14" xfId="4420" xr:uid="{00000000-0005-0000-0000-000043110000}"/>
    <cellStyle name="20% - Accent2 2 2 8 15" xfId="4421" xr:uid="{00000000-0005-0000-0000-000044110000}"/>
    <cellStyle name="20% - Accent2 2 2 8 16" xfId="4422" xr:uid="{00000000-0005-0000-0000-000045110000}"/>
    <cellStyle name="20% - Accent2 2 2 8 17" xfId="4423" xr:uid="{00000000-0005-0000-0000-000046110000}"/>
    <cellStyle name="20% - Accent2 2 2 8 18" xfId="4424" xr:uid="{00000000-0005-0000-0000-000047110000}"/>
    <cellStyle name="20% - Accent2 2 2 8 19" xfId="4425" xr:uid="{00000000-0005-0000-0000-000048110000}"/>
    <cellStyle name="20% - Accent2 2 2 8 2" xfId="4426" xr:uid="{00000000-0005-0000-0000-000049110000}"/>
    <cellStyle name="20% - Accent2 2 2 8 3" xfId="4427" xr:uid="{00000000-0005-0000-0000-00004A110000}"/>
    <cellStyle name="20% - Accent2 2 2 8 4" xfId="4428" xr:uid="{00000000-0005-0000-0000-00004B110000}"/>
    <cellStyle name="20% - Accent2 2 2 8 5" xfId="4429" xr:uid="{00000000-0005-0000-0000-00004C110000}"/>
    <cellStyle name="20% - Accent2 2 2 8 6" xfId="4430" xr:uid="{00000000-0005-0000-0000-00004D110000}"/>
    <cellStyle name="20% - Accent2 2 2 8 7" xfId="4431" xr:uid="{00000000-0005-0000-0000-00004E110000}"/>
    <cellStyle name="20% - Accent2 2 2 8 8" xfId="4432" xr:uid="{00000000-0005-0000-0000-00004F110000}"/>
    <cellStyle name="20% - Accent2 2 2 8 9" xfId="4433" xr:uid="{00000000-0005-0000-0000-000050110000}"/>
    <cellStyle name="20% - Accent2 2 2 80" xfId="4434" xr:uid="{00000000-0005-0000-0000-000051110000}"/>
    <cellStyle name="20% - Accent2 2 2 81" xfId="4435" xr:uid="{00000000-0005-0000-0000-000052110000}"/>
    <cellStyle name="20% - Accent2 2 2 82" xfId="4436" xr:uid="{00000000-0005-0000-0000-000053110000}"/>
    <cellStyle name="20% - Accent2 2 2 83" xfId="4437" xr:uid="{00000000-0005-0000-0000-000054110000}"/>
    <cellStyle name="20% - Accent2 2 2 84" xfId="4438" xr:uid="{00000000-0005-0000-0000-000055110000}"/>
    <cellStyle name="20% - Accent2 2 2 85" xfId="4439" xr:uid="{00000000-0005-0000-0000-000056110000}"/>
    <cellStyle name="20% - Accent2 2 2 86" xfId="4440" xr:uid="{00000000-0005-0000-0000-000057110000}"/>
    <cellStyle name="20% - Accent2 2 2 87" xfId="4441" xr:uid="{00000000-0005-0000-0000-000058110000}"/>
    <cellStyle name="20% - Accent2 2 2 88" xfId="4442" xr:uid="{00000000-0005-0000-0000-000059110000}"/>
    <cellStyle name="20% - Accent2 2 2 89" xfId="4443" xr:uid="{00000000-0005-0000-0000-00005A110000}"/>
    <cellStyle name="20% - Accent2 2 2 9" xfId="4444" xr:uid="{00000000-0005-0000-0000-00005B110000}"/>
    <cellStyle name="20% - Accent2 2 2 9 10" xfId="4445" xr:uid="{00000000-0005-0000-0000-00005C110000}"/>
    <cellStyle name="20% - Accent2 2 2 9 11" xfId="4446" xr:uid="{00000000-0005-0000-0000-00005D110000}"/>
    <cellStyle name="20% - Accent2 2 2 9 12" xfId="4447" xr:uid="{00000000-0005-0000-0000-00005E110000}"/>
    <cellStyle name="20% - Accent2 2 2 9 13" xfId="4448" xr:uid="{00000000-0005-0000-0000-00005F110000}"/>
    <cellStyle name="20% - Accent2 2 2 9 14" xfId="4449" xr:uid="{00000000-0005-0000-0000-000060110000}"/>
    <cellStyle name="20% - Accent2 2 2 9 15" xfId="4450" xr:uid="{00000000-0005-0000-0000-000061110000}"/>
    <cellStyle name="20% - Accent2 2 2 9 16" xfId="4451" xr:uid="{00000000-0005-0000-0000-000062110000}"/>
    <cellStyle name="20% - Accent2 2 2 9 17" xfId="4452" xr:uid="{00000000-0005-0000-0000-000063110000}"/>
    <cellStyle name="20% - Accent2 2 2 9 18" xfId="4453" xr:uid="{00000000-0005-0000-0000-000064110000}"/>
    <cellStyle name="20% - Accent2 2 2 9 19" xfId="4454" xr:uid="{00000000-0005-0000-0000-000065110000}"/>
    <cellStyle name="20% - Accent2 2 2 9 2" xfId="4455" xr:uid="{00000000-0005-0000-0000-000066110000}"/>
    <cellStyle name="20% - Accent2 2 2 9 3" xfId="4456" xr:uid="{00000000-0005-0000-0000-000067110000}"/>
    <cellStyle name="20% - Accent2 2 2 9 4" xfId="4457" xr:uid="{00000000-0005-0000-0000-000068110000}"/>
    <cellStyle name="20% - Accent2 2 2 9 5" xfId="4458" xr:uid="{00000000-0005-0000-0000-000069110000}"/>
    <cellStyle name="20% - Accent2 2 2 9 6" xfId="4459" xr:uid="{00000000-0005-0000-0000-00006A110000}"/>
    <cellStyle name="20% - Accent2 2 2 9 7" xfId="4460" xr:uid="{00000000-0005-0000-0000-00006B110000}"/>
    <cellStyle name="20% - Accent2 2 2 9 8" xfId="4461" xr:uid="{00000000-0005-0000-0000-00006C110000}"/>
    <cellStyle name="20% - Accent2 2 2 9 9" xfId="4462" xr:uid="{00000000-0005-0000-0000-00006D110000}"/>
    <cellStyle name="20% - Accent2 2 2 90" xfId="4463" xr:uid="{00000000-0005-0000-0000-00006E110000}"/>
    <cellStyle name="20% - Accent2 2 2 91" xfId="4464" xr:uid="{00000000-0005-0000-0000-00006F110000}"/>
    <cellStyle name="20% - Accent2 2 2 92" xfId="4465" xr:uid="{00000000-0005-0000-0000-000070110000}"/>
    <cellStyle name="20% - Accent2 2 2 93" xfId="4466" xr:uid="{00000000-0005-0000-0000-000071110000}"/>
    <cellStyle name="20% - Accent2 2 20" xfId="4467" xr:uid="{00000000-0005-0000-0000-000072110000}"/>
    <cellStyle name="20% - Accent2 2 20 10" xfId="4468" xr:uid="{00000000-0005-0000-0000-000073110000}"/>
    <cellStyle name="20% - Accent2 2 20 11" xfId="4469" xr:uid="{00000000-0005-0000-0000-000074110000}"/>
    <cellStyle name="20% - Accent2 2 20 12" xfId="4470" xr:uid="{00000000-0005-0000-0000-000075110000}"/>
    <cellStyle name="20% - Accent2 2 20 13" xfId="4471" xr:uid="{00000000-0005-0000-0000-000076110000}"/>
    <cellStyle name="20% - Accent2 2 20 14" xfId="4472" xr:uid="{00000000-0005-0000-0000-000077110000}"/>
    <cellStyle name="20% - Accent2 2 20 15" xfId="4473" xr:uid="{00000000-0005-0000-0000-000078110000}"/>
    <cellStyle name="20% - Accent2 2 20 16" xfId="4474" xr:uid="{00000000-0005-0000-0000-000079110000}"/>
    <cellStyle name="20% - Accent2 2 20 17" xfId="4475" xr:uid="{00000000-0005-0000-0000-00007A110000}"/>
    <cellStyle name="20% - Accent2 2 20 18" xfId="4476" xr:uid="{00000000-0005-0000-0000-00007B110000}"/>
    <cellStyle name="20% - Accent2 2 20 19" xfId="4477" xr:uid="{00000000-0005-0000-0000-00007C110000}"/>
    <cellStyle name="20% - Accent2 2 20 2" xfId="4478" xr:uid="{00000000-0005-0000-0000-00007D110000}"/>
    <cellStyle name="20% - Accent2 2 20 3" xfId="4479" xr:uid="{00000000-0005-0000-0000-00007E110000}"/>
    <cellStyle name="20% - Accent2 2 20 4" xfId="4480" xr:uid="{00000000-0005-0000-0000-00007F110000}"/>
    <cellStyle name="20% - Accent2 2 20 5" xfId="4481" xr:uid="{00000000-0005-0000-0000-000080110000}"/>
    <cellStyle name="20% - Accent2 2 20 6" xfId="4482" xr:uid="{00000000-0005-0000-0000-000081110000}"/>
    <cellStyle name="20% - Accent2 2 20 7" xfId="4483" xr:uid="{00000000-0005-0000-0000-000082110000}"/>
    <cellStyle name="20% - Accent2 2 20 8" xfId="4484" xr:uid="{00000000-0005-0000-0000-000083110000}"/>
    <cellStyle name="20% - Accent2 2 20 9" xfId="4485" xr:uid="{00000000-0005-0000-0000-000084110000}"/>
    <cellStyle name="20% - Accent2 2 21" xfId="4486" xr:uid="{00000000-0005-0000-0000-000085110000}"/>
    <cellStyle name="20% - Accent2 2 21 10" xfId="4487" xr:uid="{00000000-0005-0000-0000-000086110000}"/>
    <cellStyle name="20% - Accent2 2 21 11" xfId="4488" xr:uid="{00000000-0005-0000-0000-000087110000}"/>
    <cellStyle name="20% - Accent2 2 21 12" xfId="4489" xr:uid="{00000000-0005-0000-0000-000088110000}"/>
    <cellStyle name="20% - Accent2 2 21 13" xfId="4490" xr:uid="{00000000-0005-0000-0000-000089110000}"/>
    <cellStyle name="20% - Accent2 2 21 14" xfId="4491" xr:uid="{00000000-0005-0000-0000-00008A110000}"/>
    <cellStyle name="20% - Accent2 2 21 15" xfId="4492" xr:uid="{00000000-0005-0000-0000-00008B110000}"/>
    <cellStyle name="20% - Accent2 2 21 16" xfId="4493" xr:uid="{00000000-0005-0000-0000-00008C110000}"/>
    <cellStyle name="20% - Accent2 2 21 17" xfId="4494" xr:uid="{00000000-0005-0000-0000-00008D110000}"/>
    <cellStyle name="20% - Accent2 2 21 18" xfId="4495" xr:uid="{00000000-0005-0000-0000-00008E110000}"/>
    <cellStyle name="20% - Accent2 2 21 19" xfId="4496" xr:uid="{00000000-0005-0000-0000-00008F110000}"/>
    <cellStyle name="20% - Accent2 2 21 2" xfId="4497" xr:uid="{00000000-0005-0000-0000-000090110000}"/>
    <cellStyle name="20% - Accent2 2 21 3" xfId="4498" xr:uid="{00000000-0005-0000-0000-000091110000}"/>
    <cellStyle name="20% - Accent2 2 21 4" xfId="4499" xr:uid="{00000000-0005-0000-0000-000092110000}"/>
    <cellStyle name="20% - Accent2 2 21 5" xfId="4500" xr:uid="{00000000-0005-0000-0000-000093110000}"/>
    <cellStyle name="20% - Accent2 2 21 6" xfId="4501" xr:uid="{00000000-0005-0000-0000-000094110000}"/>
    <cellStyle name="20% - Accent2 2 21 7" xfId="4502" xr:uid="{00000000-0005-0000-0000-000095110000}"/>
    <cellStyle name="20% - Accent2 2 21 8" xfId="4503" xr:uid="{00000000-0005-0000-0000-000096110000}"/>
    <cellStyle name="20% - Accent2 2 21 9" xfId="4504" xr:uid="{00000000-0005-0000-0000-000097110000}"/>
    <cellStyle name="20% - Accent2 2 22" xfId="4505" xr:uid="{00000000-0005-0000-0000-000098110000}"/>
    <cellStyle name="20% - Accent2 2 22 10" xfId="4506" xr:uid="{00000000-0005-0000-0000-000099110000}"/>
    <cellStyle name="20% - Accent2 2 22 11" xfId="4507" xr:uid="{00000000-0005-0000-0000-00009A110000}"/>
    <cellStyle name="20% - Accent2 2 22 12" xfId="4508" xr:uid="{00000000-0005-0000-0000-00009B110000}"/>
    <cellStyle name="20% - Accent2 2 22 13" xfId="4509" xr:uid="{00000000-0005-0000-0000-00009C110000}"/>
    <cellStyle name="20% - Accent2 2 22 14" xfId="4510" xr:uid="{00000000-0005-0000-0000-00009D110000}"/>
    <cellStyle name="20% - Accent2 2 22 15" xfId="4511" xr:uid="{00000000-0005-0000-0000-00009E110000}"/>
    <cellStyle name="20% - Accent2 2 22 16" xfId="4512" xr:uid="{00000000-0005-0000-0000-00009F110000}"/>
    <cellStyle name="20% - Accent2 2 22 17" xfId="4513" xr:uid="{00000000-0005-0000-0000-0000A0110000}"/>
    <cellStyle name="20% - Accent2 2 22 18" xfId="4514" xr:uid="{00000000-0005-0000-0000-0000A1110000}"/>
    <cellStyle name="20% - Accent2 2 22 19" xfId="4515" xr:uid="{00000000-0005-0000-0000-0000A2110000}"/>
    <cellStyle name="20% - Accent2 2 22 2" xfId="4516" xr:uid="{00000000-0005-0000-0000-0000A3110000}"/>
    <cellStyle name="20% - Accent2 2 22 3" xfId="4517" xr:uid="{00000000-0005-0000-0000-0000A4110000}"/>
    <cellStyle name="20% - Accent2 2 22 4" xfId="4518" xr:uid="{00000000-0005-0000-0000-0000A5110000}"/>
    <cellStyle name="20% - Accent2 2 22 5" xfId="4519" xr:uid="{00000000-0005-0000-0000-0000A6110000}"/>
    <cellStyle name="20% - Accent2 2 22 6" xfId="4520" xr:uid="{00000000-0005-0000-0000-0000A7110000}"/>
    <cellStyle name="20% - Accent2 2 22 7" xfId="4521" xr:uid="{00000000-0005-0000-0000-0000A8110000}"/>
    <cellStyle name="20% - Accent2 2 22 8" xfId="4522" xr:uid="{00000000-0005-0000-0000-0000A9110000}"/>
    <cellStyle name="20% - Accent2 2 22 9" xfId="4523" xr:uid="{00000000-0005-0000-0000-0000AA110000}"/>
    <cellStyle name="20% - Accent2 2 23" xfId="4524" xr:uid="{00000000-0005-0000-0000-0000AB110000}"/>
    <cellStyle name="20% - Accent2 2 23 10" xfId="4525" xr:uid="{00000000-0005-0000-0000-0000AC110000}"/>
    <cellStyle name="20% - Accent2 2 23 11" xfId="4526" xr:uid="{00000000-0005-0000-0000-0000AD110000}"/>
    <cellStyle name="20% - Accent2 2 23 12" xfId="4527" xr:uid="{00000000-0005-0000-0000-0000AE110000}"/>
    <cellStyle name="20% - Accent2 2 23 13" xfId="4528" xr:uid="{00000000-0005-0000-0000-0000AF110000}"/>
    <cellStyle name="20% - Accent2 2 23 14" xfId="4529" xr:uid="{00000000-0005-0000-0000-0000B0110000}"/>
    <cellStyle name="20% - Accent2 2 23 15" xfId="4530" xr:uid="{00000000-0005-0000-0000-0000B1110000}"/>
    <cellStyle name="20% - Accent2 2 23 16" xfId="4531" xr:uid="{00000000-0005-0000-0000-0000B2110000}"/>
    <cellStyle name="20% - Accent2 2 23 17" xfId="4532" xr:uid="{00000000-0005-0000-0000-0000B3110000}"/>
    <cellStyle name="20% - Accent2 2 23 18" xfId="4533" xr:uid="{00000000-0005-0000-0000-0000B4110000}"/>
    <cellStyle name="20% - Accent2 2 23 19" xfId="4534" xr:uid="{00000000-0005-0000-0000-0000B5110000}"/>
    <cellStyle name="20% - Accent2 2 23 2" xfId="4535" xr:uid="{00000000-0005-0000-0000-0000B6110000}"/>
    <cellStyle name="20% - Accent2 2 23 3" xfId="4536" xr:uid="{00000000-0005-0000-0000-0000B7110000}"/>
    <cellStyle name="20% - Accent2 2 23 4" xfId="4537" xr:uid="{00000000-0005-0000-0000-0000B8110000}"/>
    <cellStyle name="20% - Accent2 2 23 5" xfId="4538" xr:uid="{00000000-0005-0000-0000-0000B9110000}"/>
    <cellStyle name="20% - Accent2 2 23 6" xfId="4539" xr:uid="{00000000-0005-0000-0000-0000BA110000}"/>
    <cellStyle name="20% - Accent2 2 23 7" xfId="4540" xr:uid="{00000000-0005-0000-0000-0000BB110000}"/>
    <cellStyle name="20% - Accent2 2 23 8" xfId="4541" xr:uid="{00000000-0005-0000-0000-0000BC110000}"/>
    <cellStyle name="20% - Accent2 2 23 9" xfId="4542" xr:uid="{00000000-0005-0000-0000-0000BD110000}"/>
    <cellStyle name="20% - Accent2 2 24" xfId="4543" xr:uid="{00000000-0005-0000-0000-0000BE110000}"/>
    <cellStyle name="20% - Accent2 2 24 10" xfId="4544" xr:uid="{00000000-0005-0000-0000-0000BF110000}"/>
    <cellStyle name="20% - Accent2 2 24 11" xfId="4545" xr:uid="{00000000-0005-0000-0000-0000C0110000}"/>
    <cellStyle name="20% - Accent2 2 24 12" xfId="4546" xr:uid="{00000000-0005-0000-0000-0000C1110000}"/>
    <cellStyle name="20% - Accent2 2 24 13" xfId="4547" xr:uid="{00000000-0005-0000-0000-0000C2110000}"/>
    <cellStyle name="20% - Accent2 2 24 14" xfId="4548" xr:uid="{00000000-0005-0000-0000-0000C3110000}"/>
    <cellStyle name="20% - Accent2 2 24 15" xfId="4549" xr:uid="{00000000-0005-0000-0000-0000C4110000}"/>
    <cellStyle name="20% - Accent2 2 24 16" xfId="4550" xr:uid="{00000000-0005-0000-0000-0000C5110000}"/>
    <cellStyle name="20% - Accent2 2 24 17" xfId="4551" xr:uid="{00000000-0005-0000-0000-0000C6110000}"/>
    <cellStyle name="20% - Accent2 2 24 18" xfId="4552" xr:uid="{00000000-0005-0000-0000-0000C7110000}"/>
    <cellStyle name="20% - Accent2 2 24 19" xfId="4553" xr:uid="{00000000-0005-0000-0000-0000C8110000}"/>
    <cellStyle name="20% - Accent2 2 24 2" xfId="4554" xr:uid="{00000000-0005-0000-0000-0000C9110000}"/>
    <cellStyle name="20% - Accent2 2 24 3" xfId="4555" xr:uid="{00000000-0005-0000-0000-0000CA110000}"/>
    <cellStyle name="20% - Accent2 2 24 4" xfId="4556" xr:uid="{00000000-0005-0000-0000-0000CB110000}"/>
    <cellStyle name="20% - Accent2 2 24 5" xfId="4557" xr:uid="{00000000-0005-0000-0000-0000CC110000}"/>
    <cellStyle name="20% - Accent2 2 24 6" xfId="4558" xr:uid="{00000000-0005-0000-0000-0000CD110000}"/>
    <cellStyle name="20% - Accent2 2 24 7" xfId="4559" xr:uid="{00000000-0005-0000-0000-0000CE110000}"/>
    <cellStyle name="20% - Accent2 2 24 8" xfId="4560" xr:uid="{00000000-0005-0000-0000-0000CF110000}"/>
    <cellStyle name="20% - Accent2 2 24 9" xfId="4561" xr:uid="{00000000-0005-0000-0000-0000D0110000}"/>
    <cellStyle name="20% - Accent2 2 25" xfId="4562" xr:uid="{00000000-0005-0000-0000-0000D1110000}"/>
    <cellStyle name="20% - Accent2 2 25 10" xfId="4563" xr:uid="{00000000-0005-0000-0000-0000D2110000}"/>
    <cellStyle name="20% - Accent2 2 25 11" xfId="4564" xr:uid="{00000000-0005-0000-0000-0000D3110000}"/>
    <cellStyle name="20% - Accent2 2 25 12" xfId="4565" xr:uid="{00000000-0005-0000-0000-0000D4110000}"/>
    <cellStyle name="20% - Accent2 2 25 13" xfId="4566" xr:uid="{00000000-0005-0000-0000-0000D5110000}"/>
    <cellStyle name="20% - Accent2 2 25 14" xfId="4567" xr:uid="{00000000-0005-0000-0000-0000D6110000}"/>
    <cellStyle name="20% - Accent2 2 25 15" xfId="4568" xr:uid="{00000000-0005-0000-0000-0000D7110000}"/>
    <cellStyle name="20% - Accent2 2 25 16" xfId="4569" xr:uid="{00000000-0005-0000-0000-0000D8110000}"/>
    <cellStyle name="20% - Accent2 2 25 17" xfId="4570" xr:uid="{00000000-0005-0000-0000-0000D9110000}"/>
    <cellStyle name="20% - Accent2 2 25 18" xfId="4571" xr:uid="{00000000-0005-0000-0000-0000DA110000}"/>
    <cellStyle name="20% - Accent2 2 25 19" xfId="4572" xr:uid="{00000000-0005-0000-0000-0000DB110000}"/>
    <cellStyle name="20% - Accent2 2 25 2" xfId="4573" xr:uid="{00000000-0005-0000-0000-0000DC110000}"/>
    <cellStyle name="20% - Accent2 2 25 3" xfId="4574" xr:uid="{00000000-0005-0000-0000-0000DD110000}"/>
    <cellStyle name="20% - Accent2 2 25 4" xfId="4575" xr:uid="{00000000-0005-0000-0000-0000DE110000}"/>
    <cellStyle name="20% - Accent2 2 25 5" xfId="4576" xr:uid="{00000000-0005-0000-0000-0000DF110000}"/>
    <cellStyle name="20% - Accent2 2 25 6" xfId="4577" xr:uid="{00000000-0005-0000-0000-0000E0110000}"/>
    <cellStyle name="20% - Accent2 2 25 7" xfId="4578" xr:uid="{00000000-0005-0000-0000-0000E1110000}"/>
    <cellStyle name="20% - Accent2 2 25 8" xfId="4579" xr:uid="{00000000-0005-0000-0000-0000E2110000}"/>
    <cellStyle name="20% - Accent2 2 25 9" xfId="4580" xr:uid="{00000000-0005-0000-0000-0000E3110000}"/>
    <cellStyle name="20% - Accent2 2 26" xfId="4581" xr:uid="{00000000-0005-0000-0000-0000E4110000}"/>
    <cellStyle name="20% - Accent2 2 26 10" xfId="4582" xr:uid="{00000000-0005-0000-0000-0000E5110000}"/>
    <cellStyle name="20% - Accent2 2 26 11" xfId="4583" xr:uid="{00000000-0005-0000-0000-0000E6110000}"/>
    <cellStyle name="20% - Accent2 2 26 12" xfId="4584" xr:uid="{00000000-0005-0000-0000-0000E7110000}"/>
    <cellStyle name="20% - Accent2 2 26 13" xfId="4585" xr:uid="{00000000-0005-0000-0000-0000E8110000}"/>
    <cellStyle name="20% - Accent2 2 26 14" xfId="4586" xr:uid="{00000000-0005-0000-0000-0000E9110000}"/>
    <cellStyle name="20% - Accent2 2 26 15" xfId="4587" xr:uid="{00000000-0005-0000-0000-0000EA110000}"/>
    <cellStyle name="20% - Accent2 2 26 16" xfId="4588" xr:uid="{00000000-0005-0000-0000-0000EB110000}"/>
    <cellStyle name="20% - Accent2 2 26 17" xfId="4589" xr:uid="{00000000-0005-0000-0000-0000EC110000}"/>
    <cellStyle name="20% - Accent2 2 26 18" xfId="4590" xr:uid="{00000000-0005-0000-0000-0000ED110000}"/>
    <cellStyle name="20% - Accent2 2 26 19" xfId="4591" xr:uid="{00000000-0005-0000-0000-0000EE110000}"/>
    <cellStyle name="20% - Accent2 2 26 2" xfId="4592" xr:uid="{00000000-0005-0000-0000-0000EF110000}"/>
    <cellStyle name="20% - Accent2 2 26 3" xfId="4593" xr:uid="{00000000-0005-0000-0000-0000F0110000}"/>
    <cellStyle name="20% - Accent2 2 26 4" xfId="4594" xr:uid="{00000000-0005-0000-0000-0000F1110000}"/>
    <cellStyle name="20% - Accent2 2 26 5" xfId="4595" xr:uid="{00000000-0005-0000-0000-0000F2110000}"/>
    <cellStyle name="20% - Accent2 2 26 6" xfId="4596" xr:uid="{00000000-0005-0000-0000-0000F3110000}"/>
    <cellStyle name="20% - Accent2 2 26 7" xfId="4597" xr:uid="{00000000-0005-0000-0000-0000F4110000}"/>
    <cellStyle name="20% - Accent2 2 26 8" xfId="4598" xr:uid="{00000000-0005-0000-0000-0000F5110000}"/>
    <cellStyle name="20% - Accent2 2 26 9" xfId="4599" xr:uid="{00000000-0005-0000-0000-0000F6110000}"/>
    <cellStyle name="20% - Accent2 2 27" xfId="4600" xr:uid="{00000000-0005-0000-0000-0000F7110000}"/>
    <cellStyle name="20% - Accent2 2 27 10" xfId="4601" xr:uid="{00000000-0005-0000-0000-0000F8110000}"/>
    <cellStyle name="20% - Accent2 2 27 11" xfId="4602" xr:uid="{00000000-0005-0000-0000-0000F9110000}"/>
    <cellStyle name="20% - Accent2 2 27 12" xfId="4603" xr:uid="{00000000-0005-0000-0000-0000FA110000}"/>
    <cellStyle name="20% - Accent2 2 27 13" xfId="4604" xr:uid="{00000000-0005-0000-0000-0000FB110000}"/>
    <cellStyle name="20% - Accent2 2 27 14" xfId="4605" xr:uid="{00000000-0005-0000-0000-0000FC110000}"/>
    <cellStyle name="20% - Accent2 2 27 15" xfId="4606" xr:uid="{00000000-0005-0000-0000-0000FD110000}"/>
    <cellStyle name="20% - Accent2 2 27 16" xfId="4607" xr:uid="{00000000-0005-0000-0000-0000FE110000}"/>
    <cellStyle name="20% - Accent2 2 27 17" xfId="4608" xr:uid="{00000000-0005-0000-0000-0000FF110000}"/>
    <cellStyle name="20% - Accent2 2 27 18" xfId="4609" xr:uid="{00000000-0005-0000-0000-000000120000}"/>
    <cellStyle name="20% - Accent2 2 27 19" xfId="4610" xr:uid="{00000000-0005-0000-0000-000001120000}"/>
    <cellStyle name="20% - Accent2 2 27 2" xfId="4611" xr:uid="{00000000-0005-0000-0000-000002120000}"/>
    <cellStyle name="20% - Accent2 2 27 3" xfId="4612" xr:uid="{00000000-0005-0000-0000-000003120000}"/>
    <cellStyle name="20% - Accent2 2 27 4" xfId="4613" xr:uid="{00000000-0005-0000-0000-000004120000}"/>
    <cellStyle name="20% - Accent2 2 27 5" xfId="4614" xr:uid="{00000000-0005-0000-0000-000005120000}"/>
    <cellStyle name="20% - Accent2 2 27 6" xfId="4615" xr:uid="{00000000-0005-0000-0000-000006120000}"/>
    <cellStyle name="20% - Accent2 2 27 7" xfId="4616" xr:uid="{00000000-0005-0000-0000-000007120000}"/>
    <cellStyle name="20% - Accent2 2 27 8" xfId="4617" xr:uid="{00000000-0005-0000-0000-000008120000}"/>
    <cellStyle name="20% - Accent2 2 27 9" xfId="4618" xr:uid="{00000000-0005-0000-0000-000009120000}"/>
    <cellStyle name="20% - Accent2 2 28" xfId="4619" xr:uid="{00000000-0005-0000-0000-00000A120000}"/>
    <cellStyle name="20% - Accent2 2 28 10" xfId="4620" xr:uid="{00000000-0005-0000-0000-00000B120000}"/>
    <cellStyle name="20% - Accent2 2 28 11" xfId="4621" xr:uid="{00000000-0005-0000-0000-00000C120000}"/>
    <cellStyle name="20% - Accent2 2 28 12" xfId="4622" xr:uid="{00000000-0005-0000-0000-00000D120000}"/>
    <cellStyle name="20% - Accent2 2 28 13" xfId="4623" xr:uid="{00000000-0005-0000-0000-00000E120000}"/>
    <cellStyle name="20% - Accent2 2 28 14" xfId="4624" xr:uid="{00000000-0005-0000-0000-00000F120000}"/>
    <cellStyle name="20% - Accent2 2 28 15" xfId="4625" xr:uid="{00000000-0005-0000-0000-000010120000}"/>
    <cellStyle name="20% - Accent2 2 28 16" xfId="4626" xr:uid="{00000000-0005-0000-0000-000011120000}"/>
    <cellStyle name="20% - Accent2 2 28 17" xfId="4627" xr:uid="{00000000-0005-0000-0000-000012120000}"/>
    <cellStyle name="20% - Accent2 2 28 18" xfId="4628" xr:uid="{00000000-0005-0000-0000-000013120000}"/>
    <cellStyle name="20% - Accent2 2 28 19" xfId="4629" xr:uid="{00000000-0005-0000-0000-000014120000}"/>
    <cellStyle name="20% - Accent2 2 28 2" xfId="4630" xr:uid="{00000000-0005-0000-0000-000015120000}"/>
    <cellStyle name="20% - Accent2 2 28 3" xfId="4631" xr:uid="{00000000-0005-0000-0000-000016120000}"/>
    <cellStyle name="20% - Accent2 2 28 4" xfId="4632" xr:uid="{00000000-0005-0000-0000-000017120000}"/>
    <cellStyle name="20% - Accent2 2 28 5" xfId="4633" xr:uid="{00000000-0005-0000-0000-000018120000}"/>
    <cellStyle name="20% - Accent2 2 28 6" xfId="4634" xr:uid="{00000000-0005-0000-0000-000019120000}"/>
    <cellStyle name="20% - Accent2 2 28 7" xfId="4635" xr:uid="{00000000-0005-0000-0000-00001A120000}"/>
    <cellStyle name="20% - Accent2 2 28 8" xfId="4636" xr:uid="{00000000-0005-0000-0000-00001B120000}"/>
    <cellStyle name="20% - Accent2 2 28 9" xfId="4637" xr:uid="{00000000-0005-0000-0000-00001C120000}"/>
    <cellStyle name="20% - Accent2 2 29" xfId="4638" xr:uid="{00000000-0005-0000-0000-00001D120000}"/>
    <cellStyle name="20% - Accent2 2 29 10" xfId="4639" xr:uid="{00000000-0005-0000-0000-00001E120000}"/>
    <cellStyle name="20% - Accent2 2 29 11" xfId="4640" xr:uid="{00000000-0005-0000-0000-00001F120000}"/>
    <cellStyle name="20% - Accent2 2 29 12" xfId="4641" xr:uid="{00000000-0005-0000-0000-000020120000}"/>
    <cellStyle name="20% - Accent2 2 29 13" xfId="4642" xr:uid="{00000000-0005-0000-0000-000021120000}"/>
    <cellStyle name="20% - Accent2 2 29 14" xfId="4643" xr:uid="{00000000-0005-0000-0000-000022120000}"/>
    <cellStyle name="20% - Accent2 2 29 15" xfId="4644" xr:uid="{00000000-0005-0000-0000-000023120000}"/>
    <cellStyle name="20% - Accent2 2 29 16" xfId="4645" xr:uid="{00000000-0005-0000-0000-000024120000}"/>
    <cellStyle name="20% - Accent2 2 29 17" xfId="4646" xr:uid="{00000000-0005-0000-0000-000025120000}"/>
    <cellStyle name="20% - Accent2 2 29 18" xfId="4647" xr:uid="{00000000-0005-0000-0000-000026120000}"/>
    <cellStyle name="20% - Accent2 2 29 19" xfId="4648" xr:uid="{00000000-0005-0000-0000-000027120000}"/>
    <cellStyle name="20% - Accent2 2 29 2" xfId="4649" xr:uid="{00000000-0005-0000-0000-000028120000}"/>
    <cellStyle name="20% - Accent2 2 29 3" xfId="4650" xr:uid="{00000000-0005-0000-0000-000029120000}"/>
    <cellStyle name="20% - Accent2 2 29 4" xfId="4651" xr:uid="{00000000-0005-0000-0000-00002A120000}"/>
    <cellStyle name="20% - Accent2 2 29 5" xfId="4652" xr:uid="{00000000-0005-0000-0000-00002B120000}"/>
    <cellStyle name="20% - Accent2 2 29 6" xfId="4653" xr:uid="{00000000-0005-0000-0000-00002C120000}"/>
    <cellStyle name="20% - Accent2 2 29 7" xfId="4654" xr:uid="{00000000-0005-0000-0000-00002D120000}"/>
    <cellStyle name="20% - Accent2 2 29 8" xfId="4655" xr:uid="{00000000-0005-0000-0000-00002E120000}"/>
    <cellStyle name="20% - Accent2 2 29 9" xfId="4656" xr:uid="{00000000-0005-0000-0000-00002F120000}"/>
    <cellStyle name="20% - Accent2 2 3" xfId="4657" xr:uid="{00000000-0005-0000-0000-000030120000}"/>
    <cellStyle name="20% - Accent2 2 3 10" xfId="4658" xr:uid="{00000000-0005-0000-0000-000031120000}"/>
    <cellStyle name="20% - Accent2 2 3 11" xfId="4659" xr:uid="{00000000-0005-0000-0000-000032120000}"/>
    <cellStyle name="20% - Accent2 2 3 12" xfId="4660" xr:uid="{00000000-0005-0000-0000-000033120000}"/>
    <cellStyle name="20% - Accent2 2 3 13" xfId="4661" xr:uid="{00000000-0005-0000-0000-000034120000}"/>
    <cellStyle name="20% - Accent2 2 3 14" xfId="4662" xr:uid="{00000000-0005-0000-0000-000035120000}"/>
    <cellStyle name="20% - Accent2 2 3 15" xfId="4663" xr:uid="{00000000-0005-0000-0000-000036120000}"/>
    <cellStyle name="20% - Accent2 2 3 16" xfId="4664" xr:uid="{00000000-0005-0000-0000-000037120000}"/>
    <cellStyle name="20% - Accent2 2 3 17" xfId="4665" xr:uid="{00000000-0005-0000-0000-000038120000}"/>
    <cellStyle name="20% - Accent2 2 3 18" xfId="4666" xr:uid="{00000000-0005-0000-0000-000039120000}"/>
    <cellStyle name="20% - Accent2 2 3 19" xfId="4667" xr:uid="{00000000-0005-0000-0000-00003A120000}"/>
    <cellStyle name="20% - Accent2 2 3 2" xfId="4668" xr:uid="{00000000-0005-0000-0000-00003B120000}"/>
    <cellStyle name="20% - Accent2 2 3 3" xfId="4669" xr:uid="{00000000-0005-0000-0000-00003C120000}"/>
    <cellStyle name="20% - Accent2 2 3 4" xfId="4670" xr:uid="{00000000-0005-0000-0000-00003D120000}"/>
    <cellStyle name="20% - Accent2 2 3 5" xfId="4671" xr:uid="{00000000-0005-0000-0000-00003E120000}"/>
    <cellStyle name="20% - Accent2 2 3 6" xfId="4672" xr:uid="{00000000-0005-0000-0000-00003F120000}"/>
    <cellStyle name="20% - Accent2 2 3 7" xfId="4673" xr:uid="{00000000-0005-0000-0000-000040120000}"/>
    <cellStyle name="20% - Accent2 2 3 8" xfId="4674" xr:uid="{00000000-0005-0000-0000-000041120000}"/>
    <cellStyle name="20% - Accent2 2 3 9" xfId="4675" xr:uid="{00000000-0005-0000-0000-000042120000}"/>
    <cellStyle name="20% - Accent2 2 30" xfId="4676" xr:uid="{00000000-0005-0000-0000-000043120000}"/>
    <cellStyle name="20% - Accent2 2 30 10" xfId="4677" xr:uid="{00000000-0005-0000-0000-000044120000}"/>
    <cellStyle name="20% - Accent2 2 30 11" xfId="4678" xr:uid="{00000000-0005-0000-0000-000045120000}"/>
    <cellStyle name="20% - Accent2 2 30 12" xfId="4679" xr:uid="{00000000-0005-0000-0000-000046120000}"/>
    <cellStyle name="20% - Accent2 2 30 13" xfId="4680" xr:uid="{00000000-0005-0000-0000-000047120000}"/>
    <cellStyle name="20% - Accent2 2 30 14" xfId="4681" xr:uid="{00000000-0005-0000-0000-000048120000}"/>
    <cellStyle name="20% - Accent2 2 30 15" xfId="4682" xr:uid="{00000000-0005-0000-0000-000049120000}"/>
    <cellStyle name="20% - Accent2 2 30 16" xfId="4683" xr:uid="{00000000-0005-0000-0000-00004A120000}"/>
    <cellStyle name="20% - Accent2 2 30 17" xfId="4684" xr:uid="{00000000-0005-0000-0000-00004B120000}"/>
    <cellStyle name="20% - Accent2 2 30 18" xfId="4685" xr:uid="{00000000-0005-0000-0000-00004C120000}"/>
    <cellStyle name="20% - Accent2 2 30 19" xfId="4686" xr:uid="{00000000-0005-0000-0000-00004D120000}"/>
    <cellStyle name="20% - Accent2 2 30 2" xfId="4687" xr:uid="{00000000-0005-0000-0000-00004E120000}"/>
    <cellStyle name="20% - Accent2 2 30 3" xfId="4688" xr:uid="{00000000-0005-0000-0000-00004F120000}"/>
    <cellStyle name="20% - Accent2 2 30 4" xfId="4689" xr:uid="{00000000-0005-0000-0000-000050120000}"/>
    <cellStyle name="20% - Accent2 2 30 5" xfId="4690" xr:uid="{00000000-0005-0000-0000-000051120000}"/>
    <cellStyle name="20% - Accent2 2 30 6" xfId="4691" xr:uid="{00000000-0005-0000-0000-000052120000}"/>
    <cellStyle name="20% - Accent2 2 30 7" xfId="4692" xr:uid="{00000000-0005-0000-0000-000053120000}"/>
    <cellStyle name="20% - Accent2 2 30 8" xfId="4693" xr:uid="{00000000-0005-0000-0000-000054120000}"/>
    <cellStyle name="20% - Accent2 2 30 9" xfId="4694" xr:uid="{00000000-0005-0000-0000-000055120000}"/>
    <cellStyle name="20% - Accent2 2 31" xfId="4695" xr:uid="{00000000-0005-0000-0000-000056120000}"/>
    <cellStyle name="20% - Accent2 2 31 10" xfId="4696" xr:uid="{00000000-0005-0000-0000-000057120000}"/>
    <cellStyle name="20% - Accent2 2 31 11" xfId="4697" xr:uid="{00000000-0005-0000-0000-000058120000}"/>
    <cellStyle name="20% - Accent2 2 31 12" xfId="4698" xr:uid="{00000000-0005-0000-0000-000059120000}"/>
    <cellStyle name="20% - Accent2 2 31 13" xfId="4699" xr:uid="{00000000-0005-0000-0000-00005A120000}"/>
    <cellStyle name="20% - Accent2 2 31 14" xfId="4700" xr:uid="{00000000-0005-0000-0000-00005B120000}"/>
    <cellStyle name="20% - Accent2 2 31 15" xfId="4701" xr:uid="{00000000-0005-0000-0000-00005C120000}"/>
    <cellStyle name="20% - Accent2 2 31 16" xfId="4702" xr:uid="{00000000-0005-0000-0000-00005D120000}"/>
    <cellStyle name="20% - Accent2 2 31 17" xfId="4703" xr:uid="{00000000-0005-0000-0000-00005E120000}"/>
    <cellStyle name="20% - Accent2 2 31 18" xfId="4704" xr:uid="{00000000-0005-0000-0000-00005F120000}"/>
    <cellStyle name="20% - Accent2 2 31 19" xfId="4705" xr:uid="{00000000-0005-0000-0000-000060120000}"/>
    <cellStyle name="20% - Accent2 2 31 2" xfId="4706" xr:uid="{00000000-0005-0000-0000-000061120000}"/>
    <cellStyle name="20% - Accent2 2 31 3" xfId="4707" xr:uid="{00000000-0005-0000-0000-000062120000}"/>
    <cellStyle name="20% - Accent2 2 31 4" xfId="4708" xr:uid="{00000000-0005-0000-0000-000063120000}"/>
    <cellStyle name="20% - Accent2 2 31 5" xfId="4709" xr:uid="{00000000-0005-0000-0000-000064120000}"/>
    <cellStyle name="20% - Accent2 2 31 6" xfId="4710" xr:uid="{00000000-0005-0000-0000-000065120000}"/>
    <cellStyle name="20% - Accent2 2 31 7" xfId="4711" xr:uid="{00000000-0005-0000-0000-000066120000}"/>
    <cellStyle name="20% - Accent2 2 31 8" xfId="4712" xr:uid="{00000000-0005-0000-0000-000067120000}"/>
    <cellStyle name="20% - Accent2 2 31 9" xfId="4713" xr:uid="{00000000-0005-0000-0000-000068120000}"/>
    <cellStyle name="20% - Accent2 2 32" xfId="4714" xr:uid="{00000000-0005-0000-0000-000069120000}"/>
    <cellStyle name="20% - Accent2 2 32 10" xfId="4715" xr:uid="{00000000-0005-0000-0000-00006A120000}"/>
    <cellStyle name="20% - Accent2 2 32 11" xfId="4716" xr:uid="{00000000-0005-0000-0000-00006B120000}"/>
    <cellStyle name="20% - Accent2 2 32 12" xfId="4717" xr:uid="{00000000-0005-0000-0000-00006C120000}"/>
    <cellStyle name="20% - Accent2 2 32 13" xfId="4718" xr:uid="{00000000-0005-0000-0000-00006D120000}"/>
    <cellStyle name="20% - Accent2 2 32 14" xfId="4719" xr:uid="{00000000-0005-0000-0000-00006E120000}"/>
    <cellStyle name="20% - Accent2 2 32 15" xfId="4720" xr:uid="{00000000-0005-0000-0000-00006F120000}"/>
    <cellStyle name="20% - Accent2 2 32 16" xfId="4721" xr:uid="{00000000-0005-0000-0000-000070120000}"/>
    <cellStyle name="20% - Accent2 2 32 17" xfId="4722" xr:uid="{00000000-0005-0000-0000-000071120000}"/>
    <cellStyle name="20% - Accent2 2 32 18" xfId="4723" xr:uid="{00000000-0005-0000-0000-000072120000}"/>
    <cellStyle name="20% - Accent2 2 32 19" xfId="4724" xr:uid="{00000000-0005-0000-0000-000073120000}"/>
    <cellStyle name="20% - Accent2 2 32 2" xfId="4725" xr:uid="{00000000-0005-0000-0000-000074120000}"/>
    <cellStyle name="20% - Accent2 2 32 3" xfId="4726" xr:uid="{00000000-0005-0000-0000-000075120000}"/>
    <cellStyle name="20% - Accent2 2 32 4" xfId="4727" xr:uid="{00000000-0005-0000-0000-000076120000}"/>
    <cellStyle name="20% - Accent2 2 32 5" xfId="4728" xr:uid="{00000000-0005-0000-0000-000077120000}"/>
    <cellStyle name="20% - Accent2 2 32 6" xfId="4729" xr:uid="{00000000-0005-0000-0000-000078120000}"/>
    <cellStyle name="20% - Accent2 2 32 7" xfId="4730" xr:uid="{00000000-0005-0000-0000-000079120000}"/>
    <cellStyle name="20% - Accent2 2 32 8" xfId="4731" xr:uid="{00000000-0005-0000-0000-00007A120000}"/>
    <cellStyle name="20% - Accent2 2 32 9" xfId="4732" xr:uid="{00000000-0005-0000-0000-00007B120000}"/>
    <cellStyle name="20% - Accent2 2 33" xfId="4733" xr:uid="{00000000-0005-0000-0000-00007C120000}"/>
    <cellStyle name="20% - Accent2 2 33 10" xfId="4734" xr:uid="{00000000-0005-0000-0000-00007D120000}"/>
    <cellStyle name="20% - Accent2 2 33 11" xfId="4735" xr:uid="{00000000-0005-0000-0000-00007E120000}"/>
    <cellStyle name="20% - Accent2 2 33 12" xfId="4736" xr:uid="{00000000-0005-0000-0000-00007F120000}"/>
    <cellStyle name="20% - Accent2 2 33 13" xfId="4737" xr:uid="{00000000-0005-0000-0000-000080120000}"/>
    <cellStyle name="20% - Accent2 2 33 14" xfId="4738" xr:uid="{00000000-0005-0000-0000-000081120000}"/>
    <cellStyle name="20% - Accent2 2 33 15" xfId="4739" xr:uid="{00000000-0005-0000-0000-000082120000}"/>
    <cellStyle name="20% - Accent2 2 33 16" xfId="4740" xr:uid="{00000000-0005-0000-0000-000083120000}"/>
    <cellStyle name="20% - Accent2 2 33 17" xfId="4741" xr:uid="{00000000-0005-0000-0000-000084120000}"/>
    <cellStyle name="20% - Accent2 2 33 18" xfId="4742" xr:uid="{00000000-0005-0000-0000-000085120000}"/>
    <cellStyle name="20% - Accent2 2 33 19" xfId="4743" xr:uid="{00000000-0005-0000-0000-000086120000}"/>
    <cellStyle name="20% - Accent2 2 33 2" xfId="4744" xr:uid="{00000000-0005-0000-0000-000087120000}"/>
    <cellStyle name="20% - Accent2 2 33 3" xfId="4745" xr:uid="{00000000-0005-0000-0000-000088120000}"/>
    <cellStyle name="20% - Accent2 2 33 4" xfId="4746" xr:uid="{00000000-0005-0000-0000-000089120000}"/>
    <cellStyle name="20% - Accent2 2 33 5" xfId="4747" xr:uid="{00000000-0005-0000-0000-00008A120000}"/>
    <cellStyle name="20% - Accent2 2 33 6" xfId="4748" xr:uid="{00000000-0005-0000-0000-00008B120000}"/>
    <cellStyle name="20% - Accent2 2 33 7" xfId="4749" xr:uid="{00000000-0005-0000-0000-00008C120000}"/>
    <cellStyle name="20% - Accent2 2 33 8" xfId="4750" xr:uid="{00000000-0005-0000-0000-00008D120000}"/>
    <cellStyle name="20% - Accent2 2 33 9" xfId="4751" xr:uid="{00000000-0005-0000-0000-00008E120000}"/>
    <cellStyle name="20% - Accent2 2 34" xfId="4752" xr:uid="{00000000-0005-0000-0000-00008F120000}"/>
    <cellStyle name="20% - Accent2 2 34 10" xfId="4753" xr:uid="{00000000-0005-0000-0000-000090120000}"/>
    <cellStyle name="20% - Accent2 2 34 11" xfId="4754" xr:uid="{00000000-0005-0000-0000-000091120000}"/>
    <cellStyle name="20% - Accent2 2 34 12" xfId="4755" xr:uid="{00000000-0005-0000-0000-000092120000}"/>
    <cellStyle name="20% - Accent2 2 34 13" xfId="4756" xr:uid="{00000000-0005-0000-0000-000093120000}"/>
    <cellStyle name="20% - Accent2 2 34 14" xfId="4757" xr:uid="{00000000-0005-0000-0000-000094120000}"/>
    <cellStyle name="20% - Accent2 2 34 15" xfId="4758" xr:uid="{00000000-0005-0000-0000-000095120000}"/>
    <cellStyle name="20% - Accent2 2 34 16" xfId="4759" xr:uid="{00000000-0005-0000-0000-000096120000}"/>
    <cellStyle name="20% - Accent2 2 34 17" xfId="4760" xr:uid="{00000000-0005-0000-0000-000097120000}"/>
    <cellStyle name="20% - Accent2 2 34 18" xfId="4761" xr:uid="{00000000-0005-0000-0000-000098120000}"/>
    <cellStyle name="20% - Accent2 2 34 19" xfId="4762" xr:uid="{00000000-0005-0000-0000-000099120000}"/>
    <cellStyle name="20% - Accent2 2 34 2" xfId="4763" xr:uid="{00000000-0005-0000-0000-00009A120000}"/>
    <cellStyle name="20% - Accent2 2 34 3" xfId="4764" xr:uid="{00000000-0005-0000-0000-00009B120000}"/>
    <cellStyle name="20% - Accent2 2 34 4" xfId="4765" xr:uid="{00000000-0005-0000-0000-00009C120000}"/>
    <cellStyle name="20% - Accent2 2 34 5" xfId="4766" xr:uid="{00000000-0005-0000-0000-00009D120000}"/>
    <cellStyle name="20% - Accent2 2 34 6" xfId="4767" xr:uid="{00000000-0005-0000-0000-00009E120000}"/>
    <cellStyle name="20% - Accent2 2 34 7" xfId="4768" xr:uid="{00000000-0005-0000-0000-00009F120000}"/>
    <cellStyle name="20% - Accent2 2 34 8" xfId="4769" xr:uid="{00000000-0005-0000-0000-0000A0120000}"/>
    <cellStyle name="20% - Accent2 2 34 9" xfId="4770" xr:uid="{00000000-0005-0000-0000-0000A1120000}"/>
    <cellStyle name="20% - Accent2 2 35" xfId="4771" xr:uid="{00000000-0005-0000-0000-0000A2120000}"/>
    <cellStyle name="20% - Accent2 2 35 10" xfId="4772" xr:uid="{00000000-0005-0000-0000-0000A3120000}"/>
    <cellStyle name="20% - Accent2 2 35 11" xfId="4773" xr:uid="{00000000-0005-0000-0000-0000A4120000}"/>
    <cellStyle name="20% - Accent2 2 35 12" xfId="4774" xr:uid="{00000000-0005-0000-0000-0000A5120000}"/>
    <cellStyle name="20% - Accent2 2 35 13" xfId="4775" xr:uid="{00000000-0005-0000-0000-0000A6120000}"/>
    <cellStyle name="20% - Accent2 2 35 14" xfId="4776" xr:uid="{00000000-0005-0000-0000-0000A7120000}"/>
    <cellStyle name="20% - Accent2 2 35 15" xfId="4777" xr:uid="{00000000-0005-0000-0000-0000A8120000}"/>
    <cellStyle name="20% - Accent2 2 35 16" xfId="4778" xr:uid="{00000000-0005-0000-0000-0000A9120000}"/>
    <cellStyle name="20% - Accent2 2 35 17" xfId="4779" xr:uid="{00000000-0005-0000-0000-0000AA120000}"/>
    <cellStyle name="20% - Accent2 2 35 18" xfId="4780" xr:uid="{00000000-0005-0000-0000-0000AB120000}"/>
    <cellStyle name="20% - Accent2 2 35 19" xfId="4781" xr:uid="{00000000-0005-0000-0000-0000AC120000}"/>
    <cellStyle name="20% - Accent2 2 35 2" xfId="4782" xr:uid="{00000000-0005-0000-0000-0000AD120000}"/>
    <cellStyle name="20% - Accent2 2 35 3" xfId="4783" xr:uid="{00000000-0005-0000-0000-0000AE120000}"/>
    <cellStyle name="20% - Accent2 2 35 4" xfId="4784" xr:uid="{00000000-0005-0000-0000-0000AF120000}"/>
    <cellStyle name="20% - Accent2 2 35 5" xfId="4785" xr:uid="{00000000-0005-0000-0000-0000B0120000}"/>
    <cellStyle name="20% - Accent2 2 35 6" xfId="4786" xr:uid="{00000000-0005-0000-0000-0000B1120000}"/>
    <cellStyle name="20% - Accent2 2 35 7" xfId="4787" xr:uid="{00000000-0005-0000-0000-0000B2120000}"/>
    <cellStyle name="20% - Accent2 2 35 8" xfId="4788" xr:uid="{00000000-0005-0000-0000-0000B3120000}"/>
    <cellStyle name="20% - Accent2 2 35 9" xfId="4789" xr:uid="{00000000-0005-0000-0000-0000B4120000}"/>
    <cellStyle name="20% - Accent2 2 36" xfId="4790" xr:uid="{00000000-0005-0000-0000-0000B5120000}"/>
    <cellStyle name="20% - Accent2 2 36 10" xfId="4791" xr:uid="{00000000-0005-0000-0000-0000B6120000}"/>
    <cellStyle name="20% - Accent2 2 36 11" xfId="4792" xr:uid="{00000000-0005-0000-0000-0000B7120000}"/>
    <cellStyle name="20% - Accent2 2 36 12" xfId="4793" xr:uid="{00000000-0005-0000-0000-0000B8120000}"/>
    <cellStyle name="20% - Accent2 2 36 13" xfId="4794" xr:uid="{00000000-0005-0000-0000-0000B9120000}"/>
    <cellStyle name="20% - Accent2 2 36 14" xfId="4795" xr:uid="{00000000-0005-0000-0000-0000BA120000}"/>
    <cellStyle name="20% - Accent2 2 36 15" xfId="4796" xr:uid="{00000000-0005-0000-0000-0000BB120000}"/>
    <cellStyle name="20% - Accent2 2 36 16" xfId="4797" xr:uid="{00000000-0005-0000-0000-0000BC120000}"/>
    <cellStyle name="20% - Accent2 2 36 17" xfId="4798" xr:uid="{00000000-0005-0000-0000-0000BD120000}"/>
    <cellStyle name="20% - Accent2 2 36 18" xfId="4799" xr:uid="{00000000-0005-0000-0000-0000BE120000}"/>
    <cellStyle name="20% - Accent2 2 36 19" xfId="4800" xr:uid="{00000000-0005-0000-0000-0000BF120000}"/>
    <cellStyle name="20% - Accent2 2 36 2" xfId="4801" xr:uid="{00000000-0005-0000-0000-0000C0120000}"/>
    <cellStyle name="20% - Accent2 2 36 3" xfId="4802" xr:uid="{00000000-0005-0000-0000-0000C1120000}"/>
    <cellStyle name="20% - Accent2 2 36 4" xfId="4803" xr:uid="{00000000-0005-0000-0000-0000C2120000}"/>
    <cellStyle name="20% - Accent2 2 36 5" xfId="4804" xr:uid="{00000000-0005-0000-0000-0000C3120000}"/>
    <cellStyle name="20% - Accent2 2 36 6" xfId="4805" xr:uid="{00000000-0005-0000-0000-0000C4120000}"/>
    <cellStyle name="20% - Accent2 2 36 7" xfId="4806" xr:uid="{00000000-0005-0000-0000-0000C5120000}"/>
    <cellStyle name="20% - Accent2 2 36 8" xfId="4807" xr:uid="{00000000-0005-0000-0000-0000C6120000}"/>
    <cellStyle name="20% - Accent2 2 36 9" xfId="4808" xr:uid="{00000000-0005-0000-0000-0000C7120000}"/>
    <cellStyle name="20% - Accent2 2 37" xfId="4809" xr:uid="{00000000-0005-0000-0000-0000C8120000}"/>
    <cellStyle name="20% - Accent2 2 37 10" xfId="4810" xr:uid="{00000000-0005-0000-0000-0000C9120000}"/>
    <cellStyle name="20% - Accent2 2 37 11" xfId="4811" xr:uid="{00000000-0005-0000-0000-0000CA120000}"/>
    <cellStyle name="20% - Accent2 2 37 12" xfId="4812" xr:uid="{00000000-0005-0000-0000-0000CB120000}"/>
    <cellStyle name="20% - Accent2 2 37 13" xfId="4813" xr:uid="{00000000-0005-0000-0000-0000CC120000}"/>
    <cellStyle name="20% - Accent2 2 37 14" xfId="4814" xr:uid="{00000000-0005-0000-0000-0000CD120000}"/>
    <cellStyle name="20% - Accent2 2 37 15" xfId="4815" xr:uid="{00000000-0005-0000-0000-0000CE120000}"/>
    <cellStyle name="20% - Accent2 2 37 16" xfId="4816" xr:uid="{00000000-0005-0000-0000-0000CF120000}"/>
    <cellStyle name="20% - Accent2 2 37 17" xfId="4817" xr:uid="{00000000-0005-0000-0000-0000D0120000}"/>
    <cellStyle name="20% - Accent2 2 37 18" xfId="4818" xr:uid="{00000000-0005-0000-0000-0000D1120000}"/>
    <cellStyle name="20% - Accent2 2 37 19" xfId="4819" xr:uid="{00000000-0005-0000-0000-0000D2120000}"/>
    <cellStyle name="20% - Accent2 2 37 2" xfId="4820" xr:uid="{00000000-0005-0000-0000-0000D3120000}"/>
    <cellStyle name="20% - Accent2 2 37 3" xfId="4821" xr:uid="{00000000-0005-0000-0000-0000D4120000}"/>
    <cellStyle name="20% - Accent2 2 37 4" xfId="4822" xr:uid="{00000000-0005-0000-0000-0000D5120000}"/>
    <cellStyle name="20% - Accent2 2 37 5" xfId="4823" xr:uid="{00000000-0005-0000-0000-0000D6120000}"/>
    <cellStyle name="20% - Accent2 2 37 6" xfId="4824" xr:uid="{00000000-0005-0000-0000-0000D7120000}"/>
    <cellStyle name="20% - Accent2 2 37 7" xfId="4825" xr:uid="{00000000-0005-0000-0000-0000D8120000}"/>
    <cellStyle name="20% - Accent2 2 37 8" xfId="4826" xr:uid="{00000000-0005-0000-0000-0000D9120000}"/>
    <cellStyle name="20% - Accent2 2 37 9" xfId="4827" xr:uid="{00000000-0005-0000-0000-0000DA120000}"/>
    <cellStyle name="20% - Accent2 2 38" xfId="4828" xr:uid="{00000000-0005-0000-0000-0000DB120000}"/>
    <cellStyle name="20% - Accent2 2 38 10" xfId="4829" xr:uid="{00000000-0005-0000-0000-0000DC120000}"/>
    <cellStyle name="20% - Accent2 2 38 11" xfId="4830" xr:uid="{00000000-0005-0000-0000-0000DD120000}"/>
    <cellStyle name="20% - Accent2 2 38 12" xfId="4831" xr:uid="{00000000-0005-0000-0000-0000DE120000}"/>
    <cellStyle name="20% - Accent2 2 38 13" xfId="4832" xr:uid="{00000000-0005-0000-0000-0000DF120000}"/>
    <cellStyle name="20% - Accent2 2 38 14" xfId="4833" xr:uid="{00000000-0005-0000-0000-0000E0120000}"/>
    <cellStyle name="20% - Accent2 2 38 15" xfId="4834" xr:uid="{00000000-0005-0000-0000-0000E1120000}"/>
    <cellStyle name="20% - Accent2 2 38 16" xfId="4835" xr:uid="{00000000-0005-0000-0000-0000E2120000}"/>
    <cellStyle name="20% - Accent2 2 38 17" xfId="4836" xr:uid="{00000000-0005-0000-0000-0000E3120000}"/>
    <cellStyle name="20% - Accent2 2 38 18" xfId="4837" xr:uid="{00000000-0005-0000-0000-0000E4120000}"/>
    <cellStyle name="20% - Accent2 2 38 19" xfId="4838" xr:uid="{00000000-0005-0000-0000-0000E5120000}"/>
    <cellStyle name="20% - Accent2 2 38 2" xfId="4839" xr:uid="{00000000-0005-0000-0000-0000E6120000}"/>
    <cellStyle name="20% - Accent2 2 38 3" xfId="4840" xr:uid="{00000000-0005-0000-0000-0000E7120000}"/>
    <cellStyle name="20% - Accent2 2 38 4" xfId="4841" xr:uid="{00000000-0005-0000-0000-0000E8120000}"/>
    <cellStyle name="20% - Accent2 2 38 5" xfId="4842" xr:uid="{00000000-0005-0000-0000-0000E9120000}"/>
    <cellStyle name="20% - Accent2 2 38 6" xfId="4843" xr:uid="{00000000-0005-0000-0000-0000EA120000}"/>
    <cellStyle name="20% - Accent2 2 38 7" xfId="4844" xr:uid="{00000000-0005-0000-0000-0000EB120000}"/>
    <cellStyle name="20% - Accent2 2 38 8" xfId="4845" xr:uid="{00000000-0005-0000-0000-0000EC120000}"/>
    <cellStyle name="20% - Accent2 2 38 9" xfId="4846" xr:uid="{00000000-0005-0000-0000-0000ED120000}"/>
    <cellStyle name="20% - Accent2 2 39" xfId="4847" xr:uid="{00000000-0005-0000-0000-0000EE120000}"/>
    <cellStyle name="20% - Accent2 2 39 10" xfId="4848" xr:uid="{00000000-0005-0000-0000-0000EF120000}"/>
    <cellStyle name="20% - Accent2 2 39 11" xfId="4849" xr:uid="{00000000-0005-0000-0000-0000F0120000}"/>
    <cellStyle name="20% - Accent2 2 39 12" xfId="4850" xr:uid="{00000000-0005-0000-0000-0000F1120000}"/>
    <cellStyle name="20% - Accent2 2 39 13" xfId="4851" xr:uid="{00000000-0005-0000-0000-0000F2120000}"/>
    <cellStyle name="20% - Accent2 2 39 14" xfId="4852" xr:uid="{00000000-0005-0000-0000-0000F3120000}"/>
    <cellStyle name="20% - Accent2 2 39 15" xfId="4853" xr:uid="{00000000-0005-0000-0000-0000F4120000}"/>
    <cellStyle name="20% - Accent2 2 39 16" xfId="4854" xr:uid="{00000000-0005-0000-0000-0000F5120000}"/>
    <cellStyle name="20% - Accent2 2 39 17" xfId="4855" xr:uid="{00000000-0005-0000-0000-0000F6120000}"/>
    <cellStyle name="20% - Accent2 2 39 18" xfId="4856" xr:uid="{00000000-0005-0000-0000-0000F7120000}"/>
    <cellStyle name="20% - Accent2 2 39 19" xfId="4857" xr:uid="{00000000-0005-0000-0000-0000F8120000}"/>
    <cellStyle name="20% - Accent2 2 39 2" xfId="4858" xr:uid="{00000000-0005-0000-0000-0000F9120000}"/>
    <cellStyle name="20% - Accent2 2 39 3" xfId="4859" xr:uid="{00000000-0005-0000-0000-0000FA120000}"/>
    <cellStyle name="20% - Accent2 2 39 4" xfId="4860" xr:uid="{00000000-0005-0000-0000-0000FB120000}"/>
    <cellStyle name="20% - Accent2 2 39 5" xfId="4861" xr:uid="{00000000-0005-0000-0000-0000FC120000}"/>
    <cellStyle name="20% - Accent2 2 39 6" xfId="4862" xr:uid="{00000000-0005-0000-0000-0000FD120000}"/>
    <cellStyle name="20% - Accent2 2 39 7" xfId="4863" xr:uid="{00000000-0005-0000-0000-0000FE120000}"/>
    <cellStyle name="20% - Accent2 2 39 8" xfId="4864" xr:uid="{00000000-0005-0000-0000-0000FF120000}"/>
    <cellStyle name="20% - Accent2 2 39 9" xfId="4865" xr:uid="{00000000-0005-0000-0000-000000130000}"/>
    <cellStyle name="20% - Accent2 2 4" xfId="4866" xr:uid="{00000000-0005-0000-0000-000001130000}"/>
    <cellStyle name="20% - Accent2 2 4 10" xfId="4867" xr:uid="{00000000-0005-0000-0000-000002130000}"/>
    <cellStyle name="20% - Accent2 2 4 11" xfId="4868" xr:uid="{00000000-0005-0000-0000-000003130000}"/>
    <cellStyle name="20% - Accent2 2 4 12" xfId="4869" xr:uid="{00000000-0005-0000-0000-000004130000}"/>
    <cellStyle name="20% - Accent2 2 4 13" xfId="4870" xr:uid="{00000000-0005-0000-0000-000005130000}"/>
    <cellStyle name="20% - Accent2 2 4 14" xfId="4871" xr:uid="{00000000-0005-0000-0000-000006130000}"/>
    <cellStyle name="20% - Accent2 2 4 15" xfId="4872" xr:uid="{00000000-0005-0000-0000-000007130000}"/>
    <cellStyle name="20% - Accent2 2 4 16" xfId="4873" xr:uid="{00000000-0005-0000-0000-000008130000}"/>
    <cellStyle name="20% - Accent2 2 4 17" xfId="4874" xr:uid="{00000000-0005-0000-0000-000009130000}"/>
    <cellStyle name="20% - Accent2 2 4 18" xfId="4875" xr:uid="{00000000-0005-0000-0000-00000A130000}"/>
    <cellStyle name="20% - Accent2 2 4 19" xfId="4876" xr:uid="{00000000-0005-0000-0000-00000B130000}"/>
    <cellStyle name="20% - Accent2 2 4 2" xfId="4877" xr:uid="{00000000-0005-0000-0000-00000C130000}"/>
    <cellStyle name="20% - Accent2 2 4 3" xfId="4878" xr:uid="{00000000-0005-0000-0000-00000D130000}"/>
    <cellStyle name="20% - Accent2 2 4 4" xfId="4879" xr:uid="{00000000-0005-0000-0000-00000E130000}"/>
    <cellStyle name="20% - Accent2 2 4 5" xfId="4880" xr:uid="{00000000-0005-0000-0000-00000F130000}"/>
    <cellStyle name="20% - Accent2 2 4 6" xfId="4881" xr:uid="{00000000-0005-0000-0000-000010130000}"/>
    <cellStyle name="20% - Accent2 2 4 7" xfId="4882" xr:uid="{00000000-0005-0000-0000-000011130000}"/>
    <cellStyle name="20% - Accent2 2 4 8" xfId="4883" xr:uid="{00000000-0005-0000-0000-000012130000}"/>
    <cellStyle name="20% - Accent2 2 4 9" xfId="4884" xr:uid="{00000000-0005-0000-0000-000013130000}"/>
    <cellStyle name="20% - Accent2 2 40" xfId="4885" xr:uid="{00000000-0005-0000-0000-000014130000}"/>
    <cellStyle name="20% - Accent2 2 40 10" xfId="4886" xr:uid="{00000000-0005-0000-0000-000015130000}"/>
    <cellStyle name="20% - Accent2 2 40 11" xfId="4887" xr:uid="{00000000-0005-0000-0000-000016130000}"/>
    <cellStyle name="20% - Accent2 2 40 12" xfId="4888" xr:uid="{00000000-0005-0000-0000-000017130000}"/>
    <cellStyle name="20% - Accent2 2 40 13" xfId="4889" xr:uid="{00000000-0005-0000-0000-000018130000}"/>
    <cellStyle name="20% - Accent2 2 40 14" xfId="4890" xr:uid="{00000000-0005-0000-0000-000019130000}"/>
    <cellStyle name="20% - Accent2 2 40 15" xfId="4891" xr:uid="{00000000-0005-0000-0000-00001A130000}"/>
    <cellStyle name="20% - Accent2 2 40 16" xfId="4892" xr:uid="{00000000-0005-0000-0000-00001B130000}"/>
    <cellStyle name="20% - Accent2 2 40 17" xfId="4893" xr:uid="{00000000-0005-0000-0000-00001C130000}"/>
    <cellStyle name="20% - Accent2 2 40 18" xfId="4894" xr:uid="{00000000-0005-0000-0000-00001D130000}"/>
    <cellStyle name="20% - Accent2 2 40 19" xfId="4895" xr:uid="{00000000-0005-0000-0000-00001E130000}"/>
    <cellStyle name="20% - Accent2 2 40 2" xfId="4896" xr:uid="{00000000-0005-0000-0000-00001F130000}"/>
    <cellStyle name="20% - Accent2 2 40 3" xfId="4897" xr:uid="{00000000-0005-0000-0000-000020130000}"/>
    <cellStyle name="20% - Accent2 2 40 4" xfId="4898" xr:uid="{00000000-0005-0000-0000-000021130000}"/>
    <cellStyle name="20% - Accent2 2 40 5" xfId="4899" xr:uid="{00000000-0005-0000-0000-000022130000}"/>
    <cellStyle name="20% - Accent2 2 40 6" xfId="4900" xr:uid="{00000000-0005-0000-0000-000023130000}"/>
    <cellStyle name="20% - Accent2 2 40 7" xfId="4901" xr:uid="{00000000-0005-0000-0000-000024130000}"/>
    <cellStyle name="20% - Accent2 2 40 8" xfId="4902" xr:uid="{00000000-0005-0000-0000-000025130000}"/>
    <cellStyle name="20% - Accent2 2 40 9" xfId="4903" xr:uid="{00000000-0005-0000-0000-000026130000}"/>
    <cellStyle name="20% - Accent2 2 41" xfId="4904" xr:uid="{00000000-0005-0000-0000-000027130000}"/>
    <cellStyle name="20% - Accent2 2 41 10" xfId="4905" xr:uid="{00000000-0005-0000-0000-000028130000}"/>
    <cellStyle name="20% - Accent2 2 41 11" xfId="4906" xr:uid="{00000000-0005-0000-0000-000029130000}"/>
    <cellStyle name="20% - Accent2 2 41 12" xfId="4907" xr:uid="{00000000-0005-0000-0000-00002A130000}"/>
    <cellStyle name="20% - Accent2 2 41 13" xfId="4908" xr:uid="{00000000-0005-0000-0000-00002B130000}"/>
    <cellStyle name="20% - Accent2 2 41 14" xfId="4909" xr:uid="{00000000-0005-0000-0000-00002C130000}"/>
    <cellStyle name="20% - Accent2 2 41 15" xfId="4910" xr:uid="{00000000-0005-0000-0000-00002D130000}"/>
    <cellStyle name="20% - Accent2 2 41 16" xfId="4911" xr:uid="{00000000-0005-0000-0000-00002E130000}"/>
    <cellStyle name="20% - Accent2 2 41 17" xfId="4912" xr:uid="{00000000-0005-0000-0000-00002F130000}"/>
    <cellStyle name="20% - Accent2 2 41 18" xfId="4913" xr:uid="{00000000-0005-0000-0000-000030130000}"/>
    <cellStyle name="20% - Accent2 2 41 19" xfId="4914" xr:uid="{00000000-0005-0000-0000-000031130000}"/>
    <cellStyle name="20% - Accent2 2 41 2" xfId="4915" xr:uid="{00000000-0005-0000-0000-000032130000}"/>
    <cellStyle name="20% - Accent2 2 41 3" xfId="4916" xr:uid="{00000000-0005-0000-0000-000033130000}"/>
    <cellStyle name="20% - Accent2 2 41 4" xfId="4917" xr:uid="{00000000-0005-0000-0000-000034130000}"/>
    <cellStyle name="20% - Accent2 2 41 5" xfId="4918" xr:uid="{00000000-0005-0000-0000-000035130000}"/>
    <cellStyle name="20% - Accent2 2 41 6" xfId="4919" xr:uid="{00000000-0005-0000-0000-000036130000}"/>
    <cellStyle name="20% - Accent2 2 41 7" xfId="4920" xr:uid="{00000000-0005-0000-0000-000037130000}"/>
    <cellStyle name="20% - Accent2 2 41 8" xfId="4921" xr:uid="{00000000-0005-0000-0000-000038130000}"/>
    <cellStyle name="20% - Accent2 2 41 9" xfId="4922" xr:uid="{00000000-0005-0000-0000-000039130000}"/>
    <cellStyle name="20% - Accent2 2 42" xfId="4923" xr:uid="{00000000-0005-0000-0000-00003A130000}"/>
    <cellStyle name="20% - Accent2 2 42 10" xfId="4924" xr:uid="{00000000-0005-0000-0000-00003B130000}"/>
    <cellStyle name="20% - Accent2 2 42 11" xfId="4925" xr:uid="{00000000-0005-0000-0000-00003C130000}"/>
    <cellStyle name="20% - Accent2 2 42 12" xfId="4926" xr:uid="{00000000-0005-0000-0000-00003D130000}"/>
    <cellStyle name="20% - Accent2 2 42 13" xfId="4927" xr:uid="{00000000-0005-0000-0000-00003E130000}"/>
    <cellStyle name="20% - Accent2 2 42 14" xfId="4928" xr:uid="{00000000-0005-0000-0000-00003F130000}"/>
    <cellStyle name="20% - Accent2 2 42 15" xfId="4929" xr:uid="{00000000-0005-0000-0000-000040130000}"/>
    <cellStyle name="20% - Accent2 2 42 16" xfId="4930" xr:uid="{00000000-0005-0000-0000-000041130000}"/>
    <cellStyle name="20% - Accent2 2 42 17" xfId="4931" xr:uid="{00000000-0005-0000-0000-000042130000}"/>
    <cellStyle name="20% - Accent2 2 42 18" xfId="4932" xr:uid="{00000000-0005-0000-0000-000043130000}"/>
    <cellStyle name="20% - Accent2 2 42 19" xfId="4933" xr:uid="{00000000-0005-0000-0000-000044130000}"/>
    <cellStyle name="20% - Accent2 2 42 2" xfId="4934" xr:uid="{00000000-0005-0000-0000-000045130000}"/>
    <cellStyle name="20% - Accent2 2 42 3" xfId="4935" xr:uid="{00000000-0005-0000-0000-000046130000}"/>
    <cellStyle name="20% - Accent2 2 42 4" xfId="4936" xr:uid="{00000000-0005-0000-0000-000047130000}"/>
    <cellStyle name="20% - Accent2 2 42 5" xfId="4937" xr:uid="{00000000-0005-0000-0000-000048130000}"/>
    <cellStyle name="20% - Accent2 2 42 6" xfId="4938" xr:uid="{00000000-0005-0000-0000-000049130000}"/>
    <cellStyle name="20% - Accent2 2 42 7" xfId="4939" xr:uid="{00000000-0005-0000-0000-00004A130000}"/>
    <cellStyle name="20% - Accent2 2 42 8" xfId="4940" xr:uid="{00000000-0005-0000-0000-00004B130000}"/>
    <cellStyle name="20% - Accent2 2 42 9" xfId="4941" xr:uid="{00000000-0005-0000-0000-00004C130000}"/>
    <cellStyle name="20% - Accent2 2 43" xfId="4942" xr:uid="{00000000-0005-0000-0000-00004D130000}"/>
    <cellStyle name="20% - Accent2 2 43 10" xfId="4943" xr:uid="{00000000-0005-0000-0000-00004E130000}"/>
    <cellStyle name="20% - Accent2 2 43 11" xfId="4944" xr:uid="{00000000-0005-0000-0000-00004F130000}"/>
    <cellStyle name="20% - Accent2 2 43 12" xfId="4945" xr:uid="{00000000-0005-0000-0000-000050130000}"/>
    <cellStyle name="20% - Accent2 2 43 13" xfId="4946" xr:uid="{00000000-0005-0000-0000-000051130000}"/>
    <cellStyle name="20% - Accent2 2 43 14" xfId="4947" xr:uid="{00000000-0005-0000-0000-000052130000}"/>
    <cellStyle name="20% - Accent2 2 43 15" xfId="4948" xr:uid="{00000000-0005-0000-0000-000053130000}"/>
    <cellStyle name="20% - Accent2 2 43 16" xfId="4949" xr:uid="{00000000-0005-0000-0000-000054130000}"/>
    <cellStyle name="20% - Accent2 2 43 17" xfId="4950" xr:uid="{00000000-0005-0000-0000-000055130000}"/>
    <cellStyle name="20% - Accent2 2 43 18" xfId="4951" xr:uid="{00000000-0005-0000-0000-000056130000}"/>
    <cellStyle name="20% - Accent2 2 43 19" xfId="4952" xr:uid="{00000000-0005-0000-0000-000057130000}"/>
    <cellStyle name="20% - Accent2 2 43 2" xfId="4953" xr:uid="{00000000-0005-0000-0000-000058130000}"/>
    <cellStyle name="20% - Accent2 2 43 3" xfId="4954" xr:uid="{00000000-0005-0000-0000-000059130000}"/>
    <cellStyle name="20% - Accent2 2 43 4" xfId="4955" xr:uid="{00000000-0005-0000-0000-00005A130000}"/>
    <cellStyle name="20% - Accent2 2 43 5" xfId="4956" xr:uid="{00000000-0005-0000-0000-00005B130000}"/>
    <cellStyle name="20% - Accent2 2 43 6" xfId="4957" xr:uid="{00000000-0005-0000-0000-00005C130000}"/>
    <cellStyle name="20% - Accent2 2 43 7" xfId="4958" xr:uid="{00000000-0005-0000-0000-00005D130000}"/>
    <cellStyle name="20% - Accent2 2 43 8" xfId="4959" xr:uid="{00000000-0005-0000-0000-00005E130000}"/>
    <cellStyle name="20% - Accent2 2 43 9" xfId="4960" xr:uid="{00000000-0005-0000-0000-00005F130000}"/>
    <cellStyle name="20% - Accent2 2 44" xfId="4961" xr:uid="{00000000-0005-0000-0000-000060130000}"/>
    <cellStyle name="20% - Accent2 2 44 10" xfId="4962" xr:uid="{00000000-0005-0000-0000-000061130000}"/>
    <cellStyle name="20% - Accent2 2 44 11" xfId="4963" xr:uid="{00000000-0005-0000-0000-000062130000}"/>
    <cellStyle name="20% - Accent2 2 44 12" xfId="4964" xr:uid="{00000000-0005-0000-0000-000063130000}"/>
    <cellStyle name="20% - Accent2 2 44 13" xfId="4965" xr:uid="{00000000-0005-0000-0000-000064130000}"/>
    <cellStyle name="20% - Accent2 2 44 14" xfId="4966" xr:uid="{00000000-0005-0000-0000-000065130000}"/>
    <cellStyle name="20% - Accent2 2 44 15" xfId="4967" xr:uid="{00000000-0005-0000-0000-000066130000}"/>
    <cellStyle name="20% - Accent2 2 44 16" xfId="4968" xr:uid="{00000000-0005-0000-0000-000067130000}"/>
    <cellStyle name="20% - Accent2 2 44 17" xfId="4969" xr:uid="{00000000-0005-0000-0000-000068130000}"/>
    <cellStyle name="20% - Accent2 2 44 18" xfId="4970" xr:uid="{00000000-0005-0000-0000-000069130000}"/>
    <cellStyle name="20% - Accent2 2 44 19" xfId="4971" xr:uid="{00000000-0005-0000-0000-00006A130000}"/>
    <cellStyle name="20% - Accent2 2 44 2" xfId="4972" xr:uid="{00000000-0005-0000-0000-00006B130000}"/>
    <cellStyle name="20% - Accent2 2 44 3" xfId="4973" xr:uid="{00000000-0005-0000-0000-00006C130000}"/>
    <cellStyle name="20% - Accent2 2 44 4" xfId="4974" xr:uid="{00000000-0005-0000-0000-00006D130000}"/>
    <cellStyle name="20% - Accent2 2 44 5" xfId="4975" xr:uid="{00000000-0005-0000-0000-00006E130000}"/>
    <cellStyle name="20% - Accent2 2 44 6" xfId="4976" xr:uid="{00000000-0005-0000-0000-00006F130000}"/>
    <cellStyle name="20% - Accent2 2 44 7" xfId="4977" xr:uid="{00000000-0005-0000-0000-000070130000}"/>
    <cellStyle name="20% - Accent2 2 44 8" xfId="4978" xr:uid="{00000000-0005-0000-0000-000071130000}"/>
    <cellStyle name="20% - Accent2 2 44 9" xfId="4979" xr:uid="{00000000-0005-0000-0000-000072130000}"/>
    <cellStyle name="20% - Accent2 2 45" xfId="4980" xr:uid="{00000000-0005-0000-0000-000073130000}"/>
    <cellStyle name="20% - Accent2 2 45 10" xfId="4981" xr:uid="{00000000-0005-0000-0000-000074130000}"/>
    <cellStyle name="20% - Accent2 2 45 11" xfId="4982" xr:uid="{00000000-0005-0000-0000-000075130000}"/>
    <cellStyle name="20% - Accent2 2 45 12" xfId="4983" xr:uid="{00000000-0005-0000-0000-000076130000}"/>
    <cellStyle name="20% - Accent2 2 45 13" xfId="4984" xr:uid="{00000000-0005-0000-0000-000077130000}"/>
    <cellStyle name="20% - Accent2 2 45 14" xfId="4985" xr:uid="{00000000-0005-0000-0000-000078130000}"/>
    <cellStyle name="20% - Accent2 2 45 15" xfId="4986" xr:uid="{00000000-0005-0000-0000-000079130000}"/>
    <cellStyle name="20% - Accent2 2 45 16" xfId="4987" xr:uid="{00000000-0005-0000-0000-00007A130000}"/>
    <cellStyle name="20% - Accent2 2 45 17" xfId="4988" xr:uid="{00000000-0005-0000-0000-00007B130000}"/>
    <cellStyle name="20% - Accent2 2 45 18" xfId="4989" xr:uid="{00000000-0005-0000-0000-00007C130000}"/>
    <cellStyle name="20% - Accent2 2 45 19" xfId="4990" xr:uid="{00000000-0005-0000-0000-00007D130000}"/>
    <cellStyle name="20% - Accent2 2 45 2" xfId="4991" xr:uid="{00000000-0005-0000-0000-00007E130000}"/>
    <cellStyle name="20% - Accent2 2 45 3" xfId="4992" xr:uid="{00000000-0005-0000-0000-00007F130000}"/>
    <cellStyle name="20% - Accent2 2 45 4" xfId="4993" xr:uid="{00000000-0005-0000-0000-000080130000}"/>
    <cellStyle name="20% - Accent2 2 45 5" xfId="4994" xr:uid="{00000000-0005-0000-0000-000081130000}"/>
    <cellStyle name="20% - Accent2 2 45 6" xfId="4995" xr:uid="{00000000-0005-0000-0000-000082130000}"/>
    <cellStyle name="20% - Accent2 2 45 7" xfId="4996" xr:uid="{00000000-0005-0000-0000-000083130000}"/>
    <cellStyle name="20% - Accent2 2 45 8" xfId="4997" xr:uid="{00000000-0005-0000-0000-000084130000}"/>
    <cellStyle name="20% - Accent2 2 45 9" xfId="4998" xr:uid="{00000000-0005-0000-0000-000085130000}"/>
    <cellStyle name="20% - Accent2 2 46" xfId="4999" xr:uid="{00000000-0005-0000-0000-000086130000}"/>
    <cellStyle name="20% - Accent2 2 46 10" xfId="5000" xr:uid="{00000000-0005-0000-0000-000087130000}"/>
    <cellStyle name="20% - Accent2 2 46 11" xfId="5001" xr:uid="{00000000-0005-0000-0000-000088130000}"/>
    <cellStyle name="20% - Accent2 2 46 12" xfId="5002" xr:uid="{00000000-0005-0000-0000-000089130000}"/>
    <cellStyle name="20% - Accent2 2 46 13" xfId="5003" xr:uid="{00000000-0005-0000-0000-00008A130000}"/>
    <cellStyle name="20% - Accent2 2 46 14" xfId="5004" xr:uid="{00000000-0005-0000-0000-00008B130000}"/>
    <cellStyle name="20% - Accent2 2 46 15" xfId="5005" xr:uid="{00000000-0005-0000-0000-00008C130000}"/>
    <cellStyle name="20% - Accent2 2 46 16" xfId="5006" xr:uid="{00000000-0005-0000-0000-00008D130000}"/>
    <cellStyle name="20% - Accent2 2 46 17" xfId="5007" xr:uid="{00000000-0005-0000-0000-00008E130000}"/>
    <cellStyle name="20% - Accent2 2 46 18" xfId="5008" xr:uid="{00000000-0005-0000-0000-00008F130000}"/>
    <cellStyle name="20% - Accent2 2 46 19" xfId="5009" xr:uid="{00000000-0005-0000-0000-000090130000}"/>
    <cellStyle name="20% - Accent2 2 46 2" xfId="5010" xr:uid="{00000000-0005-0000-0000-000091130000}"/>
    <cellStyle name="20% - Accent2 2 46 3" xfId="5011" xr:uid="{00000000-0005-0000-0000-000092130000}"/>
    <cellStyle name="20% - Accent2 2 46 4" xfId="5012" xr:uid="{00000000-0005-0000-0000-000093130000}"/>
    <cellStyle name="20% - Accent2 2 46 5" xfId="5013" xr:uid="{00000000-0005-0000-0000-000094130000}"/>
    <cellStyle name="20% - Accent2 2 46 6" xfId="5014" xr:uid="{00000000-0005-0000-0000-000095130000}"/>
    <cellStyle name="20% - Accent2 2 46 7" xfId="5015" xr:uid="{00000000-0005-0000-0000-000096130000}"/>
    <cellStyle name="20% - Accent2 2 46 8" xfId="5016" xr:uid="{00000000-0005-0000-0000-000097130000}"/>
    <cellStyle name="20% - Accent2 2 46 9" xfId="5017" xr:uid="{00000000-0005-0000-0000-000098130000}"/>
    <cellStyle name="20% - Accent2 2 47" xfId="5018" xr:uid="{00000000-0005-0000-0000-000099130000}"/>
    <cellStyle name="20% - Accent2 2 47 10" xfId="5019" xr:uid="{00000000-0005-0000-0000-00009A130000}"/>
    <cellStyle name="20% - Accent2 2 47 11" xfId="5020" xr:uid="{00000000-0005-0000-0000-00009B130000}"/>
    <cellStyle name="20% - Accent2 2 47 12" xfId="5021" xr:uid="{00000000-0005-0000-0000-00009C130000}"/>
    <cellStyle name="20% - Accent2 2 47 13" xfId="5022" xr:uid="{00000000-0005-0000-0000-00009D130000}"/>
    <cellStyle name="20% - Accent2 2 47 14" xfId="5023" xr:uid="{00000000-0005-0000-0000-00009E130000}"/>
    <cellStyle name="20% - Accent2 2 47 15" xfId="5024" xr:uid="{00000000-0005-0000-0000-00009F130000}"/>
    <cellStyle name="20% - Accent2 2 47 16" xfId="5025" xr:uid="{00000000-0005-0000-0000-0000A0130000}"/>
    <cellStyle name="20% - Accent2 2 47 17" xfId="5026" xr:uid="{00000000-0005-0000-0000-0000A1130000}"/>
    <cellStyle name="20% - Accent2 2 47 18" xfId="5027" xr:uid="{00000000-0005-0000-0000-0000A2130000}"/>
    <cellStyle name="20% - Accent2 2 47 19" xfId="5028" xr:uid="{00000000-0005-0000-0000-0000A3130000}"/>
    <cellStyle name="20% - Accent2 2 47 2" xfId="5029" xr:uid="{00000000-0005-0000-0000-0000A4130000}"/>
    <cellStyle name="20% - Accent2 2 47 3" xfId="5030" xr:uid="{00000000-0005-0000-0000-0000A5130000}"/>
    <cellStyle name="20% - Accent2 2 47 4" xfId="5031" xr:uid="{00000000-0005-0000-0000-0000A6130000}"/>
    <cellStyle name="20% - Accent2 2 47 5" xfId="5032" xr:uid="{00000000-0005-0000-0000-0000A7130000}"/>
    <cellStyle name="20% - Accent2 2 47 6" xfId="5033" xr:uid="{00000000-0005-0000-0000-0000A8130000}"/>
    <cellStyle name="20% - Accent2 2 47 7" xfId="5034" xr:uid="{00000000-0005-0000-0000-0000A9130000}"/>
    <cellStyle name="20% - Accent2 2 47 8" xfId="5035" xr:uid="{00000000-0005-0000-0000-0000AA130000}"/>
    <cellStyle name="20% - Accent2 2 47 9" xfId="5036" xr:uid="{00000000-0005-0000-0000-0000AB130000}"/>
    <cellStyle name="20% - Accent2 2 48" xfId="5037" xr:uid="{00000000-0005-0000-0000-0000AC130000}"/>
    <cellStyle name="20% - Accent2 2 48 10" xfId="5038" xr:uid="{00000000-0005-0000-0000-0000AD130000}"/>
    <cellStyle name="20% - Accent2 2 48 11" xfId="5039" xr:uid="{00000000-0005-0000-0000-0000AE130000}"/>
    <cellStyle name="20% - Accent2 2 48 12" xfId="5040" xr:uid="{00000000-0005-0000-0000-0000AF130000}"/>
    <cellStyle name="20% - Accent2 2 48 13" xfId="5041" xr:uid="{00000000-0005-0000-0000-0000B0130000}"/>
    <cellStyle name="20% - Accent2 2 48 14" xfId="5042" xr:uid="{00000000-0005-0000-0000-0000B1130000}"/>
    <cellStyle name="20% - Accent2 2 48 15" xfId="5043" xr:uid="{00000000-0005-0000-0000-0000B2130000}"/>
    <cellStyle name="20% - Accent2 2 48 16" xfId="5044" xr:uid="{00000000-0005-0000-0000-0000B3130000}"/>
    <cellStyle name="20% - Accent2 2 48 17" xfId="5045" xr:uid="{00000000-0005-0000-0000-0000B4130000}"/>
    <cellStyle name="20% - Accent2 2 48 18" xfId="5046" xr:uid="{00000000-0005-0000-0000-0000B5130000}"/>
    <cellStyle name="20% - Accent2 2 48 19" xfId="5047" xr:uid="{00000000-0005-0000-0000-0000B6130000}"/>
    <cellStyle name="20% - Accent2 2 48 2" xfId="5048" xr:uid="{00000000-0005-0000-0000-0000B7130000}"/>
    <cellStyle name="20% - Accent2 2 48 3" xfId="5049" xr:uid="{00000000-0005-0000-0000-0000B8130000}"/>
    <cellStyle name="20% - Accent2 2 48 4" xfId="5050" xr:uid="{00000000-0005-0000-0000-0000B9130000}"/>
    <cellStyle name="20% - Accent2 2 48 5" xfId="5051" xr:uid="{00000000-0005-0000-0000-0000BA130000}"/>
    <cellStyle name="20% - Accent2 2 48 6" xfId="5052" xr:uid="{00000000-0005-0000-0000-0000BB130000}"/>
    <cellStyle name="20% - Accent2 2 48 7" xfId="5053" xr:uid="{00000000-0005-0000-0000-0000BC130000}"/>
    <cellStyle name="20% - Accent2 2 48 8" xfId="5054" xr:uid="{00000000-0005-0000-0000-0000BD130000}"/>
    <cellStyle name="20% - Accent2 2 48 9" xfId="5055" xr:uid="{00000000-0005-0000-0000-0000BE130000}"/>
    <cellStyle name="20% - Accent2 2 49" xfId="5056" xr:uid="{00000000-0005-0000-0000-0000BF130000}"/>
    <cellStyle name="20% - Accent2 2 49 10" xfId="5057" xr:uid="{00000000-0005-0000-0000-0000C0130000}"/>
    <cellStyle name="20% - Accent2 2 49 11" xfId="5058" xr:uid="{00000000-0005-0000-0000-0000C1130000}"/>
    <cellStyle name="20% - Accent2 2 49 12" xfId="5059" xr:uid="{00000000-0005-0000-0000-0000C2130000}"/>
    <cellStyle name="20% - Accent2 2 49 13" xfId="5060" xr:uid="{00000000-0005-0000-0000-0000C3130000}"/>
    <cellStyle name="20% - Accent2 2 49 14" xfId="5061" xr:uid="{00000000-0005-0000-0000-0000C4130000}"/>
    <cellStyle name="20% - Accent2 2 49 15" xfId="5062" xr:uid="{00000000-0005-0000-0000-0000C5130000}"/>
    <cellStyle name="20% - Accent2 2 49 16" xfId="5063" xr:uid="{00000000-0005-0000-0000-0000C6130000}"/>
    <cellStyle name="20% - Accent2 2 49 17" xfId="5064" xr:uid="{00000000-0005-0000-0000-0000C7130000}"/>
    <cellStyle name="20% - Accent2 2 49 18" xfId="5065" xr:uid="{00000000-0005-0000-0000-0000C8130000}"/>
    <cellStyle name="20% - Accent2 2 49 19" xfId="5066" xr:uid="{00000000-0005-0000-0000-0000C9130000}"/>
    <cellStyle name="20% - Accent2 2 49 2" xfId="5067" xr:uid="{00000000-0005-0000-0000-0000CA130000}"/>
    <cellStyle name="20% - Accent2 2 49 3" xfId="5068" xr:uid="{00000000-0005-0000-0000-0000CB130000}"/>
    <cellStyle name="20% - Accent2 2 49 4" xfId="5069" xr:uid="{00000000-0005-0000-0000-0000CC130000}"/>
    <cellStyle name="20% - Accent2 2 49 5" xfId="5070" xr:uid="{00000000-0005-0000-0000-0000CD130000}"/>
    <cellStyle name="20% - Accent2 2 49 6" xfId="5071" xr:uid="{00000000-0005-0000-0000-0000CE130000}"/>
    <cellStyle name="20% - Accent2 2 49 7" xfId="5072" xr:uid="{00000000-0005-0000-0000-0000CF130000}"/>
    <cellStyle name="20% - Accent2 2 49 8" xfId="5073" xr:uid="{00000000-0005-0000-0000-0000D0130000}"/>
    <cellStyle name="20% - Accent2 2 49 9" xfId="5074" xr:uid="{00000000-0005-0000-0000-0000D1130000}"/>
    <cellStyle name="20% - Accent2 2 5" xfId="5075" xr:uid="{00000000-0005-0000-0000-0000D2130000}"/>
    <cellStyle name="20% - Accent2 2 5 10" xfId="5076" xr:uid="{00000000-0005-0000-0000-0000D3130000}"/>
    <cellStyle name="20% - Accent2 2 5 11" xfId="5077" xr:uid="{00000000-0005-0000-0000-0000D4130000}"/>
    <cellStyle name="20% - Accent2 2 5 12" xfId="5078" xr:uid="{00000000-0005-0000-0000-0000D5130000}"/>
    <cellStyle name="20% - Accent2 2 5 13" xfId="5079" xr:uid="{00000000-0005-0000-0000-0000D6130000}"/>
    <cellStyle name="20% - Accent2 2 5 14" xfId="5080" xr:uid="{00000000-0005-0000-0000-0000D7130000}"/>
    <cellStyle name="20% - Accent2 2 5 15" xfId="5081" xr:uid="{00000000-0005-0000-0000-0000D8130000}"/>
    <cellStyle name="20% - Accent2 2 5 16" xfId="5082" xr:uid="{00000000-0005-0000-0000-0000D9130000}"/>
    <cellStyle name="20% - Accent2 2 5 17" xfId="5083" xr:uid="{00000000-0005-0000-0000-0000DA130000}"/>
    <cellStyle name="20% - Accent2 2 5 18" xfId="5084" xr:uid="{00000000-0005-0000-0000-0000DB130000}"/>
    <cellStyle name="20% - Accent2 2 5 19" xfId="5085" xr:uid="{00000000-0005-0000-0000-0000DC130000}"/>
    <cellStyle name="20% - Accent2 2 5 2" xfId="5086" xr:uid="{00000000-0005-0000-0000-0000DD130000}"/>
    <cellStyle name="20% - Accent2 2 5 3" xfId="5087" xr:uid="{00000000-0005-0000-0000-0000DE130000}"/>
    <cellStyle name="20% - Accent2 2 5 4" xfId="5088" xr:uid="{00000000-0005-0000-0000-0000DF130000}"/>
    <cellStyle name="20% - Accent2 2 5 5" xfId="5089" xr:uid="{00000000-0005-0000-0000-0000E0130000}"/>
    <cellStyle name="20% - Accent2 2 5 6" xfId="5090" xr:uid="{00000000-0005-0000-0000-0000E1130000}"/>
    <cellStyle name="20% - Accent2 2 5 7" xfId="5091" xr:uid="{00000000-0005-0000-0000-0000E2130000}"/>
    <cellStyle name="20% - Accent2 2 5 8" xfId="5092" xr:uid="{00000000-0005-0000-0000-0000E3130000}"/>
    <cellStyle name="20% - Accent2 2 5 9" xfId="5093" xr:uid="{00000000-0005-0000-0000-0000E4130000}"/>
    <cellStyle name="20% - Accent2 2 50" xfId="5094" xr:uid="{00000000-0005-0000-0000-0000E5130000}"/>
    <cellStyle name="20% - Accent2 2 50 10" xfId="5095" xr:uid="{00000000-0005-0000-0000-0000E6130000}"/>
    <cellStyle name="20% - Accent2 2 50 11" xfId="5096" xr:uid="{00000000-0005-0000-0000-0000E7130000}"/>
    <cellStyle name="20% - Accent2 2 50 12" xfId="5097" xr:uid="{00000000-0005-0000-0000-0000E8130000}"/>
    <cellStyle name="20% - Accent2 2 50 13" xfId="5098" xr:uid="{00000000-0005-0000-0000-0000E9130000}"/>
    <cellStyle name="20% - Accent2 2 50 14" xfId="5099" xr:uid="{00000000-0005-0000-0000-0000EA130000}"/>
    <cellStyle name="20% - Accent2 2 50 15" xfId="5100" xr:uid="{00000000-0005-0000-0000-0000EB130000}"/>
    <cellStyle name="20% - Accent2 2 50 16" xfId="5101" xr:uid="{00000000-0005-0000-0000-0000EC130000}"/>
    <cellStyle name="20% - Accent2 2 50 17" xfId="5102" xr:uid="{00000000-0005-0000-0000-0000ED130000}"/>
    <cellStyle name="20% - Accent2 2 50 18" xfId="5103" xr:uid="{00000000-0005-0000-0000-0000EE130000}"/>
    <cellStyle name="20% - Accent2 2 50 19" xfId="5104" xr:uid="{00000000-0005-0000-0000-0000EF130000}"/>
    <cellStyle name="20% - Accent2 2 50 2" xfId="5105" xr:uid="{00000000-0005-0000-0000-0000F0130000}"/>
    <cellStyle name="20% - Accent2 2 50 3" xfId="5106" xr:uid="{00000000-0005-0000-0000-0000F1130000}"/>
    <cellStyle name="20% - Accent2 2 50 4" xfId="5107" xr:uid="{00000000-0005-0000-0000-0000F2130000}"/>
    <cellStyle name="20% - Accent2 2 50 5" xfId="5108" xr:uid="{00000000-0005-0000-0000-0000F3130000}"/>
    <cellStyle name="20% - Accent2 2 50 6" xfId="5109" xr:uid="{00000000-0005-0000-0000-0000F4130000}"/>
    <cellStyle name="20% - Accent2 2 50 7" xfId="5110" xr:uid="{00000000-0005-0000-0000-0000F5130000}"/>
    <cellStyle name="20% - Accent2 2 50 8" xfId="5111" xr:uid="{00000000-0005-0000-0000-0000F6130000}"/>
    <cellStyle name="20% - Accent2 2 50 9" xfId="5112" xr:uid="{00000000-0005-0000-0000-0000F7130000}"/>
    <cellStyle name="20% - Accent2 2 51" xfId="5113" xr:uid="{00000000-0005-0000-0000-0000F8130000}"/>
    <cellStyle name="20% - Accent2 2 51 10" xfId="5114" xr:uid="{00000000-0005-0000-0000-0000F9130000}"/>
    <cellStyle name="20% - Accent2 2 51 11" xfId="5115" xr:uid="{00000000-0005-0000-0000-0000FA130000}"/>
    <cellStyle name="20% - Accent2 2 51 12" xfId="5116" xr:uid="{00000000-0005-0000-0000-0000FB130000}"/>
    <cellStyle name="20% - Accent2 2 51 13" xfId="5117" xr:uid="{00000000-0005-0000-0000-0000FC130000}"/>
    <cellStyle name="20% - Accent2 2 51 14" xfId="5118" xr:uid="{00000000-0005-0000-0000-0000FD130000}"/>
    <cellStyle name="20% - Accent2 2 51 15" xfId="5119" xr:uid="{00000000-0005-0000-0000-0000FE130000}"/>
    <cellStyle name="20% - Accent2 2 51 16" xfId="5120" xr:uid="{00000000-0005-0000-0000-0000FF130000}"/>
    <cellStyle name="20% - Accent2 2 51 17" xfId="5121" xr:uid="{00000000-0005-0000-0000-000000140000}"/>
    <cellStyle name="20% - Accent2 2 51 18" xfId="5122" xr:uid="{00000000-0005-0000-0000-000001140000}"/>
    <cellStyle name="20% - Accent2 2 51 19" xfId="5123" xr:uid="{00000000-0005-0000-0000-000002140000}"/>
    <cellStyle name="20% - Accent2 2 51 2" xfId="5124" xr:uid="{00000000-0005-0000-0000-000003140000}"/>
    <cellStyle name="20% - Accent2 2 51 3" xfId="5125" xr:uid="{00000000-0005-0000-0000-000004140000}"/>
    <cellStyle name="20% - Accent2 2 51 4" xfId="5126" xr:uid="{00000000-0005-0000-0000-000005140000}"/>
    <cellStyle name="20% - Accent2 2 51 5" xfId="5127" xr:uid="{00000000-0005-0000-0000-000006140000}"/>
    <cellStyle name="20% - Accent2 2 51 6" xfId="5128" xr:uid="{00000000-0005-0000-0000-000007140000}"/>
    <cellStyle name="20% - Accent2 2 51 7" xfId="5129" xr:uid="{00000000-0005-0000-0000-000008140000}"/>
    <cellStyle name="20% - Accent2 2 51 8" xfId="5130" xr:uid="{00000000-0005-0000-0000-000009140000}"/>
    <cellStyle name="20% - Accent2 2 51 9" xfId="5131" xr:uid="{00000000-0005-0000-0000-00000A140000}"/>
    <cellStyle name="20% - Accent2 2 52" xfId="5132" xr:uid="{00000000-0005-0000-0000-00000B140000}"/>
    <cellStyle name="20% - Accent2 2 52 10" xfId="5133" xr:uid="{00000000-0005-0000-0000-00000C140000}"/>
    <cellStyle name="20% - Accent2 2 52 11" xfId="5134" xr:uid="{00000000-0005-0000-0000-00000D140000}"/>
    <cellStyle name="20% - Accent2 2 52 12" xfId="5135" xr:uid="{00000000-0005-0000-0000-00000E140000}"/>
    <cellStyle name="20% - Accent2 2 52 13" xfId="5136" xr:uid="{00000000-0005-0000-0000-00000F140000}"/>
    <cellStyle name="20% - Accent2 2 52 14" xfId="5137" xr:uid="{00000000-0005-0000-0000-000010140000}"/>
    <cellStyle name="20% - Accent2 2 52 15" xfId="5138" xr:uid="{00000000-0005-0000-0000-000011140000}"/>
    <cellStyle name="20% - Accent2 2 52 16" xfId="5139" xr:uid="{00000000-0005-0000-0000-000012140000}"/>
    <cellStyle name="20% - Accent2 2 52 17" xfId="5140" xr:uid="{00000000-0005-0000-0000-000013140000}"/>
    <cellStyle name="20% - Accent2 2 52 18" xfId="5141" xr:uid="{00000000-0005-0000-0000-000014140000}"/>
    <cellStyle name="20% - Accent2 2 52 19" xfId="5142" xr:uid="{00000000-0005-0000-0000-000015140000}"/>
    <cellStyle name="20% - Accent2 2 52 2" xfId="5143" xr:uid="{00000000-0005-0000-0000-000016140000}"/>
    <cellStyle name="20% - Accent2 2 52 3" xfId="5144" xr:uid="{00000000-0005-0000-0000-000017140000}"/>
    <cellStyle name="20% - Accent2 2 52 4" xfId="5145" xr:uid="{00000000-0005-0000-0000-000018140000}"/>
    <cellStyle name="20% - Accent2 2 52 5" xfId="5146" xr:uid="{00000000-0005-0000-0000-000019140000}"/>
    <cellStyle name="20% - Accent2 2 52 6" xfId="5147" xr:uid="{00000000-0005-0000-0000-00001A140000}"/>
    <cellStyle name="20% - Accent2 2 52 7" xfId="5148" xr:uid="{00000000-0005-0000-0000-00001B140000}"/>
    <cellStyle name="20% - Accent2 2 52 8" xfId="5149" xr:uid="{00000000-0005-0000-0000-00001C140000}"/>
    <cellStyle name="20% - Accent2 2 52 9" xfId="5150" xr:uid="{00000000-0005-0000-0000-00001D140000}"/>
    <cellStyle name="20% - Accent2 2 53" xfId="5151" xr:uid="{00000000-0005-0000-0000-00001E140000}"/>
    <cellStyle name="20% - Accent2 2 53 10" xfId="5152" xr:uid="{00000000-0005-0000-0000-00001F140000}"/>
    <cellStyle name="20% - Accent2 2 53 11" xfId="5153" xr:uid="{00000000-0005-0000-0000-000020140000}"/>
    <cellStyle name="20% - Accent2 2 53 12" xfId="5154" xr:uid="{00000000-0005-0000-0000-000021140000}"/>
    <cellStyle name="20% - Accent2 2 53 13" xfId="5155" xr:uid="{00000000-0005-0000-0000-000022140000}"/>
    <cellStyle name="20% - Accent2 2 53 14" xfId="5156" xr:uid="{00000000-0005-0000-0000-000023140000}"/>
    <cellStyle name="20% - Accent2 2 53 15" xfId="5157" xr:uid="{00000000-0005-0000-0000-000024140000}"/>
    <cellStyle name="20% - Accent2 2 53 16" xfId="5158" xr:uid="{00000000-0005-0000-0000-000025140000}"/>
    <cellStyle name="20% - Accent2 2 53 17" xfId="5159" xr:uid="{00000000-0005-0000-0000-000026140000}"/>
    <cellStyle name="20% - Accent2 2 53 18" xfId="5160" xr:uid="{00000000-0005-0000-0000-000027140000}"/>
    <cellStyle name="20% - Accent2 2 53 19" xfId="5161" xr:uid="{00000000-0005-0000-0000-000028140000}"/>
    <cellStyle name="20% - Accent2 2 53 2" xfId="5162" xr:uid="{00000000-0005-0000-0000-000029140000}"/>
    <cellStyle name="20% - Accent2 2 53 3" xfId="5163" xr:uid="{00000000-0005-0000-0000-00002A140000}"/>
    <cellStyle name="20% - Accent2 2 53 4" xfId="5164" xr:uid="{00000000-0005-0000-0000-00002B140000}"/>
    <cellStyle name="20% - Accent2 2 53 5" xfId="5165" xr:uid="{00000000-0005-0000-0000-00002C140000}"/>
    <cellStyle name="20% - Accent2 2 53 6" xfId="5166" xr:uid="{00000000-0005-0000-0000-00002D140000}"/>
    <cellStyle name="20% - Accent2 2 53 7" xfId="5167" xr:uid="{00000000-0005-0000-0000-00002E140000}"/>
    <cellStyle name="20% - Accent2 2 53 8" xfId="5168" xr:uid="{00000000-0005-0000-0000-00002F140000}"/>
    <cellStyle name="20% - Accent2 2 53 9" xfId="5169" xr:uid="{00000000-0005-0000-0000-000030140000}"/>
    <cellStyle name="20% - Accent2 2 54" xfId="5170" xr:uid="{00000000-0005-0000-0000-000031140000}"/>
    <cellStyle name="20% - Accent2 2 54 10" xfId="5171" xr:uid="{00000000-0005-0000-0000-000032140000}"/>
    <cellStyle name="20% - Accent2 2 54 11" xfId="5172" xr:uid="{00000000-0005-0000-0000-000033140000}"/>
    <cellStyle name="20% - Accent2 2 54 12" xfId="5173" xr:uid="{00000000-0005-0000-0000-000034140000}"/>
    <cellStyle name="20% - Accent2 2 54 13" xfId="5174" xr:uid="{00000000-0005-0000-0000-000035140000}"/>
    <cellStyle name="20% - Accent2 2 54 14" xfId="5175" xr:uid="{00000000-0005-0000-0000-000036140000}"/>
    <cellStyle name="20% - Accent2 2 54 15" xfId="5176" xr:uid="{00000000-0005-0000-0000-000037140000}"/>
    <cellStyle name="20% - Accent2 2 54 16" xfId="5177" xr:uid="{00000000-0005-0000-0000-000038140000}"/>
    <cellStyle name="20% - Accent2 2 54 17" xfId="5178" xr:uid="{00000000-0005-0000-0000-000039140000}"/>
    <cellStyle name="20% - Accent2 2 54 18" xfId="5179" xr:uid="{00000000-0005-0000-0000-00003A140000}"/>
    <cellStyle name="20% - Accent2 2 54 19" xfId="5180" xr:uid="{00000000-0005-0000-0000-00003B140000}"/>
    <cellStyle name="20% - Accent2 2 54 2" xfId="5181" xr:uid="{00000000-0005-0000-0000-00003C140000}"/>
    <cellStyle name="20% - Accent2 2 54 3" xfId="5182" xr:uid="{00000000-0005-0000-0000-00003D140000}"/>
    <cellStyle name="20% - Accent2 2 54 4" xfId="5183" xr:uid="{00000000-0005-0000-0000-00003E140000}"/>
    <cellStyle name="20% - Accent2 2 54 5" xfId="5184" xr:uid="{00000000-0005-0000-0000-00003F140000}"/>
    <cellStyle name="20% - Accent2 2 54 6" xfId="5185" xr:uid="{00000000-0005-0000-0000-000040140000}"/>
    <cellStyle name="20% - Accent2 2 54 7" xfId="5186" xr:uid="{00000000-0005-0000-0000-000041140000}"/>
    <cellStyle name="20% - Accent2 2 54 8" xfId="5187" xr:uid="{00000000-0005-0000-0000-000042140000}"/>
    <cellStyle name="20% - Accent2 2 54 9" xfId="5188" xr:uid="{00000000-0005-0000-0000-000043140000}"/>
    <cellStyle name="20% - Accent2 2 55" xfId="5189" xr:uid="{00000000-0005-0000-0000-000044140000}"/>
    <cellStyle name="20% - Accent2 2 55 10" xfId="5190" xr:uid="{00000000-0005-0000-0000-000045140000}"/>
    <cellStyle name="20% - Accent2 2 55 11" xfId="5191" xr:uid="{00000000-0005-0000-0000-000046140000}"/>
    <cellStyle name="20% - Accent2 2 55 12" xfId="5192" xr:uid="{00000000-0005-0000-0000-000047140000}"/>
    <cellStyle name="20% - Accent2 2 55 13" xfId="5193" xr:uid="{00000000-0005-0000-0000-000048140000}"/>
    <cellStyle name="20% - Accent2 2 55 14" xfId="5194" xr:uid="{00000000-0005-0000-0000-000049140000}"/>
    <cellStyle name="20% - Accent2 2 55 15" xfId="5195" xr:uid="{00000000-0005-0000-0000-00004A140000}"/>
    <cellStyle name="20% - Accent2 2 55 16" xfId="5196" xr:uid="{00000000-0005-0000-0000-00004B140000}"/>
    <cellStyle name="20% - Accent2 2 55 17" xfId="5197" xr:uid="{00000000-0005-0000-0000-00004C140000}"/>
    <cellStyle name="20% - Accent2 2 55 18" xfId="5198" xr:uid="{00000000-0005-0000-0000-00004D140000}"/>
    <cellStyle name="20% - Accent2 2 55 19" xfId="5199" xr:uid="{00000000-0005-0000-0000-00004E140000}"/>
    <cellStyle name="20% - Accent2 2 55 2" xfId="5200" xr:uid="{00000000-0005-0000-0000-00004F140000}"/>
    <cellStyle name="20% - Accent2 2 55 3" xfId="5201" xr:uid="{00000000-0005-0000-0000-000050140000}"/>
    <cellStyle name="20% - Accent2 2 55 4" xfId="5202" xr:uid="{00000000-0005-0000-0000-000051140000}"/>
    <cellStyle name="20% - Accent2 2 55 5" xfId="5203" xr:uid="{00000000-0005-0000-0000-000052140000}"/>
    <cellStyle name="20% - Accent2 2 55 6" xfId="5204" xr:uid="{00000000-0005-0000-0000-000053140000}"/>
    <cellStyle name="20% - Accent2 2 55 7" xfId="5205" xr:uid="{00000000-0005-0000-0000-000054140000}"/>
    <cellStyle name="20% - Accent2 2 55 8" xfId="5206" xr:uid="{00000000-0005-0000-0000-000055140000}"/>
    <cellStyle name="20% - Accent2 2 55 9" xfId="5207" xr:uid="{00000000-0005-0000-0000-000056140000}"/>
    <cellStyle name="20% - Accent2 2 56" xfId="5208" xr:uid="{00000000-0005-0000-0000-000057140000}"/>
    <cellStyle name="20% - Accent2 2 56 10" xfId="5209" xr:uid="{00000000-0005-0000-0000-000058140000}"/>
    <cellStyle name="20% - Accent2 2 56 11" xfId="5210" xr:uid="{00000000-0005-0000-0000-000059140000}"/>
    <cellStyle name="20% - Accent2 2 56 12" xfId="5211" xr:uid="{00000000-0005-0000-0000-00005A140000}"/>
    <cellStyle name="20% - Accent2 2 56 13" xfId="5212" xr:uid="{00000000-0005-0000-0000-00005B140000}"/>
    <cellStyle name="20% - Accent2 2 56 14" xfId="5213" xr:uid="{00000000-0005-0000-0000-00005C140000}"/>
    <cellStyle name="20% - Accent2 2 56 15" xfId="5214" xr:uid="{00000000-0005-0000-0000-00005D140000}"/>
    <cellStyle name="20% - Accent2 2 56 16" xfId="5215" xr:uid="{00000000-0005-0000-0000-00005E140000}"/>
    <cellStyle name="20% - Accent2 2 56 17" xfId="5216" xr:uid="{00000000-0005-0000-0000-00005F140000}"/>
    <cellStyle name="20% - Accent2 2 56 18" xfId="5217" xr:uid="{00000000-0005-0000-0000-000060140000}"/>
    <cellStyle name="20% - Accent2 2 56 19" xfId="5218" xr:uid="{00000000-0005-0000-0000-000061140000}"/>
    <cellStyle name="20% - Accent2 2 56 2" xfId="5219" xr:uid="{00000000-0005-0000-0000-000062140000}"/>
    <cellStyle name="20% - Accent2 2 56 3" xfId="5220" xr:uid="{00000000-0005-0000-0000-000063140000}"/>
    <cellStyle name="20% - Accent2 2 56 4" xfId="5221" xr:uid="{00000000-0005-0000-0000-000064140000}"/>
    <cellStyle name="20% - Accent2 2 56 5" xfId="5222" xr:uid="{00000000-0005-0000-0000-000065140000}"/>
    <cellStyle name="20% - Accent2 2 56 6" xfId="5223" xr:uid="{00000000-0005-0000-0000-000066140000}"/>
    <cellStyle name="20% - Accent2 2 56 7" xfId="5224" xr:uid="{00000000-0005-0000-0000-000067140000}"/>
    <cellStyle name="20% - Accent2 2 56 8" xfId="5225" xr:uid="{00000000-0005-0000-0000-000068140000}"/>
    <cellStyle name="20% - Accent2 2 56 9" xfId="5226" xr:uid="{00000000-0005-0000-0000-000069140000}"/>
    <cellStyle name="20% - Accent2 2 57" xfId="5227" xr:uid="{00000000-0005-0000-0000-00006A140000}"/>
    <cellStyle name="20% - Accent2 2 57 10" xfId="5228" xr:uid="{00000000-0005-0000-0000-00006B140000}"/>
    <cellStyle name="20% - Accent2 2 57 11" xfId="5229" xr:uid="{00000000-0005-0000-0000-00006C140000}"/>
    <cellStyle name="20% - Accent2 2 57 12" xfId="5230" xr:uid="{00000000-0005-0000-0000-00006D140000}"/>
    <cellStyle name="20% - Accent2 2 57 13" xfId="5231" xr:uid="{00000000-0005-0000-0000-00006E140000}"/>
    <cellStyle name="20% - Accent2 2 57 14" xfId="5232" xr:uid="{00000000-0005-0000-0000-00006F140000}"/>
    <cellStyle name="20% - Accent2 2 57 15" xfId="5233" xr:uid="{00000000-0005-0000-0000-000070140000}"/>
    <cellStyle name="20% - Accent2 2 57 16" xfId="5234" xr:uid="{00000000-0005-0000-0000-000071140000}"/>
    <cellStyle name="20% - Accent2 2 57 17" xfId="5235" xr:uid="{00000000-0005-0000-0000-000072140000}"/>
    <cellStyle name="20% - Accent2 2 57 18" xfId="5236" xr:uid="{00000000-0005-0000-0000-000073140000}"/>
    <cellStyle name="20% - Accent2 2 57 19" xfId="5237" xr:uid="{00000000-0005-0000-0000-000074140000}"/>
    <cellStyle name="20% - Accent2 2 57 2" xfId="5238" xr:uid="{00000000-0005-0000-0000-000075140000}"/>
    <cellStyle name="20% - Accent2 2 57 3" xfId="5239" xr:uid="{00000000-0005-0000-0000-000076140000}"/>
    <cellStyle name="20% - Accent2 2 57 4" xfId="5240" xr:uid="{00000000-0005-0000-0000-000077140000}"/>
    <cellStyle name="20% - Accent2 2 57 5" xfId="5241" xr:uid="{00000000-0005-0000-0000-000078140000}"/>
    <cellStyle name="20% - Accent2 2 57 6" xfId="5242" xr:uid="{00000000-0005-0000-0000-000079140000}"/>
    <cellStyle name="20% - Accent2 2 57 7" xfId="5243" xr:uid="{00000000-0005-0000-0000-00007A140000}"/>
    <cellStyle name="20% - Accent2 2 57 8" xfId="5244" xr:uid="{00000000-0005-0000-0000-00007B140000}"/>
    <cellStyle name="20% - Accent2 2 57 9" xfId="5245" xr:uid="{00000000-0005-0000-0000-00007C140000}"/>
    <cellStyle name="20% - Accent2 2 58" xfId="5246" xr:uid="{00000000-0005-0000-0000-00007D140000}"/>
    <cellStyle name="20% - Accent2 2 58 10" xfId="5247" xr:uid="{00000000-0005-0000-0000-00007E140000}"/>
    <cellStyle name="20% - Accent2 2 58 11" xfId="5248" xr:uid="{00000000-0005-0000-0000-00007F140000}"/>
    <cellStyle name="20% - Accent2 2 58 12" xfId="5249" xr:uid="{00000000-0005-0000-0000-000080140000}"/>
    <cellStyle name="20% - Accent2 2 58 13" xfId="5250" xr:uid="{00000000-0005-0000-0000-000081140000}"/>
    <cellStyle name="20% - Accent2 2 58 14" xfId="5251" xr:uid="{00000000-0005-0000-0000-000082140000}"/>
    <cellStyle name="20% - Accent2 2 58 15" xfId="5252" xr:uid="{00000000-0005-0000-0000-000083140000}"/>
    <cellStyle name="20% - Accent2 2 58 16" xfId="5253" xr:uid="{00000000-0005-0000-0000-000084140000}"/>
    <cellStyle name="20% - Accent2 2 58 17" xfId="5254" xr:uid="{00000000-0005-0000-0000-000085140000}"/>
    <cellStyle name="20% - Accent2 2 58 18" xfId="5255" xr:uid="{00000000-0005-0000-0000-000086140000}"/>
    <cellStyle name="20% - Accent2 2 58 19" xfId="5256" xr:uid="{00000000-0005-0000-0000-000087140000}"/>
    <cellStyle name="20% - Accent2 2 58 2" xfId="5257" xr:uid="{00000000-0005-0000-0000-000088140000}"/>
    <cellStyle name="20% - Accent2 2 58 3" xfId="5258" xr:uid="{00000000-0005-0000-0000-000089140000}"/>
    <cellStyle name="20% - Accent2 2 58 4" xfId="5259" xr:uid="{00000000-0005-0000-0000-00008A140000}"/>
    <cellStyle name="20% - Accent2 2 58 5" xfId="5260" xr:uid="{00000000-0005-0000-0000-00008B140000}"/>
    <cellStyle name="20% - Accent2 2 58 6" xfId="5261" xr:uid="{00000000-0005-0000-0000-00008C140000}"/>
    <cellStyle name="20% - Accent2 2 58 7" xfId="5262" xr:uid="{00000000-0005-0000-0000-00008D140000}"/>
    <cellStyle name="20% - Accent2 2 58 8" xfId="5263" xr:uid="{00000000-0005-0000-0000-00008E140000}"/>
    <cellStyle name="20% - Accent2 2 58 9" xfId="5264" xr:uid="{00000000-0005-0000-0000-00008F140000}"/>
    <cellStyle name="20% - Accent2 2 59" xfId="5265" xr:uid="{00000000-0005-0000-0000-000090140000}"/>
    <cellStyle name="20% - Accent2 2 59 10" xfId="5266" xr:uid="{00000000-0005-0000-0000-000091140000}"/>
    <cellStyle name="20% - Accent2 2 59 11" xfId="5267" xr:uid="{00000000-0005-0000-0000-000092140000}"/>
    <cellStyle name="20% - Accent2 2 59 12" xfId="5268" xr:uid="{00000000-0005-0000-0000-000093140000}"/>
    <cellStyle name="20% - Accent2 2 59 13" xfId="5269" xr:uid="{00000000-0005-0000-0000-000094140000}"/>
    <cellStyle name="20% - Accent2 2 59 14" xfId="5270" xr:uid="{00000000-0005-0000-0000-000095140000}"/>
    <cellStyle name="20% - Accent2 2 59 15" xfId="5271" xr:uid="{00000000-0005-0000-0000-000096140000}"/>
    <cellStyle name="20% - Accent2 2 59 16" xfId="5272" xr:uid="{00000000-0005-0000-0000-000097140000}"/>
    <cellStyle name="20% - Accent2 2 59 17" xfId="5273" xr:uid="{00000000-0005-0000-0000-000098140000}"/>
    <cellStyle name="20% - Accent2 2 59 18" xfId="5274" xr:uid="{00000000-0005-0000-0000-000099140000}"/>
    <cellStyle name="20% - Accent2 2 59 19" xfId="5275" xr:uid="{00000000-0005-0000-0000-00009A140000}"/>
    <cellStyle name="20% - Accent2 2 59 2" xfId="5276" xr:uid="{00000000-0005-0000-0000-00009B140000}"/>
    <cellStyle name="20% - Accent2 2 59 3" xfId="5277" xr:uid="{00000000-0005-0000-0000-00009C140000}"/>
    <cellStyle name="20% - Accent2 2 59 4" xfId="5278" xr:uid="{00000000-0005-0000-0000-00009D140000}"/>
    <cellStyle name="20% - Accent2 2 59 5" xfId="5279" xr:uid="{00000000-0005-0000-0000-00009E140000}"/>
    <cellStyle name="20% - Accent2 2 59 6" xfId="5280" xr:uid="{00000000-0005-0000-0000-00009F140000}"/>
    <cellStyle name="20% - Accent2 2 59 7" xfId="5281" xr:uid="{00000000-0005-0000-0000-0000A0140000}"/>
    <cellStyle name="20% - Accent2 2 59 8" xfId="5282" xr:uid="{00000000-0005-0000-0000-0000A1140000}"/>
    <cellStyle name="20% - Accent2 2 59 9" xfId="5283" xr:uid="{00000000-0005-0000-0000-0000A2140000}"/>
    <cellStyle name="20% - Accent2 2 6" xfId="5284" xr:uid="{00000000-0005-0000-0000-0000A3140000}"/>
    <cellStyle name="20% - Accent2 2 6 10" xfId="5285" xr:uid="{00000000-0005-0000-0000-0000A4140000}"/>
    <cellStyle name="20% - Accent2 2 6 11" xfId="5286" xr:uid="{00000000-0005-0000-0000-0000A5140000}"/>
    <cellStyle name="20% - Accent2 2 6 12" xfId="5287" xr:uid="{00000000-0005-0000-0000-0000A6140000}"/>
    <cellStyle name="20% - Accent2 2 6 13" xfId="5288" xr:uid="{00000000-0005-0000-0000-0000A7140000}"/>
    <cellStyle name="20% - Accent2 2 6 14" xfId="5289" xr:uid="{00000000-0005-0000-0000-0000A8140000}"/>
    <cellStyle name="20% - Accent2 2 6 15" xfId="5290" xr:uid="{00000000-0005-0000-0000-0000A9140000}"/>
    <cellStyle name="20% - Accent2 2 6 16" xfId="5291" xr:uid="{00000000-0005-0000-0000-0000AA140000}"/>
    <cellStyle name="20% - Accent2 2 6 17" xfId="5292" xr:uid="{00000000-0005-0000-0000-0000AB140000}"/>
    <cellStyle name="20% - Accent2 2 6 18" xfId="5293" xr:uid="{00000000-0005-0000-0000-0000AC140000}"/>
    <cellStyle name="20% - Accent2 2 6 19" xfId="5294" xr:uid="{00000000-0005-0000-0000-0000AD140000}"/>
    <cellStyle name="20% - Accent2 2 6 2" xfId="5295" xr:uid="{00000000-0005-0000-0000-0000AE140000}"/>
    <cellStyle name="20% - Accent2 2 6 3" xfId="5296" xr:uid="{00000000-0005-0000-0000-0000AF140000}"/>
    <cellStyle name="20% - Accent2 2 6 4" xfId="5297" xr:uid="{00000000-0005-0000-0000-0000B0140000}"/>
    <cellStyle name="20% - Accent2 2 6 5" xfId="5298" xr:uid="{00000000-0005-0000-0000-0000B1140000}"/>
    <cellStyle name="20% - Accent2 2 6 6" xfId="5299" xr:uid="{00000000-0005-0000-0000-0000B2140000}"/>
    <cellStyle name="20% - Accent2 2 6 7" xfId="5300" xr:uid="{00000000-0005-0000-0000-0000B3140000}"/>
    <cellStyle name="20% - Accent2 2 6 8" xfId="5301" xr:uid="{00000000-0005-0000-0000-0000B4140000}"/>
    <cellStyle name="20% - Accent2 2 6 9" xfId="5302" xr:uid="{00000000-0005-0000-0000-0000B5140000}"/>
    <cellStyle name="20% - Accent2 2 60" xfId="5303" xr:uid="{00000000-0005-0000-0000-0000B6140000}"/>
    <cellStyle name="20% - Accent2 2 60 10" xfId="5304" xr:uid="{00000000-0005-0000-0000-0000B7140000}"/>
    <cellStyle name="20% - Accent2 2 60 11" xfId="5305" xr:uid="{00000000-0005-0000-0000-0000B8140000}"/>
    <cellStyle name="20% - Accent2 2 60 12" xfId="5306" xr:uid="{00000000-0005-0000-0000-0000B9140000}"/>
    <cellStyle name="20% - Accent2 2 60 13" xfId="5307" xr:uid="{00000000-0005-0000-0000-0000BA140000}"/>
    <cellStyle name="20% - Accent2 2 60 14" xfId="5308" xr:uid="{00000000-0005-0000-0000-0000BB140000}"/>
    <cellStyle name="20% - Accent2 2 60 15" xfId="5309" xr:uid="{00000000-0005-0000-0000-0000BC140000}"/>
    <cellStyle name="20% - Accent2 2 60 16" xfId="5310" xr:uid="{00000000-0005-0000-0000-0000BD140000}"/>
    <cellStyle name="20% - Accent2 2 60 17" xfId="5311" xr:uid="{00000000-0005-0000-0000-0000BE140000}"/>
    <cellStyle name="20% - Accent2 2 60 18" xfId="5312" xr:uid="{00000000-0005-0000-0000-0000BF140000}"/>
    <cellStyle name="20% - Accent2 2 60 19" xfId="5313" xr:uid="{00000000-0005-0000-0000-0000C0140000}"/>
    <cellStyle name="20% - Accent2 2 60 2" xfId="5314" xr:uid="{00000000-0005-0000-0000-0000C1140000}"/>
    <cellStyle name="20% - Accent2 2 60 3" xfId="5315" xr:uid="{00000000-0005-0000-0000-0000C2140000}"/>
    <cellStyle name="20% - Accent2 2 60 4" xfId="5316" xr:uid="{00000000-0005-0000-0000-0000C3140000}"/>
    <cellStyle name="20% - Accent2 2 60 5" xfId="5317" xr:uid="{00000000-0005-0000-0000-0000C4140000}"/>
    <cellStyle name="20% - Accent2 2 60 6" xfId="5318" xr:uid="{00000000-0005-0000-0000-0000C5140000}"/>
    <cellStyle name="20% - Accent2 2 60 7" xfId="5319" xr:uid="{00000000-0005-0000-0000-0000C6140000}"/>
    <cellStyle name="20% - Accent2 2 60 8" xfId="5320" xr:uid="{00000000-0005-0000-0000-0000C7140000}"/>
    <cellStyle name="20% - Accent2 2 60 9" xfId="5321" xr:uid="{00000000-0005-0000-0000-0000C8140000}"/>
    <cellStyle name="20% - Accent2 2 61" xfId="5322" xr:uid="{00000000-0005-0000-0000-0000C9140000}"/>
    <cellStyle name="20% - Accent2 2 61 10" xfId="5323" xr:uid="{00000000-0005-0000-0000-0000CA140000}"/>
    <cellStyle name="20% - Accent2 2 61 11" xfId="5324" xr:uid="{00000000-0005-0000-0000-0000CB140000}"/>
    <cellStyle name="20% - Accent2 2 61 12" xfId="5325" xr:uid="{00000000-0005-0000-0000-0000CC140000}"/>
    <cellStyle name="20% - Accent2 2 61 13" xfId="5326" xr:uid="{00000000-0005-0000-0000-0000CD140000}"/>
    <cellStyle name="20% - Accent2 2 61 14" xfId="5327" xr:uid="{00000000-0005-0000-0000-0000CE140000}"/>
    <cellStyle name="20% - Accent2 2 61 15" xfId="5328" xr:uid="{00000000-0005-0000-0000-0000CF140000}"/>
    <cellStyle name="20% - Accent2 2 61 16" xfId="5329" xr:uid="{00000000-0005-0000-0000-0000D0140000}"/>
    <cellStyle name="20% - Accent2 2 61 17" xfId="5330" xr:uid="{00000000-0005-0000-0000-0000D1140000}"/>
    <cellStyle name="20% - Accent2 2 61 18" xfId="5331" xr:uid="{00000000-0005-0000-0000-0000D2140000}"/>
    <cellStyle name="20% - Accent2 2 61 19" xfId="5332" xr:uid="{00000000-0005-0000-0000-0000D3140000}"/>
    <cellStyle name="20% - Accent2 2 61 2" xfId="5333" xr:uid="{00000000-0005-0000-0000-0000D4140000}"/>
    <cellStyle name="20% - Accent2 2 61 3" xfId="5334" xr:uid="{00000000-0005-0000-0000-0000D5140000}"/>
    <cellStyle name="20% - Accent2 2 61 4" xfId="5335" xr:uid="{00000000-0005-0000-0000-0000D6140000}"/>
    <cellStyle name="20% - Accent2 2 61 5" xfId="5336" xr:uid="{00000000-0005-0000-0000-0000D7140000}"/>
    <cellStyle name="20% - Accent2 2 61 6" xfId="5337" xr:uid="{00000000-0005-0000-0000-0000D8140000}"/>
    <cellStyle name="20% - Accent2 2 61 7" xfId="5338" xr:uid="{00000000-0005-0000-0000-0000D9140000}"/>
    <cellStyle name="20% - Accent2 2 61 8" xfId="5339" xr:uid="{00000000-0005-0000-0000-0000DA140000}"/>
    <cellStyle name="20% - Accent2 2 61 9" xfId="5340" xr:uid="{00000000-0005-0000-0000-0000DB140000}"/>
    <cellStyle name="20% - Accent2 2 62" xfId="5341" xr:uid="{00000000-0005-0000-0000-0000DC140000}"/>
    <cellStyle name="20% - Accent2 2 62 10" xfId="5342" xr:uid="{00000000-0005-0000-0000-0000DD140000}"/>
    <cellStyle name="20% - Accent2 2 62 11" xfId="5343" xr:uid="{00000000-0005-0000-0000-0000DE140000}"/>
    <cellStyle name="20% - Accent2 2 62 12" xfId="5344" xr:uid="{00000000-0005-0000-0000-0000DF140000}"/>
    <cellStyle name="20% - Accent2 2 62 13" xfId="5345" xr:uid="{00000000-0005-0000-0000-0000E0140000}"/>
    <cellStyle name="20% - Accent2 2 62 14" xfId="5346" xr:uid="{00000000-0005-0000-0000-0000E1140000}"/>
    <cellStyle name="20% - Accent2 2 62 15" xfId="5347" xr:uid="{00000000-0005-0000-0000-0000E2140000}"/>
    <cellStyle name="20% - Accent2 2 62 16" xfId="5348" xr:uid="{00000000-0005-0000-0000-0000E3140000}"/>
    <cellStyle name="20% - Accent2 2 62 17" xfId="5349" xr:uid="{00000000-0005-0000-0000-0000E4140000}"/>
    <cellStyle name="20% - Accent2 2 62 18" xfId="5350" xr:uid="{00000000-0005-0000-0000-0000E5140000}"/>
    <cellStyle name="20% - Accent2 2 62 19" xfId="5351" xr:uid="{00000000-0005-0000-0000-0000E6140000}"/>
    <cellStyle name="20% - Accent2 2 62 2" xfId="5352" xr:uid="{00000000-0005-0000-0000-0000E7140000}"/>
    <cellStyle name="20% - Accent2 2 62 3" xfId="5353" xr:uid="{00000000-0005-0000-0000-0000E8140000}"/>
    <cellStyle name="20% - Accent2 2 62 4" xfId="5354" xr:uid="{00000000-0005-0000-0000-0000E9140000}"/>
    <cellStyle name="20% - Accent2 2 62 5" xfId="5355" xr:uid="{00000000-0005-0000-0000-0000EA140000}"/>
    <cellStyle name="20% - Accent2 2 62 6" xfId="5356" xr:uid="{00000000-0005-0000-0000-0000EB140000}"/>
    <cellStyle name="20% - Accent2 2 62 7" xfId="5357" xr:uid="{00000000-0005-0000-0000-0000EC140000}"/>
    <cellStyle name="20% - Accent2 2 62 8" xfId="5358" xr:uid="{00000000-0005-0000-0000-0000ED140000}"/>
    <cellStyle name="20% - Accent2 2 62 9" xfId="5359" xr:uid="{00000000-0005-0000-0000-0000EE140000}"/>
    <cellStyle name="20% - Accent2 2 63" xfId="5360" xr:uid="{00000000-0005-0000-0000-0000EF140000}"/>
    <cellStyle name="20% - Accent2 2 63 10" xfId="5361" xr:uid="{00000000-0005-0000-0000-0000F0140000}"/>
    <cellStyle name="20% - Accent2 2 63 11" xfId="5362" xr:uid="{00000000-0005-0000-0000-0000F1140000}"/>
    <cellStyle name="20% - Accent2 2 63 12" xfId="5363" xr:uid="{00000000-0005-0000-0000-0000F2140000}"/>
    <cellStyle name="20% - Accent2 2 63 13" xfId="5364" xr:uid="{00000000-0005-0000-0000-0000F3140000}"/>
    <cellStyle name="20% - Accent2 2 63 14" xfId="5365" xr:uid="{00000000-0005-0000-0000-0000F4140000}"/>
    <cellStyle name="20% - Accent2 2 63 15" xfId="5366" xr:uid="{00000000-0005-0000-0000-0000F5140000}"/>
    <cellStyle name="20% - Accent2 2 63 16" xfId="5367" xr:uid="{00000000-0005-0000-0000-0000F6140000}"/>
    <cellStyle name="20% - Accent2 2 63 17" xfId="5368" xr:uid="{00000000-0005-0000-0000-0000F7140000}"/>
    <cellStyle name="20% - Accent2 2 63 18" xfId="5369" xr:uid="{00000000-0005-0000-0000-0000F8140000}"/>
    <cellStyle name="20% - Accent2 2 63 19" xfId="5370" xr:uid="{00000000-0005-0000-0000-0000F9140000}"/>
    <cellStyle name="20% - Accent2 2 63 2" xfId="5371" xr:uid="{00000000-0005-0000-0000-0000FA140000}"/>
    <cellStyle name="20% - Accent2 2 63 3" xfId="5372" xr:uid="{00000000-0005-0000-0000-0000FB140000}"/>
    <cellStyle name="20% - Accent2 2 63 4" xfId="5373" xr:uid="{00000000-0005-0000-0000-0000FC140000}"/>
    <cellStyle name="20% - Accent2 2 63 5" xfId="5374" xr:uid="{00000000-0005-0000-0000-0000FD140000}"/>
    <cellStyle name="20% - Accent2 2 63 6" xfId="5375" xr:uid="{00000000-0005-0000-0000-0000FE140000}"/>
    <cellStyle name="20% - Accent2 2 63 7" xfId="5376" xr:uid="{00000000-0005-0000-0000-0000FF140000}"/>
    <cellStyle name="20% - Accent2 2 63 8" xfId="5377" xr:uid="{00000000-0005-0000-0000-000000150000}"/>
    <cellStyle name="20% - Accent2 2 63 9" xfId="5378" xr:uid="{00000000-0005-0000-0000-000001150000}"/>
    <cellStyle name="20% - Accent2 2 64" xfId="5379" xr:uid="{00000000-0005-0000-0000-000002150000}"/>
    <cellStyle name="20% - Accent2 2 64 10" xfId="5380" xr:uid="{00000000-0005-0000-0000-000003150000}"/>
    <cellStyle name="20% - Accent2 2 64 11" xfId="5381" xr:uid="{00000000-0005-0000-0000-000004150000}"/>
    <cellStyle name="20% - Accent2 2 64 12" xfId="5382" xr:uid="{00000000-0005-0000-0000-000005150000}"/>
    <cellStyle name="20% - Accent2 2 64 13" xfId="5383" xr:uid="{00000000-0005-0000-0000-000006150000}"/>
    <cellStyle name="20% - Accent2 2 64 14" xfId="5384" xr:uid="{00000000-0005-0000-0000-000007150000}"/>
    <cellStyle name="20% - Accent2 2 64 15" xfId="5385" xr:uid="{00000000-0005-0000-0000-000008150000}"/>
    <cellStyle name="20% - Accent2 2 64 16" xfId="5386" xr:uid="{00000000-0005-0000-0000-000009150000}"/>
    <cellStyle name="20% - Accent2 2 64 17" xfId="5387" xr:uid="{00000000-0005-0000-0000-00000A150000}"/>
    <cellStyle name="20% - Accent2 2 64 18" xfId="5388" xr:uid="{00000000-0005-0000-0000-00000B150000}"/>
    <cellStyle name="20% - Accent2 2 64 19" xfId="5389" xr:uid="{00000000-0005-0000-0000-00000C150000}"/>
    <cellStyle name="20% - Accent2 2 64 2" xfId="5390" xr:uid="{00000000-0005-0000-0000-00000D150000}"/>
    <cellStyle name="20% - Accent2 2 64 3" xfId="5391" xr:uid="{00000000-0005-0000-0000-00000E150000}"/>
    <cellStyle name="20% - Accent2 2 64 4" xfId="5392" xr:uid="{00000000-0005-0000-0000-00000F150000}"/>
    <cellStyle name="20% - Accent2 2 64 5" xfId="5393" xr:uid="{00000000-0005-0000-0000-000010150000}"/>
    <cellStyle name="20% - Accent2 2 64 6" xfId="5394" xr:uid="{00000000-0005-0000-0000-000011150000}"/>
    <cellStyle name="20% - Accent2 2 64 7" xfId="5395" xr:uid="{00000000-0005-0000-0000-000012150000}"/>
    <cellStyle name="20% - Accent2 2 64 8" xfId="5396" xr:uid="{00000000-0005-0000-0000-000013150000}"/>
    <cellStyle name="20% - Accent2 2 64 9" xfId="5397" xr:uid="{00000000-0005-0000-0000-000014150000}"/>
    <cellStyle name="20% - Accent2 2 65" xfId="5398" xr:uid="{00000000-0005-0000-0000-000015150000}"/>
    <cellStyle name="20% - Accent2 2 65 10" xfId="5399" xr:uid="{00000000-0005-0000-0000-000016150000}"/>
    <cellStyle name="20% - Accent2 2 65 11" xfId="5400" xr:uid="{00000000-0005-0000-0000-000017150000}"/>
    <cellStyle name="20% - Accent2 2 65 12" xfId="5401" xr:uid="{00000000-0005-0000-0000-000018150000}"/>
    <cellStyle name="20% - Accent2 2 65 13" xfId="5402" xr:uid="{00000000-0005-0000-0000-000019150000}"/>
    <cellStyle name="20% - Accent2 2 65 14" xfId="5403" xr:uid="{00000000-0005-0000-0000-00001A150000}"/>
    <cellStyle name="20% - Accent2 2 65 15" xfId="5404" xr:uid="{00000000-0005-0000-0000-00001B150000}"/>
    <cellStyle name="20% - Accent2 2 65 16" xfId="5405" xr:uid="{00000000-0005-0000-0000-00001C150000}"/>
    <cellStyle name="20% - Accent2 2 65 17" xfId="5406" xr:uid="{00000000-0005-0000-0000-00001D150000}"/>
    <cellStyle name="20% - Accent2 2 65 18" xfId="5407" xr:uid="{00000000-0005-0000-0000-00001E150000}"/>
    <cellStyle name="20% - Accent2 2 65 19" xfId="5408" xr:uid="{00000000-0005-0000-0000-00001F150000}"/>
    <cellStyle name="20% - Accent2 2 65 2" xfId="5409" xr:uid="{00000000-0005-0000-0000-000020150000}"/>
    <cellStyle name="20% - Accent2 2 65 3" xfId="5410" xr:uid="{00000000-0005-0000-0000-000021150000}"/>
    <cellStyle name="20% - Accent2 2 65 4" xfId="5411" xr:uid="{00000000-0005-0000-0000-000022150000}"/>
    <cellStyle name="20% - Accent2 2 65 5" xfId="5412" xr:uid="{00000000-0005-0000-0000-000023150000}"/>
    <cellStyle name="20% - Accent2 2 65 6" xfId="5413" xr:uid="{00000000-0005-0000-0000-000024150000}"/>
    <cellStyle name="20% - Accent2 2 65 7" xfId="5414" xr:uid="{00000000-0005-0000-0000-000025150000}"/>
    <cellStyle name="20% - Accent2 2 65 8" xfId="5415" xr:uid="{00000000-0005-0000-0000-000026150000}"/>
    <cellStyle name="20% - Accent2 2 65 9" xfId="5416" xr:uid="{00000000-0005-0000-0000-000027150000}"/>
    <cellStyle name="20% - Accent2 2 66" xfId="5417" xr:uid="{00000000-0005-0000-0000-000028150000}"/>
    <cellStyle name="20% - Accent2 2 66 10" xfId="5418" xr:uid="{00000000-0005-0000-0000-000029150000}"/>
    <cellStyle name="20% - Accent2 2 66 11" xfId="5419" xr:uid="{00000000-0005-0000-0000-00002A150000}"/>
    <cellStyle name="20% - Accent2 2 66 12" xfId="5420" xr:uid="{00000000-0005-0000-0000-00002B150000}"/>
    <cellStyle name="20% - Accent2 2 66 13" xfId="5421" xr:uid="{00000000-0005-0000-0000-00002C150000}"/>
    <cellStyle name="20% - Accent2 2 66 14" xfId="5422" xr:uid="{00000000-0005-0000-0000-00002D150000}"/>
    <cellStyle name="20% - Accent2 2 66 15" xfId="5423" xr:uid="{00000000-0005-0000-0000-00002E150000}"/>
    <cellStyle name="20% - Accent2 2 66 16" xfId="5424" xr:uid="{00000000-0005-0000-0000-00002F150000}"/>
    <cellStyle name="20% - Accent2 2 66 17" xfId="5425" xr:uid="{00000000-0005-0000-0000-000030150000}"/>
    <cellStyle name="20% - Accent2 2 66 18" xfId="5426" xr:uid="{00000000-0005-0000-0000-000031150000}"/>
    <cellStyle name="20% - Accent2 2 66 19" xfId="5427" xr:uid="{00000000-0005-0000-0000-000032150000}"/>
    <cellStyle name="20% - Accent2 2 66 2" xfId="5428" xr:uid="{00000000-0005-0000-0000-000033150000}"/>
    <cellStyle name="20% - Accent2 2 66 3" xfId="5429" xr:uid="{00000000-0005-0000-0000-000034150000}"/>
    <cellStyle name="20% - Accent2 2 66 4" xfId="5430" xr:uid="{00000000-0005-0000-0000-000035150000}"/>
    <cellStyle name="20% - Accent2 2 66 5" xfId="5431" xr:uid="{00000000-0005-0000-0000-000036150000}"/>
    <cellStyle name="20% - Accent2 2 66 6" xfId="5432" xr:uid="{00000000-0005-0000-0000-000037150000}"/>
    <cellStyle name="20% - Accent2 2 66 7" xfId="5433" xr:uid="{00000000-0005-0000-0000-000038150000}"/>
    <cellStyle name="20% - Accent2 2 66 8" xfId="5434" xr:uid="{00000000-0005-0000-0000-000039150000}"/>
    <cellStyle name="20% - Accent2 2 66 9" xfId="5435" xr:uid="{00000000-0005-0000-0000-00003A150000}"/>
    <cellStyle name="20% - Accent2 2 67" xfId="5436" xr:uid="{00000000-0005-0000-0000-00003B150000}"/>
    <cellStyle name="20% - Accent2 2 67 10" xfId="5437" xr:uid="{00000000-0005-0000-0000-00003C150000}"/>
    <cellStyle name="20% - Accent2 2 67 11" xfId="5438" xr:uid="{00000000-0005-0000-0000-00003D150000}"/>
    <cellStyle name="20% - Accent2 2 67 12" xfId="5439" xr:uid="{00000000-0005-0000-0000-00003E150000}"/>
    <cellStyle name="20% - Accent2 2 67 13" xfId="5440" xr:uid="{00000000-0005-0000-0000-00003F150000}"/>
    <cellStyle name="20% - Accent2 2 67 14" xfId="5441" xr:uid="{00000000-0005-0000-0000-000040150000}"/>
    <cellStyle name="20% - Accent2 2 67 15" xfId="5442" xr:uid="{00000000-0005-0000-0000-000041150000}"/>
    <cellStyle name="20% - Accent2 2 67 16" xfId="5443" xr:uid="{00000000-0005-0000-0000-000042150000}"/>
    <cellStyle name="20% - Accent2 2 67 17" xfId="5444" xr:uid="{00000000-0005-0000-0000-000043150000}"/>
    <cellStyle name="20% - Accent2 2 67 18" xfId="5445" xr:uid="{00000000-0005-0000-0000-000044150000}"/>
    <cellStyle name="20% - Accent2 2 67 19" xfId="5446" xr:uid="{00000000-0005-0000-0000-000045150000}"/>
    <cellStyle name="20% - Accent2 2 67 2" xfId="5447" xr:uid="{00000000-0005-0000-0000-000046150000}"/>
    <cellStyle name="20% - Accent2 2 67 3" xfId="5448" xr:uid="{00000000-0005-0000-0000-000047150000}"/>
    <cellStyle name="20% - Accent2 2 67 4" xfId="5449" xr:uid="{00000000-0005-0000-0000-000048150000}"/>
    <cellStyle name="20% - Accent2 2 67 5" xfId="5450" xr:uid="{00000000-0005-0000-0000-000049150000}"/>
    <cellStyle name="20% - Accent2 2 67 6" xfId="5451" xr:uid="{00000000-0005-0000-0000-00004A150000}"/>
    <cellStyle name="20% - Accent2 2 67 7" xfId="5452" xr:uid="{00000000-0005-0000-0000-00004B150000}"/>
    <cellStyle name="20% - Accent2 2 67 8" xfId="5453" xr:uid="{00000000-0005-0000-0000-00004C150000}"/>
    <cellStyle name="20% - Accent2 2 67 9" xfId="5454" xr:uid="{00000000-0005-0000-0000-00004D150000}"/>
    <cellStyle name="20% - Accent2 2 68" xfId="5455" xr:uid="{00000000-0005-0000-0000-00004E150000}"/>
    <cellStyle name="20% - Accent2 2 68 10" xfId="5456" xr:uid="{00000000-0005-0000-0000-00004F150000}"/>
    <cellStyle name="20% - Accent2 2 68 11" xfId="5457" xr:uid="{00000000-0005-0000-0000-000050150000}"/>
    <cellStyle name="20% - Accent2 2 68 12" xfId="5458" xr:uid="{00000000-0005-0000-0000-000051150000}"/>
    <cellStyle name="20% - Accent2 2 68 13" xfId="5459" xr:uid="{00000000-0005-0000-0000-000052150000}"/>
    <cellStyle name="20% - Accent2 2 68 14" xfId="5460" xr:uid="{00000000-0005-0000-0000-000053150000}"/>
    <cellStyle name="20% - Accent2 2 68 15" xfId="5461" xr:uid="{00000000-0005-0000-0000-000054150000}"/>
    <cellStyle name="20% - Accent2 2 68 16" xfId="5462" xr:uid="{00000000-0005-0000-0000-000055150000}"/>
    <cellStyle name="20% - Accent2 2 68 17" xfId="5463" xr:uid="{00000000-0005-0000-0000-000056150000}"/>
    <cellStyle name="20% - Accent2 2 68 18" xfId="5464" xr:uid="{00000000-0005-0000-0000-000057150000}"/>
    <cellStyle name="20% - Accent2 2 68 19" xfId="5465" xr:uid="{00000000-0005-0000-0000-000058150000}"/>
    <cellStyle name="20% - Accent2 2 68 2" xfId="5466" xr:uid="{00000000-0005-0000-0000-000059150000}"/>
    <cellStyle name="20% - Accent2 2 68 3" xfId="5467" xr:uid="{00000000-0005-0000-0000-00005A150000}"/>
    <cellStyle name="20% - Accent2 2 68 4" xfId="5468" xr:uid="{00000000-0005-0000-0000-00005B150000}"/>
    <cellStyle name="20% - Accent2 2 68 5" xfId="5469" xr:uid="{00000000-0005-0000-0000-00005C150000}"/>
    <cellStyle name="20% - Accent2 2 68 6" xfId="5470" xr:uid="{00000000-0005-0000-0000-00005D150000}"/>
    <cellStyle name="20% - Accent2 2 68 7" xfId="5471" xr:uid="{00000000-0005-0000-0000-00005E150000}"/>
    <cellStyle name="20% - Accent2 2 68 8" xfId="5472" xr:uid="{00000000-0005-0000-0000-00005F150000}"/>
    <cellStyle name="20% - Accent2 2 68 9" xfId="5473" xr:uid="{00000000-0005-0000-0000-000060150000}"/>
    <cellStyle name="20% - Accent2 2 69" xfId="5474" xr:uid="{00000000-0005-0000-0000-000061150000}"/>
    <cellStyle name="20% - Accent2 2 69 10" xfId="5475" xr:uid="{00000000-0005-0000-0000-000062150000}"/>
    <cellStyle name="20% - Accent2 2 69 11" xfId="5476" xr:uid="{00000000-0005-0000-0000-000063150000}"/>
    <cellStyle name="20% - Accent2 2 69 12" xfId="5477" xr:uid="{00000000-0005-0000-0000-000064150000}"/>
    <cellStyle name="20% - Accent2 2 69 13" xfId="5478" xr:uid="{00000000-0005-0000-0000-000065150000}"/>
    <cellStyle name="20% - Accent2 2 69 14" xfId="5479" xr:uid="{00000000-0005-0000-0000-000066150000}"/>
    <cellStyle name="20% - Accent2 2 69 15" xfId="5480" xr:uid="{00000000-0005-0000-0000-000067150000}"/>
    <cellStyle name="20% - Accent2 2 69 16" xfId="5481" xr:uid="{00000000-0005-0000-0000-000068150000}"/>
    <cellStyle name="20% - Accent2 2 69 17" xfId="5482" xr:uid="{00000000-0005-0000-0000-000069150000}"/>
    <cellStyle name="20% - Accent2 2 69 18" xfId="5483" xr:uid="{00000000-0005-0000-0000-00006A150000}"/>
    <cellStyle name="20% - Accent2 2 69 19" xfId="5484" xr:uid="{00000000-0005-0000-0000-00006B150000}"/>
    <cellStyle name="20% - Accent2 2 69 2" xfId="5485" xr:uid="{00000000-0005-0000-0000-00006C150000}"/>
    <cellStyle name="20% - Accent2 2 69 3" xfId="5486" xr:uid="{00000000-0005-0000-0000-00006D150000}"/>
    <cellStyle name="20% - Accent2 2 69 4" xfId="5487" xr:uid="{00000000-0005-0000-0000-00006E150000}"/>
    <cellStyle name="20% - Accent2 2 69 5" xfId="5488" xr:uid="{00000000-0005-0000-0000-00006F150000}"/>
    <cellStyle name="20% - Accent2 2 69 6" xfId="5489" xr:uid="{00000000-0005-0000-0000-000070150000}"/>
    <cellStyle name="20% - Accent2 2 69 7" xfId="5490" xr:uid="{00000000-0005-0000-0000-000071150000}"/>
    <cellStyle name="20% - Accent2 2 69 8" xfId="5491" xr:uid="{00000000-0005-0000-0000-000072150000}"/>
    <cellStyle name="20% - Accent2 2 69 9" xfId="5492" xr:uid="{00000000-0005-0000-0000-000073150000}"/>
    <cellStyle name="20% - Accent2 2 7" xfId="5493" xr:uid="{00000000-0005-0000-0000-000074150000}"/>
    <cellStyle name="20% - Accent2 2 7 10" xfId="5494" xr:uid="{00000000-0005-0000-0000-000075150000}"/>
    <cellStyle name="20% - Accent2 2 7 11" xfId="5495" xr:uid="{00000000-0005-0000-0000-000076150000}"/>
    <cellStyle name="20% - Accent2 2 7 12" xfId="5496" xr:uid="{00000000-0005-0000-0000-000077150000}"/>
    <cellStyle name="20% - Accent2 2 7 13" xfId="5497" xr:uid="{00000000-0005-0000-0000-000078150000}"/>
    <cellStyle name="20% - Accent2 2 7 14" xfId="5498" xr:uid="{00000000-0005-0000-0000-000079150000}"/>
    <cellStyle name="20% - Accent2 2 7 15" xfId="5499" xr:uid="{00000000-0005-0000-0000-00007A150000}"/>
    <cellStyle name="20% - Accent2 2 7 16" xfId="5500" xr:uid="{00000000-0005-0000-0000-00007B150000}"/>
    <cellStyle name="20% - Accent2 2 7 17" xfId="5501" xr:uid="{00000000-0005-0000-0000-00007C150000}"/>
    <cellStyle name="20% - Accent2 2 7 18" xfId="5502" xr:uid="{00000000-0005-0000-0000-00007D150000}"/>
    <cellStyle name="20% - Accent2 2 7 19" xfId="5503" xr:uid="{00000000-0005-0000-0000-00007E150000}"/>
    <cellStyle name="20% - Accent2 2 7 2" xfId="5504" xr:uid="{00000000-0005-0000-0000-00007F150000}"/>
    <cellStyle name="20% - Accent2 2 7 3" xfId="5505" xr:uid="{00000000-0005-0000-0000-000080150000}"/>
    <cellStyle name="20% - Accent2 2 7 4" xfId="5506" xr:uid="{00000000-0005-0000-0000-000081150000}"/>
    <cellStyle name="20% - Accent2 2 7 5" xfId="5507" xr:uid="{00000000-0005-0000-0000-000082150000}"/>
    <cellStyle name="20% - Accent2 2 7 6" xfId="5508" xr:uid="{00000000-0005-0000-0000-000083150000}"/>
    <cellStyle name="20% - Accent2 2 7 7" xfId="5509" xr:uid="{00000000-0005-0000-0000-000084150000}"/>
    <cellStyle name="20% - Accent2 2 7 8" xfId="5510" xr:uid="{00000000-0005-0000-0000-000085150000}"/>
    <cellStyle name="20% - Accent2 2 7 9" xfId="5511" xr:uid="{00000000-0005-0000-0000-000086150000}"/>
    <cellStyle name="20% - Accent2 2 70" xfId="5512" xr:uid="{00000000-0005-0000-0000-000087150000}"/>
    <cellStyle name="20% - Accent2 2 70 10" xfId="5513" xr:uid="{00000000-0005-0000-0000-000088150000}"/>
    <cellStyle name="20% - Accent2 2 70 11" xfId="5514" xr:uid="{00000000-0005-0000-0000-000089150000}"/>
    <cellStyle name="20% - Accent2 2 70 12" xfId="5515" xr:uid="{00000000-0005-0000-0000-00008A150000}"/>
    <cellStyle name="20% - Accent2 2 70 13" xfId="5516" xr:uid="{00000000-0005-0000-0000-00008B150000}"/>
    <cellStyle name="20% - Accent2 2 70 14" xfId="5517" xr:uid="{00000000-0005-0000-0000-00008C150000}"/>
    <cellStyle name="20% - Accent2 2 70 15" xfId="5518" xr:uid="{00000000-0005-0000-0000-00008D150000}"/>
    <cellStyle name="20% - Accent2 2 70 16" xfId="5519" xr:uid="{00000000-0005-0000-0000-00008E150000}"/>
    <cellStyle name="20% - Accent2 2 70 17" xfId="5520" xr:uid="{00000000-0005-0000-0000-00008F150000}"/>
    <cellStyle name="20% - Accent2 2 70 18" xfId="5521" xr:uid="{00000000-0005-0000-0000-000090150000}"/>
    <cellStyle name="20% - Accent2 2 70 19" xfId="5522" xr:uid="{00000000-0005-0000-0000-000091150000}"/>
    <cellStyle name="20% - Accent2 2 70 2" xfId="5523" xr:uid="{00000000-0005-0000-0000-000092150000}"/>
    <cellStyle name="20% - Accent2 2 70 3" xfId="5524" xr:uid="{00000000-0005-0000-0000-000093150000}"/>
    <cellStyle name="20% - Accent2 2 70 4" xfId="5525" xr:uid="{00000000-0005-0000-0000-000094150000}"/>
    <cellStyle name="20% - Accent2 2 70 5" xfId="5526" xr:uid="{00000000-0005-0000-0000-000095150000}"/>
    <cellStyle name="20% - Accent2 2 70 6" xfId="5527" xr:uid="{00000000-0005-0000-0000-000096150000}"/>
    <cellStyle name="20% - Accent2 2 70 7" xfId="5528" xr:uid="{00000000-0005-0000-0000-000097150000}"/>
    <cellStyle name="20% - Accent2 2 70 8" xfId="5529" xr:uid="{00000000-0005-0000-0000-000098150000}"/>
    <cellStyle name="20% - Accent2 2 70 9" xfId="5530" xr:uid="{00000000-0005-0000-0000-000099150000}"/>
    <cellStyle name="20% - Accent2 2 71" xfId="5531" xr:uid="{00000000-0005-0000-0000-00009A150000}"/>
    <cellStyle name="20% - Accent2 2 71 10" xfId="5532" xr:uid="{00000000-0005-0000-0000-00009B150000}"/>
    <cellStyle name="20% - Accent2 2 71 11" xfId="5533" xr:uid="{00000000-0005-0000-0000-00009C150000}"/>
    <cellStyle name="20% - Accent2 2 71 12" xfId="5534" xr:uid="{00000000-0005-0000-0000-00009D150000}"/>
    <cellStyle name="20% - Accent2 2 71 13" xfId="5535" xr:uid="{00000000-0005-0000-0000-00009E150000}"/>
    <cellStyle name="20% - Accent2 2 71 14" xfId="5536" xr:uid="{00000000-0005-0000-0000-00009F150000}"/>
    <cellStyle name="20% - Accent2 2 71 15" xfId="5537" xr:uid="{00000000-0005-0000-0000-0000A0150000}"/>
    <cellStyle name="20% - Accent2 2 71 16" xfId="5538" xr:uid="{00000000-0005-0000-0000-0000A1150000}"/>
    <cellStyle name="20% - Accent2 2 71 17" xfId="5539" xr:uid="{00000000-0005-0000-0000-0000A2150000}"/>
    <cellStyle name="20% - Accent2 2 71 18" xfId="5540" xr:uid="{00000000-0005-0000-0000-0000A3150000}"/>
    <cellStyle name="20% - Accent2 2 71 19" xfId="5541" xr:uid="{00000000-0005-0000-0000-0000A4150000}"/>
    <cellStyle name="20% - Accent2 2 71 2" xfId="5542" xr:uid="{00000000-0005-0000-0000-0000A5150000}"/>
    <cellStyle name="20% - Accent2 2 71 3" xfId="5543" xr:uid="{00000000-0005-0000-0000-0000A6150000}"/>
    <cellStyle name="20% - Accent2 2 71 4" xfId="5544" xr:uid="{00000000-0005-0000-0000-0000A7150000}"/>
    <cellStyle name="20% - Accent2 2 71 5" xfId="5545" xr:uid="{00000000-0005-0000-0000-0000A8150000}"/>
    <cellStyle name="20% - Accent2 2 71 6" xfId="5546" xr:uid="{00000000-0005-0000-0000-0000A9150000}"/>
    <cellStyle name="20% - Accent2 2 71 7" xfId="5547" xr:uid="{00000000-0005-0000-0000-0000AA150000}"/>
    <cellStyle name="20% - Accent2 2 71 8" xfId="5548" xr:uid="{00000000-0005-0000-0000-0000AB150000}"/>
    <cellStyle name="20% - Accent2 2 71 9" xfId="5549" xr:uid="{00000000-0005-0000-0000-0000AC150000}"/>
    <cellStyle name="20% - Accent2 2 72" xfId="5550" xr:uid="{00000000-0005-0000-0000-0000AD150000}"/>
    <cellStyle name="20% - Accent2 2 72 10" xfId="5551" xr:uid="{00000000-0005-0000-0000-0000AE150000}"/>
    <cellStyle name="20% - Accent2 2 72 11" xfId="5552" xr:uid="{00000000-0005-0000-0000-0000AF150000}"/>
    <cellStyle name="20% - Accent2 2 72 12" xfId="5553" xr:uid="{00000000-0005-0000-0000-0000B0150000}"/>
    <cellStyle name="20% - Accent2 2 72 13" xfId="5554" xr:uid="{00000000-0005-0000-0000-0000B1150000}"/>
    <cellStyle name="20% - Accent2 2 72 14" xfId="5555" xr:uid="{00000000-0005-0000-0000-0000B2150000}"/>
    <cellStyle name="20% - Accent2 2 72 15" xfId="5556" xr:uid="{00000000-0005-0000-0000-0000B3150000}"/>
    <cellStyle name="20% - Accent2 2 72 16" xfId="5557" xr:uid="{00000000-0005-0000-0000-0000B4150000}"/>
    <cellStyle name="20% - Accent2 2 72 17" xfId="5558" xr:uid="{00000000-0005-0000-0000-0000B5150000}"/>
    <cellStyle name="20% - Accent2 2 72 18" xfId="5559" xr:uid="{00000000-0005-0000-0000-0000B6150000}"/>
    <cellStyle name="20% - Accent2 2 72 19" xfId="5560" xr:uid="{00000000-0005-0000-0000-0000B7150000}"/>
    <cellStyle name="20% - Accent2 2 72 2" xfId="5561" xr:uid="{00000000-0005-0000-0000-0000B8150000}"/>
    <cellStyle name="20% - Accent2 2 72 3" xfId="5562" xr:uid="{00000000-0005-0000-0000-0000B9150000}"/>
    <cellStyle name="20% - Accent2 2 72 4" xfId="5563" xr:uid="{00000000-0005-0000-0000-0000BA150000}"/>
    <cellStyle name="20% - Accent2 2 72 5" xfId="5564" xr:uid="{00000000-0005-0000-0000-0000BB150000}"/>
    <cellStyle name="20% - Accent2 2 72 6" xfId="5565" xr:uid="{00000000-0005-0000-0000-0000BC150000}"/>
    <cellStyle name="20% - Accent2 2 72 7" xfId="5566" xr:uid="{00000000-0005-0000-0000-0000BD150000}"/>
    <cellStyle name="20% - Accent2 2 72 8" xfId="5567" xr:uid="{00000000-0005-0000-0000-0000BE150000}"/>
    <cellStyle name="20% - Accent2 2 72 9" xfId="5568" xr:uid="{00000000-0005-0000-0000-0000BF150000}"/>
    <cellStyle name="20% - Accent2 2 73" xfId="5569" xr:uid="{00000000-0005-0000-0000-0000C0150000}"/>
    <cellStyle name="20% - Accent2 2 73 10" xfId="5570" xr:uid="{00000000-0005-0000-0000-0000C1150000}"/>
    <cellStyle name="20% - Accent2 2 73 11" xfId="5571" xr:uid="{00000000-0005-0000-0000-0000C2150000}"/>
    <cellStyle name="20% - Accent2 2 73 12" xfId="5572" xr:uid="{00000000-0005-0000-0000-0000C3150000}"/>
    <cellStyle name="20% - Accent2 2 73 13" xfId="5573" xr:uid="{00000000-0005-0000-0000-0000C4150000}"/>
    <cellStyle name="20% - Accent2 2 73 14" xfId="5574" xr:uid="{00000000-0005-0000-0000-0000C5150000}"/>
    <cellStyle name="20% - Accent2 2 73 15" xfId="5575" xr:uid="{00000000-0005-0000-0000-0000C6150000}"/>
    <cellStyle name="20% - Accent2 2 73 16" xfId="5576" xr:uid="{00000000-0005-0000-0000-0000C7150000}"/>
    <cellStyle name="20% - Accent2 2 73 17" xfId="5577" xr:uid="{00000000-0005-0000-0000-0000C8150000}"/>
    <cellStyle name="20% - Accent2 2 73 18" xfId="5578" xr:uid="{00000000-0005-0000-0000-0000C9150000}"/>
    <cellStyle name="20% - Accent2 2 73 19" xfId="5579" xr:uid="{00000000-0005-0000-0000-0000CA150000}"/>
    <cellStyle name="20% - Accent2 2 73 2" xfId="5580" xr:uid="{00000000-0005-0000-0000-0000CB150000}"/>
    <cellStyle name="20% - Accent2 2 73 3" xfId="5581" xr:uid="{00000000-0005-0000-0000-0000CC150000}"/>
    <cellStyle name="20% - Accent2 2 73 4" xfId="5582" xr:uid="{00000000-0005-0000-0000-0000CD150000}"/>
    <cellStyle name="20% - Accent2 2 73 5" xfId="5583" xr:uid="{00000000-0005-0000-0000-0000CE150000}"/>
    <cellStyle name="20% - Accent2 2 73 6" xfId="5584" xr:uid="{00000000-0005-0000-0000-0000CF150000}"/>
    <cellStyle name="20% - Accent2 2 73 7" xfId="5585" xr:uid="{00000000-0005-0000-0000-0000D0150000}"/>
    <cellStyle name="20% - Accent2 2 73 8" xfId="5586" xr:uid="{00000000-0005-0000-0000-0000D1150000}"/>
    <cellStyle name="20% - Accent2 2 73 9" xfId="5587" xr:uid="{00000000-0005-0000-0000-0000D2150000}"/>
    <cellStyle name="20% - Accent2 2 74" xfId="5588" xr:uid="{00000000-0005-0000-0000-0000D3150000}"/>
    <cellStyle name="20% - Accent2 2 74 10" xfId="5589" xr:uid="{00000000-0005-0000-0000-0000D4150000}"/>
    <cellStyle name="20% - Accent2 2 74 11" xfId="5590" xr:uid="{00000000-0005-0000-0000-0000D5150000}"/>
    <cellStyle name="20% - Accent2 2 74 12" xfId="5591" xr:uid="{00000000-0005-0000-0000-0000D6150000}"/>
    <cellStyle name="20% - Accent2 2 74 13" xfId="5592" xr:uid="{00000000-0005-0000-0000-0000D7150000}"/>
    <cellStyle name="20% - Accent2 2 74 14" xfId="5593" xr:uid="{00000000-0005-0000-0000-0000D8150000}"/>
    <cellStyle name="20% - Accent2 2 74 15" xfId="5594" xr:uid="{00000000-0005-0000-0000-0000D9150000}"/>
    <cellStyle name="20% - Accent2 2 74 16" xfId="5595" xr:uid="{00000000-0005-0000-0000-0000DA150000}"/>
    <cellStyle name="20% - Accent2 2 74 17" xfId="5596" xr:uid="{00000000-0005-0000-0000-0000DB150000}"/>
    <cellStyle name="20% - Accent2 2 74 18" xfId="5597" xr:uid="{00000000-0005-0000-0000-0000DC150000}"/>
    <cellStyle name="20% - Accent2 2 74 19" xfId="5598" xr:uid="{00000000-0005-0000-0000-0000DD150000}"/>
    <cellStyle name="20% - Accent2 2 74 2" xfId="5599" xr:uid="{00000000-0005-0000-0000-0000DE150000}"/>
    <cellStyle name="20% - Accent2 2 74 3" xfId="5600" xr:uid="{00000000-0005-0000-0000-0000DF150000}"/>
    <cellStyle name="20% - Accent2 2 74 4" xfId="5601" xr:uid="{00000000-0005-0000-0000-0000E0150000}"/>
    <cellStyle name="20% - Accent2 2 74 5" xfId="5602" xr:uid="{00000000-0005-0000-0000-0000E1150000}"/>
    <cellStyle name="20% - Accent2 2 74 6" xfId="5603" xr:uid="{00000000-0005-0000-0000-0000E2150000}"/>
    <cellStyle name="20% - Accent2 2 74 7" xfId="5604" xr:uid="{00000000-0005-0000-0000-0000E3150000}"/>
    <cellStyle name="20% - Accent2 2 74 8" xfId="5605" xr:uid="{00000000-0005-0000-0000-0000E4150000}"/>
    <cellStyle name="20% - Accent2 2 74 9" xfId="5606" xr:uid="{00000000-0005-0000-0000-0000E5150000}"/>
    <cellStyle name="20% - Accent2 2 75" xfId="5607" xr:uid="{00000000-0005-0000-0000-0000E6150000}"/>
    <cellStyle name="20% - Accent2 2 75 10" xfId="5608" xr:uid="{00000000-0005-0000-0000-0000E7150000}"/>
    <cellStyle name="20% - Accent2 2 75 11" xfId="5609" xr:uid="{00000000-0005-0000-0000-0000E8150000}"/>
    <cellStyle name="20% - Accent2 2 75 12" xfId="5610" xr:uid="{00000000-0005-0000-0000-0000E9150000}"/>
    <cellStyle name="20% - Accent2 2 75 13" xfId="5611" xr:uid="{00000000-0005-0000-0000-0000EA150000}"/>
    <cellStyle name="20% - Accent2 2 75 14" xfId="5612" xr:uid="{00000000-0005-0000-0000-0000EB150000}"/>
    <cellStyle name="20% - Accent2 2 75 15" xfId="5613" xr:uid="{00000000-0005-0000-0000-0000EC150000}"/>
    <cellStyle name="20% - Accent2 2 75 16" xfId="5614" xr:uid="{00000000-0005-0000-0000-0000ED150000}"/>
    <cellStyle name="20% - Accent2 2 75 17" xfId="5615" xr:uid="{00000000-0005-0000-0000-0000EE150000}"/>
    <cellStyle name="20% - Accent2 2 75 18" xfId="5616" xr:uid="{00000000-0005-0000-0000-0000EF150000}"/>
    <cellStyle name="20% - Accent2 2 75 19" xfId="5617" xr:uid="{00000000-0005-0000-0000-0000F0150000}"/>
    <cellStyle name="20% - Accent2 2 75 2" xfId="5618" xr:uid="{00000000-0005-0000-0000-0000F1150000}"/>
    <cellStyle name="20% - Accent2 2 75 3" xfId="5619" xr:uid="{00000000-0005-0000-0000-0000F2150000}"/>
    <cellStyle name="20% - Accent2 2 75 4" xfId="5620" xr:uid="{00000000-0005-0000-0000-0000F3150000}"/>
    <cellStyle name="20% - Accent2 2 75 5" xfId="5621" xr:uid="{00000000-0005-0000-0000-0000F4150000}"/>
    <cellStyle name="20% - Accent2 2 75 6" xfId="5622" xr:uid="{00000000-0005-0000-0000-0000F5150000}"/>
    <cellStyle name="20% - Accent2 2 75 7" xfId="5623" xr:uid="{00000000-0005-0000-0000-0000F6150000}"/>
    <cellStyle name="20% - Accent2 2 75 8" xfId="5624" xr:uid="{00000000-0005-0000-0000-0000F7150000}"/>
    <cellStyle name="20% - Accent2 2 75 9" xfId="5625" xr:uid="{00000000-0005-0000-0000-0000F8150000}"/>
    <cellStyle name="20% - Accent2 2 76" xfId="5626" xr:uid="{00000000-0005-0000-0000-0000F9150000}"/>
    <cellStyle name="20% - Accent2 2 76 10" xfId="5627" xr:uid="{00000000-0005-0000-0000-0000FA150000}"/>
    <cellStyle name="20% - Accent2 2 76 11" xfId="5628" xr:uid="{00000000-0005-0000-0000-0000FB150000}"/>
    <cellStyle name="20% - Accent2 2 76 12" xfId="5629" xr:uid="{00000000-0005-0000-0000-0000FC150000}"/>
    <cellStyle name="20% - Accent2 2 76 13" xfId="5630" xr:uid="{00000000-0005-0000-0000-0000FD150000}"/>
    <cellStyle name="20% - Accent2 2 76 14" xfId="5631" xr:uid="{00000000-0005-0000-0000-0000FE150000}"/>
    <cellStyle name="20% - Accent2 2 76 15" xfId="5632" xr:uid="{00000000-0005-0000-0000-0000FF150000}"/>
    <cellStyle name="20% - Accent2 2 76 16" xfId="5633" xr:uid="{00000000-0005-0000-0000-000000160000}"/>
    <cellStyle name="20% - Accent2 2 76 17" xfId="5634" xr:uid="{00000000-0005-0000-0000-000001160000}"/>
    <cellStyle name="20% - Accent2 2 76 18" xfId="5635" xr:uid="{00000000-0005-0000-0000-000002160000}"/>
    <cellStyle name="20% - Accent2 2 76 19" xfId="5636" xr:uid="{00000000-0005-0000-0000-000003160000}"/>
    <cellStyle name="20% - Accent2 2 76 2" xfId="5637" xr:uid="{00000000-0005-0000-0000-000004160000}"/>
    <cellStyle name="20% - Accent2 2 76 3" xfId="5638" xr:uid="{00000000-0005-0000-0000-000005160000}"/>
    <cellStyle name="20% - Accent2 2 76 4" xfId="5639" xr:uid="{00000000-0005-0000-0000-000006160000}"/>
    <cellStyle name="20% - Accent2 2 76 5" xfId="5640" xr:uid="{00000000-0005-0000-0000-000007160000}"/>
    <cellStyle name="20% - Accent2 2 76 6" xfId="5641" xr:uid="{00000000-0005-0000-0000-000008160000}"/>
    <cellStyle name="20% - Accent2 2 76 7" xfId="5642" xr:uid="{00000000-0005-0000-0000-000009160000}"/>
    <cellStyle name="20% - Accent2 2 76 8" xfId="5643" xr:uid="{00000000-0005-0000-0000-00000A160000}"/>
    <cellStyle name="20% - Accent2 2 76 9" xfId="5644" xr:uid="{00000000-0005-0000-0000-00000B160000}"/>
    <cellStyle name="20% - Accent2 2 77" xfId="5645" xr:uid="{00000000-0005-0000-0000-00000C160000}"/>
    <cellStyle name="20% - Accent2 2 78" xfId="5646" xr:uid="{00000000-0005-0000-0000-00000D160000}"/>
    <cellStyle name="20% - Accent2 2 79" xfId="5647" xr:uid="{00000000-0005-0000-0000-00000E160000}"/>
    <cellStyle name="20% - Accent2 2 8" xfId="5648" xr:uid="{00000000-0005-0000-0000-00000F160000}"/>
    <cellStyle name="20% - Accent2 2 8 10" xfId="5649" xr:uid="{00000000-0005-0000-0000-000010160000}"/>
    <cellStyle name="20% - Accent2 2 8 11" xfId="5650" xr:uid="{00000000-0005-0000-0000-000011160000}"/>
    <cellStyle name="20% - Accent2 2 8 12" xfId="5651" xr:uid="{00000000-0005-0000-0000-000012160000}"/>
    <cellStyle name="20% - Accent2 2 8 13" xfId="5652" xr:uid="{00000000-0005-0000-0000-000013160000}"/>
    <cellStyle name="20% - Accent2 2 8 14" xfId="5653" xr:uid="{00000000-0005-0000-0000-000014160000}"/>
    <cellStyle name="20% - Accent2 2 8 15" xfId="5654" xr:uid="{00000000-0005-0000-0000-000015160000}"/>
    <cellStyle name="20% - Accent2 2 8 16" xfId="5655" xr:uid="{00000000-0005-0000-0000-000016160000}"/>
    <cellStyle name="20% - Accent2 2 8 17" xfId="5656" xr:uid="{00000000-0005-0000-0000-000017160000}"/>
    <cellStyle name="20% - Accent2 2 8 18" xfId="5657" xr:uid="{00000000-0005-0000-0000-000018160000}"/>
    <cellStyle name="20% - Accent2 2 8 19" xfId="5658" xr:uid="{00000000-0005-0000-0000-000019160000}"/>
    <cellStyle name="20% - Accent2 2 8 2" xfId="5659" xr:uid="{00000000-0005-0000-0000-00001A160000}"/>
    <cellStyle name="20% - Accent2 2 8 3" xfId="5660" xr:uid="{00000000-0005-0000-0000-00001B160000}"/>
    <cellStyle name="20% - Accent2 2 8 4" xfId="5661" xr:uid="{00000000-0005-0000-0000-00001C160000}"/>
    <cellStyle name="20% - Accent2 2 8 5" xfId="5662" xr:uid="{00000000-0005-0000-0000-00001D160000}"/>
    <cellStyle name="20% - Accent2 2 8 6" xfId="5663" xr:uid="{00000000-0005-0000-0000-00001E160000}"/>
    <cellStyle name="20% - Accent2 2 8 7" xfId="5664" xr:uid="{00000000-0005-0000-0000-00001F160000}"/>
    <cellStyle name="20% - Accent2 2 8 8" xfId="5665" xr:uid="{00000000-0005-0000-0000-000020160000}"/>
    <cellStyle name="20% - Accent2 2 8 9" xfId="5666" xr:uid="{00000000-0005-0000-0000-000021160000}"/>
    <cellStyle name="20% - Accent2 2 80" xfId="5667" xr:uid="{00000000-0005-0000-0000-000022160000}"/>
    <cellStyle name="20% - Accent2 2 81" xfId="5668" xr:uid="{00000000-0005-0000-0000-000023160000}"/>
    <cellStyle name="20% - Accent2 2 82" xfId="5669" xr:uid="{00000000-0005-0000-0000-000024160000}"/>
    <cellStyle name="20% - Accent2 2 83" xfId="5670" xr:uid="{00000000-0005-0000-0000-000025160000}"/>
    <cellStyle name="20% - Accent2 2 84" xfId="5671" xr:uid="{00000000-0005-0000-0000-000026160000}"/>
    <cellStyle name="20% - Accent2 2 85" xfId="5672" xr:uid="{00000000-0005-0000-0000-000027160000}"/>
    <cellStyle name="20% - Accent2 2 86" xfId="5673" xr:uid="{00000000-0005-0000-0000-000028160000}"/>
    <cellStyle name="20% - Accent2 2 87" xfId="5674" xr:uid="{00000000-0005-0000-0000-000029160000}"/>
    <cellStyle name="20% - Accent2 2 88" xfId="5675" xr:uid="{00000000-0005-0000-0000-00002A160000}"/>
    <cellStyle name="20% - Accent2 2 89" xfId="5676" xr:uid="{00000000-0005-0000-0000-00002B160000}"/>
    <cellStyle name="20% - Accent2 2 9" xfId="5677" xr:uid="{00000000-0005-0000-0000-00002C160000}"/>
    <cellStyle name="20% - Accent2 2 9 10" xfId="5678" xr:uid="{00000000-0005-0000-0000-00002D160000}"/>
    <cellStyle name="20% - Accent2 2 9 11" xfId="5679" xr:uid="{00000000-0005-0000-0000-00002E160000}"/>
    <cellStyle name="20% - Accent2 2 9 12" xfId="5680" xr:uid="{00000000-0005-0000-0000-00002F160000}"/>
    <cellStyle name="20% - Accent2 2 9 13" xfId="5681" xr:uid="{00000000-0005-0000-0000-000030160000}"/>
    <cellStyle name="20% - Accent2 2 9 14" xfId="5682" xr:uid="{00000000-0005-0000-0000-000031160000}"/>
    <cellStyle name="20% - Accent2 2 9 15" xfId="5683" xr:uid="{00000000-0005-0000-0000-000032160000}"/>
    <cellStyle name="20% - Accent2 2 9 16" xfId="5684" xr:uid="{00000000-0005-0000-0000-000033160000}"/>
    <cellStyle name="20% - Accent2 2 9 17" xfId="5685" xr:uid="{00000000-0005-0000-0000-000034160000}"/>
    <cellStyle name="20% - Accent2 2 9 18" xfId="5686" xr:uid="{00000000-0005-0000-0000-000035160000}"/>
    <cellStyle name="20% - Accent2 2 9 19" xfId="5687" xr:uid="{00000000-0005-0000-0000-000036160000}"/>
    <cellStyle name="20% - Accent2 2 9 2" xfId="5688" xr:uid="{00000000-0005-0000-0000-000037160000}"/>
    <cellStyle name="20% - Accent2 2 9 3" xfId="5689" xr:uid="{00000000-0005-0000-0000-000038160000}"/>
    <cellStyle name="20% - Accent2 2 9 4" xfId="5690" xr:uid="{00000000-0005-0000-0000-000039160000}"/>
    <cellStyle name="20% - Accent2 2 9 5" xfId="5691" xr:uid="{00000000-0005-0000-0000-00003A160000}"/>
    <cellStyle name="20% - Accent2 2 9 6" xfId="5692" xr:uid="{00000000-0005-0000-0000-00003B160000}"/>
    <cellStyle name="20% - Accent2 2 9 7" xfId="5693" xr:uid="{00000000-0005-0000-0000-00003C160000}"/>
    <cellStyle name="20% - Accent2 2 9 8" xfId="5694" xr:uid="{00000000-0005-0000-0000-00003D160000}"/>
    <cellStyle name="20% - Accent2 2 9 9" xfId="5695" xr:uid="{00000000-0005-0000-0000-00003E160000}"/>
    <cellStyle name="20% - Accent2 2 90" xfId="5696" xr:uid="{00000000-0005-0000-0000-00003F160000}"/>
    <cellStyle name="20% - Accent2 2 91" xfId="5697" xr:uid="{00000000-0005-0000-0000-000040160000}"/>
    <cellStyle name="20% - Accent2 2 92" xfId="5698" xr:uid="{00000000-0005-0000-0000-000041160000}"/>
    <cellStyle name="20% - Accent2 2 93" xfId="5699" xr:uid="{00000000-0005-0000-0000-000042160000}"/>
    <cellStyle name="20% - Accent2 2 94" xfId="5700" xr:uid="{00000000-0005-0000-0000-000043160000}"/>
    <cellStyle name="20% - Accent3 2" xfId="5701" xr:uid="{00000000-0005-0000-0000-000044160000}"/>
    <cellStyle name="20% - Accent3 2 10" xfId="5702" xr:uid="{00000000-0005-0000-0000-000045160000}"/>
    <cellStyle name="20% - Accent3 2 10 10" xfId="5703" xr:uid="{00000000-0005-0000-0000-000046160000}"/>
    <cellStyle name="20% - Accent3 2 10 11" xfId="5704" xr:uid="{00000000-0005-0000-0000-000047160000}"/>
    <cellStyle name="20% - Accent3 2 10 12" xfId="5705" xr:uid="{00000000-0005-0000-0000-000048160000}"/>
    <cellStyle name="20% - Accent3 2 10 13" xfId="5706" xr:uid="{00000000-0005-0000-0000-000049160000}"/>
    <cellStyle name="20% - Accent3 2 10 14" xfId="5707" xr:uid="{00000000-0005-0000-0000-00004A160000}"/>
    <cellStyle name="20% - Accent3 2 10 15" xfId="5708" xr:uid="{00000000-0005-0000-0000-00004B160000}"/>
    <cellStyle name="20% - Accent3 2 10 16" xfId="5709" xr:uid="{00000000-0005-0000-0000-00004C160000}"/>
    <cellStyle name="20% - Accent3 2 10 17" xfId="5710" xr:uid="{00000000-0005-0000-0000-00004D160000}"/>
    <cellStyle name="20% - Accent3 2 10 18" xfId="5711" xr:uid="{00000000-0005-0000-0000-00004E160000}"/>
    <cellStyle name="20% - Accent3 2 10 19" xfId="5712" xr:uid="{00000000-0005-0000-0000-00004F160000}"/>
    <cellStyle name="20% - Accent3 2 10 2" xfId="5713" xr:uid="{00000000-0005-0000-0000-000050160000}"/>
    <cellStyle name="20% - Accent3 2 10 3" xfId="5714" xr:uid="{00000000-0005-0000-0000-000051160000}"/>
    <cellStyle name="20% - Accent3 2 10 4" xfId="5715" xr:uid="{00000000-0005-0000-0000-000052160000}"/>
    <cellStyle name="20% - Accent3 2 10 5" xfId="5716" xr:uid="{00000000-0005-0000-0000-000053160000}"/>
    <cellStyle name="20% - Accent3 2 10 6" xfId="5717" xr:uid="{00000000-0005-0000-0000-000054160000}"/>
    <cellStyle name="20% - Accent3 2 10 7" xfId="5718" xr:uid="{00000000-0005-0000-0000-000055160000}"/>
    <cellStyle name="20% - Accent3 2 10 8" xfId="5719" xr:uid="{00000000-0005-0000-0000-000056160000}"/>
    <cellStyle name="20% - Accent3 2 10 9" xfId="5720" xr:uid="{00000000-0005-0000-0000-000057160000}"/>
    <cellStyle name="20% - Accent3 2 11" xfId="5721" xr:uid="{00000000-0005-0000-0000-000058160000}"/>
    <cellStyle name="20% - Accent3 2 11 10" xfId="5722" xr:uid="{00000000-0005-0000-0000-000059160000}"/>
    <cellStyle name="20% - Accent3 2 11 11" xfId="5723" xr:uid="{00000000-0005-0000-0000-00005A160000}"/>
    <cellStyle name="20% - Accent3 2 11 12" xfId="5724" xr:uid="{00000000-0005-0000-0000-00005B160000}"/>
    <cellStyle name="20% - Accent3 2 11 13" xfId="5725" xr:uid="{00000000-0005-0000-0000-00005C160000}"/>
    <cellStyle name="20% - Accent3 2 11 14" xfId="5726" xr:uid="{00000000-0005-0000-0000-00005D160000}"/>
    <cellStyle name="20% - Accent3 2 11 15" xfId="5727" xr:uid="{00000000-0005-0000-0000-00005E160000}"/>
    <cellStyle name="20% - Accent3 2 11 16" xfId="5728" xr:uid="{00000000-0005-0000-0000-00005F160000}"/>
    <cellStyle name="20% - Accent3 2 11 17" xfId="5729" xr:uid="{00000000-0005-0000-0000-000060160000}"/>
    <cellStyle name="20% - Accent3 2 11 18" xfId="5730" xr:uid="{00000000-0005-0000-0000-000061160000}"/>
    <cellStyle name="20% - Accent3 2 11 19" xfId="5731" xr:uid="{00000000-0005-0000-0000-000062160000}"/>
    <cellStyle name="20% - Accent3 2 11 2" xfId="5732" xr:uid="{00000000-0005-0000-0000-000063160000}"/>
    <cellStyle name="20% - Accent3 2 11 3" xfId="5733" xr:uid="{00000000-0005-0000-0000-000064160000}"/>
    <cellStyle name="20% - Accent3 2 11 4" xfId="5734" xr:uid="{00000000-0005-0000-0000-000065160000}"/>
    <cellStyle name="20% - Accent3 2 11 5" xfId="5735" xr:uid="{00000000-0005-0000-0000-000066160000}"/>
    <cellStyle name="20% - Accent3 2 11 6" xfId="5736" xr:uid="{00000000-0005-0000-0000-000067160000}"/>
    <cellStyle name="20% - Accent3 2 11 7" xfId="5737" xr:uid="{00000000-0005-0000-0000-000068160000}"/>
    <cellStyle name="20% - Accent3 2 11 8" xfId="5738" xr:uid="{00000000-0005-0000-0000-000069160000}"/>
    <cellStyle name="20% - Accent3 2 11 9" xfId="5739" xr:uid="{00000000-0005-0000-0000-00006A160000}"/>
    <cellStyle name="20% - Accent3 2 12" xfId="5740" xr:uid="{00000000-0005-0000-0000-00006B160000}"/>
    <cellStyle name="20% - Accent3 2 12 10" xfId="5741" xr:uid="{00000000-0005-0000-0000-00006C160000}"/>
    <cellStyle name="20% - Accent3 2 12 11" xfId="5742" xr:uid="{00000000-0005-0000-0000-00006D160000}"/>
    <cellStyle name="20% - Accent3 2 12 12" xfId="5743" xr:uid="{00000000-0005-0000-0000-00006E160000}"/>
    <cellStyle name="20% - Accent3 2 12 13" xfId="5744" xr:uid="{00000000-0005-0000-0000-00006F160000}"/>
    <cellStyle name="20% - Accent3 2 12 14" xfId="5745" xr:uid="{00000000-0005-0000-0000-000070160000}"/>
    <cellStyle name="20% - Accent3 2 12 15" xfId="5746" xr:uid="{00000000-0005-0000-0000-000071160000}"/>
    <cellStyle name="20% - Accent3 2 12 16" xfId="5747" xr:uid="{00000000-0005-0000-0000-000072160000}"/>
    <cellStyle name="20% - Accent3 2 12 17" xfId="5748" xr:uid="{00000000-0005-0000-0000-000073160000}"/>
    <cellStyle name="20% - Accent3 2 12 18" xfId="5749" xr:uid="{00000000-0005-0000-0000-000074160000}"/>
    <cellStyle name="20% - Accent3 2 12 19" xfId="5750" xr:uid="{00000000-0005-0000-0000-000075160000}"/>
    <cellStyle name="20% - Accent3 2 12 2" xfId="5751" xr:uid="{00000000-0005-0000-0000-000076160000}"/>
    <cellStyle name="20% - Accent3 2 12 3" xfId="5752" xr:uid="{00000000-0005-0000-0000-000077160000}"/>
    <cellStyle name="20% - Accent3 2 12 4" xfId="5753" xr:uid="{00000000-0005-0000-0000-000078160000}"/>
    <cellStyle name="20% - Accent3 2 12 5" xfId="5754" xr:uid="{00000000-0005-0000-0000-000079160000}"/>
    <cellStyle name="20% - Accent3 2 12 6" xfId="5755" xr:uid="{00000000-0005-0000-0000-00007A160000}"/>
    <cellStyle name="20% - Accent3 2 12 7" xfId="5756" xr:uid="{00000000-0005-0000-0000-00007B160000}"/>
    <cellStyle name="20% - Accent3 2 12 8" xfId="5757" xr:uid="{00000000-0005-0000-0000-00007C160000}"/>
    <cellStyle name="20% - Accent3 2 12 9" xfId="5758" xr:uid="{00000000-0005-0000-0000-00007D160000}"/>
    <cellStyle name="20% - Accent3 2 13" xfId="5759" xr:uid="{00000000-0005-0000-0000-00007E160000}"/>
    <cellStyle name="20% - Accent3 2 13 10" xfId="5760" xr:uid="{00000000-0005-0000-0000-00007F160000}"/>
    <cellStyle name="20% - Accent3 2 13 11" xfId="5761" xr:uid="{00000000-0005-0000-0000-000080160000}"/>
    <cellStyle name="20% - Accent3 2 13 12" xfId="5762" xr:uid="{00000000-0005-0000-0000-000081160000}"/>
    <cellStyle name="20% - Accent3 2 13 13" xfId="5763" xr:uid="{00000000-0005-0000-0000-000082160000}"/>
    <cellStyle name="20% - Accent3 2 13 14" xfId="5764" xr:uid="{00000000-0005-0000-0000-000083160000}"/>
    <cellStyle name="20% - Accent3 2 13 15" xfId="5765" xr:uid="{00000000-0005-0000-0000-000084160000}"/>
    <cellStyle name="20% - Accent3 2 13 16" xfId="5766" xr:uid="{00000000-0005-0000-0000-000085160000}"/>
    <cellStyle name="20% - Accent3 2 13 17" xfId="5767" xr:uid="{00000000-0005-0000-0000-000086160000}"/>
    <cellStyle name="20% - Accent3 2 13 18" xfId="5768" xr:uid="{00000000-0005-0000-0000-000087160000}"/>
    <cellStyle name="20% - Accent3 2 13 19" xfId="5769" xr:uid="{00000000-0005-0000-0000-000088160000}"/>
    <cellStyle name="20% - Accent3 2 13 2" xfId="5770" xr:uid="{00000000-0005-0000-0000-000089160000}"/>
    <cellStyle name="20% - Accent3 2 13 3" xfId="5771" xr:uid="{00000000-0005-0000-0000-00008A160000}"/>
    <cellStyle name="20% - Accent3 2 13 4" xfId="5772" xr:uid="{00000000-0005-0000-0000-00008B160000}"/>
    <cellStyle name="20% - Accent3 2 13 5" xfId="5773" xr:uid="{00000000-0005-0000-0000-00008C160000}"/>
    <cellStyle name="20% - Accent3 2 13 6" xfId="5774" xr:uid="{00000000-0005-0000-0000-00008D160000}"/>
    <cellStyle name="20% - Accent3 2 13 7" xfId="5775" xr:uid="{00000000-0005-0000-0000-00008E160000}"/>
    <cellStyle name="20% - Accent3 2 13 8" xfId="5776" xr:uid="{00000000-0005-0000-0000-00008F160000}"/>
    <cellStyle name="20% - Accent3 2 13 9" xfId="5777" xr:uid="{00000000-0005-0000-0000-000090160000}"/>
    <cellStyle name="20% - Accent3 2 14" xfId="5778" xr:uid="{00000000-0005-0000-0000-000091160000}"/>
    <cellStyle name="20% - Accent3 2 14 10" xfId="5779" xr:uid="{00000000-0005-0000-0000-000092160000}"/>
    <cellStyle name="20% - Accent3 2 14 11" xfId="5780" xr:uid="{00000000-0005-0000-0000-000093160000}"/>
    <cellStyle name="20% - Accent3 2 14 12" xfId="5781" xr:uid="{00000000-0005-0000-0000-000094160000}"/>
    <cellStyle name="20% - Accent3 2 14 13" xfId="5782" xr:uid="{00000000-0005-0000-0000-000095160000}"/>
    <cellStyle name="20% - Accent3 2 14 14" xfId="5783" xr:uid="{00000000-0005-0000-0000-000096160000}"/>
    <cellStyle name="20% - Accent3 2 14 15" xfId="5784" xr:uid="{00000000-0005-0000-0000-000097160000}"/>
    <cellStyle name="20% - Accent3 2 14 16" xfId="5785" xr:uid="{00000000-0005-0000-0000-000098160000}"/>
    <cellStyle name="20% - Accent3 2 14 17" xfId="5786" xr:uid="{00000000-0005-0000-0000-000099160000}"/>
    <cellStyle name="20% - Accent3 2 14 18" xfId="5787" xr:uid="{00000000-0005-0000-0000-00009A160000}"/>
    <cellStyle name="20% - Accent3 2 14 19" xfId="5788" xr:uid="{00000000-0005-0000-0000-00009B160000}"/>
    <cellStyle name="20% - Accent3 2 14 2" xfId="5789" xr:uid="{00000000-0005-0000-0000-00009C160000}"/>
    <cellStyle name="20% - Accent3 2 14 3" xfId="5790" xr:uid="{00000000-0005-0000-0000-00009D160000}"/>
    <cellStyle name="20% - Accent3 2 14 4" xfId="5791" xr:uid="{00000000-0005-0000-0000-00009E160000}"/>
    <cellStyle name="20% - Accent3 2 14 5" xfId="5792" xr:uid="{00000000-0005-0000-0000-00009F160000}"/>
    <cellStyle name="20% - Accent3 2 14 6" xfId="5793" xr:uid="{00000000-0005-0000-0000-0000A0160000}"/>
    <cellStyle name="20% - Accent3 2 14 7" xfId="5794" xr:uid="{00000000-0005-0000-0000-0000A1160000}"/>
    <cellStyle name="20% - Accent3 2 14 8" xfId="5795" xr:uid="{00000000-0005-0000-0000-0000A2160000}"/>
    <cellStyle name="20% - Accent3 2 14 9" xfId="5796" xr:uid="{00000000-0005-0000-0000-0000A3160000}"/>
    <cellStyle name="20% - Accent3 2 15" xfId="5797" xr:uid="{00000000-0005-0000-0000-0000A4160000}"/>
    <cellStyle name="20% - Accent3 2 15 10" xfId="5798" xr:uid="{00000000-0005-0000-0000-0000A5160000}"/>
    <cellStyle name="20% - Accent3 2 15 11" xfId="5799" xr:uid="{00000000-0005-0000-0000-0000A6160000}"/>
    <cellStyle name="20% - Accent3 2 15 12" xfId="5800" xr:uid="{00000000-0005-0000-0000-0000A7160000}"/>
    <cellStyle name="20% - Accent3 2 15 13" xfId="5801" xr:uid="{00000000-0005-0000-0000-0000A8160000}"/>
    <cellStyle name="20% - Accent3 2 15 14" xfId="5802" xr:uid="{00000000-0005-0000-0000-0000A9160000}"/>
    <cellStyle name="20% - Accent3 2 15 15" xfId="5803" xr:uid="{00000000-0005-0000-0000-0000AA160000}"/>
    <cellStyle name="20% - Accent3 2 15 16" xfId="5804" xr:uid="{00000000-0005-0000-0000-0000AB160000}"/>
    <cellStyle name="20% - Accent3 2 15 17" xfId="5805" xr:uid="{00000000-0005-0000-0000-0000AC160000}"/>
    <cellStyle name="20% - Accent3 2 15 18" xfId="5806" xr:uid="{00000000-0005-0000-0000-0000AD160000}"/>
    <cellStyle name="20% - Accent3 2 15 19" xfId="5807" xr:uid="{00000000-0005-0000-0000-0000AE160000}"/>
    <cellStyle name="20% - Accent3 2 15 2" xfId="5808" xr:uid="{00000000-0005-0000-0000-0000AF160000}"/>
    <cellStyle name="20% - Accent3 2 15 3" xfId="5809" xr:uid="{00000000-0005-0000-0000-0000B0160000}"/>
    <cellStyle name="20% - Accent3 2 15 4" xfId="5810" xr:uid="{00000000-0005-0000-0000-0000B1160000}"/>
    <cellStyle name="20% - Accent3 2 15 5" xfId="5811" xr:uid="{00000000-0005-0000-0000-0000B2160000}"/>
    <cellStyle name="20% - Accent3 2 15 6" xfId="5812" xr:uid="{00000000-0005-0000-0000-0000B3160000}"/>
    <cellStyle name="20% - Accent3 2 15 7" xfId="5813" xr:uid="{00000000-0005-0000-0000-0000B4160000}"/>
    <cellStyle name="20% - Accent3 2 15 8" xfId="5814" xr:uid="{00000000-0005-0000-0000-0000B5160000}"/>
    <cellStyle name="20% - Accent3 2 15 9" xfId="5815" xr:uid="{00000000-0005-0000-0000-0000B6160000}"/>
    <cellStyle name="20% - Accent3 2 16" xfId="5816" xr:uid="{00000000-0005-0000-0000-0000B7160000}"/>
    <cellStyle name="20% - Accent3 2 16 10" xfId="5817" xr:uid="{00000000-0005-0000-0000-0000B8160000}"/>
    <cellStyle name="20% - Accent3 2 16 11" xfId="5818" xr:uid="{00000000-0005-0000-0000-0000B9160000}"/>
    <cellStyle name="20% - Accent3 2 16 12" xfId="5819" xr:uid="{00000000-0005-0000-0000-0000BA160000}"/>
    <cellStyle name="20% - Accent3 2 16 13" xfId="5820" xr:uid="{00000000-0005-0000-0000-0000BB160000}"/>
    <cellStyle name="20% - Accent3 2 16 14" xfId="5821" xr:uid="{00000000-0005-0000-0000-0000BC160000}"/>
    <cellStyle name="20% - Accent3 2 16 15" xfId="5822" xr:uid="{00000000-0005-0000-0000-0000BD160000}"/>
    <cellStyle name="20% - Accent3 2 16 16" xfId="5823" xr:uid="{00000000-0005-0000-0000-0000BE160000}"/>
    <cellStyle name="20% - Accent3 2 16 17" xfId="5824" xr:uid="{00000000-0005-0000-0000-0000BF160000}"/>
    <cellStyle name="20% - Accent3 2 16 18" xfId="5825" xr:uid="{00000000-0005-0000-0000-0000C0160000}"/>
    <cellStyle name="20% - Accent3 2 16 19" xfId="5826" xr:uid="{00000000-0005-0000-0000-0000C1160000}"/>
    <cellStyle name="20% - Accent3 2 16 2" xfId="5827" xr:uid="{00000000-0005-0000-0000-0000C2160000}"/>
    <cellStyle name="20% - Accent3 2 16 3" xfId="5828" xr:uid="{00000000-0005-0000-0000-0000C3160000}"/>
    <cellStyle name="20% - Accent3 2 16 4" xfId="5829" xr:uid="{00000000-0005-0000-0000-0000C4160000}"/>
    <cellStyle name="20% - Accent3 2 16 5" xfId="5830" xr:uid="{00000000-0005-0000-0000-0000C5160000}"/>
    <cellStyle name="20% - Accent3 2 16 6" xfId="5831" xr:uid="{00000000-0005-0000-0000-0000C6160000}"/>
    <cellStyle name="20% - Accent3 2 16 7" xfId="5832" xr:uid="{00000000-0005-0000-0000-0000C7160000}"/>
    <cellStyle name="20% - Accent3 2 16 8" xfId="5833" xr:uid="{00000000-0005-0000-0000-0000C8160000}"/>
    <cellStyle name="20% - Accent3 2 16 9" xfId="5834" xr:uid="{00000000-0005-0000-0000-0000C9160000}"/>
    <cellStyle name="20% - Accent3 2 17" xfId="5835" xr:uid="{00000000-0005-0000-0000-0000CA160000}"/>
    <cellStyle name="20% - Accent3 2 17 10" xfId="5836" xr:uid="{00000000-0005-0000-0000-0000CB160000}"/>
    <cellStyle name="20% - Accent3 2 17 11" xfId="5837" xr:uid="{00000000-0005-0000-0000-0000CC160000}"/>
    <cellStyle name="20% - Accent3 2 17 12" xfId="5838" xr:uid="{00000000-0005-0000-0000-0000CD160000}"/>
    <cellStyle name="20% - Accent3 2 17 13" xfId="5839" xr:uid="{00000000-0005-0000-0000-0000CE160000}"/>
    <cellStyle name="20% - Accent3 2 17 14" xfId="5840" xr:uid="{00000000-0005-0000-0000-0000CF160000}"/>
    <cellStyle name="20% - Accent3 2 17 15" xfId="5841" xr:uid="{00000000-0005-0000-0000-0000D0160000}"/>
    <cellStyle name="20% - Accent3 2 17 16" xfId="5842" xr:uid="{00000000-0005-0000-0000-0000D1160000}"/>
    <cellStyle name="20% - Accent3 2 17 17" xfId="5843" xr:uid="{00000000-0005-0000-0000-0000D2160000}"/>
    <cellStyle name="20% - Accent3 2 17 18" xfId="5844" xr:uid="{00000000-0005-0000-0000-0000D3160000}"/>
    <cellStyle name="20% - Accent3 2 17 19" xfId="5845" xr:uid="{00000000-0005-0000-0000-0000D4160000}"/>
    <cellStyle name="20% - Accent3 2 17 2" xfId="5846" xr:uid="{00000000-0005-0000-0000-0000D5160000}"/>
    <cellStyle name="20% - Accent3 2 17 3" xfId="5847" xr:uid="{00000000-0005-0000-0000-0000D6160000}"/>
    <cellStyle name="20% - Accent3 2 17 4" xfId="5848" xr:uid="{00000000-0005-0000-0000-0000D7160000}"/>
    <cellStyle name="20% - Accent3 2 17 5" xfId="5849" xr:uid="{00000000-0005-0000-0000-0000D8160000}"/>
    <cellStyle name="20% - Accent3 2 17 6" xfId="5850" xr:uid="{00000000-0005-0000-0000-0000D9160000}"/>
    <cellStyle name="20% - Accent3 2 17 7" xfId="5851" xr:uid="{00000000-0005-0000-0000-0000DA160000}"/>
    <cellStyle name="20% - Accent3 2 17 8" xfId="5852" xr:uid="{00000000-0005-0000-0000-0000DB160000}"/>
    <cellStyle name="20% - Accent3 2 17 9" xfId="5853" xr:uid="{00000000-0005-0000-0000-0000DC160000}"/>
    <cellStyle name="20% - Accent3 2 18" xfId="5854" xr:uid="{00000000-0005-0000-0000-0000DD160000}"/>
    <cellStyle name="20% - Accent3 2 18 10" xfId="5855" xr:uid="{00000000-0005-0000-0000-0000DE160000}"/>
    <cellStyle name="20% - Accent3 2 18 11" xfId="5856" xr:uid="{00000000-0005-0000-0000-0000DF160000}"/>
    <cellStyle name="20% - Accent3 2 18 12" xfId="5857" xr:uid="{00000000-0005-0000-0000-0000E0160000}"/>
    <cellStyle name="20% - Accent3 2 18 13" xfId="5858" xr:uid="{00000000-0005-0000-0000-0000E1160000}"/>
    <cellStyle name="20% - Accent3 2 18 14" xfId="5859" xr:uid="{00000000-0005-0000-0000-0000E2160000}"/>
    <cellStyle name="20% - Accent3 2 18 15" xfId="5860" xr:uid="{00000000-0005-0000-0000-0000E3160000}"/>
    <cellStyle name="20% - Accent3 2 18 16" xfId="5861" xr:uid="{00000000-0005-0000-0000-0000E4160000}"/>
    <cellStyle name="20% - Accent3 2 18 17" xfId="5862" xr:uid="{00000000-0005-0000-0000-0000E5160000}"/>
    <cellStyle name="20% - Accent3 2 18 18" xfId="5863" xr:uid="{00000000-0005-0000-0000-0000E6160000}"/>
    <cellStyle name="20% - Accent3 2 18 19" xfId="5864" xr:uid="{00000000-0005-0000-0000-0000E7160000}"/>
    <cellStyle name="20% - Accent3 2 18 2" xfId="5865" xr:uid="{00000000-0005-0000-0000-0000E8160000}"/>
    <cellStyle name="20% - Accent3 2 18 3" xfId="5866" xr:uid="{00000000-0005-0000-0000-0000E9160000}"/>
    <cellStyle name="20% - Accent3 2 18 4" xfId="5867" xr:uid="{00000000-0005-0000-0000-0000EA160000}"/>
    <cellStyle name="20% - Accent3 2 18 5" xfId="5868" xr:uid="{00000000-0005-0000-0000-0000EB160000}"/>
    <cellStyle name="20% - Accent3 2 18 6" xfId="5869" xr:uid="{00000000-0005-0000-0000-0000EC160000}"/>
    <cellStyle name="20% - Accent3 2 18 7" xfId="5870" xr:uid="{00000000-0005-0000-0000-0000ED160000}"/>
    <cellStyle name="20% - Accent3 2 18 8" xfId="5871" xr:uid="{00000000-0005-0000-0000-0000EE160000}"/>
    <cellStyle name="20% - Accent3 2 18 9" xfId="5872" xr:uid="{00000000-0005-0000-0000-0000EF160000}"/>
    <cellStyle name="20% - Accent3 2 19" xfId="5873" xr:uid="{00000000-0005-0000-0000-0000F0160000}"/>
    <cellStyle name="20% - Accent3 2 19 10" xfId="5874" xr:uid="{00000000-0005-0000-0000-0000F1160000}"/>
    <cellStyle name="20% - Accent3 2 19 11" xfId="5875" xr:uid="{00000000-0005-0000-0000-0000F2160000}"/>
    <cellStyle name="20% - Accent3 2 19 12" xfId="5876" xr:uid="{00000000-0005-0000-0000-0000F3160000}"/>
    <cellStyle name="20% - Accent3 2 19 13" xfId="5877" xr:uid="{00000000-0005-0000-0000-0000F4160000}"/>
    <cellStyle name="20% - Accent3 2 19 14" xfId="5878" xr:uid="{00000000-0005-0000-0000-0000F5160000}"/>
    <cellStyle name="20% - Accent3 2 19 15" xfId="5879" xr:uid="{00000000-0005-0000-0000-0000F6160000}"/>
    <cellStyle name="20% - Accent3 2 19 16" xfId="5880" xr:uid="{00000000-0005-0000-0000-0000F7160000}"/>
    <cellStyle name="20% - Accent3 2 19 17" xfId="5881" xr:uid="{00000000-0005-0000-0000-0000F8160000}"/>
    <cellStyle name="20% - Accent3 2 19 18" xfId="5882" xr:uid="{00000000-0005-0000-0000-0000F9160000}"/>
    <cellStyle name="20% - Accent3 2 19 19" xfId="5883" xr:uid="{00000000-0005-0000-0000-0000FA160000}"/>
    <cellStyle name="20% - Accent3 2 19 2" xfId="5884" xr:uid="{00000000-0005-0000-0000-0000FB160000}"/>
    <cellStyle name="20% - Accent3 2 19 3" xfId="5885" xr:uid="{00000000-0005-0000-0000-0000FC160000}"/>
    <cellStyle name="20% - Accent3 2 19 4" xfId="5886" xr:uid="{00000000-0005-0000-0000-0000FD160000}"/>
    <cellStyle name="20% - Accent3 2 19 5" xfId="5887" xr:uid="{00000000-0005-0000-0000-0000FE160000}"/>
    <cellStyle name="20% - Accent3 2 19 6" xfId="5888" xr:uid="{00000000-0005-0000-0000-0000FF160000}"/>
    <cellStyle name="20% - Accent3 2 19 7" xfId="5889" xr:uid="{00000000-0005-0000-0000-000000170000}"/>
    <cellStyle name="20% - Accent3 2 19 8" xfId="5890" xr:uid="{00000000-0005-0000-0000-000001170000}"/>
    <cellStyle name="20% - Accent3 2 19 9" xfId="5891" xr:uid="{00000000-0005-0000-0000-000002170000}"/>
    <cellStyle name="20% - Accent3 2 2" xfId="5892" xr:uid="{00000000-0005-0000-0000-000003170000}"/>
    <cellStyle name="20% - Accent3 2 2 10" xfId="5893" xr:uid="{00000000-0005-0000-0000-000004170000}"/>
    <cellStyle name="20% - Accent3 2 2 10 10" xfId="5894" xr:uid="{00000000-0005-0000-0000-000005170000}"/>
    <cellStyle name="20% - Accent3 2 2 10 11" xfId="5895" xr:uid="{00000000-0005-0000-0000-000006170000}"/>
    <cellStyle name="20% - Accent3 2 2 10 12" xfId="5896" xr:uid="{00000000-0005-0000-0000-000007170000}"/>
    <cellStyle name="20% - Accent3 2 2 10 13" xfId="5897" xr:uid="{00000000-0005-0000-0000-000008170000}"/>
    <cellStyle name="20% - Accent3 2 2 10 14" xfId="5898" xr:uid="{00000000-0005-0000-0000-000009170000}"/>
    <cellStyle name="20% - Accent3 2 2 10 15" xfId="5899" xr:uid="{00000000-0005-0000-0000-00000A170000}"/>
    <cellStyle name="20% - Accent3 2 2 10 16" xfId="5900" xr:uid="{00000000-0005-0000-0000-00000B170000}"/>
    <cellStyle name="20% - Accent3 2 2 10 17" xfId="5901" xr:uid="{00000000-0005-0000-0000-00000C170000}"/>
    <cellStyle name="20% - Accent3 2 2 10 18" xfId="5902" xr:uid="{00000000-0005-0000-0000-00000D170000}"/>
    <cellStyle name="20% - Accent3 2 2 10 19" xfId="5903" xr:uid="{00000000-0005-0000-0000-00000E170000}"/>
    <cellStyle name="20% - Accent3 2 2 10 2" xfId="5904" xr:uid="{00000000-0005-0000-0000-00000F170000}"/>
    <cellStyle name="20% - Accent3 2 2 10 3" xfId="5905" xr:uid="{00000000-0005-0000-0000-000010170000}"/>
    <cellStyle name="20% - Accent3 2 2 10 4" xfId="5906" xr:uid="{00000000-0005-0000-0000-000011170000}"/>
    <cellStyle name="20% - Accent3 2 2 10 5" xfId="5907" xr:uid="{00000000-0005-0000-0000-000012170000}"/>
    <cellStyle name="20% - Accent3 2 2 10 6" xfId="5908" xr:uid="{00000000-0005-0000-0000-000013170000}"/>
    <cellStyle name="20% - Accent3 2 2 10 7" xfId="5909" xr:uid="{00000000-0005-0000-0000-000014170000}"/>
    <cellStyle name="20% - Accent3 2 2 10 8" xfId="5910" xr:uid="{00000000-0005-0000-0000-000015170000}"/>
    <cellStyle name="20% - Accent3 2 2 10 9" xfId="5911" xr:uid="{00000000-0005-0000-0000-000016170000}"/>
    <cellStyle name="20% - Accent3 2 2 11" xfId="5912" xr:uid="{00000000-0005-0000-0000-000017170000}"/>
    <cellStyle name="20% - Accent3 2 2 11 10" xfId="5913" xr:uid="{00000000-0005-0000-0000-000018170000}"/>
    <cellStyle name="20% - Accent3 2 2 11 11" xfId="5914" xr:uid="{00000000-0005-0000-0000-000019170000}"/>
    <cellStyle name="20% - Accent3 2 2 11 12" xfId="5915" xr:uid="{00000000-0005-0000-0000-00001A170000}"/>
    <cellStyle name="20% - Accent3 2 2 11 13" xfId="5916" xr:uid="{00000000-0005-0000-0000-00001B170000}"/>
    <cellStyle name="20% - Accent3 2 2 11 14" xfId="5917" xr:uid="{00000000-0005-0000-0000-00001C170000}"/>
    <cellStyle name="20% - Accent3 2 2 11 15" xfId="5918" xr:uid="{00000000-0005-0000-0000-00001D170000}"/>
    <cellStyle name="20% - Accent3 2 2 11 16" xfId="5919" xr:uid="{00000000-0005-0000-0000-00001E170000}"/>
    <cellStyle name="20% - Accent3 2 2 11 17" xfId="5920" xr:uid="{00000000-0005-0000-0000-00001F170000}"/>
    <cellStyle name="20% - Accent3 2 2 11 18" xfId="5921" xr:uid="{00000000-0005-0000-0000-000020170000}"/>
    <cellStyle name="20% - Accent3 2 2 11 19" xfId="5922" xr:uid="{00000000-0005-0000-0000-000021170000}"/>
    <cellStyle name="20% - Accent3 2 2 11 2" xfId="5923" xr:uid="{00000000-0005-0000-0000-000022170000}"/>
    <cellStyle name="20% - Accent3 2 2 11 3" xfId="5924" xr:uid="{00000000-0005-0000-0000-000023170000}"/>
    <cellStyle name="20% - Accent3 2 2 11 4" xfId="5925" xr:uid="{00000000-0005-0000-0000-000024170000}"/>
    <cellStyle name="20% - Accent3 2 2 11 5" xfId="5926" xr:uid="{00000000-0005-0000-0000-000025170000}"/>
    <cellStyle name="20% - Accent3 2 2 11 6" xfId="5927" xr:uid="{00000000-0005-0000-0000-000026170000}"/>
    <cellStyle name="20% - Accent3 2 2 11 7" xfId="5928" xr:uid="{00000000-0005-0000-0000-000027170000}"/>
    <cellStyle name="20% - Accent3 2 2 11 8" xfId="5929" xr:uid="{00000000-0005-0000-0000-000028170000}"/>
    <cellStyle name="20% - Accent3 2 2 11 9" xfId="5930" xr:uid="{00000000-0005-0000-0000-000029170000}"/>
    <cellStyle name="20% - Accent3 2 2 12" xfId="5931" xr:uid="{00000000-0005-0000-0000-00002A170000}"/>
    <cellStyle name="20% - Accent3 2 2 12 10" xfId="5932" xr:uid="{00000000-0005-0000-0000-00002B170000}"/>
    <cellStyle name="20% - Accent3 2 2 12 11" xfId="5933" xr:uid="{00000000-0005-0000-0000-00002C170000}"/>
    <cellStyle name="20% - Accent3 2 2 12 12" xfId="5934" xr:uid="{00000000-0005-0000-0000-00002D170000}"/>
    <cellStyle name="20% - Accent3 2 2 12 13" xfId="5935" xr:uid="{00000000-0005-0000-0000-00002E170000}"/>
    <cellStyle name="20% - Accent3 2 2 12 14" xfId="5936" xr:uid="{00000000-0005-0000-0000-00002F170000}"/>
    <cellStyle name="20% - Accent3 2 2 12 15" xfId="5937" xr:uid="{00000000-0005-0000-0000-000030170000}"/>
    <cellStyle name="20% - Accent3 2 2 12 16" xfId="5938" xr:uid="{00000000-0005-0000-0000-000031170000}"/>
    <cellStyle name="20% - Accent3 2 2 12 17" xfId="5939" xr:uid="{00000000-0005-0000-0000-000032170000}"/>
    <cellStyle name="20% - Accent3 2 2 12 18" xfId="5940" xr:uid="{00000000-0005-0000-0000-000033170000}"/>
    <cellStyle name="20% - Accent3 2 2 12 19" xfId="5941" xr:uid="{00000000-0005-0000-0000-000034170000}"/>
    <cellStyle name="20% - Accent3 2 2 12 2" xfId="5942" xr:uid="{00000000-0005-0000-0000-000035170000}"/>
    <cellStyle name="20% - Accent3 2 2 12 3" xfId="5943" xr:uid="{00000000-0005-0000-0000-000036170000}"/>
    <cellStyle name="20% - Accent3 2 2 12 4" xfId="5944" xr:uid="{00000000-0005-0000-0000-000037170000}"/>
    <cellStyle name="20% - Accent3 2 2 12 5" xfId="5945" xr:uid="{00000000-0005-0000-0000-000038170000}"/>
    <cellStyle name="20% - Accent3 2 2 12 6" xfId="5946" xr:uid="{00000000-0005-0000-0000-000039170000}"/>
    <cellStyle name="20% - Accent3 2 2 12 7" xfId="5947" xr:uid="{00000000-0005-0000-0000-00003A170000}"/>
    <cellStyle name="20% - Accent3 2 2 12 8" xfId="5948" xr:uid="{00000000-0005-0000-0000-00003B170000}"/>
    <cellStyle name="20% - Accent3 2 2 12 9" xfId="5949" xr:uid="{00000000-0005-0000-0000-00003C170000}"/>
    <cellStyle name="20% - Accent3 2 2 13" xfId="5950" xr:uid="{00000000-0005-0000-0000-00003D170000}"/>
    <cellStyle name="20% - Accent3 2 2 13 10" xfId="5951" xr:uid="{00000000-0005-0000-0000-00003E170000}"/>
    <cellStyle name="20% - Accent3 2 2 13 11" xfId="5952" xr:uid="{00000000-0005-0000-0000-00003F170000}"/>
    <cellStyle name="20% - Accent3 2 2 13 12" xfId="5953" xr:uid="{00000000-0005-0000-0000-000040170000}"/>
    <cellStyle name="20% - Accent3 2 2 13 13" xfId="5954" xr:uid="{00000000-0005-0000-0000-000041170000}"/>
    <cellStyle name="20% - Accent3 2 2 13 14" xfId="5955" xr:uid="{00000000-0005-0000-0000-000042170000}"/>
    <cellStyle name="20% - Accent3 2 2 13 15" xfId="5956" xr:uid="{00000000-0005-0000-0000-000043170000}"/>
    <cellStyle name="20% - Accent3 2 2 13 16" xfId="5957" xr:uid="{00000000-0005-0000-0000-000044170000}"/>
    <cellStyle name="20% - Accent3 2 2 13 17" xfId="5958" xr:uid="{00000000-0005-0000-0000-000045170000}"/>
    <cellStyle name="20% - Accent3 2 2 13 18" xfId="5959" xr:uid="{00000000-0005-0000-0000-000046170000}"/>
    <cellStyle name="20% - Accent3 2 2 13 19" xfId="5960" xr:uid="{00000000-0005-0000-0000-000047170000}"/>
    <cellStyle name="20% - Accent3 2 2 13 2" xfId="5961" xr:uid="{00000000-0005-0000-0000-000048170000}"/>
    <cellStyle name="20% - Accent3 2 2 13 3" xfId="5962" xr:uid="{00000000-0005-0000-0000-000049170000}"/>
    <cellStyle name="20% - Accent3 2 2 13 4" xfId="5963" xr:uid="{00000000-0005-0000-0000-00004A170000}"/>
    <cellStyle name="20% - Accent3 2 2 13 5" xfId="5964" xr:uid="{00000000-0005-0000-0000-00004B170000}"/>
    <cellStyle name="20% - Accent3 2 2 13 6" xfId="5965" xr:uid="{00000000-0005-0000-0000-00004C170000}"/>
    <cellStyle name="20% - Accent3 2 2 13 7" xfId="5966" xr:uid="{00000000-0005-0000-0000-00004D170000}"/>
    <cellStyle name="20% - Accent3 2 2 13 8" xfId="5967" xr:uid="{00000000-0005-0000-0000-00004E170000}"/>
    <cellStyle name="20% - Accent3 2 2 13 9" xfId="5968" xr:uid="{00000000-0005-0000-0000-00004F170000}"/>
    <cellStyle name="20% - Accent3 2 2 14" xfId="5969" xr:uid="{00000000-0005-0000-0000-000050170000}"/>
    <cellStyle name="20% - Accent3 2 2 14 10" xfId="5970" xr:uid="{00000000-0005-0000-0000-000051170000}"/>
    <cellStyle name="20% - Accent3 2 2 14 11" xfId="5971" xr:uid="{00000000-0005-0000-0000-000052170000}"/>
    <cellStyle name="20% - Accent3 2 2 14 12" xfId="5972" xr:uid="{00000000-0005-0000-0000-000053170000}"/>
    <cellStyle name="20% - Accent3 2 2 14 13" xfId="5973" xr:uid="{00000000-0005-0000-0000-000054170000}"/>
    <cellStyle name="20% - Accent3 2 2 14 14" xfId="5974" xr:uid="{00000000-0005-0000-0000-000055170000}"/>
    <cellStyle name="20% - Accent3 2 2 14 15" xfId="5975" xr:uid="{00000000-0005-0000-0000-000056170000}"/>
    <cellStyle name="20% - Accent3 2 2 14 16" xfId="5976" xr:uid="{00000000-0005-0000-0000-000057170000}"/>
    <cellStyle name="20% - Accent3 2 2 14 17" xfId="5977" xr:uid="{00000000-0005-0000-0000-000058170000}"/>
    <cellStyle name="20% - Accent3 2 2 14 18" xfId="5978" xr:uid="{00000000-0005-0000-0000-000059170000}"/>
    <cellStyle name="20% - Accent3 2 2 14 19" xfId="5979" xr:uid="{00000000-0005-0000-0000-00005A170000}"/>
    <cellStyle name="20% - Accent3 2 2 14 2" xfId="5980" xr:uid="{00000000-0005-0000-0000-00005B170000}"/>
    <cellStyle name="20% - Accent3 2 2 14 3" xfId="5981" xr:uid="{00000000-0005-0000-0000-00005C170000}"/>
    <cellStyle name="20% - Accent3 2 2 14 4" xfId="5982" xr:uid="{00000000-0005-0000-0000-00005D170000}"/>
    <cellStyle name="20% - Accent3 2 2 14 5" xfId="5983" xr:uid="{00000000-0005-0000-0000-00005E170000}"/>
    <cellStyle name="20% - Accent3 2 2 14 6" xfId="5984" xr:uid="{00000000-0005-0000-0000-00005F170000}"/>
    <cellStyle name="20% - Accent3 2 2 14 7" xfId="5985" xr:uid="{00000000-0005-0000-0000-000060170000}"/>
    <cellStyle name="20% - Accent3 2 2 14 8" xfId="5986" xr:uid="{00000000-0005-0000-0000-000061170000}"/>
    <cellStyle name="20% - Accent3 2 2 14 9" xfId="5987" xr:uid="{00000000-0005-0000-0000-000062170000}"/>
    <cellStyle name="20% - Accent3 2 2 15" xfId="5988" xr:uid="{00000000-0005-0000-0000-000063170000}"/>
    <cellStyle name="20% - Accent3 2 2 15 10" xfId="5989" xr:uid="{00000000-0005-0000-0000-000064170000}"/>
    <cellStyle name="20% - Accent3 2 2 15 11" xfId="5990" xr:uid="{00000000-0005-0000-0000-000065170000}"/>
    <cellStyle name="20% - Accent3 2 2 15 12" xfId="5991" xr:uid="{00000000-0005-0000-0000-000066170000}"/>
    <cellStyle name="20% - Accent3 2 2 15 13" xfId="5992" xr:uid="{00000000-0005-0000-0000-000067170000}"/>
    <cellStyle name="20% - Accent3 2 2 15 14" xfId="5993" xr:uid="{00000000-0005-0000-0000-000068170000}"/>
    <cellStyle name="20% - Accent3 2 2 15 15" xfId="5994" xr:uid="{00000000-0005-0000-0000-000069170000}"/>
    <cellStyle name="20% - Accent3 2 2 15 16" xfId="5995" xr:uid="{00000000-0005-0000-0000-00006A170000}"/>
    <cellStyle name="20% - Accent3 2 2 15 17" xfId="5996" xr:uid="{00000000-0005-0000-0000-00006B170000}"/>
    <cellStyle name="20% - Accent3 2 2 15 18" xfId="5997" xr:uid="{00000000-0005-0000-0000-00006C170000}"/>
    <cellStyle name="20% - Accent3 2 2 15 19" xfId="5998" xr:uid="{00000000-0005-0000-0000-00006D170000}"/>
    <cellStyle name="20% - Accent3 2 2 15 2" xfId="5999" xr:uid="{00000000-0005-0000-0000-00006E170000}"/>
    <cellStyle name="20% - Accent3 2 2 15 3" xfId="6000" xr:uid="{00000000-0005-0000-0000-00006F170000}"/>
    <cellStyle name="20% - Accent3 2 2 15 4" xfId="6001" xr:uid="{00000000-0005-0000-0000-000070170000}"/>
    <cellStyle name="20% - Accent3 2 2 15 5" xfId="6002" xr:uid="{00000000-0005-0000-0000-000071170000}"/>
    <cellStyle name="20% - Accent3 2 2 15 6" xfId="6003" xr:uid="{00000000-0005-0000-0000-000072170000}"/>
    <cellStyle name="20% - Accent3 2 2 15 7" xfId="6004" xr:uid="{00000000-0005-0000-0000-000073170000}"/>
    <cellStyle name="20% - Accent3 2 2 15 8" xfId="6005" xr:uid="{00000000-0005-0000-0000-000074170000}"/>
    <cellStyle name="20% - Accent3 2 2 15 9" xfId="6006" xr:uid="{00000000-0005-0000-0000-000075170000}"/>
    <cellStyle name="20% - Accent3 2 2 16" xfId="6007" xr:uid="{00000000-0005-0000-0000-000076170000}"/>
    <cellStyle name="20% - Accent3 2 2 16 10" xfId="6008" xr:uid="{00000000-0005-0000-0000-000077170000}"/>
    <cellStyle name="20% - Accent3 2 2 16 11" xfId="6009" xr:uid="{00000000-0005-0000-0000-000078170000}"/>
    <cellStyle name="20% - Accent3 2 2 16 12" xfId="6010" xr:uid="{00000000-0005-0000-0000-000079170000}"/>
    <cellStyle name="20% - Accent3 2 2 16 13" xfId="6011" xr:uid="{00000000-0005-0000-0000-00007A170000}"/>
    <cellStyle name="20% - Accent3 2 2 16 14" xfId="6012" xr:uid="{00000000-0005-0000-0000-00007B170000}"/>
    <cellStyle name="20% - Accent3 2 2 16 15" xfId="6013" xr:uid="{00000000-0005-0000-0000-00007C170000}"/>
    <cellStyle name="20% - Accent3 2 2 16 16" xfId="6014" xr:uid="{00000000-0005-0000-0000-00007D170000}"/>
    <cellStyle name="20% - Accent3 2 2 16 17" xfId="6015" xr:uid="{00000000-0005-0000-0000-00007E170000}"/>
    <cellStyle name="20% - Accent3 2 2 16 18" xfId="6016" xr:uid="{00000000-0005-0000-0000-00007F170000}"/>
    <cellStyle name="20% - Accent3 2 2 16 19" xfId="6017" xr:uid="{00000000-0005-0000-0000-000080170000}"/>
    <cellStyle name="20% - Accent3 2 2 16 2" xfId="6018" xr:uid="{00000000-0005-0000-0000-000081170000}"/>
    <cellStyle name="20% - Accent3 2 2 16 3" xfId="6019" xr:uid="{00000000-0005-0000-0000-000082170000}"/>
    <cellStyle name="20% - Accent3 2 2 16 4" xfId="6020" xr:uid="{00000000-0005-0000-0000-000083170000}"/>
    <cellStyle name="20% - Accent3 2 2 16 5" xfId="6021" xr:uid="{00000000-0005-0000-0000-000084170000}"/>
    <cellStyle name="20% - Accent3 2 2 16 6" xfId="6022" xr:uid="{00000000-0005-0000-0000-000085170000}"/>
    <cellStyle name="20% - Accent3 2 2 16 7" xfId="6023" xr:uid="{00000000-0005-0000-0000-000086170000}"/>
    <cellStyle name="20% - Accent3 2 2 16 8" xfId="6024" xr:uid="{00000000-0005-0000-0000-000087170000}"/>
    <cellStyle name="20% - Accent3 2 2 16 9" xfId="6025" xr:uid="{00000000-0005-0000-0000-000088170000}"/>
    <cellStyle name="20% - Accent3 2 2 17" xfId="6026" xr:uid="{00000000-0005-0000-0000-000089170000}"/>
    <cellStyle name="20% - Accent3 2 2 17 10" xfId="6027" xr:uid="{00000000-0005-0000-0000-00008A170000}"/>
    <cellStyle name="20% - Accent3 2 2 17 11" xfId="6028" xr:uid="{00000000-0005-0000-0000-00008B170000}"/>
    <cellStyle name="20% - Accent3 2 2 17 12" xfId="6029" xr:uid="{00000000-0005-0000-0000-00008C170000}"/>
    <cellStyle name="20% - Accent3 2 2 17 13" xfId="6030" xr:uid="{00000000-0005-0000-0000-00008D170000}"/>
    <cellStyle name="20% - Accent3 2 2 17 14" xfId="6031" xr:uid="{00000000-0005-0000-0000-00008E170000}"/>
    <cellStyle name="20% - Accent3 2 2 17 15" xfId="6032" xr:uid="{00000000-0005-0000-0000-00008F170000}"/>
    <cellStyle name="20% - Accent3 2 2 17 16" xfId="6033" xr:uid="{00000000-0005-0000-0000-000090170000}"/>
    <cellStyle name="20% - Accent3 2 2 17 17" xfId="6034" xr:uid="{00000000-0005-0000-0000-000091170000}"/>
    <cellStyle name="20% - Accent3 2 2 17 18" xfId="6035" xr:uid="{00000000-0005-0000-0000-000092170000}"/>
    <cellStyle name="20% - Accent3 2 2 17 19" xfId="6036" xr:uid="{00000000-0005-0000-0000-000093170000}"/>
    <cellStyle name="20% - Accent3 2 2 17 2" xfId="6037" xr:uid="{00000000-0005-0000-0000-000094170000}"/>
    <cellStyle name="20% - Accent3 2 2 17 3" xfId="6038" xr:uid="{00000000-0005-0000-0000-000095170000}"/>
    <cellStyle name="20% - Accent3 2 2 17 4" xfId="6039" xr:uid="{00000000-0005-0000-0000-000096170000}"/>
    <cellStyle name="20% - Accent3 2 2 17 5" xfId="6040" xr:uid="{00000000-0005-0000-0000-000097170000}"/>
    <cellStyle name="20% - Accent3 2 2 17 6" xfId="6041" xr:uid="{00000000-0005-0000-0000-000098170000}"/>
    <cellStyle name="20% - Accent3 2 2 17 7" xfId="6042" xr:uid="{00000000-0005-0000-0000-000099170000}"/>
    <cellStyle name="20% - Accent3 2 2 17 8" xfId="6043" xr:uid="{00000000-0005-0000-0000-00009A170000}"/>
    <cellStyle name="20% - Accent3 2 2 17 9" xfId="6044" xr:uid="{00000000-0005-0000-0000-00009B170000}"/>
    <cellStyle name="20% - Accent3 2 2 18" xfId="6045" xr:uid="{00000000-0005-0000-0000-00009C170000}"/>
    <cellStyle name="20% - Accent3 2 2 18 10" xfId="6046" xr:uid="{00000000-0005-0000-0000-00009D170000}"/>
    <cellStyle name="20% - Accent3 2 2 18 11" xfId="6047" xr:uid="{00000000-0005-0000-0000-00009E170000}"/>
    <cellStyle name="20% - Accent3 2 2 18 12" xfId="6048" xr:uid="{00000000-0005-0000-0000-00009F170000}"/>
    <cellStyle name="20% - Accent3 2 2 18 13" xfId="6049" xr:uid="{00000000-0005-0000-0000-0000A0170000}"/>
    <cellStyle name="20% - Accent3 2 2 18 14" xfId="6050" xr:uid="{00000000-0005-0000-0000-0000A1170000}"/>
    <cellStyle name="20% - Accent3 2 2 18 15" xfId="6051" xr:uid="{00000000-0005-0000-0000-0000A2170000}"/>
    <cellStyle name="20% - Accent3 2 2 18 16" xfId="6052" xr:uid="{00000000-0005-0000-0000-0000A3170000}"/>
    <cellStyle name="20% - Accent3 2 2 18 17" xfId="6053" xr:uid="{00000000-0005-0000-0000-0000A4170000}"/>
    <cellStyle name="20% - Accent3 2 2 18 18" xfId="6054" xr:uid="{00000000-0005-0000-0000-0000A5170000}"/>
    <cellStyle name="20% - Accent3 2 2 18 19" xfId="6055" xr:uid="{00000000-0005-0000-0000-0000A6170000}"/>
    <cellStyle name="20% - Accent3 2 2 18 2" xfId="6056" xr:uid="{00000000-0005-0000-0000-0000A7170000}"/>
    <cellStyle name="20% - Accent3 2 2 18 3" xfId="6057" xr:uid="{00000000-0005-0000-0000-0000A8170000}"/>
    <cellStyle name="20% - Accent3 2 2 18 4" xfId="6058" xr:uid="{00000000-0005-0000-0000-0000A9170000}"/>
    <cellStyle name="20% - Accent3 2 2 18 5" xfId="6059" xr:uid="{00000000-0005-0000-0000-0000AA170000}"/>
    <cellStyle name="20% - Accent3 2 2 18 6" xfId="6060" xr:uid="{00000000-0005-0000-0000-0000AB170000}"/>
    <cellStyle name="20% - Accent3 2 2 18 7" xfId="6061" xr:uid="{00000000-0005-0000-0000-0000AC170000}"/>
    <cellStyle name="20% - Accent3 2 2 18 8" xfId="6062" xr:uid="{00000000-0005-0000-0000-0000AD170000}"/>
    <cellStyle name="20% - Accent3 2 2 18 9" xfId="6063" xr:uid="{00000000-0005-0000-0000-0000AE170000}"/>
    <cellStyle name="20% - Accent3 2 2 19" xfId="6064" xr:uid="{00000000-0005-0000-0000-0000AF170000}"/>
    <cellStyle name="20% - Accent3 2 2 19 10" xfId="6065" xr:uid="{00000000-0005-0000-0000-0000B0170000}"/>
    <cellStyle name="20% - Accent3 2 2 19 11" xfId="6066" xr:uid="{00000000-0005-0000-0000-0000B1170000}"/>
    <cellStyle name="20% - Accent3 2 2 19 12" xfId="6067" xr:uid="{00000000-0005-0000-0000-0000B2170000}"/>
    <cellStyle name="20% - Accent3 2 2 19 13" xfId="6068" xr:uid="{00000000-0005-0000-0000-0000B3170000}"/>
    <cellStyle name="20% - Accent3 2 2 19 14" xfId="6069" xr:uid="{00000000-0005-0000-0000-0000B4170000}"/>
    <cellStyle name="20% - Accent3 2 2 19 15" xfId="6070" xr:uid="{00000000-0005-0000-0000-0000B5170000}"/>
    <cellStyle name="20% - Accent3 2 2 19 16" xfId="6071" xr:uid="{00000000-0005-0000-0000-0000B6170000}"/>
    <cellStyle name="20% - Accent3 2 2 19 17" xfId="6072" xr:uid="{00000000-0005-0000-0000-0000B7170000}"/>
    <cellStyle name="20% - Accent3 2 2 19 18" xfId="6073" xr:uid="{00000000-0005-0000-0000-0000B8170000}"/>
    <cellStyle name="20% - Accent3 2 2 19 19" xfId="6074" xr:uid="{00000000-0005-0000-0000-0000B9170000}"/>
    <cellStyle name="20% - Accent3 2 2 19 2" xfId="6075" xr:uid="{00000000-0005-0000-0000-0000BA170000}"/>
    <cellStyle name="20% - Accent3 2 2 19 3" xfId="6076" xr:uid="{00000000-0005-0000-0000-0000BB170000}"/>
    <cellStyle name="20% - Accent3 2 2 19 4" xfId="6077" xr:uid="{00000000-0005-0000-0000-0000BC170000}"/>
    <cellStyle name="20% - Accent3 2 2 19 5" xfId="6078" xr:uid="{00000000-0005-0000-0000-0000BD170000}"/>
    <cellStyle name="20% - Accent3 2 2 19 6" xfId="6079" xr:uid="{00000000-0005-0000-0000-0000BE170000}"/>
    <cellStyle name="20% - Accent3 2 2 19 7" xfId="6080" xr:uid="{00000000-0005-0000-0000-0000BF170000}"/>
    <cellStyle name="20% - Accent3 2 2 19 8" xfId="6081" xr:uid="{00000000-0005-0000-0000-0000C0170000}"/>
    <cellStyle name="20% - Accent3 2 2 19 9" xfId="6082" xr:uid="{00000000-0005-0000-0000-0000C1170000}"/>
    <cellStyle name="20% - Accent3 2 2 2" xfId="6083" xr:uid="{00000000-0005-0000-0000-0000C2170000}"/>
    <cellStyle name="20% - Accent3 2 2 2 10" xfId="6084" xr:uid="{00000000-0005-0000-0000-0000C3170000}"/>
    <cellStyle name="20% - Accent3 2 2 2 11" xfId="6085" xr:uid="{00000000-0005-0000-0000-0000C4170000}"/>
    <cellStyle name="20% - Accent3 2 2 2 12" xfId="6086" xr:uid="{00000000-0005-0000-0000-0000C5170000}"/>
    <cellStyle name="20% - Accent3 2 2 2 13" xfId="6087" xr:uid="{00000000-0005-0000-0000-0000C6170000}"/>
    <cellStyle name="20% - Accent3 2 2 2 14" xfId="6088" xr:uid="{00000000-0005-0000-0000-0000C7170000}"/>
    <cellStyle name="20% - Accent3 2 2 2 15" xfId="6089" xr:uid="{00000000-0005-0000-0000-0000C8170000}"/>
    <cellStyle name="20% - Accent3 2 2 2 16" xfId="6090" xr:uid="{00000000-0005-0000-0000-0000C9170000}"/>
    <cellStyle name="20% - Accent3 2 2 2 17" xfId="6091" xr:uid="{00000000-0005-0000-0000-0000CA170000}"/>
    <cellStyle name="20% - Accent3 2 2 2 18" xfId="6092" xr:uid="{00000000-0005-0000-0000-0000CB170000}"/>
    <cellStyle name="20% - Accent3 2 2 2 19" xfId="6093" xr:uid="{00000000-0005-0000-0000-0000CC170000}"/>
    <cellStyle name="20% - Accent3 2 2 2 2" xfId="6094" xr:uid="{00000000-0005-0000-0000-0000CD170000}"/>
    <cellStyle name="20% - Accent3 2 2 2 3" xfId="6095" xr:uid="{00000000-0005-0000-0000-0000CE170000}"/>
    <cellStyle name="20% - Accent3 2 2 2 4" xfId="6096" xr:uid="{00000000-0005-0000-0000-0000CF170000}"/>
    <cellStyle name="20% - Accent3 2 2 2 5" xfId="6097" xr:uid="{00000000-0005-0000-0000-0000D0170000}"/>
    <cellStyle name="20% - Accent3 2 2 2 6" xfId="6098" xr:uid="{00000000-0005-0000-0000-0000D1170000}"/>
    <cellStyle name="20% - Accent3 2 2 2 7" xfId="6099" xr:uid="{00000000-0005-0000-0000-0000D2170000}"/>
    <cellStyle name="20% - Accent3 2 2 2 8" xfId="6100" xr:uid="{00000000-0005-0000-0000-0000D3170000}"/>
    <cellStyle name="20% - Accent3 2 2 2 9" xfId="6101" xr:uid="{00000000-0005-0000-0000-0000D4170000}"/>
    <cellStyle name="20% - Accent3 2 2 20" xfId="6102" xr:uid="{00000000-0005-0000-0000-0000D5170000}"/>
    <cellStyle name="20% - Accent3 2 2 20 10" xfId="6103" xr:uid="{00000000-0005-0000-0000-0000D6170000}"/>
    <cellStyle name="20% - Accent3 2 2 20 11" xfId="6104" xr:uid="{00000000-0005-0000-0000-0000D7170000}"/>
    <cellStyle name="20% - Accent3 2 2 20 12" xfId="6105" xr:uid="{00000000-0005-0000-0000-0000D8170000}"/>
    <cellStyle name="20% - Accent3 2 2 20 13" xfId="6106" xr:uid="{00000000-0005-0000-0000-0000D9170000}"/>
    <cellStyle name="20% - Accent3 2 2 20 14" xfId="6107" xr:uid="{00000000-0005-0000-0000-0000DA170000}"/>
    <cellStyle name="20% - Accent3 2 2 20 15" xfId="6108" xr:uid="{00000000-0005-0000-0000-0000DB170000}"/>
    <cellStyle name="20% - Accent3 2 2 20 16" xfId="6109" xr:uid="{00000000-0005-0000-0000-0000DC170000}"/>
    <cellStyle name="20% - Accent3 2 2 20 17" xfId="6110" xr:uid="{00000000-0005-0000-0000-0000DD170000}"/>
    <cellStyle name="20% - Accent3 2 2 20 18" xfId="6111" xr:uid="{00000000-0005-0000-0000-0000DE170000}"/>
    <cellStyle name="20% - Accent3 2 2 20 19" xfId="6112" xr:uid="{00000000-0005-0000-0000-0000DF170000}"/>
    <cellStyle name="20% - Accent3 2 2 20 2" xfId="6113" xr:uid="{00000000-0005-0000-0000-0000E0170000}"/>
    <cellStyle name="20% - Accent3 2 2 20 3" xfId="6114" xr:uid="{00000000-0005-0000-0000-0000E1170000}"/>
    <cellStyle name="20% - Accent3 2 2 20 4" xfId="6115" xr:uid="{00000000-0005-0000-0000-0000E2170000}"/>
    <cellStyle name="20% - Accent3 2 2 20 5" xfId="6116" xr:uid="{00000000-0005-0000-0000-0000E3170000}"/>
    <cellStyle name="20% - Accent3 2 2 20 6" xfId="6117" xr:uid="{00000000-0005-0000-0000-0000E4170000}"/>
    <cellStyle name="20% - Accent3 2 2 20 7" xfId="6118" xr:uid="{00000000-0005-0000-0000-0000E5170000}"/>
    <cellStyle name="20% - Accent3 2 2 20 8" xfId="6119" xr:uid="{00000000-0005-0000-0000-0000E6170000}"/>
    <cellStyle name="20% - Accent3 2 2 20 9" xfId="6120" xr:uid="{00000000-0005-0000-0000-0000E7170000}"/>
    <cellStyle name="20% - Accent3 2 2 21" xfId="6121" xr:uid="{00000000-0005-0000-0000-0000E8170000}"/>
    <cellStyle name="20% - Accent3 2 2 21 10" xfId="6122" xr:uid="{00000000-0005-0000-0000-0000E9170000}"/>
    <cellStyle name="20% - Accent3 2 2 21 11" xfId="6123" xr:uid="{00000000-0005-0000-0000-0000EA170000}"/>
    <cellStyle name="20% - Accent3 2 2 21 12" xfId="6124" xr:uid="{00000000-0005-0000-0000-0000EB170000}"/>
    <cellStyle name="20% - Accent3 2 2 21 13" xfId="6125" xr:uid="{00000000-0005-0000-0000-0000EC170000}"/>
    <cellStyle name="20% - Accent3 2 2 21 14" xfId="6126" xr:uid="{00000000-0005-0000-0000-0000ED170000}"/>
    <cellStyle name="20% - Accent3 2 2 21 15" xfId="6127" xr:uid="{00000000-0005-0000-0000-0000EE170000}"/>
    <cellStyle name="20% - Accent3 2 2 21 16" xfId="6128" xr:uid="{00000000-0005-0000-0000-0000EF170000}"/>
    <cellStyle name="20% - Accent3 2 2 21 17" xfId="6129" xr:uid="{00000000-0005-0000-0000-0000F0170000}"/>
    <cellStyle name="20% - Accent3 2 2 21 18" xfId="6130" xr:uid="{00000000-0005-0000-0000-0000F1170000}"/>
    <cellStyle name="20% - Accent3 2 2 21 19" xfId="6131" xr:uid="{00000000-0005-0000-0000-0000F2170000}"/>
    <cellStyle name="20% - Accent3 2 2 21 2" xfId="6132" xr:uid="{00000000-0005-0000-0000-0000F3170000}"/>
    <cellStyle name="20% - Accent3 2 2 21 3" xfId="6133" xr:uid="{00000000-0005-0000-0000-0000F4170000}"/>
    <cellStyle name="20% - Accent3 2 2 21 4" xfId="6134" xr:uid="{00000000-0005-0000-0000-0000F5170000}"/>
    <cellStyle name="20% - Accent3 2 2 21 5" xfId="6135" xr:uid="{00000000-0005-0000-0000-0000F6170000}"/>
    <cellStyle name="20% - Accent3 2 2 21 6" xfId="6136" xr:uid="{00000000-0005-0000-0000-0000F7170000}"/>
    <cellStyle name="20% - Accent3 2 2 21 7" xfId="6137" xr:uid="{00000000-0005-0000-0000-0000F8170000}"/>
    <cellStyle name="20% - Accent3 2 2 21 8" xfId="6138" xr:uid="{00000000-0005-0000-0000-0000F9170000}"/>
    <cellStyle name="20% - Accent3 2 2 21 9" xfId="6139" xr:uid="{00000000-0005-0000-0000-0000FA170000}"/>
    <cellStyle name="20% - Accent3 2 2 22" xfId="6140" xr:uid="{00000000-0005-0000-0000-0000FB170000}"/>
    <cellStyle name="20% - Accent3 2 2 22 10" xfId="6141" xr:uid="{00000000-0005-0000-0000-0000FC170000}"/>
    <cellStyle name="20% - Accent3 2 2 22 11" xfId="6142" xr:uid="{00000000-0005-0000-0000-0000FD170000}"/>
    <cellStyle name="20% - Accent3 2 2 22 12" xfId="6143" xr:uid="{00000000-0005-0000-0000-0000FE170000}"/>
    <cellStyle name="20% - Accent3 2 2 22 13" xfId="6144" xr:uid="{00000000-0005-0000-0000-0000FF170000}"/>
    <cellStyle name="20% - Accent3 2 2 22 14" xfId="6145" xr:uid="{00000000-0005-0000-0000-000000180000}"/>
    <cellStyle name="20% - Accent3 2 2 22 15" xfId="6146" xr:uid="{00000000-0005-0000-0000-000001180000}"/>
    <cellStyle name="20% - Accent3 2 2 22 16" xfId="6147" xr:uid="{00000000-0005-0000-0000-000002180000}"/>
    <cellStyle name="20% - Accent3 2 2 22 17" xfId="6148" xr:uid="{00000000-0005-0000-0000-000003180000}"/>
    <cellStyle name="20% - Accent3 2 2 22 18" xfId="6149" xr:uid="{00000000-0005-0000-0000-000004180000}"/>
    <cellStyle name="20% - Accent3 2 2 22 19" xfId="6150" xr:uid="{00000000-0005-0000-0000-000005180000}"/>
    <cellStyle name="20% - Accent3 2 2 22 2" xfId="6151" xr:uid="{00000000-0005-0000-0000-000006180000}"/>
    <cellStyle name="20% - Accent3 2 2 22 3" xfId="6152" xr:uid="{00000000-0005-0000-0000-000007180000}"/>
    <cellStyle name="20% - Accent3 2 2 22 4" xfId="6153" xr:uid="{00000000-0005-0000-0000-000008180000}"/>
    <cellStyle name="20% - Accent3 2 2 22 5" xfId="6154" xr:uid="{00000000-0005-0000-0000-000009180000}"/>
    <cellStyle name="20% - Accent3 2 2 22 6" xfId="6155" xr:uid="{00000000-0005-0000-0000-00000A180000}"/>
    <cellStyle name="20% - Accent3 2 2 22 7" xfId="6156" xr:uid="{00000000-0005-0000-0000-00000B180000}"/>
    <cellStyle name="20% - Accent3 2 2 22 8" xfId="6157" xr:uid="{00000000-0005-0000-0000-00000C180000}"/>
    <cellStyle name="20% - Accent3 2 2 22 9" xfId="6158" xr:uid="{00000000-0005-0000-0000-00000D180000}"/>
    <cellStyle name="20% - Accent3 2 2 23" xfId="6159" xr:uid="{00000000-0005-0000-0000-00000E180000}"/>
    <cellStyle name="20% - Accent3 2 2 23 10" xfId="6160" xr:uid="{00000000-0005-0000-0000-00000F180000}"/>
    <cellStyle name="20% - Accent3 2 2 23 11" xfId="6161" xr:uid="{00000000-0005-0000-0000-000010180000}"/>
    <cellStyle name="20% - Accent3 2 2 23 12" xfId="6162" xr:uid="{00000000-0005-0000-0000-000011180000}"/>
    <cellStyle name="20% - Accent3 2 2 23 13" xfId="6163" xr:uid="{00000000-0005-0000-0000-000012180000}"/>
    <cellStyle name="20% - Accent3 2 2 23 14" xfId="6164" xr:uid="{00000000-0005-0000-0000-000013180000}"/>
    <cellStyle name="20% - Accent3 2 2 23 15" xfId="6165" xr:uid="{00000000-0005-0000-0000-000014180000}"/>
    <cellStyle name="20% - Accent3 2 2 23 16" xfId="6166" xr:uid="{00000000-0005-0000-0000-000015180000}"/>
    <cellStyle name="20% - Accent3 2 2 23 17" xfId="6167" xr:uid="{00000000-0005-0000-0000-000016180000}"/>
    <cellStyle name="20% - Accent3 2 2 23 18" xfId="6168" xr:uid="{00000000-0005-0000-0000-000017180000}"/>
    <cellStyle name="20% - Accent3 2 2 23 19" xfId="6169" xr:uid="{00000000-0005-0000-0000-000018180000}"/>
    <cellStyle name="20% - Accent3 2 2 23 2" xfId="6170" xr:uid="{00000000-0005-0000-0000-000019180000}"/>
    <cellStyle name="20% - Accent3 2 2 23 3" xfId="6171" xr:uid="{00000000-0005-0000-0000-00001A180000}"/>
    <cellStyle name="20% - Accent3 2 2 23 4" xfId="6172" xr:uid="{00000000-0005-0000-0000-00001B180000}"/>
    <cellStyle name="20% - Accent3 2 2 23 5" xfId="6173" xr:uid="{00000000-0005-0000-0000-00001C180000}"/>
    <cellStyle name="20% - Accent3 2 2 23 6" xfId="6174" xr:uid="{00000000-0005-0000-0000-00001D180000}"/>
    <cellStyle name="20% - Accent3 2 2 23 7" xfId="6175" xr:uid="{00000000-0005-0000-0000-00001E180000}"/>
    <cellStyle name="20% - Accent3 2 2 23 8" xfId="6176" xr:uid="{00000000-0005-0000-0000-00001F180000}"/>
    <cellStyle name="20% - Accent3 2 2 23 9" xfId="6177" xr:uid="{00000000-0005-0000-0000-000020180000}"/>
    <cellStyle name="20% - Accent3 2 2 24" xfId="6178" xr:uid="{00000000-0005-0000-0000-000021180000}"/>
    <cellStyle name="20% - Accent3 2 2 24 10" xfId="6179" xr:uid="{00000000-0005-0000-0000-000022180000}"/>
    <cellStyle name="20% - Accent3 2 2 24 11" xfId="6180" xr:uid="{00000000-0005-0000-0000-000023180000}"/>
    <cellStyle name="20% - Accent3 2 2 24 12" xfId="6181" xr:uid="{00000000-0005-0000-0000-000024180000}"/>
    <cellStyle name="20% - Accent3 2 2 24 13" xfId="6182" xr:uid="{00000000-0005-0000-0000-000025180000}"/>
    <cellStyle name="20% - Accent3 2 2 24 14" xfId="6183" xr:uid="{00000000-0005-0000-0000-000026180000}"/>
    <cellStyle name="20% - Accent3 2 2 24 15" xfId="6184" xr:uid="{00000000-0005-0000-0000-000027180000}"/>
    <cellStyle name="20% - Accent3 2 2 24 16" xfId="6185" xr:uid="{00000000-0005-0000-0000-000028180000}"/>
    <cellStyle name="20% - Accent3 2 2 24 17" xfId="6186" xr:uid="{00000000-0005-0000-0000-000029180000}"/>
    <cellStyle name="20% - Accent3 2 2 24 18" xfId="6187" xr:uid="{00000000-0005-0000-0000-00002A180000}"/>
    <cellStyle name="20% - Accent3 2 2 24 19" xfId="6188" xr:uid="{00000000-0005-0000-0000-00002B180000}"/>
    <cellStyle name="20% - Accent3 2 2 24 2" xfId="6189" xr:uid="{00000000-0005-0000-0000-00002C180000}"/>
    <cellStyle name="20% - Accent3 2 2 24 3" xfId="6190" xr:uid="{00000000-0005-0000-0000-00002D180000}"/>
    <cellStyle name="20% - Accent3 2 2 24 4" xfId="6191" xr:uid="{00000000-0005-0000-0000-00002E180000}"/>
    <cellStyle name="20% - Accent3 2 2 24 5" xfId="6192" xr:uid="{00000000-0005-0000-0000-00002F180000}"/>
    <cellStyle name="20% - Accent3 2 2 24 6" xfId="6193" xr:uid="{00000000-0005-0000-0000-000030180000}"/>
    <cellStyle name="20% - Accent3 2 2 24 7" xfId="6194" xr:uid="{00000000-0005-0000-0000-000031180000}"/>
    <cellStyle name="20% - Accent3 2 2 24 8" xfId="6195" xr:uid="{00000000-0005-0000-0000-000032180000}"/>
    <cellStyle name="20% - Accent3 2 2 24 9" xfId="6196" xr:uid="{00000000-0005-0000-0000-000033180000}"/>
    <cellStyle name="20% - Accent3 2 2 25" xfId="6197" xr:uid="{00000000-0005-0000-0000-000034180000}"/>
    <cellStyle name="20% - Accent3 2 2 25 10" xfId="6198" xr:uid="{00000000-0005-0000-0000-000035180000}"/>
    <cellStyle name="20% - Accent3 2 2 25 11" xfId="6199" xr:uid="{00000000-0005-0000-0000-000036180000}"/>
    <cellStyle name="20% - Accent3 2 2 25 12" xfId="6200" xr:uid="{00000000-0005-0000-0000-000037180000}"/>
    <cellStyle name="20% - Accent3 2 2 25 13" xfId="6201" xr:uid="{00000000-0005-0000-0000-000038180000}"/>
    <cellStyle name="20% - Accent3 2 2 25 14" xfId="6202" xr:uid="{00000000-0005-0000-0000-000039180000}"/>
    <cellStyle name="20% - Accent3 2 2 25 15" xfId="6203" xr:uid="{00000000-0005-0000-0000-00003A180000}"/>
    <cellStyle name="20% - Accent3 2 2 25 16" xfId="6204" xr:uid="{00000000-0005-0000-0000-00003B180000}"/>
    <cellStyle name="20% - Accent3 2 2 25 17" xfId="6205" xr:uid="{00000000-0005-0000-0000-00003C180000}"/>
    <cellStyle name="20% - Accent3 2 2 25 18" xfId="6206" xr:uid="{00000000-0005-0000-0000-00003D180000}"/>
    <cellStyle name="20% - Accent3 2 2 25 19" xfId="6207" xr:uid="{00000000-0005-0000-0000-00003E180000}"/>
    <cellStyle name="20% - Accent3 2 2 25 2" xfId="6208" xr:uid="{00000000-0005-0000-0000-00003F180000}"/>
    <cellStyle name="20% - Accent3 2 2 25 3" xfId="6209" xr:uid="{00000000-0005-0000-0000-000040180000}"/>
    <cellStyle name="20% - Accent3 2 2 25 4" xfId="6210" xr:uid="{00000000-0005-0000-0000-000041180000}"/>
    <cellStyle name="20% - Accent3 2 2 25 5" xfId="6211" xr:uid="{00000000-0005-0000-0000-000042180000}"/>
    <cellStyle name="20% - Accent3 2 2 25 6" xfId="6212" xr:uid="{00000000-0005-0000-0000-000043180000}"/>
    <cellStyle name="20% - Accent3 2 2 25 7" xfId="6213" xr:uid="{00000000-0005-0000-0000-000044180000}"/>
    <cellStyle name="20% - Accent3 2 2 25 8" xfId="6214" xr:uid="{00000000-0005-0000-0000-000045180000}"/>
    <cellStyle name="20% - Accent3 2 2 25 9" xfId="6215" xr:uid="{00000000-0005-0000-0000-000046180000}"/>
    <cellStyle name="20% - Accent3 2 2 26" xfId="6216" xr:uid="{00000000-0005-0000-0000-000047180000}"/>
    <cellStyle name="20% - Accent3 2 2 26 10" xfId="6217" xr:uid="{00000000-0005-0000-0000-000048180000}"/>
    <cellStyle name="20% - Accent3 2 2 26 11" xfId="6218" xr:uid="{00000000-0005-0000-0000-000049180000}"/>
    <cellStyle name="20% - Accent3 2 2 26 12" xfId="6219" xr:uid="{00000000-0005-0000-0000-00004A180000}"/>
    <cellStyle name="20% - Accent3 2 2 26 13" xfId="6220" xr:uid="{00000000-0005-0000-0000-00004B180000}"/>
    <cellStyle name="20% - Accent3 2 2 26 14" xfId="6221" xr:uid="{00000000-0005-0000-0000-00004C180000}"/>
    <cellStyle name="20% - Accent3 2 2 26 15" xfId="6222" xr:uid="{00000000-0005-0000-0000-00004D180000}"/>
    <cellStyle name="20% - Accent3 2 2 26 16" xfId="6223" xr:uid="{00000000-0005-0000-0000-00004E180000}"/>
    <cellStyle name="20% - Accent3 2 2 26 17" xfId="6224" xr:uid="{00000000-0005-0000-0000-00004F180000}"/>
    <cellStyle name="20% - Accent3 2 2 26 18" xfId="6225" xr:uid="{00000000-0005-0000-0000-000050180000}"/>
    <cellStyle name="20% - Accent3 2 2 26 19" xfId="6226" xr:uid="{00000000-0005-0000-0000-000051180000}"/>
    <cellStyle name="20% - Accent3 2 2 26 2" xfId="6227" xr:uid="{00000000-0005-0000-0000-000052180000}"/>
    <cellStyle name="20% - Accent3 2 2 26 3" xfId="6228" xr:uid="{00000000-0005-0000-0000-000053180000}"/>
    <cellStyle name="20% - Accent3 2 2 26 4" xfId="6229" xr:uid="{00000000-0005-0000-0000-000054180000}"/>
    <cellStyle name="20% - Accent3 2 2 26 5" xfId="6230" xr:uid="{00000000-0005-0000-0000-000055180000}"/>
    <cellStyle name="20% - Accent3 2 2 26 6" xfId="6231" xr:uid="{00000000-0005-0000-0000-000056180000}"/>
    <cellStyle name="20% - Accent3 2 2 26 7" xfId="6232" xr:uid="{00000000-0005-0000-0000-000057180000}"/>
    <cellStyle name="20% - Accent3 2 2 26 8" xfId="6233" xr:uid="{00000000-0005-0000-0000-000058180000}"/>
    <cellStyle name="20% - Accent3 2 2 26 9" xfId="6234" xr:uid="{00000000-0005-0000-0000-000059180000}"/>
    <cellStyle name="20% - Accent3 2 2 27" xfId="6235" xr:uid="{00000000-0005-0000-0000-00005A180000}"/>
    <cellStyle name="20% - Accent3 2 2 27 10" xfId="6236" xr:uid="{00000000-0005-0000-0000-00005B180000}"/>
    <cellStyle name="20% - Accent3 2 2 27 11" xfId="6237" xr:uid="{00000000-0005-0000-0000-00005C180000}"/>
    <cellStyle name="20% - Accent3 2 2 27 12" xfId="6238" xr:uid="{00000000-0005-0000-0000-00005D180000}"/>
    <cellStyle name="20% - Accent3 2 2 27 13" xfId="6239" xr:uid="{00000000-0005-0000-0000-00005E180000}"/>
    <cellStyle name="20% - Accent3 2 2 27 14" xfId="6240" xr:uid="{00000000-0005-0000-0000-00005F180000}"/>
    <cellStyle name="20% - Accent3 2 2 27 15" xfId="6241" xr:uid="{00000000-0005-0000-0000-000060180000}"/>
    <cellStyle name="20% - Accent3 2 2 27 16" xfId="6242" xr:uid="{00000000-0005-0000-0000-000061180000}"/>
    <cellStyle name="20% - Accent3 2 2 27 17" xfId="6243" xr:uid="{00000000-0005-0000-0000-000062180000}"/>
    <cellStyle name="20% - Accent3 2 2 27 18" xfId="6244" xr:uid="{00000000-0005-0000-0000-000063180000}"/>
    <cellStyle name="20% - Accent3 2 2 27 19" xfId="6245" xr:uid="{00000000-0005-0000-0000-000064180000}"/>
    <cellStyle name="20% - Accent3 2 2 27 2" xfId="6246" xr:uid="{00000000-0005-0000-0000-000065180000}"/>
    <cellStyle name="20% - Accent3 2 2 27 3" xfId="6247" xr:uid="{00000000-0005-0000-0000-000066180000}"/>
    <cellStyle name="20% - Accent3 2 2 27 4" xfId="6248" xr:uid="{00000000-0005-0000-0000-000067180000}"/>
    <cellStyle name="20% - Accent3 2 2 27 5" xfId="6249" xr:uid="{00000000-0005-0000-0000-000068180000}"/>
    <cellStyle name="20% - Accent3 2 2 27 6" xfId="6250" xr:uid="{00000000-0005-0000-0000-000069180000}"/>
    <cellStyle name="20% - Accent3 2 2 27 7" xfId="6251" xr:uid="{00000000-0005-0000-0000-00006A180000}"/>
    <cellStyle name="20% - Accent3 2 2 27 8" xfId="6252" xr:uid="{00000000-0005-0000-0000-00006B180000}"/>
    <cellStyle name="20% - Accent3 2 2 27 9" xfId="6253" xr:uid="{00000000-0005-0000-0000-00006C180000}"/>
    <cellStyle name="20% - Accent3 2 2 28" xfId="6254" xr:uid="{00000000-0005-0000-0000-00006D180000}"/>
    <cellStyle name="20% - Accent3 2 2 28 10" xfId="6255" xr:uid="{00000000-0005-0000-0000-00006E180000}"/>
    <cellStyle name="20% - Accent3 2 2 28 11" xfId="6256" xr:uid="{00000000-0005-0000-0000-00006F180000}"/>
    <cellStyle name="20% - Accent3 2 2 28 12" xfId="6257" xr:uid="{00000000-0005-0000-0000-000070180000}"/>
    <cellStyle name="20% - Accent3 2 2 28 13" xfId="6258" xr:uid="{00000000-0005-0000-0000-000071180000}"/>
    <cellStyle name="20% - Accent3 2 2 28 14" xfId="6259" xr:uid="{00000000-0005-0000-0000-000072180000}"/>
    <cellStyle name="20% - Accent3 2 2 28 15" xfId="6260" xr:uid="{00000000-0005-0000-0000-000073180000}"/>
    <cellStyle name="20% - Accent3 2 2 28 16" xfId="6261" xr:uid="{00000000-0005-0000-0000-000074180000}"/>
    <cellStyle name="20% - Accent3 2 2 28 17" xfId="6262" xr:uid="{00000000-0005-0000-0000-000075180000}"/>
    <cellStyle name="20% - Accent3 2 2 28 18" xfId="6263" xr:uid="{00000000-0005-0000-0000-000076180000}"/>
    <cellStyle name="20% - Accent3 2 2 28 19" xfId="6264" xr:uid="{00000000-0005-0000-0000-000077180000}"/>
    <cellStyle name="20% - Accent3 2 2 28 2" xfId="6265" xr:uid="{00000000-0005-0000-0000-000078180000}"/>
    <cellStyle name="20% - Accent3 2 2 28 3" xfId="6266" xr:uid="{00000000-0005-0000-0000-000079180000}"/>
    <cellStyle name="20% - Accent3 2 2 28 4" xfId="6267" xr:uid="{00000000-0005-0000-0000-00007A180000}"/>
    <cellStyle name="20% - Accent3 2 2 28 5" xfId="6268" xr:uid="{00000000-0005-0000-0000-00007B180000}"/>
    <cellStyle name="20% - Accent3 2 2 28 6" xfId="6269" xr:uid="{00000000-0005-0000-0000-00007C180000}"/>
    <cellStyle name="20% - Accent3 2 2 28 7" xfId="6270" xr:uid="{00000000-0005-0000-0000-00007D180000}"/>
    <cellStyle name="20% - Accent3 2 2 28 8" xfId="6271" xr:uid="{00000000-0005-0000-0000-00007E180000}"/>
    <cellStyle name="20% - Accent3 2 2 28 9" xfId="6272" xr:uid="{00000000-0005-0000-0000-00007F180000}"/>
    <cellStyle name="20% - Accent3 2 2 29" xfId="6273" xr:uid="{00000000-0005-0000-0000-000080180000}"/>
    <cellStyle name="20% - Accent3 2 2 29 10" xfId="6274" xr:uid="{00000000-0005-0000-0000-000081180000}"/>
    <cellStyle name="20% - Accent3 2 2 29 11" xfId="6275" xr:uid="{00000000-0005-0000-0000-000082180000}"/>
    <cellStyle name="20% - Accent3 2 2 29 12" xfId="6276" xr:uid="{00000000-0005-0000-0000-000083180000}"/>
    <cellStyle name="20% - Accent3 2 2 29 13" xfId="6277" xr:uid="{00000000-0005-0000-0000-000084180000}"/>
    <cellStyle name="20% - Accent3 2 2 29 14" xfId="6278" xr:uid="{00000000-0005-0000-0000-000085180000}"/>
    <cellStyle name="20% - Accent3 2 2 29 15" xfId="6279" xr:uid="{00000000-0005-0000-0000-000086180000}"/>
    <cellStyle name="20% - Accent3 2 2 29 16" xfId="6280" xr:uid="{00000000-0005-0000-0000-000087180000}"/>
    <cellStyle name="20% - Accent3 2 2 29 17" xfId="6281" xr:uid="{00000000-0005-0000-0000-000088180000}"/>
    <cellStyle name="20% - Accent3 2 2 29 18" xfId="6282" xr:uid="{00000000-0005-0000-0000-000089180000}"/>
    <cellStyle name="20% - Accent3 2 2 29 19" xfId="6283" xr:uid="{00000000-0005-0000-0000-00008A180000}"/>
    <cellStyle name="20% - Accent3 2 2 29 2" xfId="6284" xr:uid="{00000000-0005-0000-0000-00008B180000}"/>
    <cellStyle name="20% - Accent3 2 2 29 3" xfId="6285" xr:uid="{00000000-0005-0000-0000-00008C180000}"/>
    <cellStyle name="20% - Accent3 2 2 29 4" xfId="6286" xr:uid="{00000000-0005-0000-0000-00008D180000}"/>
    <cellStyle name="20% - Accent3 2 2 29 5" xfId="6287" xr:uid="{00000000-0005-0000-0000-00008E180000}"/>
    <cellStyle name="20% - Accent3 2 2 29 6" xfId="6288" xr:uid="{00000000-0005-0000-0000-00008F180000}"/>
    <cellStyle name="20% - Accent3 2 2 29 7" xfId="6289" xr:uid="{00000000-0005-0000-0000-000090180000}"/>
    <cellStyle name="20% - Accent3 2 2 29 8" xfId="6290" xr:uid="{00000000-0005-0000-0000-000091180000}"/>
    <cellStyle name="20% - Accent3 2 2 29 9" xfId="6291" xr:uid="{00000000-0005-0000-0000-000092180000}"/>
    <cellStyle name="20% - Accent3 2 2 3" xfId="6292" xr:uid="{00000000-0005-0000-0000-000093180000}"/>
    <cellStyle name="20% - Accent3 2 2 3 10" xfId="6293" xr:uid="{00000000-0005-0000-0000-000094180000}"/>
    <cellStyle name="20% - Accent3 2 2 3 11" xfId="6294" xr:uid="{00000000-0005-0000-0000-000095180000}"/>
    <cellStyle name="20% - Accent3 2 2 3 12" xfId="6295" xr:uid="{00000000-0005-0000-0000-000096180000}"/>
    <cellStyle name="20% - Accent3 2 2 3 13" xfId="6296" xr:uid="{00000000-0005-0000-0000-000097180000}"/>
    <cellStyle name="20% - Accent3 2 2 3 14" xfId="6297" xr:uid="{00000000-0005-0000-0000-000098180000}"/>
    <cellStyle name="20% - Accent3 2 2 3 15" xfId="6298" xr:uid="{00000000-0005-0000-0000-000099180000}"/>
    <cellStyle name="20% - Accent3 2 2 3 16" xfId="6299" xr:uid="{00000000-0005-0000-0000-00009A180000}"/>
    <cellStyle name="20% - Accent3 2 2 3 17" xfId="6300" xr:uid="{00000000-0005-0000-0000-00009B180000}"/>
    <cellStyle name="20% - Accent3 2 2 3 18" xfId="6301" xr:uid="{00000000-0005-0000-0000-00009C180000}"/>
    <cellStyle name="20% - Accent3 2 2 3 19" xfId="6302" xr:uid="{00000000-0005-0000-0000-00009D180000}"/>
    <cellStyle name="20% - Accent3 2 2 3 2" xfId="6303" xr:uid="{00000000-0005-0000-0000-00009E180000}"/>
    <cellStyle name="20% - Accent3 2 2 3 3" xfId="6304" xr:uid="{00000000-0005-0000-0000-00009F180000}"/>
    <cellStyle name="20% - Accent3 2 2 3 4" xfId="6305" xr:uid="{00000000-0005-0000-0000-0000A0180000}"/>
    <cellStyle name="20% - Accent3 2 2 3 5" xfId="6306" xr:uid="{00000000-0005-0000-0000-0000A1180000}"/>
    <cellStyle name="20% - Accent3 2 2 3 6" xfId="6307" xr:uid="{00000000-0005-0000-0000-0000A2180000}"/>
    <cellStyle name="20% - Accent3 2 2 3 7" xfId="6308" xr:uid="{00000000-0005-0000-0000-0000A3180000}"/>
    <cellStyle name="20% - Accent3 2 2 3 8" xfId="6309" xr:uid="{00000000-0005-0000-0000-0000A4180000}"/>
    <cellStyle name="20% - Accent3 2 2 3 9" xfId="6310" xr:uid="{00000000-0005-0000-0000-0000A5180000}"/>
    <cellStyle name="20% - Accent3 2 2 30" xfId="6311" xr:uid="{00000000-0005-0000-0000-0000A6180000}"/>
    <cellStyle name="20% - Accent3 2 2 30 10" xfId="6312" xr:uid="{00000000-0005-0000-0000-0000A7180000}"/>
    <cellStyle name="20% - Accent3 2 2 30 11" xfId="6313" xr:uid="{00000000-0005-0000-0000-0000A8180000}"/>
    <cellStyle name="20% - Accent3 2 2 30 12" xfId="6314" xr:uid="{00000000-0005-0000-0000-0000A9180000}"/>
    <cellStyle name="20% - Accent3 2 2 30 13" xfId="6315" xr:uid="{00000000-0005-0000-0000-0000AA180000}"/>
    <cellStyle name="20% - Accent3 2 2 30 14" xfId="6316" xr:uid="{00000000-0005-0000-0000-0000AB180000}"/>
    <cellStyle name="20% - Accent3 2 2 30 15" xfId="6317" xr:uid="{00000000-0005-0000-0000-0000AC180000}"/>
    <cellStyle name="20% - Accent3 2 2 30 16" xfId="6318" xr:uid="{00000000-0005-0000-0000-0000AD180000}"/>
    <cellStyle name="20% - Accent3 2 2 30 17" xfId="6319" xr:uid="{00000000-0005-0000-0000-0000AE180000}"/>
    <cellStyle name="20% - Accent3 2 2 30 18" xfId="6320" xr:uid="{00000000-0005-0000-0000-0000AF180000}"/>
    <cellStyle name="20% - Accent3 2 2 30 19" xfId="6321" xr:uid="{00000000-0005-0000-0000-0000B0180000}"/>
    <cellStyle name="20% - Accent3 2 2 30 2" xfId="6322" xr:uid="{00000000-0005-0000-0000-0000B1180000}"/>
    <cellStyle name="20% - Accent3 2 2 30 3" xfId="6323" xr:uid="{00000000-0005-0000-0000-0000B2180000}"/>
    <cellStyle name="20% - Accent3 2 2 30 4" xfId="6324" xr:uid="{00000000-0005-0000-0000-0000B3180000}"/>
    <cellStyle name="20% - Accent3 2 2 30 5" xfId="6325" xr:uid="{00000000-0005-0000-0000-0000B4180000}"/>
    <cellStyle name="20% - Accent3 2 2 30 6" xfId="6326" xr:uid="{00000000-0005-0000-0000-0000B5180000}"/>
    <cellStyle name="20% - Accent3 2 2 30 7" xfId="6327" xr:uid="{00000000-0005-0000-0000-0000B6180000}"/>
    <cellStyle name="20% - Accent3 2 2 30 8" xfId="6328" xr:uid="{00000000-0005-0000-0000-0000B7180000}"/>
    <cellStyle name="20% - Accent3 2 2 30 9" xfId="6329" xr:uid="{00000000-0005-0000-0000-0000B8180000}"/>
    <cellStyle name="20% - Accent3 2 2 31" xfId="6330" xr:uid="{00000000-0005-0000-0000-0000B9180000}"/>
    <cellStyle name="20% - Accent3 2 2 31 10" xfId="6331" xr:uid="{00000000-0005-0000-0000-0000BA180000}"/>
    <cellStyle name="20% - Accent3 2 2 31 11" xfId="6332" xr:uid="{00000000-0005-0000-0000-0000BB180000}"/>
    <cellStyle name="20% - Accent3 2 2 31 12" xfId="6333" xr:uid="{00000000-0005-0000-0000-0000BC180000}"/>
    <cellStyle name="20% - Accent3 2 2 31 13" xfId="6334" xr:uid="{00000000-0005-0000-0000-0000BD180000}"/>
    <cellStyle name="20% - Accent3 2 2 31 14" xfId="6335" xr:uid="{00000000-0005-0000-0000-0000BE180000}"/>
    <cellStyle name="20% - Accent3 2 2 31 15" xfId="6336" xr:uid="{00000000-0005-0000-0000-0000BF180000}"/>
    <cellStyle name="20% - Accent3 2 2 31 16" xfId="6337" xr:uid="{00000000-0005-0000-0000-0000C0180000}"/>
    <cellStyle name="20% - Accent3 2 2 31 17" xfId="6338" xr:uid="{00000000-0005-0000-0000-0000C1180000}"/>
    <cellStyle name="20% - Accent3 2 2 31 18" xfId="6339" xr:uid="{00000000-0005-0000-0000-0000C2180000}"/>
    <cellStyle name="20% - Accent3 2 2 31 19" xfId="6340" xr:uid="{00000000-0005-0000-0000-0000C3180000}"/>
    <cellStyle name="20% - Accent3 2 2 31 2" xfId="6341" xr:uid="{00000000-0005-0000-0000-0000C4180000}"/>
    <cellStyle name="20% - Accent3 2 2 31 3" xfId="6342" xr:uid="{00000000-0005-0000-0000-0000C5180000}"/>
    <cellStyle name="20% - Accent3 2 2 31 4" xfId="6343" xr:uid="{00000000-0005-0000-0000-0000C6180000}"/>
    <cellStyle name="20% - Accent3 2 2 31 5" xfId="6344" xr:uid="{00000000-0005-0000-0000-0000C7180000}"/>
    <cellStyle name="20% - Accent3 2 2 31 6" xfId="6345" xr:uid="{00000000-0005-0000-0000-0000C8180000}"/>
    <cellStyle name="20% - Accent3 2 2 31 7" xfId="6346" xr:uid="{00000000-0005-0000-0000-0000C9180000}"/>
    <cellStyle name="20% - Accent3 2 2 31 8" xfId="6347" xr:uid="{00000000-0005-0000-0000-0000CA180000}"/>
    <cellStyle name="20% - Accent3 2 2 31 9" xfId="6348" xr:uid="{00000000-0005-0000-0000-0000CB180000}"/>
    <cellStyle name="20% - Accent3 2 2 32" xfId="6349" xr:uid="{00000000-0005-0000-0000-0000CC180000}"/>
    <cellStyle name="20% - Accent3 2 2 32 10" xfId="6350" xr:uid="{00000000-0005-0000-0000-0000CD180000}"/>
    <cellStyle name="20% - Accent3 2 2 32 11" xfId="6351" xr:uid="{00000000-0005-0000-0000-0000CE180000}"/>
    <cellStyle name="20% - Accent3 2 2 32 12" xfId="6352" xr:uid="{00000000-0005-0000-0000-0000CF180000}"/>
    <cellStyle name="20% - Accent3 2 2 32 13" xfId="6353" xr:uid="{00000000-0005-0000-0000-0000D0180000}"/>
    <cellStyle name="20% - Accent3 2 2 32 14" xfId="6354" xr:uid="{00000000-0005-0000-0000-0000D1180000}"/>
    <cellStyle name="20% - Accent3 2 2 32 15" xfId="6355" xr:uid="{00000000-0005-0000-0000-0000D2180000}"/>
    <cellStyle name="20% - Accent3 2 2 32 16" xfId="6356" xr:uid="{00000000-0005-0000-0000-0000D3180000}"/>
    <cellStyle name="20% - Accent3 2 2 32 17" xfId="6357" xr:uid="{00000000-0005-0000-0000-0000D4180000}"/>
    <cellStyle name="20% - Accent3 2 2 32 18" xfId="6358" xr:uid="{00000000-0005-0000-0000-0000D5180000}"/>
    <cellStyle name="20% - Accent3 2 2 32 19" xfId="6359" xr:uid="{00000000-0005-0000-0000-0000D6180000}"/>
    <cellStyle name="20% - Accent3 2 2 32 2" xfId="6360" xr:uid="{00000000-0005-0000-0000-0000D7180000}"/>
    <cellStyle name="20% - Accent3 2 2 32 3" xfId="6361" xr:uid="{00000000-0005-0000-0000-0000D8180000}"/>
    <cellStyle name="20% - Accent3 2 2 32 4" xfId="6362" xr:uid="{00000000-0005-0000-0000-0000D9180000}"/>
    <cellStyle name="20% - Accent3 2 2 32 5" xfId="6363" xr:uid="{00000000-0005-0000-0000-0000DA180000}"/>
    <cellStyle name="20% - Accent3 2 2 32 6" xfId="6364" xr:uid="{00000000-0005-0000-0000-0000DB180000}"/>
    <cellStyle name="20% - Accent3 2 2 32 7" xfId="6365" xr:uid="{00000000-0005-0000-0000-0000DC180000}"/>
    <cellStyle name="20% - Accent3 2 2 32 8" xfId="6366" xr:uid="{00000000-0005-0000-0000-0000DD180000}"/>
    <cellStyle name="20% - Accent3 2 2 32 9" xfId="6367" xr:uid="{00000000-0005-0000-0000-0000DE180000}"/>
    <cellStyle name="20% - Accent3 2 2 33" xfId="6368" xr:uid="{00000000-0005-0000-0000-0000DF180000}"/>
    <cellStyle name="20% - Accent3 2 2 33 10" xfId="6369" xr:uid="{00000000-0005-0000-0000-0000E0180000}"/>
    <cellStyle name="20% - Accent3 2 2 33 11" xfId="6370" xr:uid="{00000000-0005-0000-0000-0000E1180000}"/>
    <cellStyle name="20% - Accent3 2 2 33 12" xfId="6371" xr:uid="{00000000-0005-0000-0000-0000E2180000}"/>
    <cellStyle name="20% - Accent3 2 2 33 13" xfId="6372" xr:uid="{00000000-0005-0000-0000-0000E3180000}"/>
    <cellStyle name="20% - Accent3 2 2 33 14" xfId="6373" xr:uid="{00000000-0005-0000-0000-0000E4180000}"/>
    <cellStyle name="20% - Accent3 2 2 33 15" xfId="6374" xr:uid="{00000000-0005-0000-0000-0000E5180000}"/>
    <cellStyle name="20% - Accent3 2 2 33 16" xfId="6375" xr:uid="{00000000-0005-0000-0000-0000E6180000}"/>
    <cellStyle name="20% - Accent3 2 2 33 17" xfId="6376" xr:uid="{00000000-0005-0000-0000-0000E7180000}"/>
    <cellStyle name="20% - Accent3 2 2 33 18" xfId="6377" xr:uid="{00000000-0005-0000-0000-0000E8180000}"/>
    <cellStyle name="20% - Accent3 2 2 33 19" xfId="6378" xr:uid="{00000000-0005-0000-0000-0000E9180000}"/>
    <cellStyle name="20% - Accent3 2 2 33 2" xfId="6379" xr:uid="{00000000-0005-0000-0000-0000EA180000}"/>
    <cellStyle name="20% - Accent3 2 2 33 3" xfId="6380" xr:uid="{00000000-0005-0000-0000-0000EB180000}"/>
    <cellStyle name="20% - Accent3 2 2 33 4" xfId="6381" xr:uid="{00000000-0005-0000-0000-0000EC180000}"/>
    <cellStyle name="20% - Accent3 2 2 33 5" xfId="6382" xr:uid="{00000000-0005-0000-0000-0000ED180000}"/>
    <cellStyle name="20% - Accent3 2 2 33 6" xfId="6383" xr:uid="{00000000-0005-0000-0000-0000EE180000}"/>
    <cellStyle name="20% - Accent3 2 2 33 7" xfId="6384" xr:uid="{00000000-0005-0000-0000-0000EF180000}"/>
    <cellStyle name="20% - Accent3 2 2 33 8" xfId="6385" xr:uid="{00000000-0005-0000-0000-0000F0180000}"/>
    <cellStyle name="20% - Accent3 2 2 33 9" xfId="6386" xr:uid="{00000000-0005-0000-0000-0000F1180000}"/>
    <cellStyle name="20% - Accent3 2 2 34" xfId="6387" xr:uid="{00000000-0005-0000-0000-0000F2180000}"/>
    <cellStyle name="20% - Accent3 2 2 34 10" xfId="6388" xr:uid="{00000000-0005-0000-0000-0000F3180000}"/>
    <cellStyle name="20% - Accent3 2 2 34 11" xfId="6389" xr:uid="{00000000-0005-0000-0000-0000F4180000}"/>
    <cellStyle name="20% - Accent3 2 2 34 12" xfId="6390" xr:uid="{00000000-0005-0000-0000-0000F5180000}"/>
    <cellStyle name="20% - Accent3 2 2 34 13" xfId="6391" xr:uid="{00000000-0005-0000-0000-0000F6180000}"/>
    <cellStyle name="20% - Accent3 2 2 34 14" xfId="6392" xr:uid="{00000000-0005-0000-0000-0000F7180000}"/>
    <cellStyle name="20% - Accent3 2 2 34 15" xfId="6393" xr:uid="{00000000-0005-0000-0000-0000F8180000}"/>
    <cellStyle name="20% - Accent3 2 2 34 16" xfId="6394" xr:uid="{00000000-0005-0000-0000-0000F9180000}"/>
    <cellStyle name="20% - Accent3 2 2 34 17" xfId="6395" xr:uid="{00000000-0005-0000-0000-0000FA180000}"/>
    <cellStyle name="20% - Accent3 2 2 34 18" xfId="6396" xr:uid="{00000000-0005-0000-0000-0000FB180000}"/>
    <cellStyle name="20% - Accent3 2 2 34 19" xfId="6397" xr:uid="{00000000-0005-0000-0000-0000FC180000}"/>
    <cellStyle name="20% - Accent3 2 2 34 2" xfId="6398" xr:uid="{00000000-0005-0000-0000-0000FD180000}"/>
    <cellStyle name="20% - Accent3 2 2 34 3" xfId="6399" xr:uid="{00000000-0005-0000-0000-0000FE180000}"/>
    <cellStyle name="20% - Accent3 2 2 34 4" xfId="6400" xr:uid="{00000000-0005-0000-0000-0000FF180000}"/>
    <cellStyle name="20% - Accent3 2 2 34 5" xfId="6401" xr:uid="{00000000-0005-0000-0000-000000190000}"/>
    <cellStyle name="20% - Accent3 2 2 34 6" xfId="6402" xr:uid="{00000000-0005-0000-0000-000001190000}"/>
    <cellStyle name="20% - Accent3 2 2 34 7" xfId="6403" xr:uid="{00000000-0005-0000-0000-000002190000}"/>
    <cellStyle name="20% - Accent3 2 2 34 8" xfId="6404" xr:uid="{00000000-0005-0000-0000-000003190000}"/>
    <cellStyle name="20% - Accent3 2 2 34 9" xfId="6405" xr:uid="{00000000-0005-0000-0000-000004190000}"/>
    <cellStyle name="20% - Accent3 2 2 35" xfId="6406" xr:uid="{00000000-0005-0000-0000-000005190000}"/>
    <cellStyle name="20% - Accent3 2 2 35 10" xfId="6407" xr:uid="{00000000-0005-0000-0000-000006190000}"/>
    <cellStyle name="20% - Accent3 2 2 35 11" xfId="6408" xr:uid="{00000000-0005-0000-0000-000007190000}"/>
    <cellStyle name="20% - Accent3 2 2 35 12" xfId="6409" xr:uid="{00000000-0005-0000-0000-000008190000}"/>
    <cellStyle name="20% - Accent3 2 2 35 13" xfId="6410" xr:uid="{00000000-0005-0000-0000-000009190000}"/>
    <cellStyle name="20% - Accent3 2 2 35 14" xfId="6411" xr:uid="{00000000-0005-0000-0000-00000A190000}"/>
    <cellStyle name="20% - Accent3 2 2 35 15" xfId="6412" xr:uid="{00000000-0005-0000-0000-00000B190000}"/>
    <cellStyle name="20% - Accent3 2 2 35 16" xfId="6413" xr:uid="{00000000-0005-0000-0000-00000C190000}"/>
    <cellStyle name="20% - Accent3 2 2 35 17" xfId="6414" xr:uid="{00000000-0005-0000-0000-00000D190000}"/>
    <cellStyle name="20% - Accent3 2 2 35 18" xfId="6415" xr:uid="{00000000-0005-0000-0000-00000E190000}"/>
    <cellStyle name="20% - Accent3 2 2 35 19" xfId="6416" xr:uid="{00000000-0005-0000-0000-00000F190000}"/>
    <cellStyle name="20% - Accent3 2 2 35 2" xfId="6417" xr:uid="{00000000-0005-0000-0000-000010190000}"/>
    <cellStyle name="20% - Accent3 2 2 35 3" xfId="6418" xr:uid="{00000000-0005-0000-0000-000011190000}"/>
    <cellStyle name="20% - Accent3 2 2 35 4" xfId="6419" xr:uid="{00000000-0005-0000-0000-000012190000}"/>
    <cellStyle name="20% - Accent3 2 2 35 5" xfId="6420" xr:uid="{00000000-0005-0000-0000-000013190000}"/>
    <cellStyle name="20% - Accent3 2 2 35 6" xfId="6421" xr:uid="{00000000-0005-0000-0000-000014190000}"/>
    <cellStyle name="20% - Accent3 2 2 35 7" xfId="6422" xr:uid="{00000000-0005-0000-0000-000015190000}"/>
    <cellStyle name="20% - Accent3 2 2 35 8" xfId="6423" xr:uid="{00000000-0005-0000-0000-000016190000}"/>
    <cellStyle name="20% - Accent3 2 2 35 9" xfId="6424" xr:uid="{00000000-0005-0000-0000-000017190000}"/>
    <cellStyle name="20% - Accent3 2 2 36" xfId="6425" xr:uid="{00000000-0005-0000-0000-000018190000}"/>
    <cellStyle name="20% - Accent3 2 2 36 10" xfId="6426" xr:uid="{00000000-0005-0000-0000-000019190000}"/>
    <cellStyle name="20% - Accent3 2 2 36 11" xfId="6427" xr:uid="{00000000-0005-0000-0000-00001A190000}"/>
    <cellStyle name="20% - Accent3 2 2 36 12" xfId="6428" xr:uid="{00000000-0005-0000-0000-00001B190000}"/>
    <cellStyle name="20% - Accent3 2 2 36 13" xfId="6429" xr:uid="{00000000-0005-0000-0000-00001C190000}"/>
    <cellStyle name="20% - Accent3 2 2 36 14" xfId="6430" xr:uid="{00000000-0005-0000-0000-00001D190000}"/>
    <cellStyle name="20% - Accent3 2 2 36 15" xfId="6431" xr:uid="{00000000-0005-0000-0000-00001E190000}"/>
    <cellStyle name="20% - Accent3 2 2 36 16" xfId="6432" xr:uid="{00000000-0005-0000-0000-00001F190000}"/>
    <cellStyle name="20% - Accent3 2 2 36 17" xfId="6433" xr:uid="{00000000-0005-0000-0000-000020190000}"/>
    <cellStyle name="20% - Accent3 2 2 36 18" xfId="6434" xr:uid="{00000000-0005-0000-0000-000021190000}"/>
    <cellStyle name="20% - Accent3 2 2 36 19" xfId="6435" xr:uid="{00000000-0005-0000-0000-000022190000}"/>
    <cellStyle name="20% - Accent3 2 2 36 2" xfId="6436" xr:uid="{00000000-0005-0000-0000-000023190000}"/>
    <cellStyle name="20% - Accent3 2 2 36 3" xfId="6437" xr:uid="{00000000-0005-0000-0000-000024190000}"/>
    <cellStyle name="20% - Accent3 2 2 36 4" xfId="6438" xr:uid="{00000000-0005-0000-0000-000025190000}"/>
    <cellStyle name="20% - Accent3 2 2 36 5" xfId="6439" xr:uid="{00000000-0005-0000-0000-000026190000}"/>
    <cellStyle name="20% - Accent3 2 2 36 6" xfId="6440" xr:uid="{00000000-0005-0000-0000-000027190000}"/>
    <cellStyle name="20% - Accent3 2 2 36 7" xfId="6441" xr:uid="{00000000-0005-0000-0000-000028190000}"/>
    <cellStyle name="20% - Accent3 2 2 36 8" xfId="6442" xr:uid="{00000000-0005-0000-0000-000029190000}"/>
    <cellStyle name="20% - Accent3 2 2 36 9" xfId="6443" xr:uid="{00000000-0005-0000-0000-00002A190000}"/>
    <cellStyle name="20% - Accent3 2 2 37" xfId="6444" xr:uid="{00000000-0005-0000-0000-00002B190000}"/>
    <cellStyle name="20% - Accent3 2 2 37 10" xfId="6445" xr:uid="{00000000-0005-0000-0000-00002C190000}"/>
    <cellStyle name="20% - Accent3 2 2 37 11" xfId="6446" xr:uid="{00000000-0005-0000-0000-00002D190000}"/>
    <cellStyle name="20% - Accent3 2 2 37 12" xfId="6447" xr:uid="{00000000-0005-0000-0000-00002E190000}"/>
    <cellStyle name="20% - Accent3 2 2 37 13" xfId="6448" xr:uid="{00000000-0005-0000-0000-00002F190000}"/>
    <cellStyle name="20% - Accent3 2 2 37 14" xfId="6449" xr:uid="{00000000-0005-0000-0000-000030190000}"/>
    <cellStyle name="20% - Accent3 2 2 37 15" xfId="6450" xr:uid="{00000000-0005-0000-0000-000031190000}"/>
    <cellStyle name="20% - Accent3 2 2 37 16" xfId="6451" xr:uid="{00000000-0005-0000-0000-000032190000}"/>
    <cellStyle name="20% - Accent3 2 2 37 17" xfId="6452" xr:uid="{00000000-0005-0000-0000-000033190000}"/>
    <cellStyle name="20% - Accent3 2 2 37 18" xfId="6453" xr:uid="{00000000-0005-0000-0000-000034190000}"/>
    <cellStyle name="20% - Accent3 2 2 37 19" xfId="6454" xr:uid="{00000000-0005-0000-0000-000035190000}"/>
    <cellStyle name="20% - Accent3 2 2 37 2" xfId="6455" xr:uid="{00000000-0005-0000-0000-000036190000}"/>
    <cellStyle name="20% - Accent3 2 2 37 3" xfId="6456" xr:uid="{00000000-0005-0000-0000-000037190000}"/>
    <cellStyle name="20% - Accent3 2 2 37 4" xfId="6457" xr:uid="{00000000-0005-0000-0000-000038190000}"/>
    <cellStyle name="20% - Accent3 2 2 37 5" xfId="6458" xr:uid="{00000000-0005-0000-0000-000039190000}"/>
    <cellStyle name="20% - Accent3 2 2 37 6" xfId="6459" xr:uid="{00000000-0005-0000-0000-00003A190000}"/>
    <cellStyle name="20% - Accent3 2 2 37 7" xfId="6460" xr:uid="{00000000-0005-0000-0000-00003B190000}"/>
    <cellStyle name="20% - Accent3 2 2 37 8" xfId="6461" xr:uid="{00000000-0005-0000-0000-00003C190000}"/>
    <cellStyle name="20% - Accent3 2 2 37 9" xfId="6462" xr:uid="{00000000-0005-0000-0000-00003D190000}"/>
    <cellStyle name="20% - Accent3 2 2 38" xfId="6463" xr:uid="{00000000-0005-0000-0000-00003E190000}"/>
    <cellStyle name="20% - Accent3 2 2 38 10" xfId="6464" xr:uid="{00000000-0005-0000-0000-00003F190000}"/>
    <cellStyle name="20% - Accent3 2 2 38 11" xfId="6465" xr:uid="{00000000-0005-0000-0000-000040190000}"/>
    <cellStyle name="20% - Accent3 2 2 38 12" xfId="6466" xr:uid="{00000000-0005-0000-0000-000041190000}"/>
    <cellStyle name="20% - Accent3 2 2 38 13" xfId="6467" xr:uid="{00000000-0005-0000-0000-000042190000}"/>
    <cellStyle name="20% - Accent3 2 2 38 14" xfId="6468" xr:uid="{00000000-0005-0000-0000-000043190000}"/>
    <cellStyle name="20% - Accent3 2 2 38 15" xfId="6469" xr:uid="{00000000-0005-0000-0000-000044190000}"/>
    <cellStyle name="20% - Accent3 2 2 38 16" xfId="6470" xr:uid="{00000000-0005-0000-0000-000045190000}"/>
    <cellStyle name="20% - Accent3 2 2 38 17" xfId="6471" xr:uid="{00000000-0005-0000-0000-000046190000}"/>
    <cellStyle name="20% - Accent3 2 2 38 18" xfId="6472" xr:uid="{00000000-0005-0000-0000-000047190000}"/>
    <cellStyle name="20% - Accent3 2 2 38 19" xfId="6473" xr:uid="{00000000-0005-0000-0000-000048190000}"/>
    <cellStyle name="20% - Accent3 2 2 38 2" xfId="6474" xr:uid="{00000000-0005-0000-0000-000049190000}"/>
    <cellStyle name="20% - Accent3 2 2 38 3" xfId="6475" xr:uid="{00000000-0005-0000-0000-00004A190000}"/>
    <cellStyle name="20% - Accent3 2 2 38 4" xfId="6476" xr:uid="{00000000-0005-0000-0000-00004B190000}"/>
    <cellStyle name="20% - Accent3 2 2 38 5" xfId="6477" xr:uid="{00000000-0005-0000-0000-00004C190000}"/>
    <cellStyle name="20% - Accent3 2 2 38 6" xfId="6478" xr:uid="{00000000-0005-0000-0000-00004D190000}"/>
    <cellStyle name="20% - Accent3 2 2 38 7" xfId="6479" xr:uid="{00000000-0005-0000-0000-00004E190000}"/>
    <cellStyle name="20% - Accent3 2 2 38 8" xfId="6480" xr:uid="{00000000-0005-0000-0000-00004F190000}"/>
    <cellStyle name="20% - Accent3 2 2 38 9" xfId="6481" xr:uid="{00000000-0005-0000-0000-000050190000}"/>
    <cellStyle name="20% - Accent3 2 2 39" xfId="6482" xr:uid="{00000000-0005-0000-0000-000051190000}"/>
    <cellStyle name="20% - Accent3 2 2 39 10" xfId="6483" xr:uid="{00000000-0005-0000-0000-000052190000}"/>
    <cellStyle name="20% - Accent3 2 2 39 11" xfId="6484" xr:uid="{00000000-0005-0000-0000-000053190000}"/>
    <cellStyle name="20% - Accent3 2 2 39 12" xfId="6485" xr:uid="{00000000-0005-0000-0000-000054190000}"/>
    <cellStyle name="20% - Accent3 2 2 39 13" xfId="6486" xr:uid="{00000000-0005-0000-0000-000055190000}"/>
    <cellStyle name="20% - Accent3 2 2 39 14" xfId="6487" xr:uid="{00000000-0005-0000-0000-000056190000}"/>
    <cellStyle name="20% - Accent3 2 2 39 15" xfId="6488" xr:uid="{00000000-0005-0000-0000-000057190000}"/>
    <cellStyle name="20% - Accent3 2 2 39 16" xfId="6489" xr:uid="{00000000-0005-0000-0000-000058190000}"/>
    <cellStyle name="20% - Accent3 2 2 39 17" xfId="6490" xr:uid="{00000000-0005-0000-0000-000059190000}"/>
    <cellStyle name="20% - Accent3 2 2 39 18" xfId="6491" xr:uid="{00000000-0005-0000-0000-00005A190000}"/>
    <cellStyle name="20% - Accent3 2 2 39 19" xfId="6492" xr:uid="{00000000-0005-0000-0000-00005B190000}"/>
    <cellStyle name="20% - Accent3 2 2 39 2" xfId="6493" xr:uid="{00000000-0005-0000-0000-00005C190000}"/>
    <cellStyle name="20% - Accent3 2 2 39 3" xfId="6494" xr:uid="{00000000-0005-0000-0000-00005D190000}"/>
    <cellStyle name="20% - Accent3 2 2 39 4" xfId="6495" xr:uid="{00000000-0005-0000-0000-00005E190000}"/>
    <cellStyle name="20% - Accent3 2 2 39 5" xfId="6496" xr:uid="{00000000-0005-0000-0000-00005F190000}"/>
    <cellStyle name="20% - Accent3 2 2 39 6" xfId="6497" xr:uid="{00000000-0005-0000-0000-000060190000}"/>
    <cellStyle name="20% - Accent3 2 2 39 7" xfId="6498" xr:uid="{00000000-0005-0000-0000-000061190000}"/>
    <cellStyle name="20% - Accent3 2 2 39 8" xfId="6499" xr:uid="{00000000-0005-0000-0000-000062190000}"/>
    <cellStyle name="20% - Accent3 2 2 39 9" xfId="6500" xr:uid="{00000000-0005-0000-0000-000063190000}"/>
    <cellStyle name="20% - Accent3 2 2 4" xfId="6501" xr:uid="{00000000-0005-0000-0000-000064190000}"/>
    <cellStyle name="20% - Accent3 2 2 4 10" xfId="6502" xr:uid="{00000000-0005-0000-0000-000065190000}"/>
    <cellStyle name="20% - Accent3 2 2 4 11" xfId="6503" xr:uid="{00000000-0005-0000-0000-000066190000}"/>
    <cellStyle name="20% - Accent3 2 2 4 12" xfId="6504" xr:uid="{00000000-0005-0000-0000-000067190000}"/>
    <cellStyle name="20% - Accent3 2 2 4 13" xfId="6505" xr:uid="{00000000-0005-0000-0000-000068190000}"/>
    <cellStyle name="20% - Accent3 2 2 4 14" xfId="6506" xr:uid="{00000000-0005-0000-0000-000069190000}"/>
    <cellStyle name="20% - Accent3 2 2 4 15" xfId="6507" xr:uid="{00000000-0005-0000-0000-00006A190000}"/>
    <cellStyle name="20% - Accent3 2 2 4 16" xfId="6508" xr:uid="{00000000-0005-0000-0000-00006B190000}"/>
    <cellStyle name="20% - Accent3 2 2 4 17" xfId="6509" xr:uid="{00000000-0005-0000-0000-00006C190000}"/>
    <cellStyle name="20% - Accent3 2 2 4 18" xfId="6510" xr:uid="{00000000-0005-0000-0000-00006D190000}"/>
    <cellStyle name="20% - Accent3 2 2 4 19" xfId="6511" xr:uid="{00000000-0005-0000-0000-00006E190000}"/>
    <cellStyle name="20% - Accent3 2 2 4 2" xfId="6512" xr:uid="{00000000-0005-0000-0000-00006F190000}"/>
    <cellStyle name="20% - Accent3 2 2 4 3" xfId="6513" xr:uid="{00000000-0005-0000-0000-000070190000}"/>
    <cellStyle name="20% - Accent3 2 2 4 4" xfId="6514" xr:uid="{00000000-0005-0000-0000-000071190000}"/>
    <cellStyle name="20% - Accent3 2 2 4 5" xfId="6515" xr:uid="{00000000-0005-0000-0000-000072190000}"/>
    <cellStyle name="20% - Accent3 2 2 4 6" xfId="6516" xr:uid="{00000000-0005-0000-0000-000073190000}"/>
    <cellStyle name="20% - Accent3 2 2 4 7" xfId="6517" xr:uid="{00000000-0005-0000-0000-000074190000}"/>
    <cellStyle name="20% - Accent3 2 2 4 8" xfId="6518" xr:uid="{00000000-0005-0000-0000-000075190000}"/>
    <cellStyle name="20% - Accent3 2 2 4 9" xfId="6519" xr:uid="{00000000-0005-0000-0000-000076190000}"/>
    <cellStyle name="20% - Accent3 2 2 40" xfId="6520" xr:uid="{00000000-0005-0000-0000-000077190000}"/>
    <cellStyle name="20% - Accent3 2 2 40 10" xfId="6521" xr:uid="{00000000-0005-0000-0000-000078190000}"/>
    <cellStyle name="20% - Accent3 2 2 40 11" xfId="6522" xr:uid="{00000000-0005-0000-0000-000079190000}"/>
    <cellStyle name="20% - Accent3 2 2 40 12" xfId="6523" xr:uid="{00000000-0005-0000-0000-00007A190000}"/>
    <cellStyle name="20% - Accent3 2 2 40 13" xfId="6524" xr:uid="{00000000-0005-0000-0000-00007B190000}"/>
    <cellStyle name="20% - Accent3 2 2 40 14" xfId="6525" xr:uid="{00000000-0005-0000-0000-00007C190000}"/>
    <cellStyle name="20% - Accent3 2 2 40 15" xfId="6526" xr:uid="{00000000-0005-0000-0000-00007D190000}"/>
    <cellStyle name="20% - Accent3 2 2 40 16" xfId="6527" xr:uid="{00000000-0005-0000-0000-00007E190000}"/>
    <cellStyle name="20% - Accent3 2 2 40 17" xfId="6528" xr:uid="{00000000-0005-0000-0000-00007F190000}"/>
    <cellStyle name="20% - Accent3 2 2 40 18" xfId="6529" xr:uid="{00000000-0005-0000-0000-000080190000}"/>
    <cellStyle name="20% - Accent3 2 2 40 19" xfId="6530" xr:uid="{00000000-0005-0000-0000-000081190000}"/>
    <cellStyle name="20% - Accent3 2 2 40 2" xfId="6531" xr:uid="{00000000-0005-0000-0000-000082190000}"/>
    <cellStyle name="20% - Accent3 2 2 40 3" xfId="6532" xr:uid="{00000000-0005-0000-0000-000083190000}"/>
    <cellStyle name="20% - Accent3 2 2 40 4" xfId="6533" xr:uid="{00000000-0005-0000-0000-000084190000}"/>
    <cellStyle name="20% - Accent3 2 2 40 5" xfId="6534" xr:uid="{00000000-0005-0000-0000-000085190000}"/>
    <cellStyle name="20% - Accent3 2 2 40 6" xfId="6535" xr:uid="{00000000-0005-0000-0000-000086190000}"/>
    <cellStyle name="20% - Accent3 2 2 40 7" xfId="6536" xr:uid="{00000000-0005-0000-0000-000087190000}"/>
    <cellStyle name="20% - Accent3 2 2 40 8" xfId="6537" xr:uid="{00000000-0005-0000-0000-000088190000}"/>
    <cellStyle name="20% - Accent3 2 2 40 9" xfId="6538" xr:uid="{00000000-0005-0000-0000-000089190000}"/>
    <cellStyle name="20% - Accent3 2 2 41" xfId="6539" xr:uid="{00000000-0005-0000-0000-00008A190000}"/>
    <cellStyle name="20% - Accent3 2 2 41 10" xfId="6540" xr:uid="{00000000-0005-0000-0000-00008B190000}"/>
    <cellStyle name="20% - Accent3 2 2 41 11" xfId="6541" xr:uid="{00000000-0005-0000-0000-00008C190000}"/>
    <cellStyle name="20% - Accent3 2 2 41 12" xfId="6542" xr:uid="{00000000-0005-0000-0000-00008D190000}"/>
    <cellStyle name="20% - Accent3 2 2 41 13" xfId="6543" xr:uid="{00000000-0005-0000-0000-00008E190000}"/>
    <cellStyle name="20% - Accent3 2 2 41 14" xfId="6544" xr:uid="{00000000-0005-0000-0000-00008F190000}"/>
    <cellStyle name="20% - Accent3 2 2 41 15" xfId="6545" xr:uid="{00000000-0005-0000-0000-000090190000}"/>
    <cellStyle name="20% - Accent3 2 2 41 16" xfId="6546" xr:uid="{00000000-0005-0000-0000-000091190000}"/>
    <cellStyle name="20% - Accent3 2 2 41 17" xfId="6547" xr:uid="{00000000-0005-0000-0000-000092190000}"/>
    <cellStyle name="20% - Accent3 2 2 41 18" xfId="6548" xr:uid="{00000000-0005-0000-0000-000093190000}"/>
    <cellStyle name="20% - Accent3 2 2 41 19" xfId="6549" xr:uid="{00000000-0005-0000-0000-000094190000}"/>
    <cellStyle name="20% - Accent3 2 2 41 2" xfId="6550" xr:uid="{00000000-0005-0000-0000-000095190000}"/>
    <cellStyle name="20% - Accent3 2 2 41 3" xfId="6551" xr:uid="{00000000-0005-0000-0000-000096190000}"/>
    <cellStyle name="20% - Accent3 2 2 41 4" xfId="6552" xr:uid="{00000000-0005-0000-0000-000097190000}"/>
    <cellStyle name="20% - Accent3 2 2 41 5" xfId="6553" xr:uid="{00000000-0005-0000-0000-000098190000}"/>
    <cellStyle name="20% - Accent3 2 2 41 6" xfId="6554" xr:uid="{00000000-0005-0000-0000-000099190000}"/>
    <cellStyle name="20% - Accent3 2 2 41 7" xfId="6555" xr:uid="{00000000-0005-0000-0000-00009A190000}"/>
    <cellStyle name="20% - Accent3 2 2 41 8" xfId="6556" xr:uid="{00000000-0005-0000-0000-00009B190000}"/>
    <cellStyle name="20% - Accent3 2 2 41 9" xfId="6557" xr:uid="{00000000-0005-0000-0000-00009C190000}"/>
    <cellStyle name="20% - Accent3 2 2 42" xfId="6558" xr:uid="{00000000-0005-0000-0000-00009D190000}"/>
    <cellStyle name="20% - Accent3 2 2 42 10" xfId="6559" xr:uid="{00000000-0005-0000-0000-00009E190000}"/>
    <cellStyle name="20% - Accent3 2 2 42 11" xfId="6560" xr:uid="{00000000-0005-0000-0000-00009F190000}"/>
    <cellStyle name="20% - Accent3 2 2 42 12" xfId="6561" xr:uid="{00000000-0005-0000-0000-0000A0190000}"/>
    <cellStyle name="20% - Accent3 2 2 42 13" xfId="6562" xr:uid="{00000000-0005-0000-0000-0000A1190000}"/>
    <cellStyle name="20% - Accent3 2 2 42 14" xfId="6563" xr:uid="{00000000-0005-0000-0000-0000A2190000}"/>
    <cellStyle name="20% - Accent3 2 2 42 15" xfId="6564" xr:uid="{00000000-0005-0000-0000-0000A3190000}"/>
    <cellStyle name="20% - Accent3 2 2 42 16" xfId="6565" xr:uid="{00000000-0005-0000-0000-0000A4190000}"/>
    <cellStyle name="20% - Accent3 2 2 42 17" xfId="6566" xr:uid="{00000000-0005-0000-0000-0000A5190000}"/>
    <cellStyle name="20% - Accent3 2 2 42 18" xfId="6567" xr:uid="{00000000-0005-0000-0000-0000A6190000}"/>
    <cellStyle name="20% - Accent3 2 2 42 19" xfId="6568" xr:uid="{00000000-0005-0000-0000-0000A7190000}"/>
    <cellStyle name="20% - Accent3 2 2 42 2" xfId="6569" xr:uid="{00000000-0005-0000-0000-0000A8190000}"/>
    <cellStyle name="20% - Accent3 2 2 42 3" xfId="6570" xr:uid="{00000000-0005-0000-0000-0000A9190000}"/>
    <cellStyle name="20% - Accent3 2 2 42 4" xfId="6571" xr:uid="{00000000-0005-0000-0000-0000AA190000}"/>
    <cellStyle name="20% - Accent3 2 2 42 5" xfId="6572" xr:uid="{00000000-0005-0000-0000-0000AB190000}"/>
    <cellStyle name="20% - Accent3 2 2 42 6" xfId="6573" xr:uid="{00000000-0005-0000-0000-0000AC190000}"/>
    <cellStyle name="20% - Accent3 2 2 42 7" xfId="6574" xr:uid="{00000000-0005-0000-0000-0000AD190000}"/>
    <cellStyle name="20% - Accent3 2 2 42 8" xfId="6575" xr:uid="{00000000-0005-0000-0000-0000AE190000}"/>
    <cellStyle name="20% - Accent3 2 2 42 9" xfId="6576" xr:uid="{00000000-0005-0000-0000-0000AF190000}"/>
    <cellStyle name="20% - Accent3 2 2 43" xfId="6577" xr:uid="{00000000-0005-0000-0000-0000B0190000}"/>
    <cellStyle name="20% - Accent3 2 2 43 10" xfId="6578" xr:uid="{00000000-0005-0000-0000-0000B1190000}"/>
    <cellStyle name="20% - Accent3 2 2 43 11" xfId="6579" xr:uid="{00000000-0005-0000-0000-0000B2190000}"/>
    <cellStyle name="20% - Accent3 2 2 43 12" xfId="6580" xr:uid="{00000000-0005-0000-0000-0000B3190000}"/>
    <cellStyle name="20% - Accent3 2 2 43 13" xfId="6581" xr:uid="{00000000-0005-0000-0000-0000B4190000}"/>
    <cellStyle name="20% - Accent3 2 2 43 14" xfId="6582" xr:uid="{00000000-0005-0000-0000-0000B5190000}"/>
    <cellStyle name="20% - Accent3 2 2 43 15" xfId="6583" xr:uid="{00000000-0005-0000-0000-0000B6190000}"/>
    <cellStyle name="20% - Accent3 2 2 43 16" xfId="6584" xr:uid="{00000000-0005-0000-0000-0000B7190000}"/>
    <cellStyle name="20% - Accent3 2 2 43 17" xfId="6585" xr:uid="{00000000-0005-0000-0000-0000B8190000}"/>
    <cellStyle name="20% - Accent3 2 2 43 18" xfId="6586" xr:uid="{00000000-0005-0000-0000-0000B9190000}"/>
    <cellStyle name="20% - Accent3 2 2 43 19" xfId="6587" xr:uid="{00000000-0005-0000-0000-0000BA190000}"/>
    <cellStyle name="20% - Accent3 2 2 43 2" xfId="6588" xr:uid="{00000000-0005-0000-0000-0000BB190000}"/>
    <cellStyle name="20% - Accent3 2 2 43 3" xfId="6589" xr:uid="{00000000-0005-0000-0000-0000BC190000}"/>
    <cellStyle name="20% - Accent3 2 2 43 4" xfId="6590" xr:uid="{00000000-0005-0000-0000-0000BD190000}"/>
    <cellStyle name="20% - Accent3 2 2 43 5" xfId="6591" xr:uid="{00000000-0005-0000-0000-0000BE190000}"/>
    <cellStyle name="20% - Accent3 2 2 43 6" xfId="6592" xr:uid="{00000000-0005-0000-0000-0000BF190000}"/>
    <cellStyle name="20% - Accent3 2 2 43 7" xfId="6593" xr:uid="{00000000-0005-0000-0000-0000C0190000}"/>
    <cellStyle name="20% - Accent3 2 2 43 8" xfId="6594" xr:uid="{00000000-0005-0000-0000-0000C1190000}"/>
    <cellStyle name="20% - Accent3 2 2 43 9" xfId="6595" xr:uid="{00000000-0005-0000-0000-0000C2190000}"/>
    <cellStyle name="20% - Accent3 2 2 44" xfId="6596" xr:uid="{00000000-0005-0000-0000-0000C3190000}"/>
    <cellStyle name="20% - Accent3 2 2 44 10" xfId="6597" xr:uid="{00000000-0005-0000-0000-0000C4190000}"/>
    <cellStyle name="20% - Accent3 2 2 44 11" xfId="6598" xr:uid="{00000000-0005-0000-0000-0000C5190000}"/>
    <cellStyle name="20% - Accent3 2 2 44 12" xfId="6599" xr:uid="{00000000-0005-0000-0000-0000C6190000}"/>
    <cellStyle name="20% - Accent3 2 2 44 13" xfId="6600" xr:uid="{00000000-0005-0000-0000-0000C7190000}"/>
    <cellStyle name="20% - Accent3 2 2 44 14" xfId="6601" xr:uid="{00000000-0005-0000-0000-0000C8190000}"/>
    <cellStyle name="20% - Accent3 2 2 44 15" xfId="6602" xr:uid="{00000000-0005-0000-0000-0000C9190000}"/>
    <cellStyle name="20% - Accent3 2 2 44 16" xfId="6603" xr:uid="{00000000-0005-0000-0000-0000CA190000}"/>
    <cellStyle name="20% - Accent3 2 2 44 17" xfId="6604" xr:uid="{00000000-0005-0000-0000-0000CB190000}"/>
    <cellStyle name="20% - Accent3 2 2 44 18" xfId="6605" xr:uid="{00000000-0005-0000-0000-0000CC190000}"/>
    <cellStyle name="20% - Accent3 2 2 44 19" xfId="6606" xr:uid="{00000000-0005-0000-0000-0000CD190000}"/>
    <cellStyle name="20% - Accent3 2 2 44 2" xfId="6607" xr:uid="{00000000-0005-0000-0000-0000CE190000}"/>
    <cellStyle name="20% - Accent3 2 2 44 3" xfId="6608" xr:uid="{00000000-0005-0000-0000-0000CF190000}"/>
    <cellStyle name="20% - Accent3 2 2 44 4" xfId="6609" xr:uid="{00000000-0005-0000-0000-0000D0190000}"/>
    <cellStyle name="20% - Accent3 2 2 44 5" xfId="6610" xr:uid="{00000000-0005-0000-0000-0000D1190000}"/>
    <cellStyle name="20% - Accent3 2 2 44 6" xfId="6611" xr:uid="{00000000-0005-0000-0000-0000D2190000}"/>
    <cellStyle name="20% - Accent3 2 2 44 7" xfId="6612" xr:uid="{00000000-0005-0000-0000-0000D3190000}"/>
    <cellStyle name="20% - Accent3 2 2 44 8" xfId="6613" xr:uid="{00000000-0005-0000-0000-0000D4190000}"/>
    <cellStyle name="20% - Accent3 2 2 44 9" xfId="6614" xr:uid="{00000000-0005-0000-0000-0000D5190000}"/>
    <cellStyle name="20% - Accent3 2 2 45" xfId="6615" xr:uid="{00000000-0005-0000-0000-0000D6190000}"/>
    <cellStyle name="20% - Accent3 2 2 45 10" xfId="6616" xr:uid="{00000000-0005-0000-0000-0000D7190000}"/>
    <cellStyle name="20% - Accent3 2 2 45 11" xfId="6617" xr:uid="{00000000-0005-0000-0000-0000D8190000}"/>
    <cellStyle name="20% - Accent3 2 2 45 12" xfId="6618" xr:uid="{00000000-0005-0000-0000-0000D9190000}"/>
    <cellStyle name="20% - Accent3 2 2 45 13" xfId="6619" xr:uid="{00000000-0005-0000-0000-0000DA190000}"/>
    <cellStyle name="20% - Accent3 2 2 45 14" xfId="6620" xr:uid="{00000000-0005-0000-0000-0000DB190000}"/>
    <cellStyle name="20% - Accent3 2 2 45 15" xfId="6621" xr:uid="{00000000-0005-0000-0000-0000DC190000}"/>
    <cellStyle name="20% - Accent3 2 2 45 16" xfId="6622" xr:uid="{00000000-0005-0000-0000-0000DD190000}"/>
    <cellStyle name="20% - Accent3 2 2 45 17" xfId="6623" xr:uid="{00000000-0005-0000-0000-0000DE190000}"/>
    <cellStyle name="20% - Accent3 2 2 45 18" xfId="6624" xr:uid="{00000000-0005-0000-0000-0000DF190000}"/>
    <cellStyle name="20% - Accent3 2 2 45 19" xfId="6625" xr:uid="{00000000-0005-0000-0000-0000E0190000}"/>
    <cellStyle name="20% - Accent3 2 2 45 2" xfId="6626" xr:uid="{00000000-0005-0000-0000-0000E1190000}"/>
    <cellStyle name="20% - Accent3 2 2 45 3" xfId="6627" xr:uid="{00000000-0005-0000-0000-0000E2190000}"/>
    <cellStyle name="20% - Accent3 2 2 45 4" xfId="6628" xr:uid="{00000000-0005-0000-0000-0000E3190000}"/>
    <cellStyle name="20% - Accent3 2 2 45 5" xfId="6629" xr:uid="{00000000-0005-0000-0000-0000E4190000}"/>
    <cellStyle name="20% - Accent3 2 2 45 6" xfId="6630" xr:uid="{00000000-0005-0000-0000-0000E5190000}"/>
    <cellStyle name="20% - Accent3 2 2 45 7" xfId="6631" xr:uid="{00000000-0005-0000-0000-0000E6190000}"/>
    <cellStyle name="20% - Accent3 2 2 45 8" xfId="6632" xr:uid="{00000000-0005-0000-0000-0000E7190000}"/>
    <cellStyle name="20% - Accent3 2 2 45 9" xfId="6633" xr:uid="{00000000-0005-0000-0000-0000E8190000}"/>
    <cellStyle name="20% - Accent3 2 2 46" xfId="6634" xr:uid="{00000000-0005-0000-0000-0000E9190000}"/>
    <cellStyle name="20% - Accent3 2 2 46 10" xfId="6635" xr:uid="{00000000-0005-0000-0000-0000EA190000}"/>
    <cellStyle name="20% - Accent3 2 2 46 11" xfId="6636" xr:uid="{00000000-0005-0000-0000-0000EB190000}"/>
    <cellStyle name="20% - Accent3 2 2 46 12" xfId="6637" xr:uid="{00000000-0005-0000-0000-0000EC190000}"/>
    <cellStyle name="20% - Accent3 2 2 46 13" xfId="6638" xr:uid="{00000000-0005-0000-0000-0000ED190000}"/>
    <cellStyle name="20% - Accent3 2 2 46 14" xfId="6639" xr:uid="{00000000-0005-0000-0000-0000EE190000}"/>
    <cellStyle name="20% - Accent3 2 2 46 15" xfId="6640" xr:uid="{00000000-0005-0000-0000-0000EF190000}"/>
    <cellStyle name="20% - Accent3 2 2 46 16" xfId="6641" xr:uid="{00000000-0005-0000-0000-0000F0190000}"/>
    <cellStyle name="20% - Accent3 2 2 46 17" xfId="6642" xr:uid="{00000000-0005-0000-0000-0000F1190000}"/>
    <cellStyle name="20% - Accent3 2 2 46 18" xfId="6643" xr:uid="{00000000-0005-0000-0000-0000F2190000}"/>
    <cellStyle name="20% - Accent3 2 2 46 19" xfId="6644" xr:uid="{00000000-0005-0000-0000-0000F3190000}"/>
    <cellStyle name="20% - Accent3 2 2 46 2" xfId="6645" xr:uid="{00000000-0005-0000-0000-0000F4190000}"/>
    <cellStyle name="20% - Accent3 2 2 46 3" xfId="6646" xr:uid="{00000000-0005-0000-0000-0000F5190000}"/>
    <cellStyle name="20% - Accent3 2 2 46 4" xfId="6647" xr:uid="{00000000-0005-0000-0000-0000F6190000}"/>
    <cellStyle name="20% - Accent3 2 2 46 5" xfId="6648" xr:uid="{00000000-0005-0000-0000-0000F7190000}"/>
    <cellStyle name="20% - Accent3 2 2 46 6" xfId="6649" xr:uid="{00000000-0005-0000-0000-0000F8190000}"/>
    <cellStyle name="20% - Accent3 2 2 46 7" xfId="6650" xr:uid="{00000000-0005-0000-0000-0000F9190000}"/>
    <cellStyle name="20% - Accent3 2 2 46 8" xfId="6651" xr:uid="{00000000-0005-0000-0000-0000FA190000}"/>
    <cellStyle name="20% - Accent3 2 2 46 9" xfId="6652" xr:uid="{00000000-0005-0000-0000-0000FB190000}"/>
    <cellStyle name="20% - Accent3 2 2 47" xfId="6653" xr:uid="{00000000-0005-0000-0000-0000FC190000}"/>
    <cellStyle name="20% - Accent3 2 2 47 10" xfId="6654" xr:uid="{00000000-0005-0000-0000-0000FD190000}"/>
    <cellStyle name="20% - Accent3 2 2 47 11" xfId="6655" xr:uid="{00000000-0005-0000-0000-0000FE190000}"/>
    <cellStyle name="20% - Accent3 2 2 47 12" xfId="6656" xr:uid="{00000000-0005-0000-0000-0000FF190000}"/>
    <cellStyle name="20% - Accent3 2 2 47 13" xfId="6657" xr:uid="{00000000-0005-0000-0000-0000001A0000}"/>
    <cellStyle name="20% - Accent3 2 2 47 14" xfId="6658" xr:uid="{00000000-0005-0000-0000-0000011A0000}"/>
    <cellStyle name="20% - Accent3 2 2 47 15" xfId="6659" xr:uid="{00000000-0005-0000-0000-0000021A0000}"/>
    <cellStyle name="20% - Accent3 2 2 47 16" xfId="6660" xr:uid="{00000000-0005-0000-0000-0000031A0000}"/>
    <cellStyle name="20% - Accent3 2 2 47 17" xfId="6661" xr:uid="{00000000-0005-0000-0000-0000041A0000}"/>
    <cellStyle name="20% - Accent3 2 2 47 18" xfId="6662" xr:uid="{00000000-0005-0000-0000-0000051A0000}"/>
    <cellStyle name="20% - Accent3 2 2 47 19" xfId="6663" xr:uid="{00000000-0005-0000-0000-0000061A0000}"/>
    <cellStyle name="20% - Accent3 2 2 47 2" xfId="6664" xr:uid="{00000000-0005-0000-0000-0000071A0000}"/>
    <cellStyle name="20% - Accent3 2 2 47 3" xfId="6665" xr:uid="{00000000-0005-0000-0000-0000081A0000}"/>
    <cellStyle name="20% - Accent3 2 2 47 4" xfId="6666" xr:uid="{00000000-0005-0000-0000-0000091A0000}"/>
    <cellStyle name="20% - Accent3 2 2 47 5" xfId="6667" xr:uid="{00000000-0005-0000-0000-00000A1A0000}"/>
    <cellStyle name="20% - Accent3 2 2 47 6" xfId="6668" xr:uid="{00000000-0005-0000-0000-00000B1A0000}"/>
    <cellStyle name="20% - Accent3 2 2 47 7" xfId="6669" xr:uid="{00000000-0005-0000-0000-00000C1A0000}"/>
    <cellStyle name="20% - Accent3 2 2 47 8" xfId="6670" xr:uid="{00000000-0005-0000-0000-00000D1A0000}"/>
    <cellStyle name="20% - Accent3 2 2 47 9" xfId="6671" xr:uid="{00000000-0005-0000-0000-00000E1A0000}"/>
    <cellStyle name="20% - Accent3 2 2 48" xfId="6672" xr:uid="{00000000-0005-0000-0000-00000F1A0000}"/>
    <cellStyle name="20% - Accent3 2 2 48 10" xfId="6673" xr:uid="{00000000-0005-0000-0000-0000101A0000}"/>
    <cellStyle name="20% - Accent3 2 2 48 11" xfId="6674" xr:uid="{00000000-0005-0000-0000-0000111A0000}"/>
    <cellStyle name="20% - Accent3 2 2 48 12" xfId="6675" xr:uid="{00000000-0005-0000-0000-0000121A0000}"/>
    <cellStyle name="20% - Accent3 2 2 48 13" xfId="6676" xr:uid="{00000000-0005-0000-0000-0000131A0000}"/>
    <cellStyle name="20% - Accent3 2 2 48 14" xfId="6677" xr:uid="{00000000-0005-0000-0000-0000141A0000}"/>
    <cellStyle name="20% - Accent3 2 2 48 15" xfId="6678" xr:uid="{00000000-0005-0000-0000-0000151A0000}"/>
    <cellStyle name="20% - Accent3 2 2 48 16" xfId="6679" xr:uid="{00000000-0005-0000-0000-0000161A0000}"/>
    <cellStyle name="20% - Accent3 2 2 48 17" xfId="6680" xr:uid="{00000000-0005-0000-0000-0000171A0000}"/>
    <cellStyle name="20% - Accent3 2 2 48 18" xfId="6681" xr:uid="{00000000-0005-0000-0000-0000181A0000}"/>
    <cellStyle name="20% - Accent3 2 2 48 19" xfId="6682" xr:uid="{00000000-0005-0000-0000-0000191A0000}"/>
    <cellStyle name="20% - Accent3 2 2 48 2" xfId="6683" xr:uid="{00000000-0005-0000-0000-00001A1A0000}"/>
    <cellStyle name="20% - Accent3 2 2 48 3" xfId="6684" xr:uid="{00000000-0005-0000-0000-00001B1A0000}"/>
    <cellStyle name="20% - Accent3 2 2 48 4" xfId="6685" xr:uid="{00000000-0005-0000-0000-00001C1A0000}"/>
    <cellStyle name="20% - Accent3 2 2 48 5" xfId="6686" xr:uid="{00000000-0005-0000-0000-00001D1A0000}"/>
    <cellStyle name="20% - Accent3 2 2 48 6" xfId="6687" xr:uid="{00000000-0005-0000-0000-00001E1A0000}"/>
    <cellStyle name="20% - Accent3 2 2 48 7" xfId="6688" xr:uid="{00000000-0005-0000-0000-00001F1A0000}"/>
    <cellStyle name="20% - Accent3 2 2 48 8" xfId="6689" xr:uid="{00000000-0005-0000-0000-0000201A0000}"/>
    <cellStyle name="20% - Accent3 2 2 48 9" xfId="6690" xr:uid="{00000000-0005-0000-0000-0000211A0000}"/>
    <cellStyle name="20% - Accent3 2 2 49" xfId="6691" xr:uid="{00000000-0005-0000-0000-0000221A0000}"/>
    <cellStyle name="20% - Accent3 2 2 49 10" xfId="6692" xr:uid="{00000000-0005-0000-0000-0000231A0000}"/>
    <cellStyle name="20% - Accent3 2 2 49 11" xfId="6693" xr:uid="{00000000-0005-0000-0000-0000241A0000}"/>
    <cellStyle name="20% - Accent3 2 2 49 12" xfId="6694" xr:uid="{00000000-0005-0000-0000-0000251A0000}"/>
    <cellStyle name="20% - Accent3 2 2 49 13" xfId="6695" xr:uid="{00000000-0005-0000-0000-0000261A0000}"/>
    <cellStyle name="20% - Accent3 2 2 49 14" xfId="6696" xr:uid="{00000000-0005-0000-0000-0000271A0000}"/>
    <cellStyle name="20% - Accent3 2 2 49 15" xfId="6697" xr:uid="{00000000-0005-0000-0000-0000281A0000}"/>
    <cellStyle name="20% - Accent3 2 2 49 16" xfId="6698" xr:uid="{00000000-0005-0000-0000-0000291A0000}"/>
    <cellStyle name="20% - Accent3 2 2 49 17" xfId="6699" xr:uid="{00000000-0005-0000-0000-00002A1A0000}"/>
    <cellStyle name="20% - Accent3 2 2 49 18" xfId="6700" xr:uid="{00000000-0005-0000-0000-00002B1A0000}"/>
    <cellStyle name="20% - Accent3 2 2 49 19" xfId="6701" xr:uid="{00000000-0005-0000-0000-00002C1A0000}"/>
    <cellStyle name="20% - Accent3 2 2 49 2" xfId="6702" xr:uid="{00000000-0005-0000-0000-00002D1A0000}"/>
    <cellStyle name="20% - Accent3 2 2 49 3" xfId="6703" xr:uid="{00000000-0005-0000-0000-00002E1A0000}"/>
    <cellStyle name="20% - Accent3 2 2 49 4" xfId="6704" xr:uid="{00000000-0005-0000-0000-00002F1A0000}"/>
    <cellStyle name="20% - Accent3 2 2 49 5" xfId="6705" xr:uid="{00000000-0005-0000-0000-0000301A0000}"/>
    <cellStyle name="20% - Accent3 2 2 49 6" xfId="6706" xr:uid="{00000000-0005-0000-0000-0000311A0000}"/>
    <cellStyle name="20% - Accent3 2 2 49 7" xfId="6707" xr:uid="{00000000-0005-0000-0000-0000321A0000}"/>
    <cellStyle name="20% - Accent3 2 2 49 8" xfId="6708" xr:uid="{00000000-0005-0000-0000-0000331A0000}"/>
    <cellStyle name="20% - Accent3 2 2 49 9" xfId="6709" xr:uid="{00000000-0005-0000-0000-0000341A0000}"/>
    <cellStyle name="20% - Accent3 2 2 5" xfId="6710" xr:uid="{00000000-0005-0000-0000-0000351A0000}"/>
    <cellStyle name="20% - Accent3 2 2 5 10" xfId="6711" xr:uid="{00000000-0005-0000-0000-0000361A0000}"/>
    <cellStyle name="20% - Accent3 2 2 5 11" xfId="6712" xr:uid="{00000000-0005-0000-0000-0000371A0000}"/>
    <cellStyle name="20% - Accent3 2 2 5 12" xfId="6713" xr:uid="{00000000-0005-0000-0000-0000381A0000}"/>
    <cellStyle name="20% - Accent3 2 2 5 13" xfId="6714" xr:uid="{00000000-0005-0000-0000-0000391A0000}"/>
    <cellStyle name="20% - Accent3 2 2 5 14" xfId="6715" xr:uid="{00000000-0005-0000-0000-00003A1A0000}"/>
    <cellStyle name="20% - Accent3 2 2 5 15" xfId="6716" xr:uid="{00000000-0005-0000-0000-00003B1A0000}"/>
    <cellStyle name="20% - Accent3 2 2 5 16" xfId="6717" xr:uid="{00000000-0005-0000-0000-00003C1A0000}"/>
    <cellStyle name="20% - Accent3 2 2 5 17" xfId="6718" xr:uid="{00000000-0005-0000-0000-00003D1A0000}"/>
    <cellStyle name="20% - Accent3 2 2 5 18" xfId="6719" xr:uid="{00000000-0005-0000-0000-00003E1A0000}"/>
    <cellStyle name="20% - Accent3 2 2 5 19" xfId="6720" xr:uid="{00000000-0005-0000-0000-00003F1A0000}"/>
    <cellStyle name="20% - Accent3 2 2 5 2" xfId="6721" xr:uid="{00000000-0005-0000-0000-0000401A0000}"/>
    <cellStyle name="20% - Accent3 2 2 5 3" xfId="6722" xr:uid="{00000000-0005-0000-0000-0000411A0000}"/>
    <cellStyle name="20% - Accent3 2 2 5 4" xfId="6723" xr:uid="{00000000-0005-0000-0000-0000421A0000}"/>
    <cellStyle name="20% - Accent3 2 2 5 5" xfId="6724" xr:uid="{00000000-0005-0000-0000-0000431A0000}"/>
    <cellStyle name="20% - Accent3 2 2 5 6" xfId="6725" xr:uid="{00000000-0005-0000-0000-0000441A0000}"/>
    <cellStyle name="20% - Accent3 2 2 5 7" xfId="6726" xr:uid="{00000000-0005-0000-0000-0000451A0000}"/>
    <cellStyle name="20% - Accent3 2 2 5 8" xfId="6727" xr:uid="{00000000-0005-0000-0000-0000461A0000}"/>
    <cellStyle name="20% - Accent3 2 2 5 9" xfId="6728" xr:uid="{00000000-0005-0000-0000-0000471A0000}"/>
    <cellStyle name="20% - Accent3 2 2 50" xfId="6729" xr:uid="{00000000-0005-0000-0000-0000481A0000}"/>
    <cellStyle name="20% - Accent3 2 2 50 10" xfId="6730" xr:uid="{00000000-0005-0000-0000-0000491A0000}"/>
    <cellStyle name="20% - Accent3 2 2 50 11" xfId="6731" xr:uid="{00000000-0005-0000-0000-00004A1A0000}"/>
    <cellStyle name="20% - Accent3 2 2 50 12" xfId="6732" xr:uid="{00000000-0005-0000-0000-00004B1A0000}"/>
    <cellStyle name="20% - Accent3 2 2 50 13" xfId="6733" xr:uid="{00000000-0005-0000-0000-00004C1A0000}"/>
    <cellStyle name="20% - Accent3 2 2 50 14" xfId="6734" xr:uid="{00000000-0005-0000-0000-00004D1A0000}"/>
    <cellStyle name="20% - Accent3 2 2 50 15" xfId="6735" xr:uid="{00000000-0005-0000-0000-00004E1A0000}"/>
    <cellStyle name="20% - Accent3 2 2 50 16" xfId="6736" xr:uid="{00000000-0005-0000-0000-00004F1A0000}"/>
    <cellStyle name="20% - Accent3 2 2 50 17" xfId="6737" xr:uid="{00000000-0005-0000-0000-0000501A0000}"/>
    <cellStyle name="20% - Accent3 2 2 50 18" xfId="6738" xr:uid="{00000000-0005-0000-0000-0000511A0000}"/>
    <cellStyle name="20% - Accent3 2 2 50 19" xfId="6739" xr:uid="{00000000-0005-0000-0000-0000521A0000}"/>
    <cellStyle name="20% - Accent3 2 2 50 2" xfId="6740" xr:uid="{00000000-0005-0000-0000-0000531A0000}"/>
    <cellStyle name="20% - Accent3 2 2 50 3" xfId="6741" xr:uid="{00000000-0005-0000-0000-0000541A0000}"/>
    <cellStyle name="20% - Accent3 2 2 50 4" xfId="6742" xr:uid="{00000000-0005-0000-0000-0000551A0000}"/>
    <cellStyle name="20% - Accent3 2 2 50 5" xfId="6743" xr:uid="{00000000-0005-0000-0000-0000561A0000}"/>
    <cellStyle name="20% - Accent3 2 2 50 6" xfId="6744" xr:uid="{00000000-0005-0000-0000-0000571A0000}"/>
    <cellStyle name="20% - Accent3 2 2 50 7" xfId="6745" xr:uid="{00000000-0005-0000-0000-0000581A0000}"/>
    <cellStyle name="20% - Accent3 2 2 50 8" xfId="6746" xr:uid="{00000000-0005-0000-0000-0000591A0000}"/>
    <cellStyle name="20% - Accent3 2 2 50 9" xfId="6747" xr:uid="{00000000-0005-0000-0000-00005A1A0000}"/>
    <cellStyle name="20% - Accent3 2 2 51" xfId="6748" xr:uid="{00000000-0005-0000-0000-00005B1A0000}"/>
    <cellStyle name="20% - Accent3 2 2 51 10" xfId="6749" xr:uid="{00000000-0005-0000-0000-00005C1A0000}"/>
    <cellStyle name="20% - Accent3 2 2 51 11" xfId="6750" xr:uid="{00000000-0005-0000-0000-00005D1A0000}"/>
    <cellStyle name="20% - Accent3 2 2 51 12" xfId="6751" xr:uid="{00000000-0005-0000-0000-00005E1A0000}"/>
    <cellStyle name="20% - Accent3 2 2 51 13" xfId="6752" xr:uid="{00000000-0005-0000-0000-00005F1A0000}"/>
    <cellStyle name="20% - Accent3 2 2 51 14" xfId="6753" xr:uid="{00000000-0005-0000-0000-0000601A0000}"/>
    <cellStyle name="20% - Accent3 2 2 51 15" xfId="6754" xr:uid="{00000000-0005-0000-0000-0000611A0000}"/>
    <cellStyle name="20% - Accent3 2 2 51 16" xfId="6755" xr:uid="{00000000-0005-0000-0000-0000621A0000}"/>
    <cellStyle name="20% - Accent3 2 2 51 17" xfId="6756" xr:uid="{00000000-0005-0000-0000-0000631A0000}"/>
    <cellStyle name="20% - Accent3 2 2 51 18" xfId="6757" xr:uid="{00000000-0005-0000-0000-0000641A0000}"/>
    <cellStyle name="20% - Accent3 2 2 51 19" xfId="6758" xr:uid="{00000000-0005-0000-0000-0000651A0000}"/>
    <cellStyle name="20% - Accent3 2 2 51 2" xfId="6759" xr:uid="{00000000-0005-0000-0000-0000661A0000}"/>
    <cellStyle name="20% - Accent3 2 2 51 3" xfId="6760" xr:uid="{00000000-0005-0000-0000-0000671A0000}"/>
    <cellStyle name="20% - Accent3 2 2 51 4" xfId="6761" xr:uid="{00000000-0005-0000-0000-0000681A0000}"/>
    <cellStyle name="20% - Accent3 2 2 51 5" xfId="6762" xr:uid="{00000000-0005-0000-0000-0000691A0000}"/>
    <cellStyle name="20% - Accent3 2 2 51 6" xfId="6763" xr:uid="{00000000-0005-0000-0000-00006A1A0000}"/>
    <cellStyle name="20% - Accent3 2 2 51 7" xfId="6764" xr:uid="{00000000-0005-0000-0000-00006B1A0000}"/>
    <cellStyle name="20% - Accent3 2 2 51 8" xfId="6765" xr:uid="{00000000-0005-0000-0000-00006C1A0000}"/>
    <cellStyle name="20% - Accent3 2 2 51 9" xfId="6766" xr:uid="{00000000-0005-0000-0000-00006D1A0000}"/>
    <cellStyle name="20% - Accent3 2 2 52" xfId="6767" xr:uid="{00000000-0005-0000-0000-00006E1A0000}"/>
    <cellStyle name="20% - Accent3 2 2 52 10" xfId="6768" xr:uid="{00000000-0005-0000-0000-00006F1A0000}"/>
    <cellStyle name="20% - Accent3 2 2 52 11" xfId="6769" xr:uid="{00000000-0005-0000-0000-0000701A0000}"/>
    <cellStyle name="20% - Accent3 2 2 52 12" xfId="6770" xr:uid="{00000000-0005-0000-0000-0000711A0000}"/>
    <cellStyle name="20% - Accent3 2 2 52 13" xfId="6771" xr:uid="{00000000-0005-0000-0000-0000721A0000}"/>
    <cellStyle name="20% - Accent3 2 2 52 14" xfId="6772" xr:uid="{00000000-0005-0000-0000-0000731A0000}"/>
    <cellStyle name="20% - Accent3 2 2 52 15" xfId="6773" xr:uid="{00000000-0005-0000-0000-0000741A0000}"/>
    <cellStyle name="20% - Accent3 2 2 52 16" xfId="6774" xr:uid="{00000000-0005-0000-0000-0000751A0000}"/>
    <cellStyle name="20% - Accent3 2 2 52 17" xfId="6775" xr:uid="{00000000-0005-0000-0000-0000761A0000}"/>
    <cellStyle name="20% - Accent3 2 2 52 18" xfId="6776" xr:uid="{00000000-0005-0000-0000-0000771A0000}"/>
    <cellStyle name="20% - Accent3 2 2 52 19" xfId="6777" xr:uid="{00000000-0005-0000-0000-0000781A0000}"/>
    <cellStyle name="20% - Accent3 2 2 52 2" xfId="6778" xr:uid="{00000000-0005-0000-0000-0000791A0000}"/>
    <cellStyle name="20% - Accent3 2 2 52 3" xfId="6779" xr:uid="{00000000-0005-0000-0000-00007A1A0000}"/>
    <cellStyle name="20% - Accent3 2 2 52 4" xfId="6780" xr:uid="{00000000-0005-0000-0000-00007B1A0000}"/>
    <cellStyle name="20% - Accent3 2 2 52 5" xfId="6781" xr:uid="{00000000-0005-0000-0000-00007C1A0000}"/>
    <cellStyle name="20% - Accent3 2 2 52 6" xfId="6782" xr:uid="{00000000-0005-0000-0000-00007D1A0000}"/>
    <cellStyle name="20% - Accent3 2 2 52 7" xfId="6783" xr:uid="{00000000-0005-0000-0000-00007E1A0000}"/>
    <cellStyle name="20% - Accent3 2 2 52 8" xfId="6784" xr:uid="{00000000-0005-0000-0000-00007F1A0000}"/>
    <cellStyle name="20% - Accent3 2 2 52 9" xfId="6785" xr:uid="{00000000-0005-0000-0000-0000801A0000}"/>
    <cellStyle name="20% - Accent3 2 2 53" xfId="6786" xr:uid="{00000000-0005-0000-0000-0000811A0000}"/>
    <cellStyle name="20% - Accent3 2 2 53 10" xfId="6787" xr:uid="{00000000-0005-0000-0000-0000821A0000}"/>
    <cellStyle name="20% - Accent3 2 2 53 11" xfId="6788" xr:uid="{00000000-0005-0000-0000-0000831A0000}"/>
    <cellStyle name="20% - Accent3 2 2 53 12" xfId="6789" xr:uid="{00000000-0005-0000-0000-0000841A0000}"/>
    <cellStyle name="20% - Accent3 2 2 53 13" xfId="6790" xr:uid="{00000000-0005-0000-0000-0000851A0000}"/>
    <cellStyle name="20% - Accent3 2 2 53 14" xfId="6791" xr:uid="{00000000-0005-0000-0000-0000861A0000}"/>
    <cellStyle name="20% - Accent3 2 2 53 15" xfId="6792" xr:uid="{00000000-0005-0000-0000-0000871A0000}"/>
    <cellStyle name="20% - Accent3 2 2 53 16" xfId="6793" xr:uid="{00000000-0005-0000-0000-0000881A0000}"/>
    <cellStyle name="20% - Accent3 2 2 53 17" xfId="6794" xr:uid="{00000000-0005-0000-0000-0000891A0000}"/>
    <cellStyle name="20% - Accent3 2 2 53 18" xfId="6795" xr:uid="{00000000-0005-0000-0000-00008A1A0000}"/>
    <cellStyle name="20% - Accent3 2 2 53 19" xfId="6796" xr:uid="{00000000-0005-0000-0000-00008B1A0000}"/>
    <cellStyle name="20% - Accent3 2 2 53 2" xfId="6797" xr:uid="{00000000-0005-0000-0000-00008C1A0000}"/>
    <cellStyle name="20% - Accent3 2 2 53 3" xfId="6798" xr:uid="{00000000-0005-0000-0000-00008D1A0000}"/>
    <cellStyle name="20% - Accent3 2 2 53 4" xfId="6799" xr:uid="{00000000-0005-0000-0000-00008E1A0000}"/>
    <cellStyle name="20% - Accent3 2 2 53 5" xfId="6800" xr:uid="{00000000-0005-0000-0000-00008F1A0000}"/>
    <cellStyle name="20% - Accent3 2 2 53 6" xfId="6801" xr:uid="{00000000-0005-0000-0000-0000901A0000}"/>
    <cellStyle name="20% - Accent3 2 2 53 7" xfId="6802" xr:uid="{00000000-0005-0000-0000-0000911A0000}"/>
    <cellStyle name="20% - Accent3 2 2 53 8" xfId="6803" xr:uid="{00000000-0005-0000-0000-0000921A0000}"/>
    <cellStyle name="20% - Accent3 2 2 53 9" xfId="6804" xr:uid="{00000000-0005-0000-0000-0000931A0000}"/>
    <cellStyle name="20% - Accent3 2 2 54" xfId="6805" xr:uid="{00000000-0005-0000-0000-0000941A0000}"/>
    <cellStyle name="20% - Accent3 2 2 54 10" xfId="6806" xr:uid="{00000000-0005-0000-0000-0000951A0000}"/>
    <cellStyle name="20% - Accent3 2 2 54 11" xfId="6807" xr:uid="{00000000-0005-0000-0000-0000961A0000}"/>
    <cellStyle name="20% - Accent3 2 2 54 12" xfId="6808" xr:uid="{00000000-0005-0000-0000-0000971A0000}"/>
    <cellStyle name="20% - Accent3 2 2 54 13" xfId="6809" xr:uid="{00000000-0005-0000-0000-0000981A0000}"/>
    <cellStyle name="20% - Accent3 2 2 54 14" xfId="6810" xr:uid="{00000000-0005-0000-0000-0000991A0000}"/>
    <cellStyle name="20% - Accent3 2 2 54 15" xfId="6811" xr:uid="{00000000-0005-0000-0000-00009A1A0000}"/>
    <cellStyle name="20% - Accent3 2 2 54 16" xfId="6812" xr:uid="{00000000-0005-0000-0000-00009B1A0000}"/>
    <cellStyle name="20% - Accent3 2 2 54 17" xfId="6813" xr:uid="{00000000-0005-0000-0000-00009C1A0000}"/>
    <cellStyle name="20% - Accent3 2 2 54 18" xfId="6814" xr:uid="{00000000-0005-0000-0000-00009D1A0000}"/>
    <cellStyle name="20% - Accent3 2 2 54 19" xfId="6815" xr:uid="{00000000-0005-0000-0000-00009E1A0000}"/>
    <cellStyle name="20% - Accent3 2 2 54 2" xfId="6816" xr:uid="{00000000-0005-0000-0000-00009F1A0000}"/>
    <cellStyle name="20% - Accent3 2 2 54 3" xfId="6817" xr:uid="{00000000-0005-0000-0000-0000A01A0000}"/>
    <cellStyle name="20% - Accent3 2 2 54 4" xfId="6818" xr:uid="{00000000-0005-0000-0000-0000A11A0000}"/>
    <cellStyle name="20% - Accent3 2 2 54 5" xfId="6819" xr:uid="{00000000-0005-0000-0000-0000A21A0000}"/>
    <cellStyle name="20% - Accent3 2 2 54 6" xfId="6820" xr:uid="{00000000-0005-0000-0000-0000A31A0000}"/>
    <cellStyle name="20% - Accent3 2 2 54 7" xfId="6821" xr:uid="{00000000-0005-0000-0000-0000A41A0000}"/>
    <cellStyle name="20% - Accent3 2 2 54 8" xfId="6822" xr:uid="{00000000-0005-0000-0000-0000A51A0000}"/>
    <cellStyle name="20% - Accent3 2 2 54 9" xfId="6823" xr:uid="{00000000-0005-0000-0000-0000A61A0000}"/>
    <cellStyle name="20% - Accent3 2 2 55" xfId="6824" xr:uid="{00000000-0005-0000-0000-0000A71A0000}"/>
    <cellStyle name="20% - Accent3 2 2 55 10" xfId="6825" xr:uid="{00000000-0005-0000-0000-0000A81A0000}"/>
    <cellStyle name="20% - Accent3 2 2 55 11" xfId="6826" xr:uid="{00000000-0005-0000-0000-0000A91A0000}"/>
    <cellStyle name="20% - Accent3 2 2 55 12" xfId="6827" xr:uid="{00000000-0005-0000-0000-0000AA1A0000}"/>
    <cellStyle name="20% - Accent3 2 2 55 13" xfId="6828" xr:uid="{00000000-0005-0000-0000-0000AB1A0000}"/>
    <cellStyle name="20% - Accent3 2 2 55 14" xfId="6829" xr:uid="{00000000-0005-0000-0000-0000AC1A0000}"/>
    <cellStyle name="20% - Accent3 2 2 55 15" xfId="6830" xr:uid="{00000000-0005-0000-0000-0000AD1A0000}"/>
    <cellStyle name="20% - Accent3 2 2 55 16" xfId="6831" xr:uid="{00000000-0005-0000-0000-0000AE1A0000}"/>
    <cellStyle name="20% - Accent3 2 2 55 17" xfId="6832" xr:uid="{00000000-0005-0000-0000-0000AF1A0000}"/>
    <cellStyle name="20% - Accent3 2 2 55 18" xfId="6833" xr:uid="{00000000-0005-0000-0000-0000B01A0000}"/>
    <cellStyle name="20% - Accent3 2 2 55 19" xfId="6834" xr:uid="{00000000-0005-0000-0000-0000B11A0000}"/>
    <cellStyle name="20% - Accent3 2 2 55 2" xfId="6835" xr:uid="{00000000-0005-0000-0000-0000B21A0000}"/>
    <cellStyle name="20% - Accent3 2 2 55 3" xfId="6836" xr:uid="{00000000-0005-0000-0000-0000B31A0000}"/>
    <cellStyle name="20% - Accent3 2 2 55 4" xfId="6837" xr:uid="{00000000-0005-0000-0000-0000B41A0000}"/>
    <cellStyle name="20% - Accent3 2 2 55 5" xfId="6838" xr:uid="{00000000-0005-0000-0000-0000B51A0000}"/>
    <cellStyle name="20% - Accent3 2 2 55 6" xfId="6839" xr:uid="{00000000-0005-0000-0000-0000B61A0000}"/>
    <cellStyle name="20% - Accent3 2 2 55 7" xfId="6840" xr:uid="{00000000-0005-0000-0000-0000B71A0000}"/>
    <cellStyle name="20% - Accent3 2 2 55 8" xfId="6841" xr:uid="{00000000-0005-0000-0000-0000B81A0000}"/>
    <cellStyle name="20% - Accent3 2 2 55 9" xfId="6842" xr:uid="{00000000-0005-0000-0000-0000B91A0000}"/>
    <cellStyle name="20% - Accent3 2 2 56" xfId="6843" xr:uid="{00000000-0005-0000-0000-0000BA1A0000}"/>
    <cellStyle name="20% - Accent3 2 2 56 10" xfId="6844" xr:uid="{00000000-0005-0000-0000-0000BB1A0000}"/>
    <cellStyle name="20% - Accent3 2 2 56 11" xfId="6845" xr:uid="{00000000-0005-0000-0000-0000BC1A0000}"/>
    <cellStyle name="20% - Accent3 2 2 56 12" xfId="6846" xr:uid="{00000000-0005-0000-0000-0000BD1A0000}"/>
    <cellStyle name="20% - Accent3 2 2 56 13" xfId="6847" xr:uid="{00000000-0005-0000-0000-0000BE1A0000}"/>
    <cellStyle name="20% - Accent3 2 2 56 14" xfId="6848" xr:uid="{00000000-0005-0000-0000-0000BF1A0000}"/>
    <cellStyle name="20% - Accent3 2 2 56 15" xfId="6849" xr:uid="{00000000-0005-0000-0000-0000C01A0000}"/>
    <cellStyle name="20% - Accent3 2 2 56 16" xfId="6850" xr:uid="{00000000-0005-0000-0000-0000C11A0000}"/>
    <cellStyle name="20% - Accent3 2 2 56 17" xfId="6851" xr:uid="{00000000-0005-0000-0000-0000C21A0000}"/>
    <cellStyle name="20% - Accent3 2 2 56 18" xfId="6852" xr:uid="{00000000-0005-0000-0000-0000C31A0000}"/>
    <cellStyle name="20% - Accent3 2 2 56 19" xfId="6853" xr:uid="{00000000-0005-0000-0000-0000C41A0000}"/>
    <cellStyle name="20% - Accent3 2 2 56 2" xfId="6854" xr:uid="{00000000-0005-0000-0000-0000C51A0000}"/>
    <cellStyle name="20% - Accent3 2 2 56 3" xfId="6855" xr:uid="{00000000-0005-0000-0000-0000C61A0000}"/>
    <cellStyle name="20% - Accent3 2 2 56 4" xfId="6856" xr:uid="{00000000-0005-0000-0000-0000C71A0000}"/>
    <cellStyle name="20% - Accent3 2 2 56 5" xfId="6857" xr:uid="{00000000-0005-0000-0000-0000C81A0000}"/>
    <cellStyle name="20% - Accent3 2 2 56 6" xfId="6858" xr:uid="{00000000-0005-0000-0000-0000C91A0000}"/>
    <cellStyle name="20% - Accent3 2 2 56 7" xfId="6859" xr:uid="{00000000-0005-0000-0000-0000CA1A0000}"/>
    <cellStyle name="20% - Accent3 2 2 56 8" xfId="6860" xr:uid="{00000000-0005-0000-0000-0000CB1A0000}"/>
    <cellStyle name="20% - Accent3 2 2 56 9" xfId="6861" xr:uid="{00000000-0005-0000-0000-0000CC1A0000}"/>
    <cellStyle name="20% - Accent3 2 2 57" xfId="6862" xr:uid="{00000000-0005-0000-0000-0000CD1A0000}"/>
    <cellStyle name="20% - Accent3 2 2 57 10" xfId="6863" xr:uid="{00000000-0005-0000-0000-0000CE1A0000}"/>
    <cellStyle name="20% - Accent3 2 2 57 11" xfId="6864" xr:uid="{00000000-0005-0000-0000-0000CF1A0000}"/>
    <cellStyle name="20% - Accent3 2 2 57 12" xfId="6865" xr:uid="{00000000-0005-0000-0000-0000D01A0000}"/>
    <cellStyle name="20% - Accent3 2 2 57 13" xfId="6866" xr:uid="{00000000-0005-0000-0000-0000D11A0000}"/>
    <cellStyle name="20% - Accent3 2 2 57 14" xfId="6867" xr:uid="{00000000-0005-0000-0000-0000D21A0000}"/>
    <cellStyle name="20% - Accent3 2 2 57 15" xfId="6868" xr:uid="{00000000-0005-0000-0000-0000D31A0000}"/>
    <cellStyle name="20% - Accent3 2 2 57 16" xfId="6869" xr:uid="{00000000-0005-0000-0000-0000D41A0000}"/>
    <cellStyle name="20% - Accent3 2 2 57 17" xfId="6870" xr:uid="{00000000-0005-0000-0000-0000D51A0000}"/>
    <cellStyle name="20% - Accent3 2 2 57 18" xfId="6871" xr:uid="{00000000-0005-0000-0000-0000D61A0000}"/>
    <cellStyle name="20% - Accent3 2 2 57 19" xfId="6872" xr:uid="{00000000-0005-0000-0000-0000D71A0000}"/>
    <cellStyle name="20% - Accent3 2 2 57 2" xfId="6873" xr:uid="{00000000-0005-0000-0000-0000D81A0000}"/>
    <cellStyle name="20% - Accent3 2 2 57 3" xfId="6874" xr:uid="{00000000-0005-0000-0000-0000D91A0000}"/>
    <cellStyle name="20% - Accent3 2 2 57 4" xfId="6875" xr:uid="{00000000-0005-0000-0000-0000DA1A0000}"/>
    <cellStyle name="20% - Accent3 2 2 57 5" xfId="6876" xr:uid="{00000000-0005-0000-0000-0000DB1A0000}"/>
    <cellStyle name="20% - Accent3 2 2 57 6" xfId="6877" xr:uid="{00000000-0005-0000-0000-0000DC1A0000}"/>
    <cellStyle name="20% - Accent3 2 2 57 7" xfId="6878" xr:uid="{00000000-0005-0000-0000-0000DD1A0000}"/>
    <cellStyle name="20% - Accent3 2 2 57 8" xfId="6879" xr:uid="{00000000-0005-0000-0000-0000DE1A0000}"/>
    <cellStyle name="20% - Accent3 2 2 57 9" xfId="6880" xr:uid="{00000000-0005-0000-0000-0000DF1A0000}"/>
    <cellStyle name="20% - Accent3 2 2 58" xfId="6881" xr:uid="{00000000-0005-0000-0000-0000E01A0000}"/>
    <cellStyle name="20% - Accent3 2 2 58 10" xfId="6882" xr:uid="{00000000-0005-0000-0000-0000E11A0000}"/>
    <cellStyle name="20% - Accent3 2 2 58 11" xfId="6883" xr:uid="{00000000-0005-0000-0000-0000E21A0000}"/>
    <cellStyle name="20% - Accent3 2 2 58 12" xfId="6884" xr:uid="{00000000-0005-0000-0000-0000E31A0000}"/>
    <cellStyle name="20% - Accent3 2 2 58 13" xfId="6885" xr:uid="{00000000-0005-0000-0000-0000E41A0000}"/>
    <cellStyle name="20% - Accent3 2 2 58 14" xfId="6886" xr:uid="{00000000-0005-0000-0000-0000E51A0000}"/>
    <cellStyle name="20% - Accent3 2 2 58 15" xfId="6887" xr:uid="{00000000-0005-0000-0000-0000E61A0000}"/>
    <cellStyle name="20% - Accent3 2 2 58 16" xfId="6888" xr:uid="{00000000-0005-0000-0000-0000E71A0000}"/>
    <cellStyle name="20% - Accent3 2 2 58 17" xfId="6889" xr:uid="{00000000-0005-0000-0000-0000E81A0000}"/>
    <cellStyle name="20% - Accent3 2 2 58 18" xfId="6890" xr:uid="{00000000-0005-0000-0000-0000E91A0000}"/>
    <cellStyle name="20% - Accent3 2 2 58 19" xfId="6891" xr:uid="{00000000-0005-0000-0000-0000EA1A0000}"/>
    <cellStyle name="20% - Accent3 2 2 58 2" xfId="6892" xr:uid="{00000000-0005-0000-0000-0000EB1A0000}"/>
    <cellStyle name="20% - Accent3 2 2 58 3" xfId="6893" xr:uid="{00000000-0005-0000-0000-0000EC1A0000}"/>
    <cellStyle name="20% - Accent3 2 2 58 4" xfId="6894" xr:uid="{00000000-0005-0000-0000-0000ED1A0000}"/>
    <cellStyle name="20% - Accent3 2 2 58 5" xfId="6895" xr:uid="{00000000-0005-0000-0000-0000EE1A0000}"/>
    <cellStyle name="20% - Accent3 2 2 58 6" xfId="6896" xr:uid="{00000000-0005-0000-0000-0000EF1A0000}"/>
    <cellStyle name="20% - Accent3 2 2 58 7" xfId="6897" xr:uid="{00000000-0005-0000-0000-0000F01A0000}"/>
    <cellStyle name="20% - Accent3 2 2 58 8" xfId="6898" xr:uid="{00000000-0005-0000-0000-0000F11A0000}"/>
    <cellStyle name="20% - Accent3 2 2 58 9" xfId="6899" xr:uid="{00000000-0005-0000-0000-0000F21A0000}"/>
    <cellStyle name="20% - Accent3 2 2 59" xfId="6900" xr:uid="{00000000-0005-0000-0000-0000F31A0000}"/>
    <cellStyle name="20% - Accent3 2 2 59 10" xfId="6901" xr:uid="{00000000-0005-0000-0000-0000F41A0000}"/>
    <cellStyle name="20% - Accent3 2 2 59 11" xfId="6902" xr:uid="{00000000-0005-0000-0000-0000F51A0000}"/>
    <cellStyle name="20% - Accent3 2 2 59 12" xfId="6903" xr:uid="{00000000-0005-0000-0000-0000F61A0000}"/>
    <cellStyle name="20% - Accent3 2 2 59 13" xfId="6904" xr:uid="{00000000-0005-0000-0000-0000F71A0000}"/>
    <cellStyle name="20% - Accent3 2 2 59 14" xfId="6905" xr:uid="{00000000-0005-0000-0000-0000F81A0000}"/>
    <cellStyle name="20% - Accent3 2 2 59 15" xfId="6906" xr:uid="{00000000-0005-0000-0000-0000F91A0000}"/>
    <cellStyle name="20% - Accent3 2 2 59 16" xfId="6907" xr:uid="{00000000-0005-0000-0000-0000FA1A0000}"/>
    <cellStyle name="20% - Accent3 2 2 59 17" xfId="6908" xr:uid="{00000000-0005-0000-0000-0000FB1A0000}"/>
    <cellStyle name="20% - Accent3 2 2 59 18" xfId="6909" xr:uid="{00000000-0005-0000-0000-0000FC1A0000}"/>
    <cellStyle name="20% - Accent3 2 2 59 19" xfId="6910" xr:uid="{00000000-0005-0000-0000-0000FD1A0000}"/>
    <cellStyle name="20% - Accent3 2 2 59 2" xfId="6911" xr:uid="{00000000-0005-0000-0000-0000FE1A0000}"/>
    <cellStyle name="20% - Accent3 2 2 59 3" xfId="6912" xr:uid="{00000000-0005-0000-0000-0000FF1A0000}"/>
    <cellStyle name="20% - Accent3 2 2 59 4" xfId="6913" xr:uid="{00000000-0005-0000-0000-0000001B0000}"/>
    <cellStyle name="20% - Accent3 2 2 59 5" xfId="6914" xr:uid="{00000000-0005-0000-0000-0000011B0000}"/>
    <cellStyle name="20% - Accent3 2 2 59 6" xfId="6915" xr:uid="{00000000-0005-0000-0000-0000021B0000}"/>
    <cellStyle name="20% - Accent3 2 2 59 7" xfId="6916" xr:uid="{00000000-0005-0000-0000-0000031B0000}"/>
    <cellStyle name="20% - Accent3 2 2 59 8" xfId="6917" xr:uid="{00000000-0005-0000-0000-0000041B0000}"/>
    <cellStyle name="20% - Accent3 2 2 59 9" xfId="6918" xr:uid="{00000000-0005-0000-0000-0000051B0000}"/>
    <cellStyle name="20% - Accent3 2 2 6" xfId="6919" xr:uid="{00000000-0005-0000-0000-0000061B0000}"/>
    <cellStyle name="20% - Accent3 2 2 6 10" xfId="6920" xr:uid="{00000000-0005-0000-0000-0000071B0000}"/>
    <cellStyle name="20% - Accent3 2 2 6 11" xfId="6921" xr:uid="{00000000-0005-0000-0000-0000081B0000}"/>
    <cellStyle name="20% - Accent3 2 2 6 12" xfId="6922" xr:uid="{00000000-0005-0000-0000-0000091B0000}"/>
    <cellStyle name="20% - Accent3 2 2 6 13" xfId="6923" xr:uid="{00000000-0005-0000-0000-00000A1B0000}"/>
    <cellStyle name="20% - Accent3 2 2 6 14" xfId="6924" xr:uid="{00000000-0005-0000-0000-00000B1B0000}"/>
    <cellStyle name="20% - Accent3 2 2 6 15" xfId="6925" xr:uid="{00000000-0005-0000-0000-00000C1B0000}"/>
    <cellStyle name="20% - Accent3 2 2 6 16" xfId="6926" xr:uid="{00000000-0005-0000-0000-00000D1B0000}"/>
    <cellStyle name="20% - Accent3 2 2 6 17" xfId="6927" xr:uid="{00000000-0005-0000-0000-00000E1B0000}"/>
    <cellStyle name="20% - Accent3 2 2 6 18" xfId="6928" xr:uid="{00000000-0005-0000-0000-00000F1B0000}"/>
    <cellStyle name="20% - Accent3 2 2 6 19" xfId="6929" xr:uid="{00000000-0005-0000-0000-0000101B0000}"/>
    <cellStyle name="20% - Accent3 2 2 6 2" xfId="6930" xr:uid="{00000000-0005-0000-0000-0000111B0000}"/>
    <cellStyle name="20% - Accent3 2 2 6 3" xfId="6931" xr:uid="{00000000-0005-0000-0000-0000121B0000}"/>
    <cellStyle name="20% - Accent3 2 2 6 4" xfId="6932" xr:uid="{00000000-0005-0000-0000-0000131B0000}"/>
    <cellStyle name="20% - Accent3 2 2 6 5" xfId="6933" xr:uid="{00000000-0005-0000-0000-0000141B0000}"/>
    <cellStyle name="20% - Accent3 2 2 6 6" xfId="6934" xr:uid="{00000000-0005-0000-0000-0000151B0000}"/>
    <cellStyle name="20% - Accent3 2 2 6 7" xfId="6935" xr:uid="{00000000-0005-0000-0000-0000161B0000}"/>
    <cellStyle name="20% - Accent3 2 2 6 8" xfId="6936" xr:uid="{00000000-0005-0000-0000-0000171B0000}"/>
    <cellStyle name="20% - Accent3 2 2 6 9" xfId="6937" xr:uid="{00000000-0005-0000-0000-0000181B0000}"/>
    <cellStyle name="20% - Accent3 2 2 60" xfId="6938" xr:uid="{00000000-0005-0000-0000-0000191B0000}"/>
    <cellStyle name="20% - Accent3 2 2 60 10" xfId="6939" xr:uid="{00000000-0005-0000-0000-00001A1B0000}"/>
    <cellStyle name="20% - Accent3 2 2 60 11" xfId="6940" xr:uid="{00000000-0005-0000-0000-00001B1B0000}"/>
    <cellStyle name="20% - Accent3 2 2 60 12" xfId="6941" xr:uid="{00000000-0005-0000-0000-00001C1B0000}"/>
    <cellStyle name="20% - Accent3 2 2 60 13" xfId="6942" xr:uid="{00000000-0005-0000-0000-00001D1B0000}"/>
    <cellStyle name="20% - Accent3 2 2 60 14" xfId="6943" xr:uid="{00000000-0005-0000-0000-00001E1B0000}"/>
    <cellStyle name="20% - Accent3 2 2 60 15" xfId="6944" xr:uid="{00000000-0005-0000-0000-00001F1B0000}"/>
    <cellStyle name="20% - Accent3 2 2 60 16" xfId="6945" xr:uid="{00000000-0005-0000-0000-0000201B0000}"/>
    <cellStyle name="20% - Accent3 2 2 60 17" xfId="6946" xr:uid="{00000000-0005-0000-0000-0000211B0000}"/>
    <cellStyle name="20% - Accent3 2 2 60 18" xfId="6947" xr:uid="{00000000-0005-0000-0000-0000221B0000}"/>
    <cellStyle name="20% - Accent3 2 2 60 19" xfId="6948" xr:uid="{00000000-0005-0000-0000-0000231B0000}"/>
    <cellStyle name="20% - Accent3 2 2 60 2" xfId="6949" xr:uid="{00000000-0005-0000-0000-0000241B0000}"/>
    <cellStyle name="20% - Accent3 2 2 60 3" xfId="6950" xr:uid="{00000000-0005-0000-0000-0000251B0000}"/>
    <cellStyle name="20% - Accent3 2 2 60 4" xfId="6951" xr:uid="{00000000-0005-0000-0000-0000261B0000}"/>
    <cellStyle name="20% - Accent3 2 2 60 5" xfId="6952" xr:uid="{00000000-0005-0000-0000-0000271B0000}"/>
    <cellStyle name="20% - Accent3 2 2 60 6" xfId="6953" xr:uid="{00000000-0005-0000-0000-0000281B0000}"/>
    <cellStyle name="20% - Accent3 2 2 60 7" xfId="6954" xr:uid="{00000000-0005-0000-0000-0000291B0000}"/>
    <cellStyle name="20% - Accent3 2 2 60 8" xfId="6955" xr:uid="{00000000-0005-0000-0000-00002A1B0000}"/>
    <cellStyle name="20% - Accent3 2 2 60 9" xfId="6956" xr:uid="{00000000-0005-0000-0000-00002B1B0000}"/>
    <cellStyle name="20% - Accent3 2 2 61" xfId="6957" xr:uid="{00000000-0005-0000-0000-00002C1B0000}"/>
    <cellStyle name="20% - Accent3 2 2 61 10" xfId="6958" xr:uid="{00000000-0005-0000-0000-00002D1B0000}"/>
    <cellStyle name="20% - Accent3 2 2 61 11" xfId="6959" xr:uid="{00000000-0005-0000-0000-00002E1B0000}"/>
    <cellStyle name="20% - Accent3 2 2 61 12" xfId="6960" xr:uid="{00000000-0005-0000-0000-00002F1B0000}"/>
    <cellStyle name="20% - Accent3 2 2 61 13" xfId="6961" xr:uid="{00000000-0005-0000-0000-0000301B0000}"/>
    <cellStyle name="20% - Accent3 2 2 61 14" xfId="6962" xr:uid="{00000000-0005-0000-0000-0000311B0000}"/>
    <cellStyle name="20% - Accent3 2 2 61 15" xfId="6963" xr:uid="{00000000-0005-0000-0000-0000321B0000}"/>
    <cellStyle name="20% - Accent3 2 2 61 16" xfId="6964" xr:uid="{00000000-0005-0000-0000-0000331B0000}"/>
    <cellStyle name="20% - Accent3 2 2 61 17" xfId="6965" xr:uid="{00000000-0005-0000-0000-0000341B0000}"/>
    <cellStyle name="20% - Accent3 2 2 61 18" xfId="6966" xr:uid="{00000000-0005-0000-0000-0000351B0000}"/>
    <cellStyle name="20% - Accent3 2 2 61 19" xfId="6967" xr:uid="{00000000-0005-0000-0000-0000361B0000}"/>
    <cellStyle name="20% - Accent3 2 2 61 2" xfId="6968" xr:uid="{00000000-0005-0000-0000-0000371B0000}"/>
    <cellStyle name="20% - Accent3 2 2 61 3" xfId="6969" xr:uid="{00000000-0005-0000-0000-0000381B0000}"/>
    <cellStyle name="20% - Accent3 2 2 61 4" xfId="6970" xr:uid="{00000000-0005-0000-0000-0000391B0000}"/>
    <cellStyle name="20% - Accent3 2 2 61 5" xfId="6971" xr:uid="{00000000-0005-0000-0000-00003A1B0000}"/>
    <cellStyle name="20% - Accent3 2 2 61 6" xfId="6972" xr:uid="{00000000-0005-0000-0000-00003B1B0000}"/>
    <cellStyle name="20% - Accent3 2 2 61 7" xfId="6973" xr:uid="{00000000-0005-0000-0000-00003C1B0000}"/>
    <cellStyle name="20% - Accent3 2 2 61 8" xfId="6974" xr:uid="{00000000-0005-0000-0000-00003D1B0000}"/>
    <cellStyle name="20% - Accent3 2 2 61 9" xfId="6975" xr:uid="{00000000-0005-0000-0000-00003E1B0000}"/>
    <cellStyle name="20% - Accent3 2 2 62" xfId="6976" xr:uid="{00000000-0005-0000-0000-00003F1B0000}"/>
    <cellStyle name="20% - Accent3 2 2 62 10" xfId="6977" xr:uid="{00000000-0005-0000-0000-0000401B0000}"/>
    <cellStyle name="20% - Accent3 2 2 62 11" xfId="6978" xr:uid="{00000000-0005-0000-0000-0000411B0000}"/>
    <cellStyle name="20% - Accent3 2 2 62 12" xfId="6979" xr:uid="{00000000-0005-0000-0000-0000421B0000}"/>
    <cellStyle name="20% - Accent3 2 2 62 13" xfId="6980" xr:uid="{00000000-0005-0000-0000-0000431B0000}"/>
    <cellStyle name="20% - Accent3 2 2 62 14" xfId="6981" xr:uid="{00000000-0005-0000-0000-0000441B0000}"/>
    <cellStyle name="20% - Accent3 2 2 62 15" xfId="6982" xr:uid="{00000000-0005-0000-0000-0000451B0000}"/>
    <cellStyle name="20% - Accent3 2 2 62 16" xfId="6983" xr:uid="{00000000-0005-0000-0000-0000461B0000}"/>
    <cellStyle name="20% - Accent3 2 2 62 17" xfId="6984" xr:uid="{00000000-0005-0000-0000-0000471B0000}"/>
    <cellStyle name="20% - Accent3 2 2 62 18" xfId="6985" xr:uid="{00000000-0005-0000-0000-0000481B0000}"/>
    <cellStyle name="20% - Accent3 2 2 62 19" xfId="6986" xr:uid="{00000000-0005-0000-0000-0000491B0000}"/>
    <cellStyle name="20% - Accent3 2 2 62 2" xfId="6987" xr:uid="{00000000-0005-0000-0000-00004A1B0000}"/>
    <cellStyle name="20% - Accent3 2 2 62 3" xfId="6988" xr:uid="{00000000-0005-0000-0000-00004B1B0000}"/>
    <cellStyle name="20% - Accent3 2 2 62 4" xfId="6989" xr:uid="{00000000-0005-0000-0000-00004C1B0000}"/>
    <cellStyle name="20% - Accent3 2 2 62 5" xfId="6990" xr:uid="{00000000-0005-0000-0000-00004D1B0000}"/>
    <cellStyle name="20% - Accent3 2 2 62 6" xfId="6991" xr:uid="{00000000-0005-0000-0000-00004E1B0000}"/>
    <cellStyle name="20% - Accent3 2 2 62 7" xfId="6992" xr:uid="{00000000-0005-0000-0000-00004F1B0000}"/>
    <cellStyle name="20% - Accent3 2 2 62 8" xfId="6993" xr:uid="{00000000-0005-0000-0000-0000501B0000}"/>
    <cellStyle name="20% - Accent3 2 2 62 9" xfId="6994" xr:uid="{00000000-0005-0000-0000-0000511B0000}"/>
    <cellStyle name="20% - Accent3 2 2 63" xfId="6995" xr:uid="{00000000-0005-0000-0000-0000521B0000}"/>
    <cellStyle name="20% - Accent3 2 2 63 10" xfId="6996" xr:uid="{00000000-0005-0000-0000-0000531B0000}"/>
    <cellStyle name="20% - Accent3 2 2 63 11" xfId="6997" xr:uid="{00000000-0005-0000-0000-0000541B0000}"/>
    <cellStyle name="20% - Accent3 2 2 63 12" xfId="6998" xr:uid="{00000000-0005-0000-0000-0000551B0000}"/>
    <cellStyle name="20% - Accent3 2 2 63 13" xfId="6999" xr:uid="{00000000-0005-0000-0000-0000561B0000}"/>
    <cellStyle name="20% - Accent3 2 2 63 14" xfId="7000" xr:uid="{00000000-0005-0000-0000-0000571B0000}"/>
    <cellStyle name="20% - Accent3 2 2 63 15" xfId="7001" xr:uid="{00000000-0005-0000-0000-0000581B0000}"/>
    <cellStyle name="20% - Accent3 2 2 63 16" xfId="7002" xr:uid="{00000000-0005-0000-0000-0000591B0000}"/>
    <cellStyle name="20% - Accent3 2 2 63 17" xfId="7003" xr:uid="{00000000-0005-0000-0000-00005A1B0000}"/>
    <cellStyle name="20% - Accent3 2 2 63 18" xfId="7004" xr:uid="{00000000-0005-0000-0000-00005B1B0000}"/>
    <cellStyle name="20% - Accent3 2 2 63 19" xfId="7005" xr:uid="{00000000-0005-0000-0000-00005C1B0000}"/>
    <cellStyle name="20% - Accent3 2 2 63 2" xfId="7006" xr:uid="{00000000-0005-0000-0000-00005D1B0000}"/>
    <cellStyle name="20% - Accent3 2 2 63 3" xfId="7007" xr:uid="{00000000-0005-0000-0000-00005E1B0000}"/>
    <cellStyle name="20% - Accent3 2 2 63 4" xfId="7008" xr:uid="{00000000-0005-0000-0000-00005F1B0000}"/>
    <cellStyle name="20% - Accent3 2 2 63 5" xfId="7009" xr:uid="{00000000-0005-0000-0000-0000601B0000}"/>
    <cellStyle name="20% - Accent3 2 2 63 6" xfId="7010" xr:uid="{00000000-0005-0000-0000-0000611B0000}"/>
    <cellStyle name="20% - Accent3 2 2 63 7" xfId="7011" xr:uid="{00000000-0005-0000-0000-0000621B0000}"/>
    <cellStyle name="20% - Accent3 2 2 63 8" xfId="7012" xr:uid="{00000000-0005-0000-0000-0000631B0000}"/>
    <cellStyle name="20% - Accent3 2 2 63 9" xfId="7013" xr:uid="{00000000-0005-0000-0000-0000641B0000}"/>
    <cellStyle name="20% - Accent3 2 2 64" xfId="7014" xr:uid="{00000000-0005-0000-0000-0000651B0000}"/>
    <cellStyle name="20% - Accent3 2 2 64 10" xfId="7015" xr:uid="{00000000-0005-0000-0000-0000661B0000}"/>
    <cellStyle name="20% - Accent3 2 2 64 11" xfId="7016" xr:uid="{00000000-0005-0000-0000-0000671B0000}"/>
    <cellStyle name="20% - Accent3 2 2 64 12" xfId="7017" xr:uid="{00000000-0005-0000-0000-0000681B0000}"/>
    <cellStyle name="20% - Accent3 2 2 64 13" xfId="7018" xr:uid="{00000000-0005-0000-0000-0000691B0000}"/>
    <cellStyle name="20% - Accent3 2 2 64 14" xfId="7019" xr:uid="{00000000-0005-0000-0000-00006A1B0000}"/>
    <cellStyle name="20% - Accent3 2 2 64 15" xfId="7020" xr:uid="{00000000-0005-0000-0000-00006B1B0000}"/>
    <cellStyle name="20% - Accent3 2 2 64 16" xfId="7021" xr:uid="{00000000-0005-0000-0000-00006C1B0000}"/>
    <cellStyle name="20% - Accent3 2 2 64 17" xfId="7022" xr:uid="{00000000-0005-0000-0000-00006D1B0000}"/>
    <cellStyle name="20% - Accent3 2 2 64 18" xfId="7023" xr:uid="{00000000-0005-0000-0000-00006E1B0000}"/>
    <cellStyle name="20% - Accent3 2 2 64 19" xfId="7024" xr:uid="{00000000-0005-0000-0000-00006F1B0000}"/>
    <cellStyle name="20% - Accent3 2 2 64 2" xfId="7025" xr:uid="{00000000-0005-0000-0000-0000701B0000}"/>
    <cellStyle name="20% - Accent3 2 2 64 3" xfId="7026" xr:uid="{00000000-0005-0000-0000-0000711B0000}"/>
    <cellStyle name="20% - Accent3 2 2 64 4" xfId="7027" xr:uid="{00000000-0005-0000-0000-0000721B0000}"/>
    <cellStyle name="20% - Accent3 2 2 64 5" xfId="7028" xr:uid="{00000000-0005-0000-0000-0000731B0000}"/>
    <cellStyle name="20% - Accent3 2 2 64 6" xfId="7029" xr:uid="{00000000-0005-0000-0000-0000741B0000}"/>
    <cellStyle name="20% - Accent3 2 2 64 7" xfId="7030" xr:uid="{00000000-0005-0000-0000-0000751B0000}"/>
    <cellStyle name="20% - Accent3 2 2 64 8" xfId="7031" xr:uid="{00000000-0005-0000-0000-0000761B0000}"/>
    <cellStyle name="20% - Accent3 2 2 64 9" xfId="7032" xr:uid="{00000000-0005-0000-0000-0000771B0000}"/>
    <cellStyle name="20% - Accent3 2 2 65" xfId="7033" xr:uid="{00000000-0005-0000-0000-0000781B0000}"/>
    <cellStyle name="20% - Accent3 2 2 65 10" xfId="7034" xr:uid="{00000000-0005-0000-0000-0000791B0000}"/>
    <cellStyle name="20% - Accent3 2 2 65 11" xfId="7035" xr:uid="{00000000-0005-0000-0000-00007A1B0000}"/>
    <cellStyle name="20% - Accent3 2 2 65 12" xfId="7036" xr:uid="{00000000-0005-0000-0000-00007B1B0000}"/>
    <cellStyle name="20% - Accent3 2 2 65 13" xfId="7037" xr:uid="{00000000-0005-0000-0000-00007C1B0000}"/>
    <cellStyle name="20% - Accent3 2 2 65 14" xfId="7038" xr:uid="{00000000-0005-0000-0000-00007D1B0000}"/>
    <cellStyle name="20% - Accent3 2 2 65 15" xfId="7039" xr:uid="{00000000-0005-0000-0000-00007E1B0000}"/>
    <cellStyle name="20% - Accent3 2 2 65 16" xfId="7040" xr:uid="{00000000-0005-0000-0000-00007F1B0000}"/>
    <cellStyle name="20% - Accent3 2 2 65 17" xfId="7041" xr:uid="{00000000-0005-0000-0000-0000801B0000}"/>
    <cellStyle name="20% - Accent3 2 2 65 18" xfId="7042" xr:uid="{00000000-0005-0000-0000-0000811B0000}"/>
    <cellStyle name="20% - Accent3 2 2 65 19" xfId="7043" xr:uid="{00000000-0005-0000-0000-0000821B0000}"/>
    <cellStyle name="20% - Accent3 2 2 65 2" xfId="7044" xr:uid="{00000000-0005-0000-0000-0000831B0000}"/>
    <cellStyle name="20% - Accent3 2 2 65 3" xfId="7045" xr:uid="{00000000-0005-0000-0000-0000841B0000}"/>
    <cellStyle name="20% - Accent3 2 2 65 4" xfId="7046" xr:uid="{00000000-0005-0000-0000-0000851B0000}"/>
    <cellStyle name="20% - Accent3 2 2 65 5" xfId="7047" xr:uid="{00000000-0005-0000-0000-0000861B0000}"/>
    <cellStyle name="20% - Accent3 2 2 65 6" xfId="7048" xr:uid="{00000000-0005-0000-0000-0000871B0000}"/>
    <cellStyle name="20% - Accent3 2 2 65 7" xfId="7049" xr:uid="{00000000-0005-0000-0000-0000881B0000}"/>
    <cellStyle name="20% - Accent3 2 2 65 8" xfId="7050" xr:uid="{00000000-0005-0000-0000-0000891B0000}"/>
    <cellStyle name="20% - Accent3 2 2 65 9" xfId="7051" xr:uid="{00000000-0005-0000-0000-00008A1B0000}"/>
    <cellStyle name="20% - Accent3 2 2 66" xfId="7052" xr:uid="{00000000-0005-0000-0000-00008B1B0000}"/>
    <cellStyle name="20% - Accent3 2 2 66 10" xfId="7053" xr:uid="{00000000-0005-0000-0000-00008C1B0000}"/>
    <cellStyle name="20% - Accent3 2 2 66 11" xfId="7054" xr:uid="{00000000-0005-0000-0000-00008D1B0000}"/>
    <cellStyle name="20% - Accent3 2 2 66 12" xfId="7055" xr:uid="{00000000-0005-0000-0000-00008E1B0000}"/>
    <cellStyle name="20% - Accent3 2 2 66 13" xfId="7056" xr:uid="{00000000-0005-0000-0000-00008F1B0000}"/>
    <cellStyle name="20% - Accent3 2 2 66 14" xfId="7057" xr:uid="{00000000-0005-0000-0000-0000901B0000}"/>
    <cellStyle name="20% - Accent3 2 2 66 15" xfId="7058" xr:uid="{00000000-0005-0000-0000-0000911B0000}"/>
    <cellStyle name="20% - Accent3 2 2 66 16" xfId="7059" xr:uid="{00000000-0005-0000-0000-0000921B0000}"/>
    <cellStyle name="20% - Accent3 2 2 66 17" xfId="7060" xr:uid="{00000000-0005-0000-0000-0000931B0000}"/>
    <cellStyle name="20% - Accent3 2 2 66 18" xfId="7061" xr:uid="{00000000-0005-0000-0000-0000941B0000}"/>
    <cellStyle name="20% - Accent3 2 2 66 19" xfId="7062" xr:uid="{00000000-0005-0000-0000-0000951B0000}"/>
    <cellStyle name="20% - Accent3 2 2 66 2" xfId="7063" xr:uid="{00000000-0005-0000-0000-0000961B0000}"/>
    <cellStyle name="20% - Accent3 2 2 66 3" xfId="7064" xr:uid="{00000000-0005-0000-0000-0000971B0000}"/>
    <cellStyle name="20% - Accent3 2 2 66 4" xfId="7065" xr:uid="{00000000-0005-0000-0000-0000981B0000}"/>
    <cellStyle name="20% - Accent3 2 2 66 5" xfId="7066" xr:uid="{00000000-0005-0000-0000-0000991B0000}"/>
    <cellStyle name="20% - Accent3 2 2 66 6" xfId="7067" xr:uid="{00000000-0005-0000-0000-00009A1B0000}"/>
    <cellStyle name="20% - Accent3 2 2 66 7" xfId="7068" xr:uid="{00000000-0005-0000-0000-00009B1B0000}"/>
    <cellStyle name="20% - Accent3 2 2 66 8" xfId="7069" xr:uid="{00000000-0005-0000-0000-00009C1B0000}"/>
    <cellStyle name="20% - Accent3 2 2 66 9" xfId="7070" xr:uid="{00000000-0005-0000-0000-00009D1B0000}"/>
    <cellStyle name="20% - Accent3 2 2 67" xfId="7071" xr:uid="{00000000-0005-0000-0000-00009E1B0000}"/>
    <cellStyle name="20% - Accent3 2 2 67 10" xfId="7072" xr:uid="{00000000-0005-0000-0000-00009F1B0000}"/>
    <cellStyle name="20% - Accent3 2 2 67 11" xfId="7073" xr:uid="{00000000-0005-0000-0000-0000A01B0000}"/>
    <cellStyle name="20% - Accent3 2 2 67 12" xfId="7074" xr:uid="{00000000-0005-0000-0000-0000A11B0000}"/>
    <cellStyle name="20% - Accent3 2 2 67 13" xfId="7075" xr:uid="{00000000-0005-0000-0000-0000A21B0000}"/>
    <cellStyle name="20% - Accent3 2 2 67 14" xfId="7076" xr:uid="{00000000-0005-0000-0000-0000A31B0000}"/>
    <cellStyle name="20% - Accent3 2 2 67 15" xfId="7077" xr:uid="{00000000-0005-0000-0000-0000A41B0000}"/>
    <cellStyle name="20% - Accent3 2 2 67 16" xfId="7078" xr:uid="{00000000-0005-0000-0000-0000A51B0000}"/>
    <cellStyle name="20% - Accent3 2 2 67 17" xfId="7079" xr:uid="{00000000-0005-0000-0000-0000A61B0000}"/>
    <cellStyle name="20% - Accent3 2 2 67 18" xfId="7080" xr:uid="{00000000-0005-0000-0000-0000A71B0000}"/>
    <cellStyle name="20% - Accent3 2 2 67 19" xfId="7081" xr:uid="{00000000-0005-0000-0000-0000A81B0000}"/>
    <cellStyle name="20% - Accent3 2 2 67 2" xfId="7082" xr:uid="{00000000-0005-0000-0000-0000A91B0000}"/>
    <cellStyle name="20% - Accent3 2 2 67 3" xfId="7083" xr:uid="{00000000-0005-0000-0000-0000AA1B0000}"/>
    <cellStyle name="20% - Accent3 2 2 67 4" xfId="7084" xr:uid="{00000000-0005-0000-0000-0000AB1B0000}"/>
    <cellStyle name="20% - Accent3 2 2 67 5" xfId="7085" xr:uid="{00000000-0005-0000-0000-0000AC1B0000}"/>
    <cellStyle name="20% - Accent3 2 2 67 6" xfId="7086" xr:uid="{00000000-0005-0000-0000-0000AD1B0000}"/>
    <cellStyle name="20% - Accent3 2 2 67 7" xfId="7087" xr:uid="{00000000-0005-0000-0000-0000AE1B0000}"/>
    <cellStyle name="20% - Accent3 2 2 67 8" xfId="7088" xr:uid="{00000000-0005-0000-0000-0000AF1B0000}"/>
    <cellStyle name="20% - Accent3 2 2 67 9" xfId="7089" xr:uid="{00000000-0005-0000-0000-0000B01B0000}"/>
    <cellStyle name="20% - Accent3 2 2 68" xfId="7090" xr:uid="{00000000-0005-0000-0000-0000B11B0000}"/>
    <cellStyle name="20% - Accent3 2 2 68 10" xfId="7091" xr:uid="{00000000-0005-0000-0000-0000B21B0000}"/>
    <cellStyle name="20% - Accent3 2 2 68 11" xfId="7092" xr:uid="{00000000-0005-0000-0000-0000B31B0000}"/>
    <cellStyle name="20% - Accent3 2 2 68 12" xfId="7093" xr:uid="{00000000-0005-0000-0000-0000B41B0000}"/>
    <cellStyle name="20% - Accent3 2 2 68 13" xfId="7094" xr:uid="{00000000-0005-0000-0000-0000B51B0000}"/>
    <cellStyle name="20% - Accent3 2 2 68 14" xfId="7095" xr:uid="{00000000-0005-0000-0000-0000B61B0000}"/>
    <cellStyle name="20% - Accent3 2 2 68 15" xfId="7096" xr:uid="{00000000-0005-0000-0000-0000B71B0000}"/>
    <cellStyle name="20% - Accent3 2 2 68 16" xfId="7097" xr:uid="{00000000-0005-0000-0000-0000B81B0000}"/>
    <cellStyle name="20% - Accent3 2 2 68 17" xfId="7098" xr:uid="{00000000-0005-0000-0000-0000B91B0000}"/>
    <cellStyle name="20% - Accent3 2 2 68 18" xfId="7099" xr:uid="{00000000-0005-0000-0000-0000BA1B0000}"/>
    <cellStyle name="20% - Accent3 2 2 68 19" xfId="7100" xr:uid="{00000000-0005-0000-0000-0000BB1B0000}"/>
    <cellStyle name="20% - Accent3 2 2 68 2" xfId="7101" xr:uid="{00000000-0005-0000-0000-0000BC1B0000}"/>
    <cellStyle name="20% - Accent3 2 2 68 3" xfId="7102" xr:uid="{00000000-0005-0000-0000-0000BD1B0000}"/>
    <cellStyle name="20% - Accent3 2 2 68 4" xfId="7103" xr:uid="{00000000-0005-0000-0000-0000BE1B0000}"/>
    <cellStyle name="20% - Accent3 2 2 68 5" xfId="7104" xr:uid="{00000000-0005-0000-0000-0000BF1B0000}"/>
    <cellStyle name="20% - Accent3 2 2 68 6" xfId="7105" xr:uid="{00000000-0005-0000-0000-0000C01B0000}"/>
    <cellStyle name="20% - Accent3 2 2 68 7" xfId="7106" xr:uid="{00000000-0005-0000-0000-0000C11B0000}"/>
    <cellStyle name="20% - Accent3 2 2 68 8" xfId="7107" xr:uid="{00000000-0005-0000-0000-0000C21B0000}"/>
    <cellStyle name="20% - Accent3 2 2 68 9" xfId="7108" xr:uid="{00000000-0005-0000-0000-0000C31B0000}"/>
    <cellStyle name="20% - Accent3 2 2 69" xfId="7109" xr:uid="{00000000-0005-0000-0000-0000C41B0000}"/>
    <cellStyle name="20% - Accent3 2 2 69 10" xfId="7110" xr:uid="{00000000-0005-0000-0000-0000C51B0000}"/>
    <cellStyle name="20% - Accent3 2 2 69 11" xfId="7111" xr:uid="{00000000-0005-0000-0000-0000C61B0000}"/>
    <cellStyle name="20% - Accent3 2 2 69 12" xfId="7112" xr:uid="{00000000-0005-0000-0000-0000C71B0000}"/>
    <cellStyle name="20% - Accent3 2 2 69 13" xfId="7113" xr:uid="{00000000-0005-0000-0000-0000C81B0000}"/>
    <cellStyle name="20% - Accent3 2 2 69 14" xfId="7114" xr:uid="{00000000-0005-0000-0000-0000C91B0000}"/>
    <cellStyle name="20% - Accent3 2 2 69 15" xfId="7115" xr:uid="{00000000-0005-0000-0000-0000CA1B0000}"/>
    <cellStyle name="20% - Accent3 2 2 69 16" xfId="7116" xr:uid="{00000000-0005-0000-0000-0000CB1B0000}"/>
    <cellStyle name="20% - Accent3 2 2 69 17" xfId="7117" xr:uid="{00000000-0005-0000-0000-0000CC1B0000}"/>
    <cellStyle name="20% - Accent3 2 2 69 18" xfId="7118" xr:uid="{00000000-0005-0000-0000-0000CD1B0000}"/>
    <cellStyle name="20% - Accent3 2 2 69 19" xfId="7119" xr:uid="{00000000-0005-0000-0000-0000CE1B0000}"/>
    <cellStyle name="20% - Accent3 2 2 69 2" xfId="7120" xr:uid="{00000000-0005-0000-0000-0000CF1B0000}"/>
    <cellStyle name="20% - Accent3 2 2 69 3" xfId="7121" xr:uid="{00000000-0005-0000-0000-0000D01B0000}"/>
    <cellStyle name="20% - Accent3 2 2 69 4" xfId="7122" xr:uid="{00000000-0005-0000-0000-0000D11B0000}"/>
    <cellStyle name="20% - Accent3 2 2 69 5" xfId="7123" xr:uid="{00000000-0005-0000-0000-0000D21B0000}"/>
    <cellStyle name="20% - Accent3 2 2 69 6" xfId="7124" xr:uid="{00000000-0005-0000-0000-0000D31B0000}"/>
    <cellStyle name="20% - Accent3 2 2 69 7" xfId="7125" xr:uid="{00000000-0005-0000-0000-0000D41B0000}"/>
    <cellStyle name="20% - Accent3 2 2 69 8" xfId="7126" xr:uid="{00000000-0005-0000-0000-0000D51B0000}"/>
    <cellStyle name="20% - Accent3 2 2 69 9" xfId="7127" xr:uid="{00000000-0005-0000-0000-0000D61B0000}"/>
    <cellStyle name="20% - Accent3 2 2 7" xfId="7128" xr:uid="{00000000-0005-0000-0000-0000D71B0000}"/>
    <cellStyle name="20% - Accent3 2 2 7 10" xfId="7129" xr:uid="{00000000-0005-0000-0000-0000D81B0000}"/>
    <cellStyle name="20% - Accent3 2 2 7 11" xfId="7130" xr:uid="{00000000-0005-0000-0000-0000D91B0000}"/>
    <cellStyle name="20% - Accent3 2 2 7 12" xfId="7131" xr:uid="{00000000-0005-0000-0000-0000DA1B0000}"/>
    <cellStyle name="20% - Accent3 2 2 7 13" xfId="7132" xr:uid="{00000000-0005-0000-0000-0000DB1B0000}"/>
    <cellStyle name="20% - Accent3 2 2 7 14" xfId="7133" xr:uid="{00000000-0005-0000-0000-0000DC1B0000}"/>
    <cellStyle name="20% - Accent3 2 2 7 15" xfId="7134" xr:uid="{00000000-0005-0000-0000-0000DD1B0000}"/>
    <cellStyle name="20% - Accent3 2 2 7 16" xfId="7135" xr:uid="{00000000-0005-0000-0000-0000DE1B0000}"/>
    <cellStyle name="20% - Accent3 2 2 7 17" xfId="7136" xr:uid="{00000000-0005-0000-0000-0000DF1B0000}"/>
    <cellStyle name="20% - Accent3 2 2 7 18" xfId="7137" xr:uid="{00000000-0005-0000-0000-0000E01B0000}"/>
    <cellStyle name="20% - Accent3 2 2 7 19" xfId="7138" xr:uid="{00000000-0005-0000-0000-0000E11B0000}"/>
    <cellStyle name="20% - Accent3 2 2 7 2" xfId="7139" xr:uid="{00000000-0005-0000-0000-0000E21B0000}"/>
    <cellStyle name="20% - Accent3 2 2 7 3" xfId="7140" xr:uid="{00000000-0005-0000-0000-0000E31B0000}"/>
    <cellStyle name="20% - Accent3 2 2 7 4" xfId="7141" xr:uid="{00000000-0005-0000-0000-0000E41B0000}"/>
    <cellStyle name="20% - Accent3 2 2 7 5" xfId="7142" xr:uid="{00000000-0005-0000-0000-0000E51B0000}"/>
    <cellStyle name="20% - Accent3 2 2 7 6" xfId="7143" xr:uid="{00000000-0005-0000-0000-0000E61B0000}"/>
    <cellStyle name="20% - Accent3 2 2 7 7" xfId="7144" xr:uid="{00000000-0005-0000-0000-0000E71B0000}"/>
    <cellStyle name="20% - Accent3 2 2 7 8" xfId="7145" xr:uid="{00000000-0005-0000-0000-0000E81B0000}"/>
    <cellStyle name="20% - Accent3 2 2 7 9" xfId="7146" xr:uid="{00000000-0005-0000-0000-0000E91B0000}"/>
    <cellStyle name="20% - Accent3 2 2 70" xfId="7147" xr:uid="{00000000-0005-0000-0000-0000EA1B0000}"/>
    <cellStyle name="20% - Accent3 2 2 70 10" xfId="7148" xr:uid="{00000000-0005-0000-0000-0000EB1B0000}"/>
    <cellStyle name="20% - Accent3 2 2 70 11" xfId="7149" xr:uid="{00000000-0005-0000-0000-0000EC1B0000}"/>
    <cellStyle name="20% - Accent3 2 2 70 12" xfId="7150" xr:uid="{00000000-0005-0000-0000-0000ED1B0000}"/>
    <cellStyle name="20% - Accent3 2 2 70 13" xfId="7151" xr:uid="{00000000-0005-0000-0000-0000EE1B0000}"/>
    <cellStyle name="20% - Accent3 2 2 70 14" xfId="7152" xr:uid="{00000000-0005-0000-0000-0000EF1B0000}"/>
    <cellStyle name="20% - Accent3 2 2 70 15" xfId="7153" xr:uid="{00000000-0005-0000-0000-0000F01B0000}"/>
    <cellStyle name="20% - Accent3 2 2 70 16" xfId="7154" xr:uid="{00000000-0005-0000-0000-0000F11B0000}"/>
    <cellStyle name="20% - Accent3 2 2 70 17" xfId="7155" xr:uid="{00000000-0005-0000-0000-0000F21B0000}"/>
    <cellStyle name="20% - Accent3 2 2 70 18" xfId="7156" xr:uid="{00000000-0005-0000-0000-0000F31B0000}"/>
    <cellStyle name="20% - Accent3 2 2 70 19" xfId="7157" xr:uid="{00000000-0005-0000-0000-0000F41B0000}"/>
    <cellStyle name="20% - Accent3 2 2 70 2" xfId="7158" xr:uid="{00000000-0005-0000-0000-0000F51B0000}"/>
    <cellStyle name="20% - Accent3 2 2 70 3" xfId="7159" xr:uid="{00000000-0005-0000-0000-0000F61B0000}"/>
    <cellStyle name="20% - Accent3 2 2 70 4" xfId="7160" xr:uid="{00000000-0005-0000-0000-0000F71B0000}"/>
    <cellStyle name="20% - Accent3 2 2 70 5" xfId="7161" xr:uid="{00000000-0005-0000-0000-0000F81B0000}"/>
    <cellStyle name="20% - Accent3 2 2 70 6" xfId="7162" xr:uid="{00000000-0005-0000-0000-0000F91B0000}"/>
    <cellStyle name="20% - Accent3 2 2 70 7" xfId="7163" xr:uid="{00000000-0005-0000-0000-0000FA1B0000}"/>
    <cellStyle name="20% - Accent3 2 2 70 8" xfId="7164" xr:uid="{00000000-0005-0000-0000-0000FB1B0000}"/>
    <cellStyle name="20% - Accent3 2 2 70 9" xfId="7165" xr:uid="{00000000-0005-0000-0000-0000FC1B0000}"/>
    <cellStyle name="20% - Accent3 2 2 71" xfId="7166" xr:uid="{00000000-0005-0000-0000-0000FD1B0000}"/>
    <cellStyle name="20% - Accent3 2 2 71 10" xfId="7167" xr:uid="{00000000-0005-0000-0000-0000FE1B0000}"/>
    <cellStyle name="20% - Accent3 2 2 71 11" xfId="7168" xr:uid="{00000000-0005-0000-0000-0000FF1B0000}"/>
    <cellStyle name="20% - Accent3 2 2 71 12" xfId="7169" xr:uid="{00000000-0005-0000-0000-0000001C0000}"/>
    <cellStyle name="20% - Accent3 2 2 71 13" xfId="7170" xr:uid="{00000000-0005-0000-0000-0000011C0000}"/>
    <cellStyle name="20% - Accent3 2 2 71 14" xfId="7171" xr:uid="{00000000-0005-0000-0000-0000021C0000}"/>
    <cellStyle name="20% - Accent3 2 2 71 15" xfId="7172" xr:uid="{00000000-0005-0000-0000-0000031C0000}"/>
    <cellStyle name="20% - Accent3 2 2 71 16" xfId="7173" xr:uid="{00000000-0005-0000-0000-0000041C0000}"/>
    <cellStyle name="20% - Accent3 2 2 71 17" xfId="7174" xr:uid="{00000000-0005-0000-0000-0000051C0000}"/>
    <cellStyle name="20% - Accent3 2 2 71 18" xfId="7175" xr:uid="{00000000-0005-0000-0000-0000061C0000}"/>
    <cellStyle name="20% - Accent3 2 2 71 19" xfId="7176" xr:uid="{00000000-0005-0000-0000-0000071C0000}"/>
    <cellStyle name="20% - Accent3 2 2 71 2" xfId="7177" xr:uid="{00000000-0005-0000-0000-0000081C0000}"/>
    <cellStyle name="20% - Accent3 2 2 71 3" xfId="7178" xr:uid="{00000000-0005-0000-0000-0000091C0000}"/>
    <cellStyle name="20% - Accent3 2 2 71 4" xfId="7179" xr:uid="{00000000-0005-0000-0000-00000A1C0000}"/>
    <cellStyle name="20% - Accent3 2 2 71 5" xfId="7180" xr:uid="{00000000-0005-0000-0000-00000B1C0000}"/>
    <cellStyle name="20% - Accent3 2 2 71 6" xfId="7181" xr:uid="{00000000-0005-0000-0000-00000C1C0000}"/>
    <cellStyle name="20% - Accent3 2 2 71 7" xfId="7182" xr:uid="{00000000-0005-0000-0000-00000D1C0000}"/>
    <cellStyle name="20% - Accent3 2 2 71 8" xfId="7183" xr:uid="{00000000-0005-0000-0000-00000E1C0000}"/>
    <cellStyle name="20% - Accent3 2 2 71 9" xfId="7184" xr:uid="{00000000-0005-0000-0000-00000F1C0000}"/>
    <cellStyle name="20% - Accent3 2 2 72" xfId="7185" xr:uid="{00000000-0005-0000-0000-0000101C0000}"/>
    <cellStyle name="20% - Accent3 2 2 72 10" xfId="7186" xr:uid="{00000000-0005-0000-0000-0000111C0000}"/>
    <cellStyle name="20% - Accent3 2 2 72 11" xfId="7187" xr:uid="{00000000-0005-0000-0000-0000121C0000}"/>
    <cellStyle name="20% - Accent3 2 2 72 12" xfId="7188" xr:uid="{00000000-0005-0000-0000-0000131C0000}"/>
    <cellStyle name="20% - Accent3 2 2 72 13" xfId="7189" xr:uid="{00000000-0005-0000-0000-0000141C0000}"/>
    <cellStyle name="20% - Accent3 2 2 72 14" xfId="7190" xr:uid="{00000000-0005-0000-0000-0000151C0000}"/>
    <cellStyle name="20% - Accent3 2 2 72 15" xfId="7191" xr:uid="{00000000-0005-0000-0000-0000161C0000}"/>
    <cellStyle name="20% - Accent3 2 2 72 16" xfId="7192" xr:uid="{00000000-0005-0000-0000-0000171C0000}"/>
    <cellStyle name="20% - Accent3 2 2 72 17" xfId="7193" xr:uid="{00000000-0005-0000-0000-0000181C0000}"/>
    <cellStyle name="20% - Accent3 2 2 72 18" xfId="7194" xr:uid="{00000000-0005-0000-0000-0000191C0000}"/>
    <cellStyle name="20% - Accent3 2 2 72 19" xfId="7195" xr:uid="{00000000-0005-0000-0000-00001A1C0000}"/>
    <cellStyle name="20% - Accent3 2 2 72 2" xfId="7196" xr:uid="{00000000-0005-0000-0000-00001B1C0000}"/>
    <cellStyle name="20% - Accent3 2 2 72 3" xfId="7197" xr:uid="{00000000-0005-0000-0000-00001C1C0000}"/>
    <cellStyle name="20% - Accent3 2 2 72 4" xfId="7198" xr:uid="{00000000-0005-0000-0000-00001D1C0000}"/>
    <cellStyle name="20% - Accent3 2 2 72 5" xfId="7199" xr:uid="{00000000-0005-0000-0000-00001E1C0000}"/>
    <cellStyle name="20% - Accent3 2 2 72 6" xfId="7200" xr:uid="{00000000-0005-0000-0000-00001F1C0000}"/>
    <cellStyle name="20% - Accent3 2 2 72 7" xfId="7201" xr:uid="{00000000-0005-0000-0000-0000201C0000}"/>
    <cellStyle name="20% - Accent3 2 2 72 8" xfId="7202" xr:uid="{00000000-0005-0000-0000-0000211C0000}"/>
    <cellStyle name="20% - Accent3 2 2 72 9" xfId="7203" xr:uid="{00000000-0005-0000-0000-0000221C0000}"/>
    <cellStyle name="20% - Accent3 2 2 73" xfId="7204" xr:uid="{00000000-0005-0000-0000-0000231C0000}"/>
    <cellStyle name="20% - Accent3 2 2 73 10" xfId="7205" xr:uid="{00000000-0005-0000-0000-0000241C0000}"/>
    <cellStyle name="20% - Accent3 2 2 73 11" xfId="7206" xr:uid="{00000000-0005-0000-0000-0000251C0000}"/>
    <cellStyle name="20% - Accent3 2 2 73 12" xfId="7207" xr:uid="{00000000-0005-0000-0000-0000261C0000}"/>
    <cellStyle name="20% - Accent3 2 2 73 13" xfId="7208" xr:uid="{00000000-0005-0000-0000-0000271C0000}"/>
    <cellStyle name="20% - Accent3 2 2 73 14" xfId="7209" xr:uid="{00000000-0005-0000-0000-0000281C0000}"/>
    <cellStyle name="20% - Accent3 2 2 73 15" xfId="7210" xr:uid="{00000000-0005-0000-0000-0000291C0000}"/>
    <cellStyle name="20% - Accent3 2 2 73 16" xfId="7211" xr:uid="{00000000-0005-0000-0000-00002A1C0000}"/>
    <cellStyle name="20% - Accent3 2 2 73 17" xfId="7212" xr:uid="{00000000-0005-0000-0000-00002B1C0000}"/>
    <cellStyle name="20% - Accent3 2 2 73 18" xfId="7213" xr:uid="{00000000-0005-0000-0000-00002C1C0000}"/>
    <cellStyle name="20% - Accent3 2 2 73 19" xfId="7214" xr:uid="{00000000-0005-0000-0000-00002D1C0000}"/>
    <cellStyle name="20% - Accent3 2 2 73 2" xfId="7215" xr:uid="{00000000-0005-0000-0000-00002E1C0000}"/>
    <cellStyle name="20% - Accent3 2 2 73 3" xfId="7216" xr:uid="{00000000-0005-0000-0000-00002F1C0000}"/>
    <cellStyle name="20% - Accent3 2 2 73 4" xfId="7217" xr:uid="{00000000-0005-0000-0000-0000301C0000}"/>
    <cellStyle name="20% - Accent3 2 2 73 5" xfId="7218" xr:uid="{00000000-0005-0000-0000-0000311C0000}"/>
    <cellStyle name="20% - Accent3 2 2 73 6" xfId="7219" xr:uid="{00000000-0005-0000-0000-0000321C0000}"/>
    <cellStyle name="20% - Accent3 2 2 73 7" xfId="7220" xr:uid="{00000000-0005-0000-0000-0000331C0000}"/>
    <cellStyle name="20% - Accent3 2 2 73 8" xfId="7221" xr:uid="{00000000-0005-0000-0000-0000341C0000}"/>
    <cellStyle name="20% - Accent3 2 2 73 9" xfId="7222" xr:uid="{00000000-0005-0000-0000-0000351C0000}"/>
    <cellStyle name="20% - Accent3 2 2 74" xfId="7223" xr:uid="{00000000-0005-0000-0000-0000361C0000}"/>
    <cellStyle name="20% - Accent3 2 2 74 10" xfId="7224" xr:uid="{00000000-0005-0000-0000-0000371C0000}"/>
    <cellStyle name="20% - Accent3 2 2 74 11" xfId="7225" xr:uid="{00000000-0005-0000-0000-0000381C0000}"/>
    <cellStyle name="20% - Accent3 2 2 74 12" xfId="7226" xr:uid="{00000000-0005-0000-0000-0000391C0000}"/>
    <cellStyle name="20% - Accent3 2 2 74 13" xfId="7227" xr:uid="{00000000-0005-0000-0000-00003A1C0000}"/>
    <cellStyle name="20% - Accent3 2 2 74 14" xfId="7228" xr:uid="{00000000-0005-0000-0000-00003B1C0000}"/>
    <cellStyle name="20% - Accent3 2 2 74 15" xfId="7229" xr:uid="{00000000-0005-0000-0000-00003C1C0000}"/>
    <cellStyle name="20% - Accent3 2 2 74 16" xfId="7230" xr:uid="{00000000-0005-0000-0000-00003D1C0000}"/>
    <cellStyle name="20% - Accent3 2 2 74 17" xfId="7231" xr:uid="{00000000-0005-0000-0000-00003E1C0000}"/>
    <cellStyle name="20% - Accent3 2 2 74 18" xfId="7232" xr:uid="{00000000-0005-0000-0000-00003F1C0000}"/>
    <cellStyle name="20% - Accent3 2 2 74 19" xfId="7233" xr:uid="{00000000-0005-0000-0000-0000401C0000}"/>
    <cellStyle name="20% - Accent3 2 2 74 2" xfId="7234" xr:uid="{00000000-0005-0000-0000-0000411C0000}"/>
    <cellStyle name="20% - Accent3 2 2 74 3" xfId="7235" xr:uid="{00000000-0005-0000-0000-0000421C0000}"/>
    <cellStyle name="20% - Accent3 2 2 74 4" xfId="7236" xr:uid="{00000000-0005-0000-0000-0000431C0000}"/>
    <cellStyle name="20% - Accent3 2 2 74 5" xfId="7237" xr:uid="{00000000-0005-0000-0000-0000441C0000}"/>
    <cellStyle name="20% - Accent3 2 2 74 6" xfId="7238" xr:uid="{00000000-0005-0000-0000-0000451C0000}"/>
    <cellStyle name="20% - Accent3 2 2 74 7" xfId="7239" xr:uid="{00000000-0005-0000-0000-0000461C0000}"/>
    <cellStyle name="20% - Accent3 2 2 74 8" xfId="7240" xr:uid="{00000000-0005-0000-0000-0000471C0000}"/>
    <cellStyle name="20% - Accent3 2 2 74 9" xfId="7241" xr:uid="{00000000-0005-0000-0000-0000481C0000}"/>
    <cellStyle name="20% - Accent3 2 2 75" xfId="7242" xr:uid="{00000000-0005-0000-0000-0000491C0000}"/>
    <cellStyle name="20% - Accent3 2 2 75 10" xfId="7243" xr:uid="{00000000-0005-0000-0000-00004A1C0000}"/>
    <cellStyle name="20% - Accent3 2 2 75 11" xfId="7244" xr:uid="{00000000-0005-0000-0000-00004B1C0000}"/>
    <cellStyle name="20% - Accent3 2 2 75 12" xfId="7245" xr:uid="{00000000-0005-0000-0000-00004C1C0000}"/>
    <cellStyle name="20% - Accent3 2 2 75 13" xfId="7246" xr:uid="{00000000-0005-0000-0000-00004D1C0000}"/>
    <cellStyle name="20% - Accent3 2 2 75 14" xfId="7247" xr:uid="{00000000-0005-0000-0000-00004E1C0000}"/>
    <cellStyle name="20% - Accent3 2 2 75 15" xfId="7248" xr:uid="{00000000-0005-0000-0000-00004F1C0000}"/>
    <cellStyle name="20% - Accent3 2 2 75 16" xfId="7249" xr:uid="{00000000-0005-0000-0000-0000501C0000}"/>
    <cellStyle name="20% - Accent3 2 2 75 17" xfId="7250" xr:uid="{00000000-0005-0000-0000-0000511C0000}"/>
    <cellStyle name="20% - Accent3 2 2 75 18" xfId="7251" xr:uid="{00000000-0005-0000-0000-0000521C0000}"/>
    <cellStyle name="20% - Accent3 2 2 75 19" xfId="7252" xr:uid="{00000000-0005-0000-0000-0000531C0000}"/>
    <cellStyle name="20% - Accent3 2 2 75 2" xfId="7253" xr:uid="{00000000-0005-0000-0000-0000541C0000}"/>
    <cellStyle name="20% - Accent3 2 2 75 3" xfId="7254" xr:uid="{00000000-0005-0000-0000-0000551C0000}"/>
    <cellStyle name="20% - Accent3 2 2 75 4" xfId="7255" xr:uid="{00000000-0005-0000-0000-0000561C0000}"/>
    <cellStyle name="20% - Accent3 2 2 75 5" xfId="7256" xr:uid="{00000000-0005-0000-0000-0000571C0000}"/>
    <cellStyle name="20% - Accent3 2 2 75 6" xfId="7257" xr:uid="{00000000-0005-0000-0000-0000581C0000}"/>
    <cellStyle name="20% - Accent3 2 2 75 7" xfId="7258" xr:uid="{00000000-0005-0000-0000-0000591C0000}"/>
    <cellStyle name="20% - Accent3 2 2 75 8" xfId="7259" xr:uid="{00000000-0005-0000-0000-00005A1C0000}"/>
    <cellStyle name="20% - Accent3 2 2 75 9" xfId="7260" xr:uid="{00000000-0005-0000-0000-00005B1C0000}"/>
    <cellStyle name="20% - Accent3 2 2 76" xfId="7261" xr:uid="{00000000-0005-0000-0000-00005C1C0000}"/>
    <cellStyle name="20% - Accent3 2 2 77" xfId="7262" xr:uid="{00000000-0005-0000-0000-00005D1C0000}"/>
    <cellStyle name="20% - Accent3 2 2 78" xfId="7263" xr:uid="{00000000-0005-0000-0000-00005E1C0000}"/>
    <cellStyle name="20% - Accent3 2 2 79" xfId="7264" xr:uid="{00000000-0005-0000-0000-00005F1C0000}"/>
    <cellStyle name="20% - Accent3 2 2 8" xfId="7265" xr:uid="{00000000-0005-0000-0000-0000601C0000}"/>
    <cellStyle name="20% - Accent3 2 2 8 10" xfId="7266" xr:uid="{00000000-0005-0000-0000-0000611C0000}"/>
    <cellStyle name="20% - Accent3 2 2 8 11" xfId="7267" xr:uid="{00000000-0005-0000-0000-0000621C0000}"/>
    <cellStyle name="20% - Accent3 2 2 8 12" xfId="7268" xr:uid="{00000000-0005-0000-0000-0000631C0000}"/>
    <cellStyle name="20% - Accent3 2 2 8 13" xfId="7269" xr:uid="{00000000-0005-0000-0000-0000641C0000}"/>
    <cellStyle name="20% - Accent3 2 2 8 14" xfId="7270" xr:uid="{00000000-0005-0000-0000-0000651C0000}"/>
    <cellStyle name="20% - Accent3 2 2 8 15" xfId="7271" xr:uid="{00000000-0005-0000-0000-0000661C0000}"/>
    <cellStyle name="20% - Accent3 2 2 8 16" xfId="7272" xr:uid="{00000000-0005-0000-0000-0000671C0000}"/>
    <cellStyle name="20% - Accent3 2 2 8 17" xfId="7273" xr:uid="{00000000-0005-0000-0000-0000681C0000}"/>
    <cellStyle name="20% - Accent3 2 2 8 18" xfId="7274" xr:uid="{00000000-0005-0000-0000-0000691C0000}"/>
    <cellStyle name="20% - Accent3 2 2 8 19" xfId="7275" xr:uid="{00000000-0005-0000-0000-00006A1C0000}"/>
    <cellStyle name="20% - Accent3 2 2 8 2" xfId="7276" xr:uid="{00000000-0005-0000-0000-00006B1C0000}"/>
    <cellStyle name="20% - Accent3 2 2 8 3" xfId="7277" xr:uid="{00000000-0005-0000-0000-00006C1C0000}"/>
    <cellStyle name="20% - Accent3 2 2 8 4" xfId="7278" xr:uid="{00000000-0005-0000-0000-00006D1C0000}"/>
    <cellStyle name="20% - Accent3 2 2 8 5" xfId="7279" xr:uid="{00000000-0005-0000-0000-00006E1C0000}"/>
    <cellStyle name="20% - Accent3 2 2 8 6" xfId="7280" xr:uid="{00000000-0005-0000-0000-00006F1C0000}"/>
    <cellStyle name="20% - Accent3 2 2 8 7" xfId="7281" xr:uid="{00000000-0005-0000-0000-0000701C0000}"/>
    <cellStyle name="20% - Accent3 2 2 8 8" xfId="7282" xr:uid="{00000000-0005-0000-0000-0000711C0000}"/>
    <cellStyle name="20% - Accent3 2 2 8 9" xfId="7283" xr:uid="{00000000-0005-0000-0000-0000721C0000}"/>
    <cellStyle name="20% - Accent3 2 2 80" xfId="7284" xr:uid="{00000000-0005-0000-0000-0000731C0000}"/>
    <cellStyle name="20% - Accent3 2 2 81" xfId="7285" xr:uid="{00000000-0005-0000-0000-0000741C0000}"/>
    <cellStyle name="20% - Accent3 2 2 82" xfId="7286" xr:uid="{00000000-0005-0000-0000-0000751C0000}"/>
    <cellStyle name="20% - Accent3 2 2 83" xfId="7287" xr:uid="{00000000-0005-0000-0000-0000761C0000}"/>
    <cellStyle name="20% - Accent3 2 2 84" xfId="7288" xr:uid="{00000000-0005-0000-0000-0000771C0000}"/>
    <cellStyle name="20% - Accent3 2 2 85" xfId="7289" xr:uid="{00000000-0005-0000-0000-0000781C0000}"/>
    <cellStyle name="20% - Accent3 2 2 86" xfId="7290" xr:uid="{00000000-0005-0000-0000-0000791C0000}"/>
    <cellStyle name="20% - Accent3 2 2 87" xfId="7291" xr:uid="{00000000-0005-0000-0000-00007A1C0000}"/>
    <cellStyle name="20% - Accent3 2 2 88" xfId="7292" xr:uid="{00000000-0005-0000-0000-00007B1C0000}"/>
    <cellStyle name="20% - Accent3 2 2 89" xfId="7293" xr:uid="{00000000-0005-0000-0000-00007C1C0000}"/>
    <cellStyle name="20% - Accent3 2 2 9" xfId="7294" xr:uid="{00000000-0005-0000-0000-00007D1C0000}"/>
    <cellStyle name="20% - Accent3 2 2 9 10" xfId="7295" xr:uid="{00000000-0005-0000-0000-00007E1C0000}"/>
    <cellStyle name="20% - Accent3 2 2 9 11" xfId="7296" xr:uid="{00000000-0005-0000-0000-00007F1C0000}"/>
    <cellStyle name="20% - Accent3 2 2 9 12" xfId="7297" xr:uid="{00000000-0005-0000-0000-0000801C0000}"/>
    <cellStyle name="20% - Accent3 2 2 9 13" xfId="7298" xr:uid="{00000000-0005-0000-0000-0000811C0000}"/>
    <cellStyle name="20% - Accent3 2 2 9 14" xfId="7299" xr:uid="{00000000-0005-0000-0000-0000821C0000}"/>
    <cellStyle name="20% - Accent3 2 2 9 15" xfId="7300" xr:uid="{00000000-0005-0000-0000-0000831C0000}"/>
    <cellStyle name="20% - Accent3 2 2 9 16" xfId="7301" xr:uid="{00000000-0005-0000-0000-0000841C0000}"/>
    <cellStyle name="20% - Accent3 2 2 9 17" xfId="7302" xr:uid="{00000000-0005-0000-0000-0000851C0000}"/>
    <cellStyle name="20% - Accent3 2 2 9 18" xfId="7303" xr:uid="{00000000-0005-0000-0000-0000861C0000}"/>
    <cellStyle name="20% - Accent3 2 2 9 19" xfId="7304" xr:uid="{00000000-0005-0000-0000-0000871C0000}"/>
    <cellStyle name="20% - Accent3 2 2 9 2" xfId="7305" xr:uid="{00000000-0005-0000-0000-0000881C0000}"/>
    <cellStyle name="20% - Accent3 2 2 9 3" xfId="7306" xr:uid="{00000000-0005-0000-0000-0000891C0000}"/>
    <cellStyle name="20% - Accent3 2 2 9 4" xfId="7307" xr:uid="{00000000-0005-0000-0000-00008A1C0000}"/>
    <cellStyle name="20% - Accent3 2 2 9 5" xfId="7308" xr:uid="{00000000-0005-0000-0000-00008B1C0000}"/>
    <cellStyle name="20% - Accent3 2 2 9 6" xfId="7309" xr:uid="{00000000-0005-0000-0000-00008C1C0000}"/>
    <cellStyle name="20% - Accent3 2 2 9 7" xfId="7310" xr:uid="{00000000-0005-0000-0000-00008D1C0000}"/>
    <cellStyle name="20% - Accent3 2 2 9 8" xfId="7311" xr:uid="{00000000-0005-0000-0000-00008E1C0000}"/>
    <cellStyle name="20% - Accent3 2 2 9 9" xfId="7312" xr:uid="{00000000-0005-0000-0000-00008F1C0000}"/>
    <cellStyle name="20% - Accent3 2 2 90" xfId="7313" xr:uid="{00000000-0005-0000-0000-0000901C0000}"/>
    <cellStyle name="20% - Accent3 2 2 91" xfId="7314" xr:uid="{00000000-0005-0000-0000-0000911C0000}"/>
    <cellStyle name="20% - Accent3 2 2 92" xfId="7315" xr:uid="{00000000-0005-0000-0000-0000921C0000}"/>
    <cellStyle name="20% - Accent3 2 2 93" xfId="7316" xr:uid="{00000000-0005-0000-0000-0000931C0000}"/>
    <cellStyle name="20% - Accent3 2 20" xfId="7317" xr:uid="{00000000-0005-0000-0000-0000941C0000}"/>
    <cellStyle name="20% - Accent3 2 20 10" xfId="7318" xr:uid="{00000000-0005-0000-0000-0000951C0000}"/>
    <cellStyle name="20% - Accent3 2 20 11" xfId="7319" xr:uid="{00000000-0005-0000-0000-0000961C0000}"/>
    <cellStyle name="20% - Accent3 2 20 12" xfId="7320" xr:uid="{00000000-0005-0000-0000-0000971C0000}"/>
    <cellStyle name="20% - Accent3 2 20 13" xfId="7321" xr:uid="{00000000-0005-0000-0000-0000981C0000}"/>
    <cellStyle name="20% - Accent3 2 20 14" xfId="7322" xr:uid="{00000000-0005-0000-0000-0000991C0000}"/>
    <cellStyle name="20% - Accent3 2 20 15" xfId="7323" xr:uid="{00000000-0005-0000-0000-00009A1C0000}"/>
    <cellStyle name="20% - Accent3 2 20 16" xfId="7324" xr:uid="{00000000-0005-0000-0000-00009B1C0000}"/>
    <cellStyle name="20% - Accent3 2 20 17" xfId="7325" xr:uid="{00000000-0005-0000-0000-00009C1C0000}"/>
    <cellStyle name="20% - Accent3 2 20 18" xfId="7326" xr:uid="{00000000-0005-0000-0000-00009D1C0000}"/>
    <cellStyle name="20% - Accent3 2 20 19" xfId="7327" xr:uid="{00000000-0005-0000-0000-00009E1C0000}"/>
    <cellStyle name="20% - Accent3 2 20 2" xfId="7328" xr:uid="{00000000-0005-0000-0000-00009F1C0000}"/>
    <cellStyle name="20% - Accent3 2 20 3" xfId="7329" xr:uid="{00000000-0005-0000-0000-0000A01C0000}"/>
    <cellStyle name="20% - Accent3 2 20 4" xfId="7330" xr:uid="{00000000-0005-0000-0000-0000A11C0000}"/>
    <cellStyle name="20% - Accent3 2 20 5" xfId="7331" xr:uid="{00000000-0005-0000-0000-0000A21C0000}"/>
    <cellStyle name="20% - Accent3 2 20 6" xfId="7332" xr:uid="{00000000-0005-0000-0000-0000A31C0000}"/>
    <cellStyle name="20% - Accent3 2 20 7" xfId="7333" xr:uid="{00000000-0005-0000-0000-0000A41C0000}"/>
    <cellStyle name="20% - Accent3 2 20 8" xfId="7334" xr:uid="{00000000-0005-0000-0000-0000A51C0000}"/>
    <cellStyle name="20% - Accent3 2 20 9" xfId="7335" xr:uid="{00000000-0005-0000-0000-0000A61C0000}"/>
    <cellStyle name="20% - Accent3 2 21" xfId="7336" xr:uid="{00000000-0005-0000-0000-0000A71C0000}"/>
    <cellStyle name="20% - Accent3 2 21 10" xfId="7337" xr:uid="{00000000-0005-0000-0000-0000A81C0000}"/>
    <cellStyle name="20% - Accent3 2 21 11" xfId="7338" xr:uid="{00000000-0005-0000-0000-0000A91C0000}"/>
    <cellStyle name="20% - Accent3 2 21 12" xfId="7339" xr:uid="{00000000-0005-0000-0000-0000AA1C0000}"/>
    <cellStyle name="20% - Accent3 2 21 13" xfId="7340" xr:uid="{00000000-0005-0000-0000-0000AB1C0000}"/>
    <cellStyle name="20% - Accent3 2 21 14" xfId="7341" xr:uid="{00000000-0005-0000-0000-0000AC1C0000}"/>
    <cellStyle name="20% - Accent3 2 21 15" xfId="7342" xr:uid="{00000000-0005-0000-0000-0000AD1C0000}"/>
    <cellStyle name="20% - Accent3 2 21 16" xfId="7343" xr:uid="{00000000-0005-0000-0000-0000AE1C0000}"/>
    <cellStyle name="20% - Accent3 2 21 17" xfId="7344" xr:uid="{00000000-0005-0000-0000-0000AF1C0000}"/>
    <cellStyle name="20% - Accent3 2 21 18" xfId="7345" xr:uid="{00000000-0005-0000-0000-0000B01C0000}"/>
    <cellStyle name="20% - Accent3 2 21 19" xfId="7346" xr:uid="{00000000-0005-0000-0000-0000B11C0000}"/>
    <cellStyle name="20% - Accent3 2 21 2" xfId="7347" xr:uid="{00000000-0005-0000-0000-0000B21C0000}"/>
    <cellStyle name="20% - Accent3 2 21 3" xfId="7348" xr:uid="{00000000-0005-0000-0000-0000B31C0000}"/>
    <cellStyle name="20% - Accent3 2 21 4" xfId="7349" xr:uid="{00000000-0005-0000-0000-0000B41C0000}"/>
    <cellStyle name="20% - Accent3 2 21 5" xfId="7350" xr:uid="{00000000-0005-0000-0000-0000B51C0000}"/>
    <cellStyle name="20% - Accent3 2 21 6" xfId="7351" xr:uid="{00000000-0005-0000-0000-0000B61C0000}"/>
    <cellStyle name="20% - Accent3 2 21 7" xfId="7352" xr:uid="{00000000-0005-0000-0000-0000B71C0000}"/>
    <cellStyle name="20% - Accent3 2 21 8" xfId="7353" xr:uid="{00000000-0005-0000-0000-0000B81C0000}"/>
    <cellStyle name="20% - Accent3 2 21 9" xfId="7354" xr:uid="{00000000-0005-0000-0000-0000B91C0000}"/>
    <cellStyle name="20% - Accent3 2 22" xfId="7355" xr:uid="{00000000-0005-0000-0000-0000BA1C0000}"/>
    <cellStyle name="20% - Accent3 2 22 10" xfId="7356" xr:uid="{00000000-0005-0000-0000-0000BB1C0000}"/>
    <cellStyle name="20% - Accent3 2 22 11" xfId="7357" xr:uid="{00000000-0005-0000-0000-0000BC1C0000}"/>
    <cellStyle name="20% - Accent3 2 22 12" xfId="7358" xr:uid="{00000000-0005-0000-0000-0000BD1C0000}"/>
    <cellStyle name="20% - Accent3 2 22 13" xfId="7359" xr:uid="{00000000-0005-0000-0000-0000BE1C0000}"/>
    <cellStyle name="20% - Accent3 2 22 14" xfId="7360" xr:uid="{00000000-0005-0000-0000-0000BF1C0000}"/>
    <cellStyle name="20% - Accent3 2 22 15" xfId="7361" xr:uid="{00000000-0005-0000-0000-0000C01C0000}"/>
    <cellStyle name="20% - Accent3 2 22 16" xfId="7362" xr:uid="{00000000-0005-0000-0000-0000C11C0000}"/>
    <cellStyle name="20% - Accent3 2 22 17" xfId="7363" xr:uid="{00000000-0005-0000-0000-0000C21C0000}"/>
    <cellStyle name="20% - Accent3 2 22 18" xfId="7364" xr:uid="{00000000-0005-0000-0000-0000C31C0000}"/>
    <cellStyle name="20% - Accent3 2 22 19" xfId="7365" xr:uid="{00000000-0005-0000-0000-0000C41C0000}"/>
    <cellStyle name="20% - Accent3 2 22 2" xfId="7366" xr:uid="{00000000-0005-0000-0000-0000C51C0000}"/>
    <cellStyle name="20% - Accent3 2 22 3" xfId="7367" xr:uid="{00000000-0005-0000-0000-0000C61C0000}"/>
    <cellStyle name="20% - Accent3 2 22 4" xfId="7368" xr:uid="{00000000-0005-0000-0000-0000C71C0000}"/>
    <cellStyle name="20% - Accent3 2 22 5" xfId="7369" xr:uid="{00000000-0005-0000-0000-0000C81C0000}"/>
    <cellStyle name="20% - Accent3 2 22 6" xfId="7370" xr:uid="{00000000-0005-0000-0000-0000C91C0000}"/>
    <cellStyle name="20% - Accent3 2 22 7" xfId="7371" xr:uid="{00000000-0005-0000-0000-0000CA1C0000}"/>
    <cellStyle name="20% - Accent3 2 22 8" xfId="7372" xr:uid="{00000000-0005-0000-0000-0000CB1C0000}"/>
    <cellStyle name="20% - Accent3 2 22 9" xfId="7373" xr:uid="{00000000-0005-0000-0000-0000CC1C0000}"/>
    <cellStyle name="20% - Accent3 2 23" xfId="7374" xr:uid="{00000000-0005-0000-0000-0000CD1C0000}"/>
    <cellStyle name="20% - Accent3 2 23 10" xfId="7375" xr:uid="{00000000-0005-0000-0000-0000CE1C0000}"/>
    <cellStyle name="20% - Accent3 2 23 11" xfId="7376" xr:uid="{00000000-0005-0000-0000-0000CF1C0000}"/>
    <cellStyle name="20% - Accent3 2 23 12" xfId="7377" xr:uid="{00000000-0005-0000-0000-0000D01C0000}"/>
    <cellStyle name="20% - Accent3 2 23 13" xfId="7378" xr:uid="{00000000-0005-0000-0000-0000D11C0000}"/>
    <cellStyle name="20% - Accent3 2 23 14" xfId="7379" xr:uid="{00000000-0005-0000-0000-0000D21C0000}"/>
    <cellStyle name="20% - Accent3 2 23 15" xfId="7380" xr:uid="{00000000-0005-0000-0000-0000D31C0000}"/>
    <cellStyle name="20% - Accent3 2 23 16" xfId="7381" xr:uid="{00000000-0005-0000-0000-0000D41C0000}"/>
    <cellStyle name="20% - Accent3 2 23 17" xfId="7382" xr:uid="{00000000-0005-0000-0000-0000D51C0000}"/>
    <cellStyle name="20% - Accent3 2 23 18" xfId="7383" xr:uid="{00000000-0005-0000-0000-0000D61C0000}"/>
    <cellStyle name="20% - Accent3 2 23 19" xfId="7384" xr:uid="{00000000-0005-0000-0000-0000D71C0000}"/>
    <cellStyle name="20% - Accent3 2 23 2" xfId="7385" xr:uid="{00000000-0005-0000-0000-0000D81C0000}"/>
    <cellStyle name="20% - Accent3 2 23 3" xfId="7386" xr:uid="{00000000-0005-0000-0000-0000D91C0000}"/>
    <cellStyle name="20% - Accent3 2 23 4" xfId="7387" xr:uid="{00000000-0005-0000-0000-0000DA1C0000}"/>
    <cellStyle name="20% - Accent3 2 23 5" xfId="7388" xr:uid="{00000000-0005-0000-0000-0000DB1C0000}"/>
    <cellStyle name="20% - Accent3 2 23 6" xfId="7389" xr:uid="{00000000-0005-0000-0000-0000DC1C0000}"/>
    <cellStyle name="20% - Accent3 2 23 7" xfId="7390" xr:uid="{00000000-0005-0000-0000-0000DD1C0000}"/>
    <cellStyle name="20% - Accent3 2 23 8" xfId="7391" xr:uid="{00000000-0005-0000-0000-0000DE1C0000}"/>
    <cellStyle name="20% - Accent3 2 23 9" xfId="7392" xr:uid="{00000000-0005-0000-0000-0000DF1C0000}"/>
    <cellStyle name="20% - Accent3 2 24" xfId="7393" xr:uid="{00000000-0005-0000-0000-0000E01C0000}"/>
    <cellStyle name="20% - Accent3 2 24 10" xfId="7394" xr:uid="{00000000-0005-0000-0000-0000E11C0000}"/>
    <cellStyle name="20% - Accent3 2 24 11" xfId="7395" xr:uid="{00000000-0005-0000-0000-0000E21C0000}"/>
    <cellStyle name="20% - Accent3 2 24 12" xfId="7396" xr:uid="{00000000-0005-0000-0000-0000E31C0000}"/>
    <cellStyle name="20% - Accent3 2 24 13" xfId="7397" xr:uid="{00000000-0005-0000-0000-0000E41C0000}"/>
    <cellStyle name="20% - Accent3 2 24 14" xfId="7398" xr:uid="{00000000-0005-0000-0000-0000E51C0000}"/>
    <cellStyle name="20% - Accent3 2 24 15" xfId="7399" xr:uid="{00000000-0005-0000-0000-0000E61C0000}"/>
    <cellStyle name="20% - Accent3 2 24 16" xfId="7400" xr:uid="{00000000-0005-0000-0000-0000E71C0000}"/>
    <cellStyle name="20% - Accent3 2 24 17" xfId="7401" xr:uid="{00000000-0005-0000-0000-0000E81C0000}"/>
    <cellStyle name="20% - Accent3 2 24 18" xfId="7402" xr:uid="{00000000-0005-0000-0000-0000E91C0000}"/>
    <cellStyle name="20% - Accent3 2 24 19" xfId="7403" xr:uid="{00000000-0005-0000-0000-0000EA1C0000}"/>
    <cellStyle name="20% - Accent3 2 24 2" xfId="7404" xr:uid="{00000000-0005-0000-0000-0000EB1C0000}"/>
    <cellStyle name="20% - Accent3 2 24 3" xfId="7405" xr:uid="{00000000-0005-0000-0000-0000EC1C0000}"/>
    <cellStyle name="20% - Accent3 2 24 4" xfId="7406" xr:uid="{00000000-0005-0000-0000-0000ED1C0000}"/>
    <cellStyle name="20% - Accent3 2 24 5" xfId="7407" xr:uid="{00000000-0005-0000-0000-0000EE1C0000}"/>
    <cellStyle name="20% - Accent3 2 24 6" xfId="7408" xr:uid="{00000000-0005-0000-0000-0000EF1C0000}"/>
    <cellStyle name="20% - Accent3 2 24 7" xfId="7409" xr:uid="{00000000-0005-0000-0000-0000F01C0000}"/>
    <cellStyle name="20% - Accent3 2 24 8" xfId="7410" xr:uid="{00000000-0005-0000-0000-0000F11C0000}"/>
    <cellStyle name="20% - Accent3 2 24 9" xfId="7411" xr:uid="{00000000-0005-0000-0000-0000F21C0000}"/>
    <cellStyle name="20% - Accent3 2 25" xfId="7412" xr:uid="{00000000-0005-0000-0000-0000F31C0000}"/>
    <cellStyle name="20% - Accent3 2 25 10" xfId="7413" xr:uid="{00000000-0005-0000-0000-0000F41C0000}"/>
    <cellStyle name="20% - Accent3 2 25 11" xfId="7414" xr:uid="{00000000-0005-0000-0000-0000F51C0000}"/>
    <cellStyle name="20% - Accent3 2 25 12" xfId="7415" xr:uid="{00000000-0005-0000-0000-0000F61C0000}"/>
    <cellStyle name="20% - Accent3 2 25 13" xfId="7416" xr:uid="{00000000-0005-0000-0000-0000F71C0000}"/>
    <cellStyle name="20% - Accent3 2 25 14" xfId="7417" xr:uid="{00000000-0005-0000-0000-0000F81C0000}"/>
    <cellStyle name="20% - Accent3 2 25 15" xfId="7418" xr:uid="{00000000-0005-0000-0000-0000F91C0000}"/>
    <cellStyle name="20% - Accent3 2 25 16" xfId="7419" xr:uid="{00000000-0005-0000-0000-0000FA1C0000}"/>
    <cellStyle name="20% - Accent3 2 25 17" xfId="7420" xr:uid="{00000000-0005-0000-0000-0000FB1C0000}"/>
    <cellStyle name="20% - Accent3 2 25 18" xfId="7421" xr:uid="{00000000-0005-0000-0000-0000FC1C0000}"/>
    <cellStyle name="20% - Accent3 2 25 19" xfId="7422" xr:uid="{00000000-0005-0000-0000-0000FD1C0000}"/>
    <cellStyle name="20% - Accent3 2 25 2" xfId="7423" xr:uid="{00000000-0005-0000-0000-0000FE1C0000}"/>
    <cellStyle name="20% - Accent3 2 25 3" xfId="7424" xr:uid="{00000000-0005-0000-0000-0000FF1C0000}"/>
    <cellStyle name="20% - Accent3 2 25 4" xfId="7425" xr:uid="{00000000-0005-0000-0000-0000001D0000}"/>
    <cellStyle name="20% - Accent3 2 25 5" xfId="7426" xr:uid="{00000000-0005-0000-0000-0000011D0000}"/>
    <cellStyle name="20% - Accent3 2 25 6" xfId="7427" xr:uid="{00000000-0005-0000-0000-0000021D0000}"/>
    <cellStyle name="20% - Accent3 2 25 7" xfId="7428" xr:uid="{00000000-0005-0000-0000-0000031D0000}"/>
    <cellStyle name="20% - Accent3 2 25 8" xfId="7429" xr:uid="{00000000-0005-0000-0000-0000041D0000}"/>
    <cellStyle name="20% - Accent3 2 25 9" xfId="7430" xr:uid="{00000000-0005-0000-0000-0000051D0000}"/>
    <cellStyle name="20% - Accent3 2 26" xfId="7431" xr:uid="{00000000-0005-0000-0000-0000061D0000}"/>
    <cellStyle name="20% - Accent3 2 26 10" xfId="7432" xr:uid="{00000000-0005-0000-0000-0000071D0000}"/>
    <cellStyle name="20% - Accent3 2 26 11" xfId="7433" xr:uid="{00000000-0005-0000-0000-0000081D0000}"/>
    <cellStyle name="20% - Accent3 2 26 12" xfId="7434" xr:uid="{00000000-0005-0000-0000-0000091D0000}"/>
    <cellStyle name="20% - Accent3 2 26 13" xfId="7435" xr:uid="{00000000-0005-0000-0000-00000A1D0000}"/>
    <cellStyle name="20% - Accent3 2 26 14" xfId="7436" xr:uid="{00000000-0005-0000-0000-00000B1D0000}"/>
    <cellStyle name="20% - Accent3 2 26 15" xfId="7437" xr:uid="{00000000-0005-0000-0000-00000C1D0000}"/>
    <cellStyle name="20% - Accent3 2 26 16" xfId="7438" xr:uid="{00000000-0005-0000-0000-00000D1D0000}"/>
    <cellStyle name="20% - Accent3 2 26 17" xfId="7439" xr:uid="{00000000-0005-0000-0000-00000E1D0000}"/>
    <cellStyle name="20% - Accent3 2 26 18" xfId="7440" xr:uid="{00000000-0005-0000-0000-00000F1D0000}"/>
    <cellStyle name="20% - Accent3 2 26 19" xfId="7441" xr:uid="{00000000-0005-0000-0000-0000101D0000}"/>
    <cellStyle name="20% - Accent3 2 26 2" xfId="7442" xr:uid="{00000000-0005-0000-0000-0000111D0000}"/>
    <cellStyle name="20% - Accent3 2 26 3" xfId="7443" xr:uid="{00000000-0005-0000-0000-0000121D0000}"/>
    <cellStyle name="20% - Accent3 2 26 4" xfId="7444" xr:uid="{00000000-0005-0000-0000-0000131D0000}"/>
    <cellStyle name="20% - Accent3 2 26 5" xfId="7445" xr:uid="{00000000-0005-0000-0000-0000141D0000}"/>
    <cellStyle name="20% - Accent3 2 26 6" xfId="7446" xr:uid="{00000000-0005-0000-0000-0000151D0000}"/>
    <cellStyle name="20% - Accent3 2 26 7" xfId="7447" xr:uid="{00000000-0005-0000-0000-0000161D0000}"/>
    <cellStyle name="20% - Accent3 2 26 8" xfId="7448" xr:uid="{00000000-0005-0000-0000-0000171D0000}"/>
    <cellStyle name="20% - Accent3 2 26 9" xfId="7449" xr:uid="{00000000-0005-0000-0000-0000181D0000}"/>
    <cellStyle name="20% - Accent3 2 27" xfId="7450" xr:uid="{00000000-0005-0000-0000-0000191D0000}"/>
    <cellStyle name="20% - Accent3 2 27 10" xfId="7451" xr:uid="{00000000-0005-0000-0000-00001A1D0000}"/>
    <cellStyle name="20% - Accent3 2 27 11" xfId="7452" xr:uid="{00000000-0005-0000-0000-00001B1D0000}"/>
    <cellStyle name="20% - Accent3 2 27 12" xfId="7453" xr:uid="{00000000-0005-0000-0000-00001C1D0000}"/>
    <cellStyle name="20% - Accent3 2 27 13" xfId="7454" xr:uid="{00000000-0005-0000-0000-00001D1D0000}"/>
    <cellStyle name="20% - Accent3 2 27 14" xfId="7455" xr:uid="{00000000-0005-0000-0000-00001E1D0000}"/>
    <cellStyle name="20% - Accent3 2 27 15" xfId="7456" xr:uid="{00000000-0005-0000-0000-00001F1D0000}"/>
    <cellStyle name="20% - Accent3 2 27 16" xfId="7457" xr:uid="{00000000-0005-0000-0000-0000201D0000}"/>
    <cellStyle name="20% - Accent3 2 27 17" xfId="7458" xr:uid="{00000000-0005-0000-0000-0000211D0000}"/>
    <cellStyle name="20% - Accent3 2 27 18" xfId="7459" xr:uid="{00000000-0005-0000-0000-0000221D0000}"/>
    <cellStyle name="20% - Accent3 2 27 19" xfId="7460" xr:uid="{00000000-0005-0000-0000-0000231D0000}"/>
    <cellStyle name="20% - Accent3 2 27 2" xfId="7461" xr:uid="{00000000-0005-0000-0000-0000241D0000}"/>
    <cellStyle name="20% - Accent3 2 27 3" xfId="7462" xr:uid="{00000000-0005-0000-0000-0000251D0000}"/>
    <cellStyle name="20% - Accent3 2 27 4" xfId="7463" xr:uid="{00000000-0005-0000-0000-0000261D0000}"/>
    <cellStyle name="20% - Accent3 2 27 5" xfId="7464" xr:uid="{00000000-0005-0000-0000-0000271D0000}"/>
    <cellStyle name="20% - Accent3 2 27 6" xfId="7465" xr:uid="{00000000-0005-0000-0000-0000281D0000}"/>
    <cellStyle name="20% - Accent3 2 27 7" xfId="7466" xr:uid="{00000000-0005-0000-0000-0000291D0000}"/>
    <cellStyle name="20% - Accent3 2 27 8" xfId="7467" xr:uid="{00000000-0005-0000-0000-00002A1D0000}"/>
    <cellStyle name="20% - Accent3 2 27 9" xfId="7468" xr:uid="{00000000-0005-0000-0000-00002B1D0000}"/>
    <cellStyle name="20% - Accent3 2 28" xfId="7469" xr:uid="{00000000-0005-0000-0000-00002C1D0000}"/>
    <cellStyle name="20% - Accent3 2 28 10" xfId="7470" xr:uid="{00000000-0005-0000-0000-00002D1D0000}"/>
    <cellStyle name="20% - Accent3 2 28 11" xfId="7471" xr:uid="{00000000-0005-0000-0000-00002E1D0000}"/>
    <cellStyle name="20% - Accent3 2 28 12" xfId="7472" xr:uid="{00000000-0005-0000-0000-00002F1D0000}"/>
    <cellStyle name="20% - Accent3 2 28 13" xfId="7473" xr:uid="{00000000-0005-0000-0000-0000301D0000}"/>
    <cellStyle name="20% - Accent3 2 28 14" xfId="7474" xr:uid="{00000000-0005-0000-0000-0000311D0000}"/>
    <cellStyle name="20% - Accent3 2 28 15" xfId="7475" xr:uid="{00000000-0005-0000-0000-0000321D0000}"/>
    <cellStyle name="20% - Accent3 2 28 16" xfId="7476" xr:uid="{00000000-0005-0000-0000-0000331D0000}"/>
    <cellStyle name="20% - Accent3 2 28 17" xfId="7477" xr:uid="{00000000-0005-0000-0000-0000341D0000}"/>
    <cellStyle name="20% - Accent3 2 28 18" xfId="7478" xr:uid="{00000000-0005-0000-0000-0000351D0000}"/>
    <cellStyle name="20% - Accent3 2 28 19" xfId="7479" xr:uid="{00000000-0005-0000-0000-0000361D0000}"/>
    <cellStyle name="20% - Accent3 2 28 2" xfId="7480" xr:uid="{00000000-0005-0000-0000-0000371D0000}"/>
    <cellStyle name="20% - Accent3 2 28 3" xfId="7481" xr:uid="{00000000-0005-0000-0000-0000381D0000}"/>
    <cellStyle name="20% - Accent3 2 28 4" xfId="7482" xr:uid="{00000000-0005-0000-0000-0000391D0000}"/>
    <cellStyle name="20% - Accent3 2 28 5" xfId="7483" xr:uid="{00000000-0005-0000-0000-00003A1D0000}"/>
    <cellStyle name="20% - Accent3 2 28 6" xfId="7484" xr:uid="{00000000-0005-0000-0000-00003B1D0000}"/>
    <cellStyle name="20% - Accent3 2 28 7" xfId="7485" xr:uid="{00000000-0005-0000-0000-00003C1D0000}"/>
    <cellStyle name="20% - Accent3 2 28 8" xfId="7486" xr:uid="{00000000-0005-0000-0000-00003D1D0000}"/>
    <cellStyle name="20% - Accent3 2 28 9" xfId="7487" xr:uid="{00000000-0005-0000-0000-00003E1D0000}"/>
    <cellStyle name="20% - Accent3 2 29" xfId="7488" xr:uid="{00000000-0005-0000-0000-00003F1D0000}"/>
    <cellStyle name="20% - Accent3 2 29 10" xfId="7489" xr:uid="{00000000-0005-0000-0000-0000401D0000}"/>
    <cellStyle name="20% - Accent3 2 29 11" xfId="7490" xr:uid="{00000000-0005-0000-0000-0000411D0000}"/>
    <cellStyle name="20% - Accent3 2 29 12" xfId="7491" xr:uid="{00000000-0005-0000-0000-0000421D0000}"/>
    <cellStyle name="20% - Accent3 2 29 13" xfId="7492" xr:uid="{00000000-0005-0000-0000-0000431D0000}"/>
    <cellStyle name="20% - Accent3 2 29 14" xfId="7493" xr:uid="{00000000-0005-0000-0000-0000441D0000}"/>
    <cellStyle name="20% - Accent3 2 29 15" xfId="7494" xr:uid="{00000000-0005-0000-0000-0000451D0000}"/>
    <cellStyle name="20% - Accent3 2 29 16" xfId="7495" xr:uid="{00000000-0005-0000-0000-0000461D0000}"/>
    <cellStyle name="20% - Accent3 2 29 17" xfId="7496" xr:uid="{00000000-0005-0000-0000-0000471D0000}"/>
    <cellStyle name="20% - Accent3 2 29 18" xfId="7497" xr:uid="{00000000-0005-0000-0000-0000481D0000}"/>
    <cellStyle name="20% - Accent3 2 29 19" xfId="7498" xr:uid="{00000000-0005-0000-0000-0000491D0000}"/>
    <cellStyle name="20% - Accent3 2 29 2" xfId="7499" xr:uid="{00000000-0005-0000-0000-00004A1D0000}"/>
    <cellStyle name="20% - Accent3 2 29 3" xfId="7500" xr:uid="{00000000-0005-0000-0000-00004B1D0000}"/>
    <cellStyle name="20% - Accent3 2 29 4" xfId="7501" xr:uid="{00000000-0005-0000-0000-00004C1D0000}"/>
    <cellStyle name="20% - Accent3 2 29 5" xfId="7502" xr:uid="{00000000-0005-0000-0000-00004D1D0000}"/>
    <cellStyle name="20% - Accent3 2 29 6" xfId="7503" xr:uid="{00000000-0005-0000-0000-00004E1D0000}"/>
    <cellStyle name="20% - Accent3 2 29 7" xfId="7504" xr:uid="{00000000-0005-0000-0000-00004F1D0000}"/>
    <cellStyle name="20% - Accent3 2 29 8" xfId="7505" xr:uid="{00000000-0005-0000-0000-0000501D0000}"/>
    <cellStyle name="20% - Accent3 2 29 9" xfId="7506" xr:uid="{00000000-0005-0000-0000-0000511D0000}"/>
    <cellStyle name="20% - Accent3 2 3" xfId="7507" xr:uid="{00000000-0005-0000-0000-0000521D0000}"/>
    <cellStyle name="20% - Accent3 2 3 10" xfId="7508" xr:uid="{00000000-0005-0000-0000-0000531D0000}"/>
    <cellStyle name="20% - Accent3 2 3 11" xfId="7509" xr:uid="{00000000-0005-0000-0000-0000541D0000}"/>
    <cellStyle name="20% - Accent3 2 3 12" xfId="7510" xr:uid="{00000000-0005-0000-0000-0000551D0000}"/>
    <cellStyle name="20% - Accent3 2 3 13" xfId="7511" xr:uid="{00000000-0005-0000-0000-0000561D0000}"/>
    <cellStyle name="20% - Accent3 2 3 14" xfId="7512" xr:uid="{00000000-0005-0000-0000-0000571D0000}"/>
    <cellStyle name="20% - Accent3 2 3 15" xfId="7513" xr:uid="{00000000-0005-0000-0000-0000581D0000}"/>
    <cellStyle name="20% - Accent3 2 3 16" xfId="7514" xr:uid="{00000000-0005-0000-0000-0000591D0000}"/>
    <cellStyle name="20% - Accent3 2 3 17" xfId="7515" xr:uid="{00000000-0005-0000-0000-00005A1D0000}"/>
    <cellStyle name="20% - Accent3 2 3 18" xfId="7516" xr:uid="{00000000-0005-0000-0000-00005B1D0000}"/>
    <cellStyle name="20% - Accent3 2 3 19" xfId="7517" xr:uid="{00000000-0005-0000-0000-00005C1D0000}"/>
    <cellStyle name="20% - Accent3 2 3 2" xfId="7518" xr:uid="{00000000-0005-0000-0000-00005D1D0000}"/>
    <cellStyle name="20% - Accent3 2 3 3" xfId="7519" xr:uid="{00000000-0005-0000-0000-00005E1D0000}"/>
    <cellStyle name="20% - Accent3 2 3 4" xfId="7520" xr:uid="{00000000-0005-0000-0000-00005F1D0000}"/>
    <cellStyle name="20% - Accent3 2 3 5" xfId="7521" xr:uid="{00000000-0005-0000-0000-0000601D0000}"/>
    <cellStyle name="20% - Accent3 2 3 6" xfId="7522" xr:uid="{00000000-0005-0000-0000-0000611D0000}"/>
    <cellStyle name="20% - Accent3 2 3 7" xfId="7523" xr:uid="{00000000-0005-0000-0000-0000621D0000}"/>
    <cellStyle name="20% - Accent3 2 3 8" xfId="7524" xr:uid="{00000000-0005-0000-0000-0000631D0000}"/>
    <cellStyle name="20% - Accent3 2 3 9" xfId="7525" xr:uid="{00000000-0005-0000-0000-0000641D0000}"/>
    <cellStyle name="20% - Accent3 2 30" xfId="7526" xr:uid="{00000000-0005-0000-0000-0000651D0000}"/>
    <cellStyle name="20% - Accent3 2 30 10" xfId="7527" xr:uid="{00000000-0005-0000-0000-0000661D0000}"/>
    <cellStyle name="20% - Accent3 2 30 11" xfId="7528" xr:uid="{00000000-0005-0000-0000-0000671D0000}"/>
    <cellStyle name="20% - Accent3 2 30 12" xfId="7529" xr:uid="{00000000-0005-0000-0000-0000681D0000}"/>
    <cellStyle name="20% - Accent3 2 30 13" xfId="7530" xr:uid="{00000000-0005-0000-0000-0000691D0000}"/>
    <cellStyle name="20% - Accent3 2 30 14" xfId="7531" xr:uid="{00000000-0005-0000-0000-00006A1D0000}"/>
    <cellStyle name="20% - Accent3 2 30 15" xfId="7532" xr:uid="{00000000-0005-0000-0000-00006B1D0000}"/>
    <cellStyle name="20% - Accent3 2 30 16" xfId="7533" xr:uid="{00000000-0005-0000-0000-00006C1D0000}"/>
    <cellStyle name="20% - Accent3 2 30 17" xfId="7534" xr:uid="{00000000-0005-0000-0000-00006D1D0000}"/>
    <cellStyle name="20% - Accent3 2 30 18" xfId="7535" xr:uid="{00000000-0005-0000-0000-00006E1D0000}"/>
    <cellStyle name="20% - Accent3 2 30 19" xfId="7536" xr:uid="{00000000-0005-0000-0000-00006F1D0000}"/>
    <cellStyle name="20% - Accent3 2 30 2" xfId="7537" xr:uid="{00000000-0005-0000-0000-0000701D0000}"/>
    <cellStyle name="20% - Accent3 2 30 3" xfId="7538" xr:uid="{00000000-0005-0000-0000-0000711D0000}"/>
    <cellStyle name="20% - Accent3 2 30 4" xfId="7539" xr:uid="{00000000-0005-0000-0000-0000721D0000}"/>
    <cellStyle name="20% - Accent3 2 30 5" xfId="7540" xr:uid="{00000000-0005-0000-0000-0000731D0000}"/>
    <cellStyle name="20% - Accent3 2 30 6" xfId="7541" xr:uid="{00000000-0005-0000-0000-0000741D0000}"/>
    <cellStyle name="20% - Accent3 2 30 7" xfId="7542" xr:uid="{00000000-0005-0000-0000-0000751D0000}"/>
    <cellStyle name="20% - Accent3 2 30 8" xfId="7543" xr:uid="{00000000-0005-0000-0000-0000761D0000}"/>
    <cellStyle name="20% - Accent3 2 30 9" xfId="7544" xr:uid="{00000000-0005-0000-0000-0000771D0000}"/>
    <cellStyle name="20% - Accent3 2 31" xfId="7545" xr:uid="{00000000-0005-0000-0000-0000781D0000}"/>
    <cellStyle name="20% - Accent3 2 31 10" xfId="7546" xr:uid="{00000000-0005-0000-0000-0000791D0000}"/>
    <cellStyle name="20% - Accent3 2 31 11" xfId="7547" xr:uid="{00000000-0005-0000-0000-00007A1D0000}"/>
    <cellStyle name="20% - Accent3 2 31 12" xfId="7548" xr:uid="{00000000-0005-0000-0000-00007B1D0000}"/>
    <cellStyle name="20% - Accent3 2 31 13" xfId="7549" xr:uid="{00000000-0005-0000-0000-00007C1D0000}"/>
    <cellStyle name="20% - Accent3 2 31 14" xfId="7550" xr:uid="{00000000-0005-0000-0000-00007D1D0000}"/>
    <cellStyle name="20% - Accent3 2 31 15" xfId="7551" xr:uid="{00000000-0005-0000-0000-00007E1D0000}"/>
    <cellStyle name="20% - Accent3 2 31 16" xfId="7552" xr:uid="{00000000-0005-0000-0000-00007F1D0000}"/>
    <cellStyle name="20% - Accent3 2 31 17" xfId="7553" xr:uid="{00000000-0005-0000-0000-0000801D0000}"/>
    <cellStyle name="20% - Accent3 2 31 18" xfId="7554" xr:uid="{00000000-0005-0000-0000-0000811D0000}"/>
    <cellStyle name="20% - Accent3 2 31 19" xfId="7555" xr:uid="{00000000-0005-0000-0000-0000821D0000}"/>
    <cellStyle name="20% - Accent3 2 31 2" xfId="7556" xr:uid="{00000000-0005-0000-0000-0000831D0000}"/>
    <cellStyle name="20% - Accent3 2 31 3" xfId="7557" xr:uid="{00000000-0005-0000-0000-0000841D0000}"/>
    <cellStyle name="20% - Accent3 2 31 4" xfId="7558" xr:uid="{00000000-0005-0000-0000-0000851D0000}"/>
    <cellStyle name="20% - Accent3 2 31 5" xfId="7559" xr:uid="{00000000-0005-0000-0000-0000861D0000}"/>
    <cellStyle name="20% - Accent3 2 31 6" xfId="7560" xr:uid="{00000000-0005-0000-0000-0000871D0000}"/>
    <cellStyle name="20% - Accent3 2 31 7" xfId="7561" xr:uid="{00000000-0005-0000-0000-0000881D0000}"/>
    <cellStyle name="20% - Accent3 2 31 8" xfId="7562" xr:uid="{00000000-0005-0000-0000-0000891D0000}"/>
    <cellStyle name="20% - Accent3 2 31 9" xfId="7563" xr:uid="{00000000-0005-0000-0000-00008A1D0000}"/>
    <cellStyle name="20% - Accent3 2 32" xfId="7564" xr:uid="{00000000-0005-0000-0000-00008B1D0000}"/>
    <cellStyle name="20% - Accent3 2 32 10" xfId="7565" xr:uid="{00000000-0005-0000-0000-00008C1D0000}"/>
    <cellStyle name="20% - Accent3 2 32 11" xfId="7566" xr:uid="{00000000-0005-0000-0000-00008D1D0000}"/>
    <cellStyle name="20% - Accent3 2 32 12" xfId="7567" xr:uid="{00000000-0005-0000-0000-00008E1D0000}"/>
    <cellStyle name="20% - Accent3 2 32 13" xfId="7568" xr:uid="{00000000-0005-0000-0000-00008F1D0000}"/>
    <cellStyle name="20% - Accent3 2 32 14" xfId="7569" xr:uid="{00000000-0005-0000-0000-0000901D0000}"/>
    <cellStyle name="20% - Accent3 2 32 15" xfId="7570" xr:uid="{00000000-0005-0000-0000-0000911D0000}"/>
    <cellStyle name="20% - Accent3 2 32 16" xfId="7571" xr:uid="{00000000-0005-0000-0000-0000921D0000}"/>
    <cellStyle name="20% - Accent3 2 32 17" xfId="7572" xr:uid="{00000000-0005-0000-0000-0000931D0000}"/>
    <cellStyle name="20% - Accent3 2 32 18" xfId="7573" xr:uid="{00000000-0005-0000-0000-0000941D0000}"/>
    <cellStyle name="20% - Accent3 2 32 19" xfId="7574" xr:uid="{00000000-0005-0000-0000-0000951D0000}"/>
    <cellStyle name="20% - Accent3 2 32 2" xfId="7575" xr:uid="{00000000-0005-0000-0000-0000961D0000}"/>
    <cellStyle name="20% - Accent3 2 32 3" xfId="7576" xr:uid="{00000000-0005-0000-0000-0000971D0000}"/>
    <cellStyle name="20% - Accent3 2 32 4" xfId="7577" xr:uid="{00000000-0005-0000-0000-0000981D0000}"/>
    <cellStyle name="20% - Accent3 2 32 5" xfId="7578" xr:uid="{00000000-0005-0000-0000-0000991D0000}"/>
    <cellStyle name="20% - Accent3 2 32 6" xfId="7579" xr:uid="{00000000-0005-0000-0000-00009A1D0000}"/>
    <cellStyle name="20% - Accent3 2 32 7" xfId="7580" xr:uid="{00000000-0005-0000-0000-00009B1D0000}"/>
    <cellStyle name="20% - Accent3 2 32 8" xfId="7581" xr:uid="{00000000-0005-0000-0000-00009C1D0000}"/>
    <cellStyle name="20% - Accent3 2 32 9" xfId="7582" xr:uid="{00000000-0005-0000-0000-00009D1D0000}"/>
    <cellStyle name="20% - Accent3 2 33" xfId="7583" xr:uid="{00000000-0005-0000-0000-00009E1D0000}"/>
    <cellStyle name="20% - Accent3 2 33 10" xfId="7584" xr:uid="{00000000-0005-0000-0000-00009F1D0000}"/>
    <cellStyle name="20% - Accent3 2 33 11" xfId="7585" xr:uid="{00000000-0005-0000-0000-0000A01D0000}"/>
    <cellStyle name="20% - Accent3 2 33 12" xfId="7586" xr:uid="{00000000-0005-0000-0000-0000A11D0000}"/>
    <cellStyle name="20% - Accent3 2 33 13" xfId="7587" xr:uid="{00000000-0005-0000-0000-0000A21D0000}"/>
    <cellStyle name="20% - Accent3 2 33 14" xfId="7588" xr:uid="{00000000-0005-0000-0000-0000A31D0000}"/>
    <cellStyle name="20% - Accent3 2 33 15" xfId="7589" xr:uid="{00000000-0005-0000-0000-0000A41D0000}"/>
    <cellStyle name="20% - Accent3 2 33 16" xfId="7590" xr:uid="{00000000-0005-0000-0000-0000A51D0000}"/>
    <cellStyle name="20% - Accent3 2 33 17" xfId="7591" xr:uid="{00000000-0005-0000-0000-0000A61D0000}"/>
    <cellStyle name="20% - Accent3 2 33 18" xfId="7592" xr:uid="{00000000-0005-0000-0000-0000A71D0000}"/>
    <cellStyle name="20% - Accent3 2 33 19" xfId="7593" xr:uid="{00000000-0005-0000-0000-0000A81D0000}"/>
    <cellStyle name="20% - Accent3 2 33 2" xfId="7594" xr:uid="{00000000-0005-0000-0000-0000A91D0000}"/>
    <cellStyle name="20% - Accent3 2 33 3" xfId="7595" xr:uid="{00000000-0005-0000-0000-0000AA1D0000}"/>
    <cellStyle name="20% - Accent3 2 33 4" xfId="7596" xr:uid="{00000000-0005-0000-0000-0000AB1D0000}"/>
    <cellStyle name="20% - Accent3 2 33 5" xfId="7597" xr:uid="{00000000-0005-0000-0000-0000AC1D0000}"/>
    <cellStyle name="20% - Accent3 2 33 6" xfId="7598" xr:uid="{00000000-0005-0000-0000-0000AD1D0000}"/>
    <cellStyle name="20% - Accent3 2 33 7" xfId="7599" xr:uid="{00000000-0005-0000-0000-0000AE1D0000}"/>
    <cellStyle name="20% - Accent3 2 33 8" xfId="7600" xr:uid="{00000000-0005-0000-0000-0000AF1D0000}"/>
    <cellStyle name="20% - Accent3 2 33 9" xfId="7601" xr:uid="{00000000-0005-0000-0000-0000B01D0000}"/>
    <cellStyle name="20% - Accent3 2 34" xfId="7602" xr:uid="{00000000-0005-0000-0000-0000B11D0000}"/>
    <cellStyle name="20% - Accent3 2 34 10" xfId="7603" xr:uid="{00000000-0005-0000-0000-0000B21D0000}"/>
    <cellStyle name="20% - Accent3 2 34 11" xfId="7604" xr:uid="{00000000-0005-0000-0000-0000B31D0000}"/>
    <cellStyle name="20% - Accent3 2 34 12" xfId="7605" xr:uid="{00000000-0005-0000-0000-0000B41D0000}"/>
    <cellStyle name="20% - Accent3 2 34 13" xfId="7606" xr:uid="{00000000-0005-0000-0000-0000B51D0000}"/>
    <cellStyle name="20% - Accent3 2 34 14" xfId="7607" xr:uid="{00000000-0005-0000-0000-0000B61D0000}"/>
    <cellStyle name="20% - Accent3 2 34 15" xfId="7608" xr:uid="{00000000-0005-0000-0000-0000B71D0000}"/>
    <cellStyle name="20% - Accent3 2 34 16" xfId="7609" xr:uid="{00000000-0005-0000-0000-0000B81D0000}"/>
    <cellStyle name="20% - Accent3 2 34 17" xfId="7610" xr:uid="{00000000-0005-0000-0000-0000B91D0000}"/>
    <cellStyle name="20% - Accent3 2 34 18" xfId="7611" xr:uid="{00000000-0005-0000-0000-0000BA1D0000}"/>
    <cellStyle name="20% - Accent3 2 34 19" xfId="7612" xr:uid="{00000000-0005-0000-0000-0000BB1D0000}"/>
    <cellStyle name="20% - Accent3 2 34 2" xfId="7613" xr:uid="{00000000-0005-0000-0000-0000BC1D0000}"/>
    <cellStyle name="20% - Accent3 2 34 3" xfId="7614" xr:uid="{00000000-0005-0000-0000-0000BD1D0000}"/>
    <cellStyle name="20% - Accent3 2 34 4" xfId="7615" xr:uid="{00000000-0005-0000-0000-0000BE1D0000}"/>
    <cellStyle name="20% - Accent3 2 34 5" xfId="7616" xr:uid="{00000000-0005-0000-0000-0000BF1D0000}"/>
    <cellStyle name="20% - Accent3 2 34 6" xfId="7617" xr:uid="{00000000-0005-0000-0000-0000C01D0000}"/>
    <cellStyle name="20% - Accent3 2 34 7" xfId="7618" xr:uid="{00000000-0005-0000-0000-0000C11D0000}"/>
    <cellStyle name="20% - Accent3 2 34 8" xfId="7619" xr:uid="{00000000-0005-0000-0000-0000C21D0000}"/>
    <cellStyle name="20% - Accent3 2 34 9" xfId="7620" xr:uid="{00000000-0005-0000-0000-0000C31D0000}"/>
    <cellStyle name="20% - Accent3 2 35" xfId="7621" xr:uid="{00000000-0005-0000-0000-0000C41D0000}"/>
    <cellStyle name="20% - Accent3 2 35 10" xfId="7622" xr:uid="{00000000-0005-0000-0000-0000C51D0000}"/>
    <cellStyle name="20% - Accent3 2 35 11" xfId="7623" xr:uid="{00000000-0005-0000-0000-0000C61D0000}"/>
    <cellStyle name="20% - Accent3 2 35 12" xfId="7624" xr:uid="{00000000-0005-0000-0000-0000C71D0000}"/>
    <cellStyle name="20% - Accent3 2 35 13" xfId="7625" xr:uid="{00000000-0005-0000-0000-0000C81D0000}"/>
    <cellStyle name="20% - Accent3 2 35 14" xfId="7626" xr:uid="{00000000-0005-0000-0000-0000C91D0000}"/>
    <cellStyle name="20% - Accent3 2 35 15" xfId="7627" xr:uid="{00000000-0005-0000-0000-0000CA1D0000}"/>
    <cellStyle name="20% - Accent3 2 35 16" xfId="7628" xr:uid="{00000000-0005-0000-0000-0000CB1D0000}"/>
    <cellStyle name="20% - Accent3 2 35 17" xfId="7629" xr:uid="{00000000-0005-0000-0000-0000CC1D0000}"/>
    <cellStyle name="20% - Accent3 2 35 18" xfId="7630" xr:uid="{00000000-0005-0000-0000-0000CD1D0000}"/>
    <cellStyle name="20% - Accent3 2 35 19" xfId="7631" xr:uid="{00000000-0005-0000-0000-0000CE1D0000}"/>
    <cellStyle name="20% - Accent3 2 35 2" xfId="7632" xr:uid="{00000000-0005-0000-0000-0000CF1D0000}"/>
    <cellStyle name="20% - Accent3 2 35 3" xfId="7633" xr:uid="{00000000-0005-0000-0000-0000D01D0000}"/>
    <cellStyle name="20% - Accent3 2 35 4" xfId="7634" xr:uid="{00000000-0005-0000-0000-0000D11D0000}"/>
    <cellStyle name="20% - Accent3 2 35 5" xfId="7635" xr:uid="{00000000-0005-0000-0000-0000D21D0000}"/>
    <cellStyle name="20% - Accent3 2 35 6" xfId="7636" xr:uid="{00000000-0005-0000-0000-0000D31D0000}"/>
    <cellStyle name="20% - Accent3 2 35 7" xfId="7637" xr:uid="{00000000-0005-0000-0000-0000D41D0000}"/>
    <cellStyle name="20% - Accent3 2 35 8" xfId="7638" xr:uid="{00000000-0005-0000-0000-0000D51D0000}"/>
    <cellStyle name="20% - Accent3 2 35 9" xfId="7639" xr:uid="{00000000-0005-0000-0000-0000D61D0000}"/>
    <cellStyle name="20% - Accent3 2 36" xfId="7640" xr:uid="{00000000-0005-0000-0000-0000D71D0000}"/>
    <cellStyle name="20% - Accent3 2 36 10" xfId="7641" xr:uid="{00000000-0005-0000-0000-0000D81D0000}"/>
    <cellStyle name="20% - Accent3 2 36 11" xfId="7642" xr:uid="{00000000-0005-0000-0000-0000D91D0000}"/>
    <cellStyle name="20% - Accent3 2 36 12" xfId="7643" xr:uid="{00000000-0005-0000-0000-0000DA1D0000}"/>
    <cellStyle name="20% - Accent3 2 36 13" xfId="7644" xr:uid="{00000000-0005-0000-0000-0000DB1D0000}"/>
    <cellStyle name="20% - Accent3 2 36 14" xfId="7645" xr:uid="{00000000-0005-0000-0000-0000DC1D0000}"/>
    <cellStyle name="20% - Accent3 2 36 15" xfId="7646" xr:uid="{00000000-0005-0000-0000-0000DD1D0000}"/>
    <cellStyle name="20% - Accent3 2 36 16" xfId="7647" xr:uid="{00000000-0005-0000-0000-0000DE1D0000}"/>
    <cellStyle name="20% - Accent3 2 36 17" xfId="7648" xr:uid="{00000000-0005-0000-0000-0000DF1D0000}"/>
    <cellStyle name="20% - Accent3 2 36 18" xfId="7649" xr:uid="{00000000-0005-0000-0000-0000E01D0000}"/>
    <cellStyle name="20% - Accent3 2 36 19" xfId="7650" xr:uid="{00000000-0005-0000-0000-0000E11D0000}"/>
    <cellStyle name="20% - Accent3 2 36 2" xfId="7651" xr:uid="{00000000-0005-0000-0000-0000E21D0000}"/>
    <cellStyle name="20% - Accent3 2 36 3" xfId="7652" xr:uid="{00000000-0005-0000-0000-0000E31D0000}"/>
    <cellStyle name="20% - Accent3 2 36 4" xfId="7653" xr:uid="{00000000-0005-0000-0000-0000E41D0000}"/>
    <cellStyle name="20% - Accent3 2 36 5" xfId="7654" xr:uid="{00000000-0005-0000-0000-0000E51D0000}"/>
    <cellStyle name="20% - Accent3 2 36 6" xfId="7655" xr:uid="{00000000-0005-0000-0000-0000E61D0000}"/>
    <cellStyle name="20% - Accent3 2 36 7" xfId="7656" xr:uid="{00000000-0005-0000-0000-0000E71D0000}"/>
    <cellStyle name="20% - Accent3 2 36 8" xfId="7657" xr:uid="{00000000-0005-0000-0000-0000E81D0000}"/>
    <cellStyle name="20% - Accent3 2 36 9" xfId="7658" xr:uid="{00000000-0005-0000-0000-0000E91D0000}"/>
    <cellStyle name="20% - Accent3 2 37" xfId="7659" xr:uid="{00000000-0005-0000-0000-0000EA1D0000}"/>
    <cellStyle name="20% - Accent3 2 37 10" xfId="7660" xr:uid="{00000000-0005-0000-0000-0000EB1D0000}"/>
    <cellStyle name="20% - Accent3 2 37 11" xfId="7661" xr:uid="{00000000-0005-0000-0000-0000EC1D0000}"/>
    <cellStyle name="20% - Accent3 2 37 12" xfId="7662" xr:uid="{00000000-0005-0000-0000-0000ED1D0000}"/>
    <cellStyle name="20% - Accent3 2 37 13" xfId="7663" xr:uid="{00000000-0005-0000-0000-0000EE1D0000}"/>
    <cellStyle name="20% - Accent3 2 37 14" xfId="7664" xr:uid="{00000000-0005-0000-0000-0000EF1D0000}"/>
    <cellStyle name="20% - Accent3 2 37 15" xfId="7665" xr:uid="{00000000-0005-0000-0000-0000F01D0000}"/>
    <cellStyle name="20% - Accent3 2 37 16" xfId="7666" xr:uid="{00000000-0005-0000-0000-0000F11D0000}"/>
    <cellStyle name="20% - Accent3 2 37 17" xfId="7667" xr:uid="{00000000-0005-0000-0000-0000F21D0000}"/>
    <cellStyle name="20% - Accent3 2 37 18" xfId="7668" xr:uid="{00000000-0005-0000-0000-0000F31D0000}"/>
    <cellStyle name="20% - Accent3 2 37 19" xfId="7669" xr:uid="{00000000-0005-0000-0000-0000F41D0000}"/>
    <cellStyle name="20% - Accent3 2 37 2" xfId="7670" xr:uid="{00000000-0005-0000-0000-0000F51D0000}"/>
    <cellStyle name="20% - Accent3 2 37 3" xfId="7671" xr:uid="{00000000-0005-0000-0000-0000F61D0000}"/>
    <cellStyle name="20% - Accent3 2 37 4" xfId="7672" xr:uid="{00000000-0005-0000-0000-0000F71D0000}"/>
    <cellStyle name="20% - Accent3 2 37 5" xfId="7673" xr:uid="{00000000-0005-0000-0000-0000F81D0000}"/>
    <cellStyle name="20% - Accent3 2 37 6" xfId="7674" xr:uid="{00000000-0005-0000-0000-0000F91D0000}"/>
    <cellStyle name="20% - Accent3 2 37 7" xfId="7675" xr:uid="{00000000-0005-0000-0000-0000FA1D0000}"/>
    <cellStyle name="20% - Accent3 2 37 8" xfId="7676" xr:uid="{00000000-0005-0000-0000-0000FB1D0000}"/>
    <cellStyle name="20% - Accent3 2 37 9" xfId="7677" xr:uid="{00000000-0005-0000-0000-0000FC1D0000}"/>
    <cellStyle name="20% - Accent3 2 38" xfId="7678" xr:uid="{00000000-0005-0000-0000-0000FD1D0000}"/>
    <cellStyle name="20% - Accent3 2 38 10" xfId="7679" xr:uid="{00000000-0005-0000-0000-0000FE1D0000}"/>
    <cellStyle name="20% - Accent3 2 38 11" xfId="7680" xr:uid="{00000000-0005-0000-0000-0000FF1D0000}"/>
    <cellStyle name="20% - Accent3 2 38 12" xfId="7681" xr:uid="{00000000-0005-0000-0000-0000001E0000}"/>
    <cellStyle name="20% - Accent3 2 38 13" xfId="7682" xr:uid="{00000000-0005-0000-0000-0000011E0000}"/>
    <cellStyle name="20% - Accent3 2 38 14" xfId="7683" xr:uid="{00000000-0005-0000-0000-0000021E0000}"/>
    <cellStyle name="20% - Accent3 2 38 15" xfId="7684" xr:uid="{00000000-0005-0000-0000-0000031E0000}"/>
    <cellStyle name="20% - Accent3 2 38 16" xfId="7685" xr:uid="{00000000-0005-0000-0000-0000041E0000}"/>
    <cellStyle name="20% - Accent3 2 38 17" xfId="7686" xr:uid="{00000000-0005-0000-0000-0000051E0000}"/>
    <cellStyle name="20% - Accent3 2 38 18" xfId="7687" xr:uid="{00000000-0005-0000-0000-0000061E0000}"/>
    <cellStyle name="20% - Accent3 2 38 19" xfId="7688" xr:uid="{00000000-0005-0000-0000-0000071E0000}"/>
    <cellStyle name="20% - Accent3 2 38 2" xfId="7689" xr:uid="{00000000-0005-0000-0000-0000081E0000}"/>
    <cellStyle name="20% - Accent3 2 38 3" xfId="7690" xr:uid="{00000000-0005-0000-0000-0000091E0000}"/>
    <cellStyle name="20% - Accent3 2 38 4" xfId="7691" xr:uid="{00000000-0005-0000-0000-00000A1E0000}"/>
    <cellStyle name="20% - Accent3 2 38 5" xfId="7692" xr:uid="{00000000-0005-0000-0000-00000B1E0000}"/>
    <cellStyle name="20% - Accent3 2 38 6" xfId="7693" xr:uid="{00000000-0005-0000-0000-00000C1E0000}"/>
    <cellStyle name="20% - Accent3 2 38 7" xfId="7694" xr:uid="{00000000-0005-0000-0000-00000D1E0000}"/>
    <cellStyle name="20% - Accent3 2 38 8" xfId="7695" xr:uid="{00000000-0005-0000-0000-00000E1E0000}"/>
    <cellStyle name="20% - Accent3 2 38 9" xfId="7696" xr:uid="{00000000-0005-0000-0000-00000F1E0000}"/>
    <cellStyle name="20% - Accent3 2 39" xfId="7697" xr:uid="{00000000-0005-0000-0000-0000101E0000}"/>
    <cellStyle name="20% - Accent3 2 39 10" xfId="7698" xr:uid="{00000000-0005-0000-0000-0000111E0000}"/>
    <cellStyle name="20% - Accent3 2 39 11" xfId="7699" xr:uid="{00000000-0005-0000-0000-0000121E0000}"/>
    <cellStyle name="20% - Accent3 2 39 12" xfId="7700" xr:uid="{00000000-0005-0000-0000-0000131E0000}"/>
    <cellStyle name="20% - Accent3 2 39 13" xfId="7701" xr:uid="{00000000-0005-0000-0000-0000141E0000}"/>
    <cellStyle name="20% - Accent3 2 39 14" xfId="7702" xr:uid="{00000000-0005-0000-0000-0000151E0000}"/>
    <cellStyle name="20% - Accent3 2 39 15" xfId="7703" xr:uid="{00000000-0005-0000-0000-0000161E0000}"/>
    <cellStyle name="20% - Accent3 2 39 16" xfId="7704" xr:uid="{00000000-0005-0000-0000-0000171E0000}"/>
    <cellStyle name="20% - Accent3 2 39 17" xfId="7705" xr:uid="{00000000-0005-0000-0000-0000181E0000}"/>
    <cellStyle name="20% - Accent3 2 39 18" xfId="7706" xr:uid="{00000000-0005-0000-0000-0000191E0000}"/>
    <cellStyle name="20% - Accent3 2 39 19" xfId="7707" xr:uid="{00000000-0005-0000-0000-00001A1E0000}"/>
    <cellStyle name="20% - Accent3 2 39 2" xfId="7708" xr:uid="{00000000-0005-0000-0000-00001B1E0000}"/>
    <cellStyle name="20% - Accent3 2 39 3" xfId="7709" xr:uid="{00000000-0005-0000-0000-00001C1E0000}"/>
    <cellStyle name="20% - Accent3 2 39 4" xfId="7710" xr:uid="{00000000-0005-0000-0000-00001D1E0000}"/>
    <cellStyle name="20% - Accent3 2 39 5" xfId="7711" xr:uid="{00000000-0005-0000-0000-00001E1E0000}"/>
    <cellStyle name="20% - Accent3 2 39 6" xfId="7712" xr:uid="{00000000-0005-0000-0000-00001F1E0000}"/>
    <cellStyle name="20% - Accent3 2 39 7" xfId="7713" xr:uid="{00000000-0005-0000-0000-0000201E0000}"/>
    <cellStyle name="20% - Accent3 2 39 8" xfId="7714" xr:uid="{00000000-0005-0000-0000-0000211E0000}"/>
    <cellStyle name="20% - Accent3 2 39 9" xfId="7715" xr:uid="{00000000-0005-0000-0000-0000221E0000}"/>
    <cellStyle name="20% - Accent3 2 4" xfId="7716" xr:uid="{00000000-0005-0000-0000-0000231E0000}"/>
    <cellStyle name="20% - Accent3 2 4 10" xfId="7717" xr:uid="{00000000-0005-0000-0000-0000241E0000}"/>
    <cellStyle name="20% - Accent3 2 4 11" xfId="7718" xr:uid="{00000000-0005-0000-0000-0000251E0000}"/>
    <cellStyle name="20% - Accent3 2 4 12" xfId="7719" xr:uid="{00000000-0005-0000-0000-0000261E0000}"/>
    <cellStyle name="20% - Accent3 2 4 13" xfId="7720" xr:uid="{00000000-0005-0000-0000-0000271E0000}"/>
    <cellStyle name="20% - Accent3 2 4 14" xfId="7721" xr:uid="{00000000-0005-0000-0000-0000281E0000}"/>
    <cellStyle name="20% - Accent3 2 4 15" xfId="7722" xr:uid="{00000000-0005-0000-0000-0000291E0000}"/>
    <cellStyle name="20% - Accent3 2 4 16" xfId="7723" xr:uid="{00000000-0005-0000-0000-00002A1E0000}"/>
    <cellStyle name="20% - Accent3 2 4 17" xfId="7724" xr:uid="{00000000-0005-0000-0000-00002B1E0000}"/>
    <cellStyle name="20% - Accent3 2 4 18" xfId="7725" xr:uid="{00000000-0005-0000-0000-00002C1E0000}"/>
    <cellStyle name="20% - Accent3 2 4 19" xfId="7726" xr:uid="{00000000-0005-0000-0000-00002D1E0000}"/>
    <cellStyle name="20% - Accent3 2 4 2" xfId="7727" xr:uid="{00000000-0005-0000-0000-00002E1E0000}"/>
    <cellStyle name="20% - Accent3 2 4 3" xfId="7728" xr:uid="{00000000-0005-0000-0000-00002F1E0000}"/>
    <cellStyle name="20% - Accent3 2 4 4" xfId="7729" xr:uid="{00000000-0005-0000-0000-0000301E0000}"/>
    <cellStyle name="20% - Accent3 2 4 5" xfId="7730" xr:uid="{00000000-0005-0000-0000-0000311E0000}"/>
    <cellStyle name="20% - Accent3 2 4 6" xfId="7731" xr:uid="{00000000-0005-0000-0000-0000321E0000}"/>
    <cellStyle name="20% - Accent3 2 4 7" xfId="7732" xr:uid="{00000000-0005-0000-0000-0000331E0000}"/>
    <cellStyle name="20% - Accent3 2 4 8" xfId="7733" xr:uid="{00000000-0005-0000-0000-0000341E0000}"/>
    <cellStyle name="20% - Accent3 2 4 9" xfId="7734" xr:uid="{00000000-0005-0000-0000-0000351E0000}"/>
    <cellStyle name="20% - Accent3 2 40" xfId="7735" xr:uid="{00000000-0005-0000-0000-0000361E0000}"/>
    <cellStyle name="20% - Accent3 2 40 10" xfId="7736" xr:uid="{00000000-0005-0000-0000-0000371E0000}"/>
    <cellStyle name="20% - Accent3 2 40 11" xfId="7737" xr:uid="{00000000-0005-0000-0000-0000381E0000}"/>
    <cellStyle name="20% - Accent3 2 40 12" xfId="7738" xr:uid="{00000000-0005-0000-0000-0000391E0000}"/>
    <cellStyle name="20% - Accent3 2 40 13" xfId="7739" xr:uid="{00000000-0005-0000-0000-00003A1E0000}"/>
    <cellStyle name="20% - Accent3 2 40 14" xfId="7740" xr:uid="{00000000-0005-0000-0000-00003B1E0000}"/>
    <cellStyle name="20% - Accent3 2 40 15" xfId="7741" xr:uid="{00000000-0005-0000-0000-00003C1E0000}"/>
    <cellStyle name="20% - Accent3 2 40 16" xfId="7742" xr:uid="{00000000-0005-0000-0000-00003D1E0000}"/>
    <cellStyle name="20% - Accent3 2 40 17" xfId="7743" xr:uid="{00000000-0005-0000-0000-00003E1E0000}"/>
    <cellStyle name="20% - Accent3 2 40 18" xfId="7744" xr:uid="{00000000-0005-0000-0000-00003F1E0000}"/>
    <cellStyle name="20% - Accent3 2 40 19" xfId="7745" xr:uid="{00000000-0005-0000-0000-0000401E0000}"/>
    <cellStyle name="20% - Accent3 2 40 2" xfId="7746" xr:uid="{00000000-0005-0000-0000-0000411E0000}"/>
    <cellStyle name="20% - Accent3 2 40 3" xfId="7747" xr:uid="{00000000-0005-0000-0000-0000421E0000}"/>
    <cellStyle name="20% - Accent3 2 40 4" xfId="7748" xr:uid="{00000000-0005-0000-0000-0000431E0000}"/>
    <cellStyle name="20% - Accent3 2 40 5" xfId="7749" xr:uid="{00000000-0005-0000-0000-0000441E0000}"/>
    <cellStyle name="20% - Accent3 2 40 6" xfId="7750" xr:uid="{00000000-0005-0000-0000-0000451E0000}"/>
    <cellStyle name="20% - Accent3 2 40 7" xfId="7751" xr:uid="{00000000-0005-0000-0000-0000461E0000}"/>
    <cellStyle name="20% - Accent3 2 40 8" xfId="7752" xr:uid="{00000000-0005-0000-0000-0000471E0000}"/>
    <cellStyle name="20% - Accent3 2 40 9" xfId="7753" xr:uid="{00000000-0005-0000-0000-0000481E0000}"/>
    <cellStyle name="20% - Accent3 2 41" xfId="7754" xr:uid="{00000000-0005-0000-0000-0000491E0000}"/>
    <cellStyle name="20% - Accent3 2 41 10" xfId="7755" xr:uid="{00000000-0005-0000-0000-00004A1E0000}"/>
    <cellStyle name="20% - Accent3 2 41 11" xfId="7756" xr:uid="{00000000-0005-0000-0000-00004B1E0000}"/>
    <cellStyle name="20% - Accent3 2 41 12" xfId="7757" xr:uid="{00000000-0005-0000-0000-00004C1E0000}"/>
    <cellStyle name="20% - Accent3 2 41 13" xfId="7758" xr:uid="{00000000-0005-0000-0000-00004D1E0000}"/>
    <cellStyle name="20% - Accent3 2 41 14" xfId="7759" xr:uid="{00000000-0005-0000-0000-00004E1E0000}"/>
    <cellStyle name="20% - Accent3 2 41 15" xfId="7760" xr:uid="{00000000-0005-0000-0000-00004F1E0000}"/>
    <cellStyle name="20% - Accent3 2 41 16" xfId="7761" xr:uid="{00000000-0005-0000-0000-0000501E0000}"/>
    <cellStyle name="20% - Accent3 2 41 17" xfId="7762" xr:uid="{00000000-0005-0000-0000-0000511E0000}"/>
    <cellStyle name="20% - Accent3 2 41 18" xfId="7763" xr:uid="{00000000-0005-0000-0000-0000521E0000}"/>
    <cellStyle name="20% - Accent3 2 41 19" xfId="7764" xr:uid="{00000000-0005-0000-0000-0000531E0000}"/>
    <cellStyle name="20% - Accent3 2 41 2" xfId="7765" xr:uid="{00000000-0005-0000-0000-0000541E0000}"/>
    <cellStyle name="20% - Accent3 2 41 3" xfId="7766" xr:uid="{00000000-0005-0000-0000-0000551E0000}"/>
    <cellStyle name="20% - Accent3 2 41 4" xfId="7767" xr:uid="{00000000-0005-0000-0000-0000561E0000}"/>
    <cellStyle name="20% - Accent3 2 41 5" xfId="7768" xr:uid="{00000000-0005-0000-0000-0000571E0000}"/>
    <cellStyle name="20% - Accent3 2 41 6" xfId="7769" xr:uid="{00000000-0005-0000-0000-0000581E0000}"/>
    <cellStyle name="20% - Accent3 2 41 7" xfId="7770" xr:uid="{00000000-0005-0000-0000-0000591E0000}"/>
    <cellStyle name="20% - Accent3 2 41 8" xfId="7771" xr:uid="{00000000-0005-0000-0000-00005A1E0000}"/>
    <cellStyle name="20% - Accent3 2 41 9" xfId="7772" xr:uid="{00000000-0005-0000-0000-00005B1E0000}"/>
    <cellStyle name="20% - Accent3 2 42" xfId="7773" xr:uid="{00000000-0005-0000-0000-00005C1E0000}"/>
    <cellStyle name="20% - Accent3 2 42 10" xfId="7774" xr:uid="{00000000-0005-0000-0000-00005D1E0000}"/>
    <cellStyle name="20% - Accent3 2 42 11" xfId="7775" xr:uid="{00000000-0005-0000-0000-00005E1E0000}"/>
    <cellStyle name="20% - Accent3 2 42 12" xfId="7776" xr:uid="{00000000-0005-0000-0000-00005F1E0000}"/>
    <cellStyle name="20% - Accent3 2 42 13" xfId="7777" xr:uid="{00000000-0005-0000-0000-0000601E0000}"/>
    <cellStyle name="20% - Accent3 2 42 14" xfId="7778" xr:uid="{00000000-0005-0000-0000-0000611E0000}"/>
    <cellStyle name="20% - Accent3 2 42 15" xfId="7779" xr:uid="{00000000-0005-0000-0000-0000621E0000}"/>
    <cellStyle name="20% - Accent3 2 42 16" xfId="7780" xr:uid="{00000000-0005-0000-0000-0000631E0000}"/>
    <cellStyle name="20% - Accent3 2 42 17" xfId="7781" xr:uid="{00000000-0005-0000-0000-0000641E0000}"/>
    <cellStyle name="20% - Accent3 2 42 18" xfId="7782" xr:uid="{00000000-0005-0000-0000-0000651E0000}"/>
    <cellStyle name="20% - Accent3 2 42 19" xfId="7783" xr:uid="{00000000-0005-0000-0000-0000661E0000}"/>
    <cellStyle name="20% - Accent3 2 42 2" xfId="7784" xr:uid="{00000000-0005-0000-0000-0000671E0000}"/>
    <cellStyle name="20% - Accent3 2 42 3" xfId="7785" xr:uid="{00000000-0005-0000-0000-0000681E0000}"/>
    <cellStyle name="20% - Accent3 2 42 4" xfId="7786" xr:uid="{00000000-0005-0000-0000-0000691E0000}"/>
    <cellStyle name="20% - Accent3 2 42 5" xfId="7787" xr:uid="{00000000-0005-0000-0000-00006A1E0000}"/>
    <cellStyle name="20% - Accent3 2 42 6" xfId="7788" xr:uid="{00000000-0005-0000-0000-00006B1E0000}"/>
    <cellStyle name="20% - Accent3 2 42 7" xfId="7789" xr:uid="{00000000-0005-0000-0000-00006C1E0000}"/>
    <cellStyle name="20% - Accent3 2 42 8" xfId="7790" xr:uid="{00000000-0005-0000-0000-00006D1E0000}"/>
    <cellStyle name="20% - Accent3 2 42 9" xfId="7791" xr:uid="{00000000-0005-0000-0000-00006E1E0000}"/>
    <cellStyle name="20% - Accent3 2 43" xfId="7792" xr:uid="{00000000-0005-0000-0000-00006F1E0000}"/>
    <cellStyle name="20% - Accent3 2 43 10" xfId="7793" xr:uid="{00000000-0005-0000-0000-0000701E0000}"/>
    <cellStyle name="20% - Accent3 2 43 11" xfId="7794" xr:uid="{00000000-0005-0000-0000-0000711E0000}"/>
    <cellStyle name="20% - Accent3 2 43 12" xfId="7795" xr:uid="{00000000-0005-0000-0000-0000721E0000}"/>
    <cellStyle name="20% - Accent3 2 43 13" xfId="7796" xr:uid="{00000000-0005-0000-0000-0000731E0000}"/>
    <cellStyle name="20% - Accent3 2 43 14" xfId="7797" xr:uid="{00000000-0005-0000-0000-0000741E0000}"/>
    <cellStyle name="20% - Accent3 2 43 15" xfId="7798" xr:uid="{00000000-0005-0000-0000-0000751E0000}"/>
    <cellStyle name="20% - Accent3 2 43 16" xfId="7799" xr:uid="{00000000-0005-0000-0000-0000761E0000}"/>
    <cellStyle name="20% - Accent3 2 43 17" xfId="7800" xr:uid="{00000000-0005-0000-0000-0000771E0000}"/>
    <cellStyle name="20% - Accent3 2 43 18" xfId="7801" xr:uid="{00000000-0005-0000-0000-0000781E0000}"/>
    <cellStyle name="20% - Accent3 2 43 19" xfId="7802" xr:uid="{00000000-0005-0000-0000-0000791E0000}"/>
    <cellStyle name="20% - Accent3 2 43 2" xfId="7803" xr:uid="{00000000-0005-0000-0000-00007A1E0000}"/>
    <cellStyle name="20% - Accent3 2 43 3" xfId="7804" xr:uid="{00000000-0005-0000-0000-00007B1E0000}"/>
    <cellStyle name="20% - Accent3 2 43 4" xfId="7805" xr:uid="{00000000-0005-0000-0000-00007C1E0000}"/>
    <cellStyle name="20% - Accent3 2 43 5" xfId="7806" xr:uid="{00000000-0005-0000-0000-00007D1E0000}"/>
    <cellStyle name="20% - Accent3 2 43 6" xfId="7807" xr:uid="{00000000-0005-0000-0000-00007E1E0000}"/>
    <cellStyle name="20% - Accent3 2 43 7" xfId="7808" xr:uid="{00000000-0005-0000-0000-00007F1E0000}"/>
    <cellStyle name="20% - Accent3 2 43 8" xfId="7809" xr:uid="{00000000-0005-0000-0000-0000801E0000}"/>
    <cellStyle name="20% - Accent3 2 43 9" xfId="7810" xr:uid="{00000000-0005-0000-0000-0000811E0000}"/>
    <cellStyle name="20% - Accent3 2 44" xfId="7811" xr:uid="{00000000-0005-0000-0000-0000821E0000}"/>
    <cellStyle name="20% - Accent3 2 44 10" xfId="7812" xr:uid="{00000000-0005-0000-0000-0000831E0000}"/>
    <cellStyle name="20% - Accent3 2 44 11" xfId="7813" xr:uid="{00000000-0005-0000-0000-0000841E0000}"/>
    <cellStyle name="20% - Accent3 2 44 12" xfId="7814" xr:uid="{00000000-0005-0000-0000-0000851E0000}"/>
    <cellStyle name="20% - Accent3 2 44 13" xfId="7815" xr:uid="{00000000-0005-0000-0000-0000861E0000}"/>
    <cellStyle name="20% - Accent3 2 44 14" xfId="7816" xr:uid="{00000000-0005-0000-0000-0000871E0000}"/>
    <cellStyle name="20% - Accent3 2 44 15" xfId="7817" xr:uid="{00000000-0005-0000-0000-0000881E0000}"/>
    <cellStyle name="20% - Accent3 2 44 16" xfId="7818" xr:uid="{00000000-0005-0000-0000-0000891E0000}"/>
    <cellStyle name="20% - Accent3 2 44 17" xfId="7819" xr:uid="{00000000-0005-0000-0000-00008A1E0000}"/>
    <cellStyle name="20% - Accent3 2 44 18" xfId="7820" xr:uid="{00000000-0005-0000-0000-00008B1E0000}"/>
    <cellStyle name="20% - Accent3 2 44 19" xfId="7821" xr:uid="{00000000-0005-0000-0000-00008C1E0000}"/>
    <cellStyle name="20% - Accent3 2 44 2" xfId="7822" xr:uid="{00000000-0005-0000-0000-00008D1E0000}"/>
    <cellStyle name="20% - Accent3 2 44 3" xfId="7823" xr:uid="{00000000-0005-0000-0000-00008E1E0000}"/>
    <cellStyle name="20% - Accent3 2 44 4" xfId="7824" xr:uid="{00000000-0005-0000-0000-00008F1E0000}"/>
    <cellStyle name="20% - Accent3 2 44 5" xfId="7825" xr:uid="{00000000-0005-0000-0000-0000901E0000}"/>
    <cellStyle name="20% - Accent3 2 44 6" xfId="7826" xr:uid="{00000000-0005-0000-0000-0000911E0000}"/>
    <cellStyle name="20% - Accent3 2 44 7" xfId="7827" xr:uid="{00000000-0005-0000-0000-0000921E0000}"/>
    <cellStyle name="20% - Accent3 2 44 8" xfId="7828" xr:uid="{00000000-0005-0000-0000-0000931E0000}"/>
    <cellStyle name="20% - Accent3 2 44 9" xfId="7829" xr:uid="{00000000-0005-0000-0000-0000941E0000}"/>
    <cellStyle name="20% - Accent3 2 45" xfId="7830" xr:uid="{00000000-0005-0000-0000-0000951E0000}"/>
    <cellStyle name="20% - Accent3 2 45 10" xfId="7831" xr:uid="{00000000-0005-0000-0000-0000961E0000}"/>
    <cellStyle name="20% - Accent3 2 45 11" xfId="7832" xr:uid="{00000000-0005-0000-0000-0000971E0000}"/>
    <cellStyle name="20% - Accent3 2 45 12" xfId="7833" xr:uid="{00000000-0005-0000-0000-0000981E0000}"/>
    <cellStyle name="20% - Accent3 2 45 13" xfId="7834" xr:uid="{00000000-0005-0000-0000-0000991E0000}"/>
    <cellStyle name="20% - Accent3 2 45 14" xfId="7835" xr:uid="{00000000-0005-0000-0000-00009A1E0000}"/>
    <cellStyle name="20% - Accent3 2 45 15" xfId="7836" xr:uid="{00000000-0005-0000-0000-00009B1E0000}"/>
    <cellStyle name="20% - Accent3 2 45 16" xfId="7837" xr:uid="{00000000-0005-0000-0000-00009C1E0000}"/>
    <cellStyle name="20% - Accent3 2 45 17" xfId="7838" xr:uid="{00000000-0005-0000-0000-00009D1E0000}"/>
    <cellStyle name="20% - Accent3 2 45 18" xfId="7839" xr:uid="{00000000-0005-0000-0000-00009E1E0000}"/>
    <cellStyle name="20% - Accent3 2 45 19" xfId="7840" xr:uid="{00000000-0005-0000-0000-00009F1E0000}"/>
    <cellStyle name="20% - Accent3 2 45 2" xfId="7841" xr:uid="{00000000-0005-0000-0000-0000A01E0000}"/>
    <cellStyle name="20% - Accent3 2 45 3" xfId="7842" xr:uid="{00000000-0005-0000-0000-0000A11E0000}"/>
    <cellStyle name="20% - Accent3 2 45 4" xfId="7843" xr:uid="{00000000-0005-0000-0000-0000A21E0000}"/>
    <cellStyle name="20% - Accent3 2 45 5" xfId="7844" xr:uid="{00000000-0005-0000-0000-0000A31E0000}"/>
    <cellStyle name="20% - Accent3 2 45 6" xfId="7845" xr:uid="{00000000-0005-0000-0000-0000A41E0000}"/>
    <cellStyle name="20% - Accent3 2 45 7" xfId="7846" xr:uid="{00000000-0005-0000-0000-0000A51E0000}"/>
    <cellStyle name="20% - Accent3 2 45 8" xfId="7847" xr:uid="{00000000-0005-0000-0000-0000A61E0000}"/>
    <cellStyle name="20% - Accent3 2 45 9" xfId="7848" xr:uid="{00000000-0005-0000-0000-0000A71E0000}"/>
    <cellStyle name="20% - Accent3 2 46" xfId="7849" xr:uid="{00000000-0005-0000-0000-0000A81E0000}"/>
    <cellStyle name="20% - Accent3 2 46 10" xfId="7850" xr:uid="{00000000-0005-0000-0000-0000A91E0000}"/>
    <cellStyle name="20% - Accent3 2 46 11" xfId="7851" xr:uid="{00000000-0005-0000-0000-0000AA1E0000}"/>
    <cellStyle name="20% - Accent3 2 46 12" xfId="7852" xr:uid="{00000000-0005-0000-0000-0000AB1E0000}"/>
    <cellStyle name="20% - Accent3 2 46 13" xfId="7853" xr:uid="{00000000-0005-0000-0000-0000AC1E0000}"/>
    <cellStyle name="20% - Accent3 2 46 14" xfId="7854" xr:uid="{00000000-0005-0000-0000-0000AD1E0000}"/>
    <cellStyle name="20% - Accent3 2 46 15" xfId="7855" xr:uid="{00000000-0005-0000-0000-0000AE1E0000}"/>
    <cellStyle name="20% - Accent3 2 46 16" xfId="7856" xr:uid="{00000000-0005-0000-0000-0000AF1E0000}"/>
    <cellStyle name="20% - Accent3 2 46 17" xfId="7857" xr:uid="{00000000-0005-0000-0000-0000B01E0000}"/>
    <cellStyle name="20% - Accent3 2 46 18" xfId="7858" xr:uid="{00000000-0005-0000-0000-0000B11E0000}"/>
    <cellStyle name="20% - Accent3 2 46 19" xfId="7859" xr:uid="{00000000-0005-0000-0000-0000B21E0000}"/>
    <cellStyle name="20% - Accent3 2 46 2" xfId="7860" xr:uid="{00000000-0005-0000-0000-0000B31E0000}"/>
    <cellStyle name="20% - Accent3 2 46 3" xfId="7861" xr:uid="{00000000-0005-0000-0000-0000B41E0000}"/>
    <cellStyle name="20% - Accent3 2 46 4" xfId="7862" xr:uid="{00000000-0005-0000-0000-0000B51E0000}"/>
    <cellStyle name="20% - Accent3 2 46 5" xfId="7863" xr:uid="{00000000-0005-0000-0000-0000B61E0000}"/>
    <cellStyle name="20% - Accent3 2 46 6" xfId="7864" xr:uid="{00000000-0005-0000-0000-0000B71E0000}"/>
    <cellStyle name="20% - Accent3 2 46 7" xfId="7865" xr:uid="{00000000-0005-0000-0000-0000B81E0000}"/>
    <cellStyle name="20% - Accent3 2 46 8" xfId="7866" xr:uid="{00000000-0005-0000-0000-0000B91E0000}"/>
    <cellStyle name="20% - Accent3 2 46 9" xfId="7867" xr:uid="{00000000-0005-0000-0000-0000BA1E0000}"/>
    <cellStyle name="20% - Accent3 2 47" xfId="7868" xr:uid="{00000000-0005-0000-0000-0000BB1E0000}"/>
    <cellStyle name="20% - Accent3 2 47 10" xfId="7869" xr:uid="{00000000-0005-0000-0000-0000BC1E0000}"/>
    <cellStyle name="20% - Accent3 2 47 11" xfId="7870" xr:uid="{00000000-0005-0000-0000-0000BD1E0000}"/>
    <cellStyle name="20% - Accent3 2 47 12" xfId="7871" xr:uid="{00000000-0005-0000-0000-0000BE1E0000}"/>
    <cellStyle name="20% - Accent3 2 47 13" xfId="7872" xr:uid="{00000000-0005-0000-0000-0000BF1E0000}"/>
    <cellStyle name="20% - Accent3 2 47 14" xfId="7873" xr:uid="{00000000-0005-0000-0000-0000C01E0000}"/>
    <cellStyle name="20% - Accent3 2 47 15" xfId="7874" xr:uid="{00000000-0005-0000-0000-0000C11E0000}"/>
    <cellStyle name="20% - Accent3 2 47 16" xfId="7875" xr:uid="{00000000-0005-0000-0000-0000C21E0000}"/>
    <cellStyle name="20% - Accent3 2 47 17" xfId="7876" xr:uid="{00000000-0005-0000-0000-0000C31E0000}"/>
    <cellStyle name="20% - Accent3 2 47 18" xfId="7877" xr:uid="{00000000-0005-0000-0000-0000C41E0000}"/>
    <cellStyle name="20% - Accent3 2 47 19" xfId="7878" xr:uid="{00000000-0005-0000-0000-0000C51E0000}"/>
    <cellStyle name="20% - Accent3 2 47 2" xfId="7879" xr:uid="{00000000-0005-0000-0000-0000C61E0000}"/>
    <cellStyle name="20% - Accent3 2 47 3" xfId="7880" xr:uid="{00000000-0005-0000-0000-0000C71E0000}"/>
    <cellStyle name="20% - Accent3 2 47 4" xfId="7881" xr:uid="{00000000-0005-0000-0000-0000C81E0000}"/>
    <cellStyle name="20% - Accent3 2 47 5" xfId="7882" xr:uid="{00000000-0005-0000-0000-0000C91E0000}"/>
    <cellStyle name="20% - Accent3 2 47 6" xfId="7883" xr:uid="{00000000-0005-0000-0000-0000CA1E0000}"/>
    <cellStyle name="20% - Accent3 2 47 7" xfId="7884" xr:uid="{00000000-0005-0000-0000-0000CB1E0000}"/>
    <cellStyle name="20% - Accent3 2 47 8" xfId="7885" xr:uid="{00000000-0005-0000-0000-0000CC1E0000}"/>
    <cellStyle name="20% - Accent3 2 47 9" xfId="7886" xr:uid="{00000000-0005-0000-0000-0000CD1E0000}"/>
    <cellStyle name="20% - Accent3 2 48" xfId="7887" xr:uid="{00000000-0005-0000-0000-0000CE1E0000}"/>
    <cellStyle name="20% - Accent3 2 48 10" xfId="7888" xr:uid="{00000000-0005-0000-0000-0000CF1E0000}"/>
    <cellStyle name="20% - Accent3 2 48 11" xfId="7889" xr:uid="{00000000-0005-0000-0000-0000D01E0000}"/>
    <cellStyle name="20% - Accent3 2 48 12" xfId="7890" xr:uid="{00000000-0005-0000-0000-0000D11E0000}"/>
    <cellStyle name="20% - Accent3 2 48 13" xfId="7891" xr:uid="{00000000-0005-0000-0000-0000D21E0000}"/>
    <cellStyle name="20% - Accent3 2 48 14" xfId="7892" xr:uid="{00000000-0005-0000-0000-0000D31E0000}"/>
    <cellStyle name="20% - Accent3 2 48 15" xfId="7893" xr:uid="{00000000-0005-0000-0000-0000D41E0000}"/>
    <cellStyle name="20% - Accent3 2 48 16" xfId="7894" xr:uid="{00000000-0005-0000-0000-0000D51E0000}"/>
    <cellStyle name="20% - Accent3 2 48 17" xfId="7895" xr:uid="{00000000-0005-0000-0000-0000D61E0000}"/>
    <cellStyle name="20% - Accent3 2 48 18" xfId="7896" xr:uid="{00000000-0005-0000-0000-0000D71E0000}"/>
    <cellStyle name="20% - Accent3 2 48 19" xfId="7897" xr:uid="{00000000-0005-0000-0000-0000D81E0000}"/>
    <cellStyle name="20% - Accent3 2 48 2" xfId="7898" xr:uid="{00000000-0005-0000-0000-0000D91E0000}"/>
    <cellStyle name="20% - Accent3 2 48 3" xfId="7899" xr:uid="{00000000-0005-0000-0000-0000DA1E0000}"/>
    <cellStyle name="20% - Accent3 2 48 4" xfId="7900" xr:uid="{00000000-0005-0000-0000-0000DB1E0000}"/>
    <cellStyle name="20% - Accent3 2 48 5" xfId="7901" xr:uid="{00000000-0005-0000-0000-0000DC1E0000}"/>
    <cellStyle name="20% - Accent3 2 48 6" xfId="7902" xr:uid="{00000000-0005-0000-0000-0000DD1E0000}"/>
    <cellStyle name="20% - Accent3 2 48 7" xfId="7903" xr:uid="{00000000-0005-0000-0000-0000DE1E0000}"/>
    <cellStyle name="20% - Accent3 2 48 8" xfId="7904" xr:uid="{00000000-0005-0000-0000-0000DF1E0000}"/>
    <cellStyle name="20% - Accent3 2 48 9" xfId="7905" xr:uid="{00000000-0005-0000-0000-0000E01E0000}"/>
    <cellStyle name="20% - Accent3 2 49" xfId="7906" xr:uid="{00000000-0005-0000-0000-0000E11E0000}"/>
    <cellStyle name="20% - Accent3 2 49 10" xfId="7907" xr:uid="{00000000-0005-0000-0000-0000E21E0000}"/>
    <cellStyle name="20% - Accent3 2 49 11" xfId="7908" xr:uid="{00000000-0005-0000-0000-0000E31E0000}"/>
    <cellStyle name="20% - Accent3 2 49 12" xfId="7909" xr:uid="{00000000-0005-0000-0000-0000E41E0000}"/>
    <cellStyle name="20% - Accent3 2 49 13" xfId="7910" xr:uid="{00000000-0005-0000-0000-0000E51E0000}"/>
    <cellStyle name="20% - Accent3 2 49 14" xfId="7911" xr:uid="{00000000-0005-0000-0000-0000E61E0000}"/>
    <cellStyle name="20% - Accent3 2 49 15" xfId="7912" xr:uid="{00000000-0005-0000-0000-0000E71E0000}"/>
    <cellStyle name="20% - Accent3 2 49 16" xfId="7913" xr:uid="{00000000-0005-0000-0000-0000E81E0000}"/>
    <cellStyle name="20% - Accent3 2 49 17" xfId="7914" xr:uid="{00000000-0005-0000-0000-0000E91E0000}"/>
    <cellStyle name="20% - Accent3 2 49 18" xfId="7915" xr:uid="{00000000-0005-0000-0000-0000EA1E0000}"/>
    <cellStyle name="20% - Accent3 2 49 19" xfId="7916" xr:uid="{00000000-0005-0000-0000-0000EB1E0000}"/>
    <cellStyle name="20% - Accent3 2 49 2" xfId="7917" xr:uid="{00000000-0005-0000-0000-0000EC1E0000}"/>
    <cellStyle name="20% - Accent3 2 49 3" xfId="7918" xr:uid="{00000000-0005-0000-0000-0000ED1E0000}"/>
    <cellStyle name="20% - Accent3 2 49 4" xfId="7919" xr:uid="{00000000-0005-0000-0000-0000EE1E0000}"/>
    <cellStyle name="20% - Accent3 2 49 5" xfId="7920" xr:uid="{00000000-0005-0000-0000-0000EF1E0000}"/>
    <cellStyle name="20% - Accent3 2 49 6" xfId="7921" xr:uid="{00000000-0005-0000-0000-0000F01E0000}"/>
    <cellStyle name="20% - Accent3 2 49 7" xfId="7922" xr:uid="{00000000-0005-0000-0000-0000F11E0000}"/>
    <cellStyle name="20% - Accent3 2 49 8" xfId="7923" xr:uid="{00000000-0005-0000-0000-0000F21E0000}"/>
    <cellStyle name="20% - Accent3 2 49 9" xfId="7924" xr:uid="{00000000-0005-0000-0000-0000F31E0000}"/>
    <cellStyle name="20% - Accent3 2 5" xfId="7925" xr:uid="{00000000-0005-0000-0000-0000F41E0000}"/>
    <cellStyle name="20% - Accent3 2 5 10" xfId="7926" xr:uid="{00000000-0005-0000-0000-0000F51E0000}"/>
    <cellStyle name="20% - Accent3 2 5 11" xfId="7927" xr:uid="{00000000-0005-0000-0000-0000F61E0000}"/>
    <cellStyle name="20% - Accent3 2 5 12" xfId="7928" xr:uid="{00000000-0005-0000-0000-0000F71E0000}"/>
    <cellStyle name="20% - Accent3 2 5 13" xfId="7929" xr:uid="{00000000-0005-0000-0000-0000F81E0000}"/>
    <cellStyle name="20% - Accent3 2 5 14" xfId="7930" xr:uid="{00000000-0005-0000-0000-0000F91E0000}"/>
    <cellStyle name="20% - Accent3 2 5 15" xfId="7931" xr:uid="{00000000-0005-0000-0000-0000FA1E0000}"/>
    <cellStyle name="20% - Accent3 2 5 16" xfId="7932" xr:uid="{00000000-0005-0000-0000-0000FB1E0000}"/>
    <cellStyle name="20% - Accent3 2 5 17" xfId="7933" xr:uid="{00000000-0005-0000-0000-0000FC1E0000}"/>
    <cellStyle name="20% - Accent3 2 5 18" xfId="7934" xr:uid="{00000000-0005-0000-0000-0000FD1E0000}"/>
    <cellStyle name="20% - Accent3 2 5 19" xfId="7935" xr:uid="{00000000-0005-0000-0000-0000FE1E0000}"/>
    <cellStyle name="20% - Accent3 2 5 2" xfId="7936" xr:uid="{00000000-0005-0000-0000-0000FF1E0000}"/>
    <cellStyle name="20% - Accent3 2 5 3" xfId="7937" xr:uid="{00000000-0005-0000-0000-0000001F0000}"/>
    <cellStyle name="20% - Accent3 2 5 4" xfId="7938" xr:uid="{00000000-0005-0000-0000-0000011F0000}"/>
    <cellStyle name="20% - Accent3 2 5 5" xfId="7939" xr:uid="{00000000-0005-0000-0000-0000021F0000}"/>
    <cellStyle name="20% - Accent3 2 5 6" xfId="7940" xr:uid="{00000000-0005-0000-0000-0000031F0000}"/>
    <cellStyle name="20% - Accent3 2 5 7" xfId="7941" xr:uid="{00000000-0005-0000-0000-0000041F0000}"/>
    <cellStyle name="20% - Accent3 2 5 8" xfId="7942" xr:uid="{00000000-0005-0000-0000-0000051F0000}"/>
    <cellStyle name="20% - Accent3 2 5 9" xfId="7943" xr:uid="{00000000-0005-0000-0000-0000061F0000}"/>
    <cellStyle name="20% - Accent3 2 50" xfId="7944" xr:uid="{00000000-0005-0000-0000-0000071F0000}"/>
    <cellStyle name="20% - Accent3 2 50 10" xfId="7945" xr:uid="{00000000-0005-0000-0000-0000081F0000}"/>
    <cellStyle name="20% - Accent3 2 50 11" xfId="7946" xr:uid="{00000000-0005-0000-0000-0000091F0000}"/>
    <cellStyle name="20% - Accent3 2 50 12" xfId="7947" xr:uid="{00000000-0005-0000-0000-00000A1F0000}"/>
    <cellStyle name="20% - Accent3 2 50 13" xfId="7948" xr:uid="{00000000-0005-0000-0000-00000B1F0000}"/>
    <cellStyle name="20% - Accent3 2 50 14" xfId="7949" xr:uid="{00000000-0005-0000-0000-00000C1F0000}"/>
    <cellStyle name="20% - Accent3 2 50 15" xfId="7950" xr:uid="{00000000-0005-0000-0000-00000D1F0000}"/>
    <cellStyle name="20% - Accent3 2 50 16" xfId="7951" xr:uid="{00000000-0005-0000-0000-00000E1F0000}"/>
    <cellStyle name="20% - Accent3 2 50 17" xfId="7952" xr:uid="{00000000-0005-0000-0000-00000F1F0000}"/>
    <cellStyle name="20% - Accent3 2 50 18" xfId="7953" xr:uid="{00000000-0005-0000-0000-0000101F0000}"/>
    <cellStyle name="20% - Accent3 2 50 19" xfId="7954" xr:uid="{00000000-0005-0000-0000-0000111F0000}"/>
    <cellStyle name="20% - Accent3 2 50 2" xfId="7955" xr:uid="{00000000-0005-0000-0000-0000121F0000}"/>
    <cellStyle name="20% - Accent3 2 50 3" xfId="7956" xr:uid="{00000000-0005-0000-0000-0000131F0000}"/>
    <cellStyle name="20% - Accent3 2 50 4" xfId="7957" xr:uid="{00000000-0005-0000-0000-0000141F0000}"/>
    <cellStyle name="20% - Accent3 2 50 5" xfId="7958" xr:uid="{00000000-0005-0000-0000-0000151F0000}"/>
    <cellStyle name="20% - Accent3 2 50 6" xfId="7959" xr:uid="{00000000-0005-0000-0000-0000161F0000}"/>
    <cellStyle name="20% - Accent3 2 50 7" xfId="7960" xr:uid="{00000000-0005-0000-0000-0000171F0000}"/>
    <cellStyle name="20% - Accent3 2 50 8" xfId="7961" xr:uid="{00000000-0005-0000-0000-0000181F0000}"/>
    <cellStyle name="20% - Accent3 2 50 9" xfId="7962" xr:uid="{00000000-0005-0000-0000-0000191F0000}"/>
    <cellStyle name="20% - Accent3 2 51" xfId="7963" xr:uid="{00000000-0005-0000-0000-00001A1F0000}"/>
    <cellStyle name="20% - Accent3 2 51 10" xfId="7964" xr:uid="{00000000-0005-0000-0000-00001B1F0000}"/>
    <cellStyle name="20% - Accent3 2 51 11" xfId="7965" xr:uid="{00000000-0005-0000-0000-00001C1F0000}"/>
    <cellStyle name="20% - Accent3 2 51 12" xfId="7966" xr:uid="{00000000-0005-0000-0000-00001D1F0000}"/>
    <cellStyle name="20% - Accent3 2 51 13" xfId="7967" xr:uid="{00000000-0005-0000-0000-00001E1F0000}"/>
    <cellStyle name="20% - Accent3 2 51 14" xfId="7968" xr:uid="{00000000-0005-0000-0000-00001F1F0000}"/>
    <cellStyle name="20% - Accent3 2 51 15" xfId="7969" xr:uid="{00000000-0005-0000-0000-0000201F0000}"/>
    <cellStyle name="20% - Accent3 2 51 16" xfId="7970" xr:uid="{00000000-0005-0000-0000-0000211F0000}"/>
    <cellStyle name="20% - Accent3 2 51 17" xfId="7971" xr:uid="{00000000-0005-0000-0000-0000221F0000}"/>
    <cellStyle name="20% - Accent3 2 51 18" xfId="7972" xr:uid="{00000000-0005-0000-0000-0000231F0000}"/>
    <cellStyle name="20% - Accent3 2 51 19" xfId="7973" xr:uid="{00000000-0005-0000-0000-0000241F0000}"/>
    <cellStyle name="20% - Accent3 2 51 2" xfId="7974" xr:uid="{00000000-0005-0000-0000-0000251F0000}"/>
    <cellStyle name="20% - Accent3 2 51 3" xfId="7975" xr:uid="{00000000-0005-0000-0000-0000261F0000}"/>
    <cellStyle name="20% - Accent3 2 51 4" xfId="7976" xr:uid="{00000000-0005-0000-0000-0000271F0000}"/>
    <cellStyle name="20% - Accent3 2 51 5" xfId="7977" xr:uid="{00000000-0005-0000-0000-0000281F0000}"/>
    <cellStyle name="20% - Accent3 2 51 6" xfId="7978" xr:uid="{00000000-0005-0000-0000-0000291F0000}"/>
    <cellStyle name="20% - Accent3 2 51 7" xfId="7979" xr:uid="{00000000-0005-0000-0000-00002A1F0000}"/>
    <cellStyle name="20% - Accent3 2 51 8" xfId="7980" xr:uid="{00000000-0005-0000-0000-00002B1F0000}"/>
    <cellStyle name="20% - Accent3 2 51 9" xfId="7981" xr:uid="{00000000-0005-0000-0000-00002C1F0000}"/>
    <cellStyle name="20% - Accent3 2 52" xfId="7982" xr:uid="{00000000-0005-0000-0000-00002D1F0000}"/>
    <cellStyle name="20% - Accent3 2 52 10" xfId="7983" xr:uid="{00000000-0005-0000-0000-00002E1F0000}"/>
    <cellStyle name="20% - Accent3 2 52 11" xfId="7984" xr:uid="{00000000-0005-0000-0000-00002F1F0000}"/>
    <cellStyle name="20% - Accent3 2 52 12" xfId="7985" xr:uid="{00000000-0005-0000-0000-0000301F0000}"/>
    <cellStyle name="20% - Accent3 2 52 13" xfId="7986" xr:uid="{00000000-0005-0000-0000-0000311F0000}"/>
    <cellStyle name="20% - Accent3 2 52 14" xfId="7987" xr:uid="{00000000-0005-0000-0000-0000321F0000}"/>
    <cellStyle name="20% - Accent3 2 52 15" xfId="7988" xr:uid="{00000000-0005-0000-0000-0000331F0000}"/>
    <cellStyle name="20% - Accent3 2 52 16" xfId="7989" xr:uid="{00000000-0005-0000-0000-0000341F0000}"/>
    <cellStyle name="20% - Accent3 2 52 17" xfId="7990" xr:uid="{00000000-0005-0000-0000-0000351F0000}"/>
    <cellStyle name="20% - Accent3 2 52 18" xfId="7991" xr:uid="{00000000-0005-0000-0000-0000361F0000}"/>
    <cellStyle name="20% - Accent3 2 52 19" xfId="7992" xr:uid="{00000000-0005-0000-0000-0000371F0000}"/>
    <cellStyle name="20% - Accent3 2 52 2" xfId="7993" xr:uid="{00000000-0005-0000-0000-0000381F0000}"/>
    <cellStyle name="20% - Accent3 2 52 3" xfId="7994" xr:uid="{00000000-0005-0000-0000-0000391F0000}"/>
    <cellStyle name="20% - Accent3 2 52 4" xfId="7995" xr:uid="{00000000-0005-0000-0000-00003A1F0000}"/>
    <cellStyle name="20% - Accent3 2 52 5" xfId="7996" xr:uid="{00000000-0005-0000-0000-00003B1F0000}"/>
    <cellStyle name="20% - Accent3 2 52 6" xfId="7997" xr:uid="{00000000-0005-0000-0000-00003C1F0000}"/>
    <cellStyle name="20% - Accent3 2 52 7" xfId="7998" xr:uid="{00000000-0005-0000-0000-00003D1F0000}"/>
    <cellStyle name="20% - Accent3 2 52 8" xfId="7999" xr:uid="{00000000-0005-0000-0000-00003E1F0000}"/>
    <cellStyle name="20% - Accent3 2 52 9" xfId="8000" xr:uid="{00000000-0005-0000-0000-00003F1F0000}"/>
    <cellStyle name="20% - Accent3 2 53" xfId="8001" xr:uid="{00000000-0005-0000-0000-0000401F0000}"/>
    <cellStyle name="20% - Accent3 2 53 10" xfId="8002" xr:uid="{00000000-0005-0000-0000-0000411F0000}"/>
    <cellStyle name="20% - Accent3 2 53 11" xfId="8003" xr:uid="{00000000-0005-0000-0000-0000421F0000}"/>
    <cellStyle name="20% - Accent3 2 53 12" xfId="8004" xr:uid="{00000000-0005-0000-0000-0000431F0000}"/>
    <cellStyle name="20% - Accent3 2 53 13" xfId="8005" xr:uid="{00000000-0005-0000-0000-0000441F0000}"/>
    <cellStyle name="20% - Accent3 2 53 14" xfId="8006" xr:uid="{00000000-0005-0000-0000-0000451F0000}"/>
    <cellStyle name="20% - Accent3 2 53 15" xfId="8007" xr:uid="{00000000-0005-0000-0000-0000461F0000}"/>
    <cellStyle name="20% - Accent3 2 53 16" xfId="8008" xr:uid="{00000000-0005-0000-0000-0000471F0000}"/>
    <cellStyle name="20% - Accent3 2 53 17" xfId="8009" xr:uid="{00000000-0005-0000-0000-0000481F0000}"/>
    <cellStyle name="20% - Accent3 2 53 18" xfId="8010" xr:uid="{00000000-0005-0000-0000-0000491F0000}"/>
    <cellStyle name="20% - Accent3 2 53 19" xfId="8011" xr:uid="{00000000-0005-0000-0000-00004A1F0000}"/>
    <cellStyle name="20% - Accent3 2 53 2" xfId="8012" xr:uid="{00000000-0005-0000-0000-00004B1F0000}"/>
    <cellStyle name="20% - Accent3 2 53 3" xfId="8013" xr:uid="{00000000-0005-0000-0000-00004C1F0000}"/>
    <cellStyle name="20% - Accent3 2 53 4" xfId="8014" xr:uid="{00000000-0005-0000-0000-00004D1F0000}"/>
    <cellStyle name="20% - Accent3 2 53 5" xfId="8015" xr:uid="{00000000-0005-0000-0000-00004E1F0000}"/>
    <cellStyle name="20% - Accent3 2 53 6" xfId="8016" xr:uid="{00000000-0005-0000-0000-00004F1F0000}"/>
    <cellStyle name="20% - Accent3 2 53 7" xfId="8017" xr:uid="{00000000-0005-0000-0000-0000501F0000}"/>
    <cellStyle name="20% - Accent3 2 53 8" xfId="8018" xr:uid="{00000000-0005-0000-0000-0000511F0000}"/>
    <cellStyle name="20% - Accent3 2 53 9" xfId="8019" xr:uid="{00000000-0005-0000-0000-0000521F0000}"/>
    <cellStyle name="20% - Accent3 2 54" xfId="8020" xr:uid="{00000000-0005-0000-0000-0000531F0000}"/>
    <cellStyle name="20% - Accent3 2 54 10" xfId="8021" xr:uid="{00000000-0005-0000-0000-0000541F0000}"/>
    <cellStyle name="20% - Accent3 2 54 11" xfId="8022" xr:uid="{00000000-0005-0000-0000-0000551F0000}"/>
    <cellStyle name="20% - Accent3 2 54 12" xfId="8023" xr:uid="{00000000-0005-0000-0000-0000561F0000}"/>
    <cellStyle name="20% - Accent3 2 54 13" xfId="8024" xr:uid="{00000000-0005-0000-0000-0000571F0000}"/>
    <cellStyle name="20% - Accent3 2 54 14" xfId="8025" xr:uid="{00000000-0005-0000-0000-0000581F0000}"/>
    <cellStyle name="20% - Accent3 2 54 15" xfId="8026" xr:uid="{00000000-0005-0000-0000-0000591F0000}"/>
    <cellStyle name="20% - Accent3 2 54 16" xfId="8027" xr:uid="{00000000-0005-0000-0000-00005A1F0000}"/>
    <cellStyle name="20% - Accent3 2 54 17" xfId="8028" xr:uid="{00000000-0005-0000-0000-00005B1F0000}"/>
    <cellStyle name="20% - Accent3 2 54 18" xfId="8029" xr:uid="{00000000-0005-0000-0000-00005C1F0000}"/>
    <cellStyle name="20% - Accent3 2 54 19" xfId="8030" xr:uid="{00000000-0005-0000-0000-00005D1F0000}"/>
    <cellStyle name="20% - Accent3 2 54 2" xfId="8031" xr:uid="{00000000-0005-0000-0000-00005E1F0000}"/>
    <cellStyle name="20% - Accent3 2 54 3" xfId="8032" xr:uid="{00000000-0005-0000-0000-00005F1F0000}"/>
    <cellStyle name="20% - Accent3 2 54 4" xfId="8033" xr:uid="{00000000-0005-0000-0000-0000601F0000}"/>
    <cellStyle name="20% - Accent3 2 54 5" xfId="8034" xr:uid="{00000000-0005-0000-0000-0000611F0000}"/>
    <cellStyle name="20% - Accent3 2 54 6" xfId="8035" xr:uid="{00000000-0005-0000-0000-0000621F0000}"/>
    <cellStyle name="20% - Accent3 2 54 7" xfId="8036" xr:uid="{00000000-0005-0000-0000-0000631F0000}"/>
    <cellStyle name="20% - Accent3 2 54 8" xfId="8037" xr:uid="{00000000-0005-0000-0000-0000641F0000}"/>
    <cellStyle name="20% - Accent3 2 54 9" xfId="8038" xr:uid="{00000000-0005-0000-0000-0000651F0000}"/>
    <cellStyle name="20% - Accent3 2 55" xfId="8039" xr:uid="{00000000-0005-0000-0000-0000661F0000}"/>
    <cellStyle name="20% - Accent3 2 55 10" xfId="8040" xr:uid="{00000000-0005-0000-0000-0000671F0000}"/>
    <cellStyle name="20% - Accent3 2 55 11" xfId="8041" xr:uid="{00000000-0005-0000-0000-0000681F0000}"/>
    <cellStyle name="20% - Accent3 2 55 12" xfId="8042" xr:uid="{00000000-0005-0000-0000-0000691F0000}"/>
    <cellStyle name="20% - Accent3 2 55 13" xfId="8043" xr:uid="{00000000-0005-0000-0000-00006A1F0000}"/>
    <cellStyle name="20% - Accent3 2 55 14" xfId="8044" xr:uid="{00000000-0005-0000-0000-00006B1F0000}"/>
    <cellStyle name="20% - Accent3 2 55 15" xfId="8045" xr:uid="{00000000-0005-0000-0000-00006C1F0000}"/>
    <cellStyle name="20% - Accent3 2 55 16" xfId="8046" xr:uid="{00000000-0005-0000-0000-00006D1F0000}"/>
    <cellStyle name="20% - Accent3 2 55 17" xfId="8047" xr:uid="{00000000-0005-0000-0000-00006E1F0000}"/>
    <cellStyle name="20% - Accent3 2 55 18" xfId="8048" xr:uid="{00000000-0005-0000-0000-00006F1F0000}"/>
    <cellStyle name="20% - Accent3 2 55 19" xfId="8049" xr:uid="{00000000-0005-0000-0000-0000701F0000}"/>
    <cellStyle name="20% - Accent3 2 55 2" xfId="8050" xr:uid="{00000000-0005-0000-0000-0000711F0000}"/>
    <cellStyle name="20% - Accent3 2 55 3" xfId="8051" xr:uid="{00000000-0005-0000-0000-0000721F0000}"/>
    <cellStyle name="20% - Accent3 2 55 4" xfId="8052" xr:uid="{00000000-0005-0000-0000-0000731F0000}"/>
    <cellStyle name="20% - Accent3 2 55 5" xfId="8053" xr:uid="{00000000-0005-0000-0000-0000741F0000}"/>
    <cellStyle name="20% - Accent3 2 55 6" xfId="8054" xr:uid="{00000000-0005-0000-0000-0000751F0000}"/>
    <cellStyle name="20% - Accent3 2 55 7" xfId="8055" xr:uid="{00000000-0005-0000-0000-0000761F0000}"/>
    <cellStyle name="20% - Accent3 2 55 8" xfId="8056" xr:uid="{00000000-0005-0000-0000-0000771F0000}"/>
    <cellStyle name="20% - Accent3 2 55 9" xfId="8057" xr:uid="{00000000-0005-0000-0000-0000781F0000}"/>
    <cellStyle name="20% - Accent3 2 56" xfId="8058" xr:uid="{00000000-0005-0000-0000-0000791F0000}"/>
    <cellStyle name="20% - Accent3 2 56 10" xfId="8059" xr:uid="{00000000-0005-0000-0000-00007A1F0000}"/>
    <cellStyle name="20% - Accent3 2 56 11" xfId="8060" xr:uid="{00000000-0005-0000-0000-00007B1F0000}"/>
    <cellStyle name="20% - Accent3 2 56 12" xfId="8061" xr:uid="{00000000-0005-0000-0000-00007C1F0000}"/>
    <cellStyle name="20% - Accent3 2 56 13" xfId="8062" xr:uid="{00000000-0005-0000-0000-00007D1F0000}"/>
    <cellStyle name="20% - Accent3 2 56 14" xfId="8063" xr:uid="{00000000-0005-0000-0000-00007E1F0000}"/>
    <cellStyle name="20% - Accent3 2 56 15" xfId="8064" xr:uid="{00000000-0005-0000-0000-00007F1F0000}"/>
    <cellStyle name="20% - Accent3 2 56 16" xfId="8065" xr:uid="{00000000-0005-0000-0000-0000801F0000}"/>
    <cellStyle name="20% - Accent3 2 56 17" xfId="8066" xr:uid="{00000000-0005-0000-0000-0000811F0000}"/>
    <cellStyle name="20% - Accent3 2 56 18" xfId="8067" xr:uid="{00000000-0005-0000-0000-0000821F0000}"/>
    <cellStyle name="20% - Accent3 2 56 19" xfId="8068" xr:uid="{00000000-0005-0000-0000-0000831F0000}"/>
    <cellStyle name="20% - Accent3 2 56 2" xfId="8069" xr:uid="{00000000-0005-0000-0000-0000841F0000}"/>
    <cellStyle name="20% - Accent3 2 56 3" xfId="8070" xr:uid="{00000000-0005-0000-0000-0000851F0000}"/>
    <cellStyle name="20% - Accent3 2 56 4" xfId="8071" xr:uid="{00000000-0005-0000-0000-0000861F0000}"/>
    <cellStyle name="20% - Accent3 2 56 5" xfId="8072" xr:uid="{00000000-0005-0000-0000-0000871F0000}"/>
    <cellStyle name="20% - Accent3 2 56 6" xfId="8073" xr:uid="{00000000-0005-0000-0000-0000881F0000}"/>
    <cellStyle name="20% - Accent3 2 56 7" xfId="8074" xr:uid="{00000000-0005-0000-0000-0000891F0000}"/>
    <cellStyle name="20% - Accent3 2 56 8" xfId="8075" xr:uid="{00000000-0005-0000-0000-00008A1F0000}"/>
    <cellStyle name="20% - Accent3 2 56 9" xfId="8076" xr:uid="{00000000-0005-0000-0000-00008B1F0000}"/>
    <cellStyle name="20% - Accent3 2 57" xfId="8077" xr:uid="{00000000-0005-0000-0000-00008C1F0000}"/>
    <cellStyle name="20% - Accent3 2 57 10" xfId="8078" xr:uid="{00000000-0005-0000-0000-00008D1F0000}"/>
    <cellStyle name="20% - Accent3 2 57 11" xfId="8079" xr:uid="{00000000-0005-0000-0000-00008E1F0000}"/>
    <cellStyle name="20% - Accent3 2 57 12" xfId="8080" xr:uid="{00000000-0005-0000-0000-00008F1F0000}"/>
    <cellStyle name="20% - Accent3 2 57 13" xfId="8081" xr:uid="{00000000-0005-0000-0000-0000901F0000}"/>
    <cellStyle name="20% - Accent3 2 57 14" xfId="8082" xr:uid="{00000000-0005-0000-0000-0000911F0000}"/>
    <cellStyle name="20% - Accent3 2 57 15" xfId="8083" xr:uid="{00000000-0005-0000-0000-0000921F0000}"/>
    <cellStyle name="20% - Accent3 2 57 16" xfId="8084" xr:uid="{00000000-0005-0000-0000-0000931F0000}"/>
    <cellStyle name="20% - Accent3 2 57 17" xfId="8085" xr:uid="{00000000-0005-0000-0000-0000941F0000}"/>
    <cellStyle name="20% - Accent3 2 57 18" xfId="8086" xr:uid="{00000000-0005-0000-0000-0000951F0000}"/>
    <cellStyle name="20% - Accent3 2 57 19" xfId="8087" xr:uid="{00000000-0005-0000-0000-0000961F0000}"/>
    <cellStyle name="20% - Accent3 2 57 2" xfId="8088" xr:uid="{00000000-0005-0000-0000-0000971F0000}"/>
    <cellStyle name="20% - Accent3 2 57 3" xfId="8089" xr:uid="{00000000-0005-0000-0000-0000981F0000}"/>
    <cellStyle name="20% - Accent3 2 57 4" xfId="8090" xr:uid="{00000000-0005-0000-0000-0000991F0000}"/>
    <cellStyle name="20% - Accent3 2 57 5" xfId="8091" xr:uid="{00000000-0005-0000-0000-00009A1F0000}"/>
    <cellStyle name="20% - Accent3 2 57 6" xfId="8092" xr:uid="{00000000-0005-0000-0000-00009B1F0000}"/>
    <cellStyle name="20% - Accent3 2 57 7" xfId="8093" xr:uid="{00000000-0005-0000-0000-00009C1F0000}"/>
    <cellStyle name="20% - Accent3 2 57 8" xfId="8094" xr:uid="{00000000-0005-0000-0000-00009D1F0000}"/>
    <cellStyle name="20% - Accent3 2 57 9" xfId="8095" xr:uid="{00000000-0005-0000-0000-00009E1F0000}"/>
    <cellStyle name="20% - Accent3 2 58" xfId="8096" xr:uid="{00000000-0005-0000-0000-00009F1F0000}"/>
    <cellStyle name="20% - Accent3 2 58 10" xfId="8097" xr:uid="{00000000-0005-0000-0000-0000A01F0000}"/>
    <cellStyle name="20% - Accent3 2 58 11" xfId="8098" xr:uid="{00000000-0005-0000-0000-0000A11F0000}"/>
    <cellStyle name="20% - Accent3 2 58 12" xfId="8099" xr:uid="{00000000-0005-0000-0000-0000A21F0000}"/>
    <cellStyle name="20% - Accent3 2 58 13" xfId="8100" xr:uid="{00000000-0005-0000-0000-0000A31F0000}"/>
    <cellStyle name="20% - Accent3 2 58 14" xfId="8101" xr:uid="{00000000-0005-0000-0000-0000A41F0000}"/>
    <cellStyle name="20% - Accent3 2 58 15" xfId="8102" xr:uid="{00000000-0005-0000-0000-0000A51F0000}"/>
    <cellStyle name="20% - Accent3 2 58 16" xfId="8103" xr:uid="{00000000-0005-0000-0000-0000A61F0000}"/>
    <cellStyle name="20% - Accent3 2 58 17" xfId="8104" xr:uid="{00000000-0005-0000-0000-0000A71F0000}"/>
    <cellStyle name="20% - Accent3 2 58 18" xfId="8105" xr:uid="{00000000-0005-0000-0000-0000A81F0000}"/>
    <cellStyle name="20% - Accent3 2 58 19" xfId="8106" xr:uid="{00000000-0005-0000-0000-0000A91F0000}"/>
    <cellStyle name="20% - Accent3 2 58 2" xfId="8107" xr:uid="{00000000-0005-0000-0000-0000AA1F0000}"/>
    <cellStyle name="20% - Accent3 2 58 3" xfId="8108" xr:uid="{00000000-0005-0000-0000-0000AB1F0000}"/>
    <cellStyle name="20% - Accent3 2 58 4" xfId="8109" xr:uid="{00000000-0005-0000-0000-0000AC1F0000}"/>
    <cellStyle name="20% - Accent3 2 58 5" xfId="8110" xr:uid="{00000000-0005-0000-0000-0000AD1F0000}"/>
    <cellStyle name="20% - Accent3 2 58 6" xfId="8111" xr:uid="{00000000-0005-0000-0000-0000AE1F0000}"/>
    <cellStyle name="20% - Accent3 2 58 7" xfId="8112" xr:uid="{00000000-0005-0000-0000-0000AF1F0000}"/>
    <cellStyle name="20% - Accent3 2 58 8" xfId="8113" xr:uid="{00000000-0005-0000-0000-0000B01F0000}"/>
    <cellStyle name="20% - Accent3 2 58 9" xfId="8114" xr:uid="{00000000-0005-0000-0000-0000B11F0000}"/>
    <cellStyle name="20% - Accent3 2 59" xfId="8115" xr:uid="{00000000-0005-0000-0000-0000B21F0000}"/>
    <cellStyle name="20% - Accent3 2 59 10" xfId="8116" xr:uid="{00000000-0005-0000-0000-0000B31F0000}"/>
    <cellStyle name="20% - Accent3 2 59 11" xfId="8117" xr:uid="{00000000-0005-0000-0000-0000B41F0000}"/>
    <cellStyle name="20% - Accent3 2 59 12" xfId="8118" xr:uid="{00000000-0005-0000-0000-0000B51F0000}"/>
    <cellStyle name="20% - Accent3 2 59 13" xfId="8119" xr:uid="{00000000-0005-0000-0000-0000B61F0000}"/>
    <cellStyle name="20% - Accent3 2 59 14" xfId="8120" xr:uid="{00000000-0005-0000-0000-0000B71F0000}"/>
    <cellStyle name="20% - Accent3 2 59 15" xfId="8121" xr:uid="{00000000-0005-0000-0000-0000B81F0000}"/>
    <cellStyle name="20% - Accent3 2 59 16" xfId="8122" xr:uid="{00000000-0005-0000-0000-0000B91F0000}"/>
    <cellStyle name="20% - Accent3 2 59 17" xfId="8123" xr:uid="{00000000-0005-0000-0000-0000BA1F0000}"/>
    <cellStyle name="20% - Accent3 2 59 18" xfId="8124" xr:uid="{00000000-0005-0000-0000-0000BB1F0000}"/>
    <cellStyle name="20% - Accent3 2 59 19" xfId="8125" xr:uid="{00000000-0005-0000-0000-0000BC1F0000}"/>
    <cellStyle name="20% - Accent3 2 59 2" xfId="8126" xr:uid="{00000000-0005-0000-0000-0000BD1F0000}"/>
    <cellStyle name="20% - Accent3 2 59 3" xfId="8127" xr:uid="{00000000-0005-0000-0000-0000BE1F0000}"/>
    <cellStyle name="20% - Accent3 2 59 4" xfId="8128" xr:uid="{00000000-0005-0000-0000-0000BF1F0000}"/>
    <cellStyle name="20% - Accent3 2 59 5" xfId="8129" xr:uid="{00000000-0005-0000-0000-0000C01F0000}"/>
    <cellStyle name="20% - Accent3 2 59 6" xfId="8130" xr:uid="{00000000-0005-0000-0000-0000C11F0000}"/>
    <cellStyle name="20% - Accent3 2 59 7" xfId="8131" xr:uid="{00000000-0005-0000-0000-0000C21F0000}"/>
    <cellStyle name="20% - Accent3 2 59 8" xfId="8132" xr:uid="{00000000-0005-0000-0000-0000C31F0000}"/>
    <cellStyle name="20% - Accent3 2 59 9" xfId="8133" xr:uid="{00000000-0005-0000-0000-0000C41F0000}"/>
    <cellStyle name="20% - Accent3 2 6" xfId="8134" xr:uid="{00000000-0005-0000-0000-0000C51F0000}"/>
    <cellStyle name="20% - Accent3 2 6 10" xfId="8135" xr:uid="{00000000-0005-0000-0000-0000C61F0000}"/>
    <cellStyle name="20% - Accent3 2 6 11" xfId="8136" xr:uid="{00000000-0005-0000-0000-0000C71F0000}"/>
    <cellStyle name="20% - Accent3 2 6 12" xfId="8137" xr:uid="{00000000-0005-0000-0000-0000C81F0000}"/>
    <cellStyle name="20% - Accent3 2 6 13" xfId="8138" xr:uid="{00000000-0005-0000-0000-0000C91F0000}"/>
    <cellStyle name="20% - Accent3 2 6 14" xfId="8139" xr:uid="{00000000-0005-0000-0000-0000CA1F0000}"/>
    <cellStyle name="20% - Accent3 2 6 15" xfId="8140" xr:uid="{00000000-0005-0000-0000-0000CB1F0000}"/>
    <cellStyle name="20% - Accent3 2 6 16" xfId="8141" xr:uid="{00000000-0005-0000-0000-0000CC1F0000}"/>
    <cellStyle name="20% - Accent3 2 6 17" xfId="8142" xr:uid="{00000000-0005-0000-0000-0000CD1F0000}"/>
    <cellStyle name="20% - Accent3 2 6 18" xfId="8143" xr:uid="{00000000-0005-0000-0000-0000CE1F0000}"/>
    <cellStyle name="20% - Accent3 2 6 19" xfId="8144" xr:uid="{00000000-0005-0000-0000-0000CF1F0000}"/>
    <cellStyle name="20% - Accent3 2 6 2" xfId="8145" xr:uid="{00000000-0005-0000-0000-0000D01F0000}"/>
    <cellStyle name="20% - Accent3 2 6 3" xfId="8146" xr:uid="{00000000-0005-0000-0000-0000D11F0000}"/>
    <cellStyle name="20% - Accent3 2 6 4" xfId="8147" xr:uid="{00000000-0005-0000-0000-0000D21F0000}"/>
    <cellStyle name="20% - Accent3 2 6 5" xfId="8148" xr:uid="{00000000-0005-0000-0000-0000D31F0000}"/>
    <cellStyle name="20% - Accent3 2 6 6" xfId="8149" xr:uid="{00000000-0005-0000-0000-0000D41F0000}"/>
    <cellStyle name="20% - Accent3 2 6 7" xfId="8150" xr:uid="{00000000-0005-0000-0000-0000D51F0000}"/>
    <cellStyle name="20% - Accent3 2 6 8" xfId="8151" xr:uid="{00000000-0005-0000-0000-0000D61F0000}"/>
    <cellStyle name="20% - Accent3 2 6 9" xfId="8152" xr:uid="{00000000-0005-0000-0000-0000D71F0000}"/>
    <cellStyle name="20% - Accent3 2 60" xfId="8153" xr:uid="{00000000-0005-0000-0000-0000D81F0000}"/>
    <cellStyle name="20% - Accent3 2 60 10" xfId="8154" xr:uid="{00000000-0005-0000-0000-0000D91F0000}"/>
    <cellStyle name="20% - Accent3 2 60 11" xfId="8155" xr:uid="{00000000-0005-0000-0000-0000DA1F0000}"/>
    <cellStyle name="20% - Accent3 2 60 12" xfId="8156" xr:uid="{00000000-0005-0000-0000-0000DB1F0000}"/>
    <cellStyle name="20% - Accent3 2 60 13" xfId="8157" xr:uid="{00000000-0005-0000-0000-0000DC1F0000}"/>
    <cellStyle name="20% - Accent3 2 60 14" xfId="8158" xr:uid="{00000000-0005-0000-0000-0000DD1F0000}"/>
    <cellStyle name="20% - Accent3 2 60 15" xfId="8159" xr:uid="{00000000-0005-0000-0000-0000DE1F0000}"/>
    <cellStyle name="20% - Accent3 2 60 16" xfId="8160" xr:uid="{00000000-0005-0000-0000-0000DF1F0000}"/>
    <cellStyle name="20% - Accent3 2 60 17" xfId="8161" xr:uid="{00000000-0005-0000-0000-0000E01F0000}"/>
    <cellStyle name="20% - Accent3 2 60 18" xfId="8162" xr:uid="{00000000-0005-0000-0000-0000E11F0000}"/>
    <cellStyle name="20% - Accent3 2 60 19" xfId="8163" xr:uid="{00000000-0005-0000-0000-0000E21F0000}"/>
    <cellStyle name="20% - Accent3 2 60 2" xfId="8164" xr:uid="{00000000-0005-0000-0000-0000E31F0000}"/>
    <cellStyle name="20% - Accent3 2 60 3" xfId="8165" xr:uid="{00000000-0005-0000-0000-0000E41F0000}"/>
    <cellStyle name="20% - Accent3 2 60 4" xfId="8166" xr:uid="{00000000-0005-0000-0000-0000E51F0000}"/>
    <cellStyle name="20% - Accent3 2 60 5" xfId="8167" xr:uid="{00000000-0005-0000-0000-0000E61F0000}"/>
    <cellStyle name="20% - Accent3 2 60 6" xfId="8168" xr:uid="{00000000-0005-0000-0000-0000E71F0000}"/>
    <cellStyle name="20% - Accent3 2 60 7" xfId="8169" xr:uid="{00000000-0005-0000-0000-0000E81F0000}"/>
    <cellStyle name="20% - Accent3 2 60 8" xfId="8170" xr:uid="{00000000-0005-0000-0000-0000E91F0000}"/>
    <cellStyle name="20% - Accent3 2 60 9" xfId="8171" xr:uid="{00000000-0005-0000-0000-0000EA1F0000}"/>
    <cellStyle name="20% - Accent3 2 61" xfId="8172" xr:uid="{00000000-0005-0000-0000-0000EB1F0000}"/>
    <cellStyle name="20% - Accent3 2 61 10" xfId="8173" xr:uid="{00000000-0005-0000-0000-0000EC1F0000}"/>
    <cellStyle name="20% - Accent3 2 61 11" xfId="8174" xr:uid="{00000000-0005-0000-0000-0000ED1F0000}"/>
    <cellStyle name="20% - Accent3 2 61 12" xfId="8175" xr:uid="{00000000-0005-0000-0000-0000EE1F0000}"/>
    <cellStyle name="20% - Accent3 2 61 13" xfId="8176" xr:uid="{00000000-0005-0000-0000-0000EF1F0000}"/>
    <cellStyle name="20% - Accent3 2 61 14" xfId="8177" xr:uid="{00000000-0005-0000-0000-0000F01F0000}"/>
    <cellStyle name="20% - Accent3 2 61 15" xfId="8178" xr:uid="{00000000-0005-0000-0000-0000F11F0000}"/>
    <cellStyle name="20% - Accent3 2 61 16" xfId="8179" xr:uid="{00000000-0005-0000-0000-0000F21F0000}"/>
    <cellStyle name="20% - Accent3 2 61 17" xfId="8180" xr:uid="{00000000-0005-0000-0000-0000F31F0000}"/>
    <cellStyle name="20% - Accent3 2 61 18" xfId="8181" xr:uid="{00000000-0005-0000-0000-0000F41F0000}"/>
    <cellStyle name="20% - Accent3 2 61 19" xfId="8182" xr:uid="{00000000-0005-0000-0000-0000F51F0000}"/>
    <cellStyle name="20% - Accent3 2 61 2" xfId="8183" xr:uid="{00000000-0005-0000-0000-0000F61F0000}"/>
    <cellStyle name="20% - Accent3 2 61 3" xfId="8184" xr:uid="{00000000-0005-0000-0000-0000F71F0000}"/>
    <cellStyle name="20% - Accent3 2 61 4" xfId="8185" xr:uid="{00000000-0005-0000-0000-0000F81F0000}"/>
    <cellStyle name="20% - Accent3 2 61 5" xfId="8186" xr:uid="{00000000-0005-0000-0000-0000F91F0000}"/>
    <cellStyle name="20% - Accent3 2 61 6" xfId="8187" xr:uid="{00000000-0005-0000-0000-0000FA1F0000}"/>
    <cellStyle name="20% - Accent3 2 61 7" xfId="8188" xr:uid="{00000000-0005-0000-0000-0000FB1F0000}"/>
    <cellStyle name="20% - Accent3 2 61 8" xfId="8189" xr:uid="{00000000-0005-0000-0000-0000FC1F0000}"/>
    <cellStyle name="20% - Accent3 2 61 9" xfId="8190" xr:uid="{00000000-0005-0000-0000-0000FD1F0000}"/>
    <cellStyle name="20% - Accent3 2 62" xfId="8191" xr:uid="{00000000-0005-0000-0000-0000FE1F0000}"/>
    <cellStyle name="20% - Accent3 2 62 10" xfId="8192" xr:uid="{00000000-0005-0000-0000-0000FF1F0000}"/>
    <cellStyle name="20% - Accent3 2 62 11" xfId="8193" xr:uid="{00000000-0005-0000-0000-000000200000}"/>
    <cellStyle name="20% - Accent3 2 62 12" xfId="8194" xr:uid="{00000000-0005-0000-0000-000001200000}"/>
    <cellStyle name="20% - Accent3 2 62 13" xfId="8195" xr:uid="{00000000-0005-0000-0000-000002200000}"/>
    <cellStyle name="20% - Accent3 2 62 14" xfId="8196" xr:uid="{00000000-0005-0000-0000-000003200000}"/>
    <cellStyle name="20% - Accent3 2 62 15" xfId="8197" xr:uid="{00000000-0005-0000-0000-000004200000}"/>
    <cellStyle name="20% - Accent3 2 62 16" xfId="8198" xr:uid="{00000000-0005-0000-0000-000005200000}"/>
    <cellStyle name="20% - Accent3 2 62 17" xfId="8199" xr:uid="{00000000-0005-0000-0000-000006200000}"/>
    <cellStyle name="20% - Accent3 2 62 18" xfId="8200" xr:uid="{00000000-0005-0000-0000-000007200000}"/>
    <cellStyle name="20% - Accent3 2 62 19" xfId="8201" xr:uid="{00000000-0005-0000-0000-000008200000}"/>
    <cellStyle name="20% - Accent3 2 62 2" xfId="8202" xr:uid="{00000000-0005-0000-0000-000009200000}"/>
    <cellStyle name="20% - Accent3 2 62 3" xfId="8203" xr:uid="{00000000-0005-0000-0000-00000A200000}"/>
    <cellStyle name="20% - Accent3 2 62 4" xfId="8204" xr:uid="{00000000-0005-0000-0000-00000B200000}"/>
    <cellStyle name="20% - Accent3 2 62 5" xfId="8205" xr:uid="{00000000-0005-0000-0000-00000C200000}"/>
    <cellStyle name="20% - Accent3 2 62 6" xfId="8206" xr:uid="{00000000-0005-0000-0000-00000D200000}"/>
    <cellStyle name="20% - Accent3 2 62 7" xfId="8207" xr:uid="{00000000-0005-0000-0000-00000E200000}"/>
    <cellStyle name="20% - Accent3 2 62 8" xfId="8208" xr:uid="{00000000-0005-0000-0000-00000F200000}"/>
    <cellStyle name="20% - Accent3 2 62 9" xfId="8209" xr:uid="{00000000-0005-0000-0000-000010200000}"/>
    <cellStyle name="20% - Accent3 2 63" xfId="8210" xr:uid="{00000000-0005-0000-0000-000011200000}"/>
    <cellStyle name="20% - Accent3 2 63 10" xfId="8211" xr:uid="{00000000-0005-0000-0000-000012200000}"/>
    <cellStyle name="20% - Accent3 2 63 11" xfId="8212" xr:uid="{00000000-0005-0000-0000-000013200000}"/>
    <cellStyle name="20% - Accent3 2 63 12" xfId="8213" xr:uid="{00000000-0005-0000-0000-000014200000}"/>
    <cellStyle name="20% - Accent3 2 63 13" xfId="8214" xr:uid="{00000000-0005-0000-0000-000015200000}"/>
    <cellStyle name="20% - Accent3 2 63 14" xfId="8215" xr:uid="{00000000-0005-0000-0000-000016200000}"/>
    <cellStyle name="20% - Accent3 2 63 15" xfId="8216" xr:uid="{00000000-0005-0000-0000-000017200000}"/>
    <cellStyle name="20% - Accent3 2 63 16" xfId="8217" xr:uid="{00000000-0005-0000-0000-000018200000}"/>
    <cellStyle name="20% - Accent3 2 63 17" xfId="8218" xr:uid="{00000000-0005-0000-0000-000019200000}"/>
    <cellStyle name="20% - Accent3 2 63 18" xfId="8219" xr:uid="{00000000-0005-0000-0000-00001A200000}"/>
    <cellStyle name="20% - Accent3 2 63 19" xfId="8220" xr:uid="{00000000-0005-0000-0000-00001B200000}"/>
    <cellStyle name="20% - Accent3 2 63 2" xfId="8221" xr:uid="{00000000-0005-0000-0000-00001C200000}"/>
    <cellStyle name="20% - Accent3 2 63 3" xfId="8222" xr:uid="{00000000-0005-0000-0000-00001D200000}"/>
    <cellStyle name="20% - Accent3 2 63 4" xfId="8223" xr:uid="{00000000-0005-0000-0000-00001E200000}"/>
    <cellStyle name="20% - Accent3 2 63 5" xfId="8224" xr:uid="{00000000-0005-0000-0000-00001F200000}"/>
    <cellStyle name="20% - Accent3 2 63 6" xfId="8225" xr:uid="{00000000-0005-0000-0000-000020200000}"/>
    <cellStyle name="20% - Accent3 2 63 7" xfId="8226" xr:uid="{00000000-0005-0000-0000-000021200000}"/>
    <cellStyle name="20% - Accent3 2 63 8" xfId="8227" xr:uid="{00000000-0005-0000-0000-000022200000}"/>
    <cellStyle name="20% - Accent3 2 63 9" xfId="8228" xr:uid="{00000000-0005-0000-0000-000023200000}"/>
    <cellStyle name="20% - Accent3 2 64" xfId="8229" xr:uid="{00000000-0005-0000-0000-000024200000}"/>
    <cellStyle name="20% - Accent3 2 64 10" xfId="8230" xr:uid="{00000000-0005-0000-0000-000025200000}"/>
    <cellStyle name="20% - Accent3 2 64 11" xfId="8231" xr:uid="{00000000-0005-0000-0000-000026200000}"/>
    <cellStyle name="20% - Accent3 2 64 12" xfId="8232" xr:uid="{00000000-0005-0000-0000-000027200000}"/>
    <cellStyle name="20% - Accent3 2 64 13" xfId="8233" xr:uid="{00000000-0005-0000-0000-000028200000}"/>
    <cellStyle name="20% - Accent3 2 64 14" xfId="8234" xr:uid="{00000000-0005-0000-0000-000029200000}"/>
    <cellStyle name="20% - Accent3 2 64 15" xfId="8235" xr:uid="{00000000-0005-0000-0000-00002A200000}"/>
    <cellStyle name="20% - Accent3 2 64 16" xfId="8236" xr:uid="{00000000-0005-0000-0000-00002B200000}"/>
    <cellStyle name="20% - Accent3 2 64 17" xfId="8237" xr:uid="{00000000-0005-0000-0000-00002C200000}"/>
    <cellStyle name="20% - Accent3 2 64 18" xfId="8238" xr:uid="{00000000-0005-0000-0000-00002D200000}"/>
    <cellStyle name="20% - Accent3 2 64 19" xfId="8239" xr:uid="{00000000-0005-0000-0000-00002E200000}"/>
    <cellStyle name="20% - Accent3 2 64 2" xfId="8240" xr:uid="{00000000-0005-0000-0000-00002F200000}"/>
    <cellStyle name="20% - Accent3 2 64 3" xfId="8241" xr:uid="{00000000-0005-0000-0000-000030200000}"/>
    <cellStyle name="20% - Accent3 2 64 4" xfId="8242" xr:uid="{00000000-0005-0000-0000-000031200000}"/>
    <cellStyle name="20% - Accent3 2 64 5" xfId="8243" xr:uid="{00000000-0005-0000-0000-000032200000}"/>
    <cellStyle name="20% - Accent3 2 64 6" xfId="8244" xr:uid="{00000000-0005-0000-0000-000033200000}"/>
    <cellStyle name="20% - Accent3 2 64 7" xfId="8245" xr:uid="{00000000-0005-0000-0000-000034200000}"/>
    <cellStyle name="20% - Accent3 2 64 8" xfId="8246" xr:uid="{00000000-0005-0000-0000-000035200000}"/>
    <cellStyle name="20% - Accent3 2 64 9" xfId="8247" xr:uid="{00000000-0005-0000-0000-000036200000}"/>
    <cellStyle name="20% - Accent3 2 65" xfId="8248" xr:uid="{00000000-0005-0000-0000-000037200000}"/>
    <cellStyle name="20% - Accent3 2 65 10" xfId="8249" xr:uid="{00000000-0005-0000-0000-000038200000}"/>
    <cellStyle name="20% - Accent3 2 65 11" xfId="8250" xr:uid="{00000000-0005-0000-0000-000039200000}"/>
    <cellStyle name="20% - Accent3 2 65 12" xfId="8251" xr:uid="{00000000-0005-0000-0000-00003A200000}"/>
    <cellStyle name="20% - Accent3 2 65 13" xfId="8252" xr:uid="{00000000-0005-0000-0000-00003B200000}"/>
    <cellStyle name="20% - Accent3 2 65 14" xfId="8253" xr:uid="{00000000-0005-0000-0000-00003C200000}"/>
    <cellStyle name="20% - Accent3 2 65 15" xfId="8254" xr:uid="{00000000-0005-0000-0000-00003D200000}"/>
    <cellStyle name="20% - Accent3 2 65 16" xfId="8255" xr:uid="{00000000-0005-0000-0000-00003E200000}"/>
    <cellStyle name="20% - Accent3 2 65 17" xfId="8256" xr:uid="{00000000-0005-0000-0000-00003F200000}"/>
    <cellStyle name="20% - Accent3 2 65 18" xfId="8257" xr:uid="{00000000-0005-0000-0000-000040200000}"/>
    <cellStyle name="20% - Accent3 2 65 19" xfId="8258" xr:uid="{00000000-0005-0000-0000-000041200000}"/>
    <cellStyle name="20% - Accent3 2 65 2" xfId="8259" xr:uid="{00000000-0005-0000-0000-000042200000}"/>
    <cellStyle name="20% - Accent3 2 65 3" xfId="8260" xr:uid="{00000000-0005-0000-0000-000043200000}"/>
    <cellStyle name="20% - Accent3 2 65 4" xfId="8261" xr:uid="{00000000-0005-0000-0000-000044200000}"/>
    <cellStyle name="20% - Accent3 2 65 5" xfId="8262" xr:uid="{00000000-0005-0000-0000-000045200000}"/>
    <cellStyle name="20% - Accent3 2 65 6" xfId="8263" xr:uid="{00000000-0005-0000-0000-000046200000}"/>
    <cellStyle name="20% - Accent3 2 65 7" xfId="8264" xr:uid="{00000000-0005-0000-0000-000047200000}"/>
    <cellStyle name="20% - Accent3 2 65 8" xfId="8265" xr:uid="{00000000-0005-0000-0000-000048200000}"/>
    <cellStyle name="20% - Accent3 2 65 9" xfId="8266" xr:uid="{00000000-0005-0000-0000-000049200000}"/>
    <cellStyle name="20% - Accent3 2 66" xfId="8267" xr:uid="{00000000-0005-0000-0000-00004A200000}"/>
    <cellStyle name="20% - Accent3 2 66 10" xfId="8268" xr:uid="{00000000-0005-0000-0000-00004B200000}"/>
    <cellStyle name="20% - Accent3 2 66 11" xfId="8269" xr:uid="{00000000-0005-0000-0000-00004C200000}"/>
    <cellStyle name="20% - Accent3 2 66 12" xfId="8270" xr:uid="{00000000-0005-0000-0000-00004D200000}"/>
    <cellStyle name="20% - Accent3 2 66 13" xfId="8271" xr:uid="{00000000-0005-0000-0000-00004E200000}"/>
    <cellStyle name="20% - Accent3 2 66 14" xfId="8272" xr:uid="{00000000-0005-0000-0000-00004F200000}"/>
    <cellStyle name="20% - Accent3 2 66 15" xfId="8273" xr:uid="{00000000-0005-0000-0000-000050200000}"/>
    <cellStyle name="20% - Accent3 2 66 16" xfId="8274" xr:uid="{00000000-0005-0000-0000-000051200000}"/>
    <cellStyle name="20% - Accent3 2 66 17" xfId="8275" xr:uid="{00000000-0005-0000-0000-000052200000}"/>
    <cellStyle name="20% - Accent3 2 66 18" xfId="8276" xr:uid="{00000000-0005-0000-0000-000053200000}"/>
    <cellStyle name="20% - Accent3 2 66 19" xfId="8277" xr:uid="{00000000-0005-0000-0000-000054200000}"/>
    <cellStyle name="20% - Accent3 2 66 2" xfId="8278" xr:uid="{00000000-0005-0000-0000-000055200000}"/>
    <cellStyle name="20% - Accent3 2 66 3" xfId="8279" xr:uid="{00000000-0005-0000-0000-000056200000}"/>
    <cellStyle name="20% - Accent3 2 66 4" xfId="8280" xr:uid="{00000000-0005-0000-0000-000057200000}"/>
    <cellStyle name="20% - Accent3 2 66 5" xfId="8281" xr:uid="{00000000-0005-0000-0000-000058200000}"/>
    <cellStyle name="20% - Accent3 2 66 6" xfId="8282" xr:uid="{00000000-0005-0000-0000-000059200000}"/>
    <cellStyle name="20% - Accent3 2 66 7" xfId="8283" xr:uid="{00000000-0005-0000-0000-00005A200000}"/>
    <cellStyle name="20% - Accent3 2 66 8" xfId="8284" xr:uid="{00000000-0005-0000-0000-00005B200000}"/>
    <cellStyle name="20% - Accent3 2 66 9" xfId="8285" xr:uid="{00000000-0005-0000-0000-00005C200000}"/>
    <cellStyle name="20% - Accent3 2 67" xfId="8286" xr:uid="{00000000-0005-0000-0000-00005D200000}"/>
    <cellStyle name="20% - Accent3 2 67 10" xfId="8287" xr:uid="{00000000-0005-0000-0000-00005E200000}"/>
    <cellStyle name="20% - Accent3 2 67 11" xfId="8288" xr:uid="{00000000-0005-0000-0000-00005F200000}"/>
    <cellStyle name="20% - Accent3 2 67 12" xfId="8289" xr:uid="{00000000-0005-0000-0000-000060200000}"/>
    <cellStyle name="20% - Accent3 2 67 13" xfId="8290" xr:uid="{00000000-0005-0000-0000-000061200000}"/>
    <cellStyle name="20% - Accent3 2 67 14" xfId="8291" xr:uid="{00000000-0005-0000-0000-000062200000}"/>
    <cellStyle name="20% - Accent3 2 67 15" xfId="8292" xr:uid="{00000000-0005-0000-0000-000063200000}"/>
    <cellStyle name="20% - Accent3 2 67 16" xfId="8293" xr:uid="{00000000-0005-0000-0000-000064200000}"/>
    <cellStyle name="20% - Accent3 2 67 17" xfId="8294" xr:uid="{00000000-0005-0000-0000-000065200000}"/>
    <cellStyle name="20% - Accent3 2 67 18" xfId="8295" xr:uid="{00000000-0005-0000-0000-000066200000}"/>
    <cellStyle name="20% - Accent3 2 67 19" xfId="8296" xr:uid="{00000000-0005-0000-0000-000067200000}"/>
    <cellStyle name="20% - Accent3 2 67 2" xfId="8297" xr:uid="{00000000-0005-0000-0000-000068200000}"/>
    <cellStyle name="20% - Accent3 2 67 3" xfId="8298" xr:uid="{00000000-0005-0000-0000-000069200000}"/>
    <cellStyle name="20% - Accent3 2 67 4" xfId="8299" xr:uid="{00000000-0005-0000-0000-00006A200000}"/>
    <cellStyle name="20% - Accent3 2 67 5" xfId="8300" xr:uid="{00000000-0005-0000-0000-00006B200000}"/>
    <cellStyle name="20% - Accent3 2 67 6" xfId="8301" xr:uid="{00000000-0005-0000-0000-00006C200000}"/>
    <cellStyle name="20% - Accent3 2 67 7" xfId="8302" xr:uid="{00000000-0005-0000-0000-00006D200000}"/>
    <cellStyle name="20% - Accent3 2 67 8" xfId="8303" xr:uid="{00000000-0005-0000-0000-00006E200000}"/>
    <cellStyle name="20% - Accent3 2 67 9" xfId="8304" xr:uid="{00000000-0005-0000-0000-00006F200000}"/>
    <cellStyle name="20% - Accent3 2 68" xfId="8305" xr:uid="{00000000-0005-0000-0000-000070200000}"/>
    <cellStyle name="20% - Accent3 2 68 10" xfId="8306" xr:uid="{00000000-0005-0000-0000-000071200000}"/>
    <cellStyle name="20% - Accent3 2 68 11" xfId="8307" xr:uid="{00000000-0005-0000-0000-000072200000}"/>
    <cellStyle name="20% - Accent3 2 68 12" xfId="8308" xr:uid="{00000000-0005-0000-0000-000073200000}"/>
    <cellStyle name="20% - Accent3 2 68 13" xfId="8309" xr:uid="{00000000-0005-0000-0000-000074200000}"/>
    <cellStyle name="20% - Accent3 2 68 14" xfId="8310" xr:uid="{00000000-0005-0000-0000-000075200000}"/>
    <cellStyle name="20% - Accent3 2 68 15" xfId="8311" xr:uid="{00000000-0005-0000-0000-000076200000}"/>
    <cellStyle name="20% - Accent3 2 68 16" xfId="8312" xr:uid="{00000000-0005-0000-0000-000077200000}"/>
    <cellStyle name="20% - Accent3 2 68 17" xfId="8313" xr:uid="{00000000-0005-0000-0000-000078200000}"/>
    <cellStyle name="20% - Accent3 2 68 18" xfId="8314" xr:uid="{00000000-0005-0000-0000-000079200000}"/>
    <cellStyle name="20% - Accent3 2 68 19" xfId="8315" xr:uid="{00000000-0005-0000-0000-00007A200000}"/>
    <cellStyle name="20% - Accent3 2 68 2" xfId="8316" xr:uid="{00000000-0005-0000-0000-00007B200000}"/>
    <cellStyle name="20% - Accent3 2 68 3" xfId="8317" xr:uid="{00000000-0005-0000-0000-00007C200000}"/>
    <cellStyle name="20% - Accent3 2 68 4" xfId="8318" xr:uid="{00000000-0005-0000-0000-00007D200000}"/>
    <cellStyle name="20% - Accent3 2 68 5" xfId="8319" xr:uid="{00000000-0005-0000-0000-00007E200000}"/>
    <cellStyle name="20% - Accent3 2 68 6" xfId="8320" xr:uid="{00000000-0005-0000-0000-00007F200000}"/>
    <cellStyle name="20% - Accent3 2 68 7" xfId="8321" xr:uid="{00000000-0005-0000-0000-000080200000}"/>
    <cellStyle name="20% - Accent3 2 68 8" xfId="8322" xr:uid="{00000000-0005-0000-0000-000081200000}"/>
    <cellStyle name="20% - Accent3 2 68 9" xfId="8323" xr:uid="{00000000-0005-0000-0000-000082200000}"/>
    <cellStyle name="20% - Accent3 2 69" xfId="8324" xr:uid="{00000000-0005-0000-0000-000083200000}"/>
    <cellStyle name="20% - Accent3 2 69 10" xfId="8325" xr:uid="{00000000-0005-0000-0000-000084200000}"/>
    <cellStyle name="20% - Accent3 2 69 11" xfId="8326" xr:uid="{00000000-0005-0000-0000-000085200000}"/>
    <cellStyle name="20% - Accent3 2 69 12" xfId="8327" xr:uid="{00000000-0005-0000-0000-000086200000}"/>
    <cellStyle name="20% - Accent3 2 69 13" xfId="8328" xr:uid="{00000000-0005-0000-0000-000087200000}"/>
    <cellStyle name="20% - Accent3 2 69 14" xfId="8329" xr:uid="{00000000-0005-0000-0000-000088200000}"/>
    <cellStyle name="20% - Accent3 2 69 15" xfId="8330" xr:uid="{00000000-0005-0000-0000-000089200000}"/>
    <cellStyle name="20% - Accent3 2 69 16" xfId="8331" xr:uid="{00000000-0005-0000-0000-00008A200000}"/>
    <cellStyle name="20% - Accent3 2 69 17" xfId="8332" xr:uid="{00000000-0005-0000-0000-00008B200000}"/>
    <cellStyle name="20% - Accent3 2 69 18" xfId="8333" xr:uid="{00000000-0005-0000-0000-00008C200000}"/>
    <cellStyle name="20% - Accent3 2 69 19" xfId="8334" xr:uid="{00000000-0005-0000-0000-00008D200000}"/>
    <cellStyle name="20% - Accent3 2 69 2" xfId="8335" xr:uid="{00000000-0005-0000-0000-00008E200000}"/>
    <cellStyle name="20% - Accent3 2 69 3" xfId="8336" xr:uid="{00000000-0005-0000-0000-00008F200000}"/>
    <cellStyle name="20% - Accent3 2 69 4" xfId="8337" xr:uid="{00000000-0005-0000-0000-000090200000}"/>
    <cellStyle name="20% - Accent3 2 69 5" xfId="8338" xr:uid="{00000000-0005-0000-0000-000091200000}"/>
    <cellStyle name="20% - Accent3 2 69 6" xfId="8339" xr:uid="{00000000-0005-0000-0000-000092200000}"/>
    <cellStyle name="20% - Accent3 2 69 7" xfId="8340" xr:uid="{00000000-0005-0000-0000-000093200000}"/>
    <cellStyle name="20% - Accent3 2 69 8" xfId="8341" xr:uid="{00000000-0005-0000-0000-000094200000}"/>
    <cellStyle name="20% - Accent3 2 69 9" xfId="8342" xr:uid="{00000000-0005-0000-0000-000095200000}"/>
    <cellStyle name="20% - Accent3 2 7" xfId="8343" xr:uid="{00000000-0005-0000-0000-000096200000}"/>
    <cellStyle name="20% - Accent3 2 7 10" xfId="8344" xr:uid="{00000000-0005-0000-0000-000097200000}"/>
    <cellStyle name="20% - Accent3 2 7 11" xfId="8345" xr:uid="{00000000-0005-0000-0000-000098200000}"/>
    <cellStyle name="20% - Accent3 2 7 12" xfId="8346" xr:uid="{00000000-0005-0000-0000-000099200000}"/>
    <cellStyle name="20% - Accent3 2 7 13" xfId="8347" xr:uid="{00000000-0005-0000-0000-00009A200000}"/>
    <cellStyle name="20% - Accent3 2 7 14" xfId="8348" xr:uid="{00000000-0005-0000-0000-00009B200000}"/>
    <cellStyle name="20% - Accent3 2 7 15" xfId="8349" xr:uid="{00000000-0005-0000-0000-00009C200000}"/>
    <cellStyle name="20% - Accent3 2 7 16" xfId="8350" xr:uid="{00000000-0005-0000-0000-00009D200000}"/>
    <cellStyle name="20% - Accent3 2 7 17" xfId="8351" xr:uid="{00000000-0005-0000-0000-00009E200000}"/>
    <cellStyle name="20% - Accent3 2 7 18" xfId="8352" xr:uid="{00000000-0005-0000-0000-00009F200000}"/>
    <cellStyle name="20% - Accent3 2 7 19" xfId="8353" xr:uid="{00000000-0005-0000-0000-0000A0200000}"/>
    <cellStyle name="20% - Accent3 2 7 2" xfId="8354" xr:uid="{00000000-0005-0000-0000-0000A1200000}"/>
    <cellStyle name="20% - Accent3 2 7 3" xfId="8355" xr:uid="{00000000-0005-0000-0000-0000A2200000}"/>
    <cellStyle name="20% - Accent3 2 7 4" xfId="8356" xr:uid="{00000000-0005-0000-0000-0000A3200000}"/>
    <cellStyle name="20% - Accent3 2 7 5" xfId="8357" xr:uid="{00000000-0005-0000-0000-0000A4200000}"/>
    <cellStyle name="20% - Accent3 2 7 6" xfId="8358" xr:uid="{00000000-0005-0000-0000-0000A5200000}"/>
    <cellStyle name="20% - Accent3 2 7 7" xfId="8359" xr:uid="{00000000-0005-0000-0000-0000A6200000}"/>
    <cellStyle name="20% - Accent3 2 7 8" xfId="8360" xr:uid="{00000000-0005-0000-0000-0000A7200000}"/>
    <cellStyle name="20% - Accent3 2 7 9" xfId="8361" xr:uid="{00000000-0005-0000-0000-0000A8200000}"/>
    <cellStyle name="20% - Accent3 2 70" xfId="8362" xr:uid="{00000000-0005-0000-0000-0000A9200000}"/>
    <cellStyle name="20% - Accent3 2 70 10" xfId="8363" xr:uid="{00000000-0005-0000-0000-0000AA200000}"/>
    <cellStyle name="20% - Accent3 2 70 11" xfId="8364" xr:uid="{00000000-0005-0000-0000-0000AB200000}"/>
    <cellStyle name="20% - Accent3 2 70 12" xfId="8365" xr:uid="{00000000-0005-0000-0000-0000AC200000}"/>
    <cellStyle name="20% - Accent3 2 70 13" xfId="8366" xr:uid="{00000000-0005-0000-0000-0000AD200000}"/>
    <cellStyle name="20% - Accent3 2 70 14" xfId="8367" xr:uid="{00000000-0005-0000-0000-0000AE200000}"/>
    <cellStyle name="20% - Accent3 2 70 15" xfId="8368" xr:uid="{00000000-0005-0000-0000-0000AF200000}"/>
    <cellStyle name="20% - Accent3 2 70 16" xfId="8369" xr:uid="{00000000-0005-0000-0000-0000B0200000}"/>
    <cellStyle name="20% - Accent3 2 70 17" xfId="8370" xr:uid="{00000000-0005-0000-0000-0000B1200000}"/>
    <cellStyle name="20% - Accent3 2 70 18" xfId="8371" xr:uid="{00000000-0005-0000-0000-0000B2200000}"/>
    <cellStyle name="20% - Accent3 2 70 19" xfId="8372" xr:uid="{00000000-0005-0000-0000-0000B3200000}"/>
    <cellStyle name="20% - Accent3 2 70 2" xfId="8373" xr:uid="{00000000-0005-0000-0000-0000B4200000}"/>
    <cellStyle name="20% - Accent3 2 70 3" xfId="8374" xr:uid="{00000000-0005-0000-0000-0000B5200000}"/>
    <cellStyle name="20% - Accent3 2 70 4" xfId="8375" xr:uid="{00000000-0005-0000-0000-0000B6200000}"/>
    <cellStyle name="20% - Accent3 2 70 5" xfId="8376" xr:uid="{00000000-0005-0000-0000-0000B7200000}"/>
    <cellStyle name="20% - Accent3 2 70 6" xfId="8377" xr:uid="{00000000-0005-0000-0000-0000B8200000}"/>
    <cellStyle name="20% - Accent3 2 70 7" xfId="8378" xr:uid="{00000000-0005-0000-0000-0000B9200000}"/>
    <cellStyle name="20% - Accent3 2 70 8" xfId="8379" xr:uid="{00000000-0005-0000-0000-0000BA200000}"/>
    <cellStyle name="20% - Accent3 2 70 9" xfId="8380" xr:uid="{00000000-0005-0000-0000-0000BB200000}"/>
    <cellStyle name="20% - Accent3 2 71" xfId="8381" xr:uid="{00000000-0005-0000-0000-0000BC200000}"/>
    <cellStyle name="20% - Accent3 2 71 10" xfId="8382" xr:uid="{00000000-0005-0000-0000-0000BD200000}"/>
    <cellStyle name="20% - Accent3 2 71 11" xfId="8383" xr:uid="{00000000-0005-0000-0000-0000BE200000}"/>
    <cellStyle name="20% - Accent3 2 71 12" xfId="8384" xr:uid="{00000000-0005-0000-0000-0000BF200000}"/>
    <cellStyle name="20% - Accent3 2 71 13" xfId="8385" xr:uid="{00000000-0005-0000-0000-0000C0200000}"/>
    <cellStyle name="20% - Accent3 2 71 14" xfId="8386" xr:uid="{00000000-0005-0000-0000-0000C1200000}"/>
    <cellStyle name="20% - Accent3 2 71 15" xfId="8387" xr:uid="{00000000-0005-0000-0000-0000C2200000}"/>
    <cellStyle name="20% - Accent3 2 71 16" xfId="8388" xr:uid="{00000000-0005-0000-0000-0000C3200000}"/>
    <cellStyle name="20% - Accent3 2 71 17" xfId="8389" xr:uid="{00000000-0005-0000-0000-0000C4200000}"/>
    <cellStyle name="20% - Accent3 2 71 18" xfId="8390" xr:uid="{00000000-0005-0000-0000-0000C5200000}"/>
    <cellStyle name="20% - Accent3 2 71 19" xfId="8391" xr:uid="{00000000-0005-0000-0000-0000C6200000}"/>
    <cellStyle name="20% - Accent3 2 71 2" xfId="8392" xr:uid="{00000000-0005-0000-0000-0000C7200000}"/>
    <cellStyle name="20% - Accent3 2 71 3" xfId="8393" xr:uid="{00000000-0005-0000-0000-0000C8200000}"/>
    <cellStyle name="20% - Accent3 2 71 4" xfId="8394" xr:uid="{00000000-0005-0000-0000-0000C9200000}"/>
    <cellStyle name="20% - Accent3 2 71 5" xfId="8395" xr:uid="{00000000-0005-0000-0000-0000CA200000}"/>
    <cellStyle name="20% - Accent3 2 71 6" xfId="8396" xr:uid="{00000000-0005-0000-0000-0000CB200000}"/>
    <cellStyle name="20% - Accent3 2 71 7" xfId="8397" xr:uid="{00000000-0005-0000-0000-0000CC200000}"/>
    <cellStyle name="20% - Accent3 2 71 8" xfId="8398" xr:uid="{00000000-0005-0000-0000-0000CD200000}"/>
    <cellStyle name="20% - Accent3 2 71 9" xfId="8399" xr:uid="{00000000-0005-0000-0000-0000CE200000}"/>
    <cellStyle name="20% - Accent3 2 72" xfId="8400" xr:uid="{00000000-0005-0000-0000-0000CF200000}"/>
    <cellStyle name="20% - Accent3 2 72 10" xfId="8401" xr:uid="{00000000-0005-0000-0000-0000D0200000}"/>
    <cellStyle name="20% - Accent3 2 72 11" xfId="8402" xr:uid="{00000000-0005-0000-0000-0000D1200000}"/>
    <cellStyle name="20% - Accent3 2 72 12" xfId="8403" xr:uid="{00000000-0005-0000-0000-0000D2200000}"/>
    <cellStyle name="20% - Accent3 2 72 13" xfId="8404" xr:uid="{00000000-0005-0000-0000-0000D3200000}"/>
    <cellStyle name="20% - Accent3 2 72 14" xfId="8405" xr:uid="{00000000-0005-0000-0000-0000D4200000}"/>
    <cellStyle name="20% - Accent3 2 72 15" xfId="8406" xr:uid="{00000000-0005-0000-0000-0000D5200000}"/>
    <cellStyle name="20% - Accent3 2 72 16" xfId="8407" xr:uid="{00000000-0005-0000-0000-0000D6200000}"/>
    <cellStyle name="20% - Accent3 2 72 17" xfId="8408" xr:uid="{00000000-0005-0000-0000-0000D7200000}"/>
    <cellStyle name="20% - Accent3 2 72 18" xfId="8409" xr:uid="{00000000-0005-0000-0000-0000D8200000}"/>
    <cellStyle name="20% - Accent3 2 72 19" xfId="8410" xr:uid="{00000000-0005-0000-0000-0000D9200000}"/>
    <cellStyle name="20% - Accent3 2 72 2" xfId="8411" xr:uid="{00000000-0005-0000-0000-0000DA200000}"/>
    <cellStyle name="20% - Accent3 2 72 3" xfId="8412" xr:uid="{00000000-0005-0000-0000-0000DB200000}"/>
    <cellStyle name="20% - Accent3 2 72 4" xfId="8413" xr:uid="{00000000-0005-0000-0000-0000DC200000}"/>
    <cellStyle name="20% - Accent3 2 72 5" xfId="8414" xr:uid="{00000000-0005-0000-0000-0000DD200000}"/>
    <cellStyle name="20% - Accent3 2 72 6" xfId="8415" xr:uid="{00000000-0005-0000-0000-0000DE200000}"/>
    <cellStyle name="20% - Accent3 2 72 7" xfId="8416" xr:uid="{00000000-0005-0000-0000-0000DF200000}"/>
    <cellStyle name="20% - Accent3 2 72 8" xfId="8417" xr:uid="{00000000-0005-0000-0000-0000E0200000}"/>
    <cellStyle name="20% - Accent3 2 72 9" xfId="8418" xr:uid="{00000000-0005-0000-0000-0000E1200000}"/>
    <cellStyle name="20% - Accent3 2 73" xfId="8419" xr:uid="{00000000-0005-0000-0000-0000E2200000}"/>
    <cellStyle name="20% - Accent3 2 73 10" xfId="8420" xr:uid="{00000000-0005-0000-0000-0000E3200000}"/>
    <cellStyle name="20% - Accent3 2 73 11" xfId="8421" xr:uid="{00000000-0005-0000-0000-0000E4200000}"/>
    <cellStyle name="20% - Accent3 2 73 12" xfId="8422" xr:uid="{00000000-0005-0000-0000-0000E5200000}"/>
    <cellStyle name="20% - Accent3 2 73 13" xfId="8423" xr:uid="{00000000-0005-0000-0000-0000E6200000}"/>
    <cellStyle name="20% - Accent3 2 73 14" xfId="8424" xr:uid="{00000000-0005-0000-0000-0000E7200000}"/>
    <cellStyle name="20% - Accent3 2 73 15" xfId="8425" xr:uid="{00000000-0005-0000-0000-0000E8200000}"/>
    <cellStyle name="20% - Accent3 2 73 16" xfId="8426" xr:uid="{00000000-0005-0000-0000-0000E9200000}"/>
    <cellStyle name="20% - Accent3 2 73 17" xfId="8427" xr:uid="{00000000-0005-0000-0000-0000EA200000}"/>
    <cellStyle name="20% - Accent3 2 73 18" xfId="8428" xr:uid="{00000000-0005-0000-0000-0000EB200000}"/>
    <cellStyle name="20% - Accent3 2 73 19" xfId="8429" xr:uid="{00000000-0005-0000-0000-0000EC200000}"/>
    <cellStyle name="20% - Accent3 2 73 2" xfId="8430" xr:uid="{00000000-0005-0000-0000-0000ED200000}"/>
    <cellStyle name="20% - Accent3 2 73 3" xfId="8431" xr:uid="{00000000-0005-0000-0000-0000EE200000}"/>
    <cellStyle name="20% - Accent3 2 73 4" xfId="8432" xr:uid="{00000000-0005-0000-0000-0000EF200000}"/>
    <cellStyle name="20% - Accent3 2 73 5" xfId="8433" xr:uid="{00000000-0005-0000-0000-0000F0200000}"/>
    <cellStyle name="20% - Accent3 2 73 6" xfId="8434" xr:uid="{00000000-0005-0000-0000-0000F1200000}"/>
    <cellStyle name="20% - Accent3 2 73 7" xfId="8435" xr:uid="{00000000-0005-0000-0000-0000F2200000}"/>
    <cellStyle name="20% - Accent3 2 73 8" xfId="8436" xr:uid="{00000000-0005-0000-0000-0000F3200000}"/>
    <cellStyle name="20% - Accent3 2 73 9" xfId="8437" xr:uid="{00000000-0005-0000-0000-0000F4200000}"/>
    <cellStyle name="20% - Accent3 2 74" xfId="8438" xr:uid="{00000000-0005-0000-0000-0000F5200000}"/>
    <cellStyle name="20% - Accent3 2 74 10" xfId="8439" xr:uid="{00000000-0005-0000-0000-0000F6200000}"/>
    <cellStyle name="20% - Accent3 2 74 11" xfId="8440" xr:uid="{00000000-0005-0000-0000-0000F7200000}"/>
    <cellStyle name="20% - Accent3 2 74 12" xfId="8441" xr:uid="{00000000-0005-0000-0000-0000F8200000}"/>
    <cellStyle name="20% - Accent3 2 74 13" xfId="8442" xr:uid="{00000000-0005-0000-0000-0000F9200000}"/>
    <cellStyle name="20% - Accent3 2 74 14" xfId="8443" xr:uid="{00000000-0005-0000-0000-0000FA200000}"/>
    <cellStyle name="20% - Accent3 2 74 15" xfId="8444" xr:uid="{00000000-0005-0000-0000-0000FB200000}"/>
    <cellStyle name="20% - Accent3 2 74 16" xfId="8445" xr:uid="{00000000-0005-0000-0000-0000FC200000}"/>
    <cellStyle name="20% - Accent3 2 74 17" xfId="8446" xr:uid="{00000000-0005-0000-0000-0000FD200000}"/>
    <cellStyle name="20% - Accent3 2 74 18" xfId="8447" xr:uid="{00000000-0005-0000-0000-0000FE200000}"/>
    <cellStyle name="20% - Accent3 2 74 19" xfId="8448" xr:uid="{00000000-0005-0000-0000-0000FF200000}"/>
    <cellStyle name="20% - Accent3 2 74 2" xfId="8449" xr:uid="{00000000-0005-0000-0000-000000210000}"/>
    <cellStyle name="20% - Accent3 2 74 3" xfId="8450" xr:uid="{00000000-0005-0000-0000-000001210000}"/>
    <cellStyle name="20% - Accent3 2 74 4" xfId="8451" xr:uid="{00000000-0005-0000-0000-000002210000}"/>
    <cellStyle name="20% - Accent3 2 74 5" xfId="8452" xr:uid="{00000000-0005-0000-0000-000003210000}"/>
    <cellStyle name="20% - Accent3 2 74 6" xfId="8453" xr:uid="{00000000-0005-0000-0000-000004210000}"/>
    <cellStyle name="20% - Accent3 2 74 7" xfId="8454" xr:uid="{00000000-0005-0000-0000-000005210000}"/>
    <cellStyle name="20% - Accent3 2 74 8" xfId="8455" xr:uid="{00000000-0005-0000-0000-000006210000}"/>
    <cellStyle name="20% - Accent3 2 74 9" xfId="8456" xr:uid="{00000000-0005-0000-0000-000007210000}"/>
    <cellStyle name="20% - Accent3 2 75" xfId="8457" xr:uid="{00000000-0005-0000-0000-000008210000}"/>
    <cellStyle name="20% - Accent3 2 75 10" xfId="8458" xr:uid="{00000000-0005-0000-0000-000009210000}"/>
    <cellStyle name="20% - Accent3 2 75 11" xfId="8459" xr:uid="{00000000-0005-0000-0000-00000A210000}"/>
    <cellStyle name="20% - Accent3 2 75 12" xfId="8460" xr:uid="{00000000-0005-0000-0000-00000B210000}"/>
    <cellStyle name="20% - Accent3 2 75 13" xfId="8461" xr:uid="{00000000-0005-0000-0000-00000C210000}"/>
    <cellStyle name="20% - Accent3 2 75 14" xfId="8462" xr:uid="{00000000-0005-0000-0000-00000D210000}"/>
    <cellStyle name="20% - Accent3 2 75 15" xfId="8463" xr:uid="{00000000-0005-0000-0000-00000E210000}"/>
    <cellStyle name="20% - Accent3 2 75 16" xfId="8464" xr:uid="{00000000-0005-0000-0000-00000F210000}"/>
    <cellStyle name="20% - Accent3 2 75 17" xfId="8465" xr:uid="{00000000-0005-0000-0000-000010210000}"/>
    <cellStyle name="20% - Accent3 2 75 18" xfId="8466" xr:uid="{00000000-0005-0000-0000-000011210000}"/>
    <cellStyle name="20% - Accent3 2 75 19" xfId="8467" xr:uid="{00000000-0005-0000-0000-000012210000}"/>
    <cellStyle name="20% - Accent3 2 75 2" xfId="8468" xr:uid="{00000000-0005-0000-0000-000013210000}"/>
    <cellStyle name="20% - Accent3 2 75 3" xfId="8469" xr:uid="{00000000-0005-0000-0000-000014210000}"/>
    <cellStyle name="20% - Accent3 2 75 4" xfId="8470" xr:uid="{00000000-0005-0000-0000-000015210000}"/>
    <cellStyle name="20% - Accent3 2 75 5" xfId="8471" xr:uid="{00000000-0005-0000-0000-000016210000}"/>
    <cellStyle name="20% - Accent3 2 75 6" xfId="8472" xr:uid="{00000000-0005-0000-0000-000017210000}"/>
    <cellStyle name="20% - Accent3 2 75 7" xfId="8473" xr:uid="{00000000-0005-0000-0000-000018210000}"/>
    <cellStyle name="20% - Accent3 2 75 8" xfId="8474" xr:uid="{00000000-0005-0000-0000-000019210000}"/>
    <cellStyle name="20% - Accent3 2 75 9" xfId="8475" xr:uid="{00000000-0005-0000-0000-00001A210000}"/>
    <cellStyle name="20% - Accent3 2 76" xfId="8476" xr:uid="{00000000-0005-0000-0000-00001B210000}"/>
    <cellStyle name="20% - Accent3 2 76 10" xfId="8477" xr:uid="{00000000-0005-0000-0000-00001C210000}"/>
    <cellStyle name="20% - Accent3 2 76 11" xfId="8478" xr:uid="{00000000-0005-0000-0000-00001D210000}"/>
    <cellStyle name="20% - Accent3 2 76 12" xfId="8479" xr:uid="{00000000-0005-0000-0000-00001E210000}"/>
    <cellStyle name="20% - Accent3 2 76 13" xfId="8480" xr:uid="{00000000-0005-0000-0000-00001F210000}"/>
    <cellStyle name="20% - Accent3 2 76 14" xfId="8481" xr:uid="{00000000-0005-0000-0000-000020210000}"/>
    <cellStyle name="20% - Accent3 2 76 15" xfId="8482" xr:uid="{00000000-0005-0000-0000-000021210000}"/>
    <cellStyle name="20% - Accent3 2 76 16" xfId="8483" xr:uid="{00000000-0005-0000-0000-000022210000}"/>
    <cellStyle name="20% - Accent3 2 76 17" xfId="8484" xr:uid="{00000000-0005-0000-0000-000023210000}"/>
    <cellStyle name="20% - Accent3 2 76 18" xfId="8485" xr:uid="{00000000-0005-0000-0000-000024210000}"/>
    <cellStyle name="20% - Accent3 2 76 19" xfId="8486" xr:uid="{00000000-0005-0000-0000-000025210000}"/>
    <cellStyle name="20% - Accent3 2 76 2" xfId="8487" xr:uid="{00000000-0005-0000-0000-000026210000}"/>
    <cellStyle name="20% - Accent3 2 76 3" xfId="8488" xr:uid="{00000000-0005-0000-0000-000027210000}"/>
    <cellStyle name="20% - Accent3 2 76 4" xfId="8489" xr:uid="{00000000-0005-0000-0000-000028210000}"/>
    <cellStyle name="20% - Accent3 2 76 5" xfId="8490" xr:uid="{00000000-0005-0000-0000-000029210000}"/>
    <cellStyle name="20% - Accent3 2 76 6" xfId="8491" xr:uid="{00000000-0005-0000-0000-00002A210000}"/>
    <cellStyle name="20% - Accent3 2 76 7" xfId="8492" xr:uid="{00000000-0005-0000-0000-00002B210000}"/>
    <cellStyle name="20% - Accent3 2 76 8" xfId="8493" xr:uid="{00000000-0005-0000-0000-00002C210000}"/>
    <cellStyle name="20% - Accent3 2 76 9" xfId="8494" xr:uid="{00000000-0005-0000-0000-00002D210000}"/>
    <cellStyle name="20% - Accent3 2 77" xfId="8495" xr:uid="{00000000-0005-0000-0000-00002E210000}"/>
    <cellStyle name="20% - Accent3 2 78" xfId="8496" xr:uid="{00000000-0005-0000-0000-00002F210000}"/>
    <cellStyle name="20% - Accent3 2 79" xfId="8497" xr:uid="{00000000-0005-0000-0000-000030210000}"/>
    <cellStyle name="20% - Accent3 2 8" xfId="8498" xr:uid="{00000000-0005-0000-0000-000031210000}"/>
    <cellStyle name="20% - Accent3 2 8 10" xfId="8499" xr:uid="{00000000-0005-0000-0000-000032210000}"/>
    <cellStyle name="20% - Accent3 2 8 11" xfId="8500" xr:uid="{00000000-0005-0000-0000-000033210000}"/>
    <cellStyle name="20% - Accent3 2 8 12" xfId="8501" xr:uid="{00000000-0005-0000-0000-000034210000}"/>
    <cellStyle name="20% - Accent3 2 8 13" xfId="8502" xr:uid="{00000000-0005-0000-0000-000035210000}"/>
    <cellStyle name="20% - Accent3 2 8 14" xfId="8503" xr:uid="{00000000-0005-0000-0000-000036210000}"/>
    <cellStyle name="20% - Accent3 2 8 15" xfId="8504" xr:uid="{00000000-0005-0000-0000-000037210000}"/>
    <cellStyle name="20% - Accent3 2 8 16" xfId="8505" xr:uid="{00000000-0005-0000-0000-000038210000}"/>
    <cellStyle name="20% - Accent3 2 8 17" xfId="8506" xr:uid="{00000000-0005-0000-0000-000039210000}"/>
    <cellStyle name="20% - Accent3 2 8 18" xfId="8507" xr:uid="{00000000-0005-0000-0000-00003A210000}"/>
    <cellStyle name="20% - Accent3 2 8 19" xfId="8508" xr:uid="{00000000-0005-0000-0000-00003B210000}"/>
    <cellStyle name="20% - Accent3 2 8 2" xfId="8509" xr:uid="{00000000-0005-0000-0000-00003C210000}"/>
    <cellStyle name="20% - Accent3 2 8 3" xfId="8510" xr:uid="{00000000-0005-0000-0000-00003D210000}"/>
    <cellStyle name="20% - Accent3 2 8 4" xfId="8511" xr:uid="{00000000-0005-0000-0000-00003E210000}"/>
    <cellStyle name="20% - Accent3 2 8 5" xfId="8512" xr:uid="{00000000-0005-0000-0000-00003F210000}"/>
    <cellStyle name="20% - Accent3 2 8 6" xfId="8513" xr:uid="{00000000-0005-0000-0000-000040210000}"/>
    <cellStyle name="20% - Accent3 2 8 7" xfId="8514" xr:uid="{00000000-0005-0000-0000-000041210000}"/>
    <cellStyle name="20% - Accent3 2 8 8" xfId="8515" xr:uid="{00000000-0005-0000-0000-000042210000}"/>
    <cellStyle name="20% - Accent3 2 8 9" xfId="8516" xr:uid="{00000000-0005-0000-0000-000043210000}"/>
    <cellStyle name="20% - Accent3 2 80" xfId="8517" xr:uid="{00000000-0005-0000-0000-000044210000}"/>
    <cellStyle name="20% - Accent3 2 81" xfId="8518" xr:uid="{00000000-0005-0000-0000-000045210000}"/>
    <cellStyle name="20% - Accent3 2 82" xfId="8519" xr:uid="{00000000-0005-0000-0000-000046210000}"/>
    <cellStyle name="20% - Accent3 2 83" xfId="8520" xr:uid="{00000000-0005-0000-0000-000047210000}"/>
    <cellStyle name="20% - Accent3 2 84" xfId="8521" xr:uid="{00000000-0005-0000-0000-000048210000}"/>
    <cellStyle name="20% - Accent3 2 85" xfId="8522" xr:uid="{00000000-0005-0000-0000-000049210000}"/>
    <cellStyle name="20% - Accent3 2 86" xfId="8523" xr:uid="{00000000-0005-0000-0000-00004A210000}"/>
    <cellStyle name="20% - Accent3 2 87" xfId="8524" xr:uid="{00000000-0005-0000-0000-00004B210000}"/>
    <cellStyle name="20% - Accent3 2 88" xfId="8525" xr:uid="{00000000-0005-0000-0000-00004C210000}"/>
    <cellStyle name="20% - Accent3 2 89" xfId="8526" xr:uid="{00000000-0005-0000-0000-00004D210000}"/>
    <cellStyle name="20% - Accent3 2 9" xfId="8527" xr:uid="{00000000-0005-0000-0000-00004E210000}"/>
    <cellStyle name="20% - Accent3 2 9 10" xfId="8528" xr:uid="{00000000-0005-0000-0000-00004F210000}"/>
    <cellStyle name="20% - Accent3 2 9 11" xfId="8529" xr:uid="{00000000-0005-0000-0000-000050210000}"/>
    <cellStyle name="20% - Accent3 2 9 12" xfId="8530" xr:uid="{00000000-0005-0000-0000-000051210000}"/>
    <cellStyle name="20% - Accent3 2 9 13" xfId="8531" xr:uid="{00000000-0005-0000-0000-000052210000}"/>
    <cellStyle name="20% - Accent3 2 9 14" xfId="8532" xr:uid="{00000000-0005-0000-0000-000053210000}"/>
    <cellStyle name="20% - Accent3 2 9 15" xfId="8533" xr:uid="{00000000-0005-0000-0000-000054210000}"/>
    <cellStyle name="20% - Accent3 2 9 16" xfId="8534" xr:uid="{00000000-0005-0000-0000-000055210000}"/>
    <cellStyle name="20% - Accent3 2 9 17" xfId="8535" xr:uid="{00000000-0005-0000-0000-000056210000}"/>
    <cellStyle name="20% - Accent3 2 9 18" xfId="8536" xr:uid="{00000000-0005-0000-0000-000057210000}"/>
    <cellStyle name="20% - Accent3 2 9 19" xfId="8537" xr:uid="{00000000-0005-0000-0000-000058210000}"/>
    <cellStyle name="20% - Accent3 2 9 2" xfId="8538" xr:uid="{00000000-0005-0000-0000-000059210000}"/>
    <cellStyle name="20% - Accent3 2 9 3" xfId="8539" xr:uid="{00000000-0005-0000-0000-00005A210000}"/>
    <cellStyle name="20% - Accent3 2 9 4" xfId="8540" xr:uid="{00000000-0005-0000-0000-00005B210000}"/>
    <cellStyle name="20% - Accent3 2 9 5" xfId="8541" xr:uid="{00000000-0005-0000-0000-00005C210000}"/>
    <cellStyle name="20% - Accent3 2 9 6" xfId="8542" xr:uid="{00000000-0005-0000-0000-00005D210000}"/>
    <cellStyle name="20% - Accent3 2 9 7" xfId="8543" xr:uid="{00000000-0005-0000-0000-00005E210000}"/>
    <cellStyle name="20% - Accent3 2 9 8" xfId="8544" xr:uid="{00000000-0005-0000-0000-00005F210000}"/>
    <cellStyle name="20% - Accent3 2 9 9" xfId="8545" xr:uid="{00000000-0005-0000-0000-000060210000}"/>
    <cellStyle name="20% - Accent3 2 90" xfId="8546" xr:uid="{00000000-0005-0000-0000-000061210000}"/>
    <cellStyle name="20% - Accent3 2 91" xfId="8547" xr:uid="{00000000-0005-0000-0000-000062210000}"/>
    <cellStyle name="20% - Accent3 2 92" xfId="8548" xr:uid="{00000000-0005-0000-0000-000063210000}"/>
    <cellStyle name="20% - Accent3 2 93" xfId="8549" xr:uid="{00000000-0005-0000-0000-000064210000}"/>
    <cellStyle name="20% - Accent3 2 94" xfId="8550" xr:uid="{00000000-0005-0000-0000-000065210000}"/>
    <cellStyle name="20% - Accent4 2" xfId="8551" xr:uid="{00000000-0005-0000-0000-000066210000}"/>
    <cellStyle name="20% - Accent4 2 10" xfId="8552" xr:uid="{00000000-0005-0000-0000-000067210000}"/>
    <cellStyle name="20% - Accent4 2 10 10" xfId="8553" xr:uid="{00000000-0005-0000-0000-000068210000}"/>
    <cellStyle name="20% - Accent4 2 10 11" xfId="8554" xr:uid="{00000000-0005-0000-0000-000069210000}"/>
    <cellStyle name="20% - Accent4 2 10 12" xfId="8555" xr:uid="{00000000-0005-0000-0000-00006A210000}"/>
    <cellStyle name="20% - Accent4 2 10 13" xfId="8556" xr:uid="{00000000-0005-0000-0000-00006B210000}"/>
    <cellStyle name="20% - Accent4 2 10 14" xfId="8557" xr:uid="{00000000-0005-0000-0000-00006C210000}"/>
    <cellStyle name="20% - Accent4 2 10 15" xfId="8558" xr:uid="{00000000-0005-0000-0000-00006D210000}"/>
    <cellStyle name="20% - Accent4 2 10 16" xfId="8559" xr:uid="{00000000-0005-0000-0000-00006E210000}"/>
    <cellStyle name="20% - Accent4 2 10 17" xfId="8560" xr:uid="{00000000-0005-0000-0000-00006F210000}"/>
    <cellStyle name="20% - Accent4 2 10 18" xfId="8561" xr:uid="{00000000-0005-0000-0000-000070210000}"/>
    <cellStyle name="20% - Accent4 2 10 19" xfId="8562" xr:uid="{00000000-0005-0000-0000-000071210000}"/>
    <cellStyle name="20% - Accent4 2 10 2" xfId="8563" xr:uid="{00000000-0005-0000-0000-000072210000}"/>
    <cellStyle name="20% - Accent4 2 10 3" xfId="8564" xr:uid="{00000000-0005-0000-0000-000073210000}"/>
    <cellStyle name="20% - Accent4 2 10 4" xfId="8565" xr:uid="{00000000-0005-0000-0000-000074210000}"/>
    <cellStyle name="20% - Accent4 2 10 5" xfId="8566" xr:uid="{00000000-0005-0000-0000-000075210000}"/>
    <cellStyle name="20% - Accent4 2 10 6" xfId="8567" xr:uid="{00000000-0005-0000-0000-000076210000}"/>
    <cellStyle name="20% - Accent4 2 10 7" xfId="8568" xr:uid="{00000000-0005-0000-0000-000077210000}"/>
    <cellStyle name="20% - Accent4 2 10 8" xfId="8569" xr:uid="{00000000-0005-0000-0000-000078210000}"/>
    <cellStyle name="20% - Accent4 2 10 9" xfId="8570" xr:uid="{00000000-0005-0000-0000-000079210000}"/>
    <cellStyle name="20% - Accent4 2 11" xfId="8571" xr:uid="{00000000-0005-0000-0000-00007A210000}"/>
    <cellStyle name="20% - Accent4 2 11 10" xfId="8572" xr:uid="{00000000-0005-0000-0000-00007B210000}"/>
    <cellStyle name="20% - Accent4 2 11 11" xfId="8573" xr:uid="{00000000-0005-0000-0000-00007C210000}"/>
    <cellStyle name="20% - Accent4 2 11 12" xfId="8574" xr:uid="{00000000-0005-0000-0000-00007D210000}"/>
    <cellStyle name="20% - Accent4 2 11 13" xfId="8575" xr:uid="{00000000-0005-0000-0000-00007E210000}"/>
    <cellStyle name="20% - Accent4 2 11 14" xfId="8576" xr:uid="{00000000-0005-0000-0000-00007F210000}"/>
    <cellStyle name="20% - Accent4 2 11 15" xfId="8577" xr:uid="{00000000-0005-0000-0000-000080210000}"/>
    <cellStyle name="20% - Accent4 2 11 16" xfId="8578" xr:uid="{00000000-0005-0000-0000-000081210000}"/>
    <cellStyle name="20% - Accent4 2 11 17" xfId="8579" xr:uid="{00000000-0005-0000-0000-000082210000}"/>
    <cellStyle name="20% - Accent4 2 11 18" xfId="8580" xr:uid="{00000000-0005-0000-0000-000083210000}"/>
    <cellStyle name="20% - Accent4 2 11 19" xfId="8581" xr:uid="{00000000-0005-0000-0000-000084210000}"/>
    <cellStyle name="20% - Accent4 2 11 2" xfId="8582" xr:uid="{00000000-0005-0000-0000-000085210000}"/>
    <cellStyle name="20% - Accent4 2 11 3" xfId="8583" xr:uid="{00000000-0005-0000-0000-000086210000}"/>
    <cellStyle name="20% - Accent4 2 11 4" xfId="8584" xr:uid="{00000000-0005-0000-0000-000087210000}"/>
    <cellStyle name="20% - Accent4 2 11 5" xfId="8585" xr:uid="{00000000-0005-0000-0000-000088210000}"/>
    <cellStyle name="20% - Accent4 2 11 6" xfId="8586" xr:uid="{00000000-0005-0000-0000-000089210000}"/>
    <cellStyle name="20% - Accent4 2 11 7" xfId="8587" xr:uid="{00000000-0005-0000-0000-00008A210000}"/>
    <cellStyle name="20% - Accent4 2 11 8" xfId="8588" xr:uid="{00000000-0005-0000-0000-00008B210000}"/>
    <cellStyle name="20% - Accent4 2 11 9" xfId="8589" xr:uid="{00000000-0005-0000-0000-00008C210000}"/>
    <cellStyle name="20% - Accent4 2 12" xfId="8590" xr:uid="{00000000-0005-0000-0000-00008D210000}"/>
    <cellStyle name="20% - Accent4 2 12 10" xfId="8591" xr:uid="{00000000-0005-0000-0000-00008E210000}"/>
    <cellStyle name="20% - Accent4 2 12 11" xfId="8592" xr:uid="{00000000-0005-0000-0000-00008F210000}"/>
    <cellStyle name="20% - Accent4 2 12 12" xfId="8593" xr:uid="{00000000-0005-0000-0000-000090210000}"/>
    <cellStyle name="20% - Accent4 2 12 13" xfId="8594" xr:uid="{00000000-0005-0000-0000-000091210000}"/>
    <cellStyle name="20% - Accent4 2 12 14" xfId="8595" xr:uid="{00000000-0005-0000-0000-000092210000}"/>
    <cellStyle name="20% - Accent4 2 12 15" xfId="8596" xr:uid="{00000000-0005-0000-0000-000093210000}"/>
    <cellStyle name="20% - Accent4 2 12 16" xfId="8597" xr:uid="{00000000-0005-0000-0000-000094210000}"/>
    <cellStyle name="20% - Accent4 2 12 17" xfId="8598" xr:uid="{00000000-0005-0000-0000-000095210000}"/>
    <cellStyle name="20% - Accent4 2 12 18" xfId="8599" xr:uid="{00000000-0005-0000-0000-000096210000}"/>
    <cellStyle name="20% - Accent4 2 12 19" xfId="8600" xr:uid="{00000000-0005-0000-0000-000097210000}"/>
    <cellStyle name="20% - Accent4 2 12 2" xfId="8601" xr:uid="{00000000-0005-0000-0000-000098210000}"/>
    <cellStyle name="20% - Accent4 2 12 3" xfId="8602" xr:uid="{00000000-0005-0000-0000-000099210000}"/>
    <cellStyle name="20% - Accent4 2 12 4" xfId="8603" xr:uid="{00000000-0005-0000-0000-00009A210000}"/>
    <cellStyle name="20% - Accent4 2 12 5" xfId="8604" xr:uid="{00000000-0005-0000-0000-00009B210000}"/>
    <cellStyle name="20% - Accent4 2 12 6" xfId="8605" xr:uid="{00000000-0005-0000-0000-00009C210000}"/>
    <cellStyle name="20% - Accent4 2 12 7" xfId="8606" xr:uid="{00000000-0005-0000-0000-00009D210000}"/>
    <cellStyle name="20% - Accent4 2 12 8" xfId="8607" xr:uid="{00000000-0005-0000-0000-00009E210000}"/>
    <cellStyle name="20% - Accent4 2 12 9" xfId="8608" xr:uid="{00000000-0005-0000-0000-00009F210000}"/>
    <cellStyle name="20% - Accent4 2 13" xfId="8609" xr:uid="{00000000-0005-0000-0000-0000A0210000}"/>
    <cellStyle name="20% - Accent4 2 13 10" xfId="8610" xr:uid="{00000000-0005-0000-0000-0000A1210000}"/>
    <cellStyle name="20% - Accent4 2 13 11" xfId="8611" xr:uid="{00000000-0005-0000-0000-0000A2210000}"/>
    <cellStyle name="20% - Accent4 2 13 12" xfId="8612" xr:uid="{00000000-0005-0000-0000-0000A3210000}"/>
    <cellStyle name="20% - Accent4 2 13 13" xfId="8613" xr:uid="{00000000-0005-0000-0000-0000A4210000}"/>
    <cellStyle name="20% - Accent4 2 13 14" xfId="8614" xr:uid="{00000000-0005-0000-0000-0000A5210000}"/>
    <cellStyle name="20% - Accent4 2 13 15" xfId="8615" xr:uid="{00000000-0005-0000-0000-0000A6210000}"/>
    <cellStyle name="20% - Accent4 2 13 16" xfId="8616" xr:uid="{00000000-0005-0000-0000-0000A7210000}"/>
    <cellStyle name="20% - Accent4 2 13 17" xfId="8617" xr:uid="{00000000-0005-0000-0000-0000A8210000}"/>
    <cellStyle name="20% - Accent4 2 13 18" xfId="8618" xr:uid="{00000000-0005-0000-0000-0000A9210000}"/>
    <cellStyle name="20% - Accent4 2 13 19" xfId="8619" xr:uid="{00000000-0005-0000-0000-0000AA210000}"/>
    <cellStyle name="20% - Accent4 2 13 2" xfId="8620" xr:uid="{00000000-0005-0000-0000-0000AB210000}"/>
    <cellStyle name="20% - Accent4 2 13 3" xfId="8621" xr:uid="{00000000-0005-0000-0000-0000AC210000}"/>
    <cellStyle name="20% - Accent4 2 13 4" xfId="8622" xr:uid="{00000000-0005-0000-0000-0000AD210000}"/>
    <cellStyle name="20% - Accent4 2 13 5" xfId="8623" xr:uid="{00000000-0005-0000-0000-0000AE210000}"/>
    <cellStyle name="20% - Accent4 2 13 6" xfId="8624" xr:uid="{00000000-0005-0000-0000-0000AF210000}"/>
    <cellStyle name="20% - Accent4 2 13 7" xfId="8625" xr:uid="{00000000-0005-0000-0000-0000B0210000}"/>
    <cellStyle name="20% - Accent4 2 13 8" xfId="8626" xr:uid="{00000000-0005-0000-0000-0000B1210000}"/>
    <cellStyle name="20% - Accent4 2 13 9" xfId="8627" xr:uid="{00000000-0005-0000-0000-0000B2210000}"/>
    <cellStyle name="20% - Accent4 2 14" xfId="8628" xr:uid="{00000000-0005-0000-0000-0000B3210000}"/>
    <cellStyle name="20% - Accent4 2 14 10" xfId="8629" xr:uid="{00000000-0005-0000-0000-0000B4210000}"/>
    <cellStyle name="20% - Accent4 2 14 11" xfId="8630" xr:uid="{00000000-0005-0000-0000-0000B5210000}"/>
    <cellStyle name="20% - Accent4 2 14 12" xfId="8631" xr:uid="{00000000-0005-0000-0000-0000B6210000}"/>
    <cellStyle name="20% - Accent4 2 14 13" xfId="8632" xr:uid="{00000000-0005-0000-0000-0000B7210000}"/>
    <cellStyle name="20% - Accent4 2 14 14" xfId="8633" xr:uid="{00000000-0005-0000-0000-0000B8210000}"/>
    <cellStyle name="20% - Accent4 2 14 15" xfId="8634" xr:uid="{00000000-0005-0000-0000-0000B9210000}"/>
    <cellStyle name="20% - Accent4 2 14 16" xfId="8635" xr:uid="{00000000-0005-0000-0000-0000BA210000}"/>
    <cellStyle name="20% - Accent4 2 14 17" xfId="8636" xr:uid="{00000000-0005-0000-0000-0000BB210000}"/>
    <cellStyle name="20% - Accent4 2 14 18" xfId="8637" xr:uid="{00000000-0005-0000-0000-0000BC210000}"/>
    <cellStyle name="20% - Accent4 2 14 19" xfId="8638" xr:uid="{00000000-0005-0000-0000-0000BD210000}"/>
    <cellStyle name="20% - Accent4 2 14 2" xfId="8639" xr:uid="{00000000-0005-0000-0000-0000BE210000}"/>
    <cellStyle name="20% - Accent4 2 14 3" xfId="8640" xr:uid="{00000000-0005-0000-0000-0000BF210000}"/>
    <cellStyle name="20% - Accent4 2 14 4" xfId="8641" xr:uid="{00000000-0005-0000-0000-0000C0210000}"/>
    <cellStyle name="20% - Accent4 2 14 5" xfId="8642" xr:uid="{00000000-0005-0000-0000-0000C1210000}"/>
    <cellStyle name="20% - Accent4 2 14 6" xfId="8643" xr:uid="{00000000-0005-0000-0000-0000C2210000}"/>
    <cellStyle name="20% - Accent4 2 14 7" xfId="8644" xr:uid="{00000000-0005-0000-0000-0000C3210000}"/>
    <cellStyle name="20% - Accent4 2 14 8" xfId="8645" xr:uid="{00000000-0005-0000-0000-0000C4210000}"/>
    <cellStyle name="20% - Accent4 2 14 9" xfId="8646" xr:uid="{00000000-0005-0000-0000-0000C5210000}"/>
    <cellStyle name="20% - Accent4 2 15" xfId="8647" xr:uid="{00000000-0005-0000-0000-0000C6210000}"/>
    <cellStyle name="20% - Accent4 2 15 10" xfId="8648" xr:uid="{00000000-0005-0000-0000-0000C7210000}"/>
    <cellStyle name="20% - Accent4 2 15 11" xfId="8649" xr:uid="{00000000-0005-0000-0000-0000C8210000}"/>
    <cellStyle name="20% - Accent4 2 15 12" xfId="8650" xr:uid="{00000000-0005-0000-0000-0000C9210000}"/>
    <cellStyle name="20% - Accent4 2 15 13" xfId="8651" xr:uid="{00000000-0005-0000-0000-0000CA210000}"/>
    <cellStyle name="20% - Accent4 2 15 14" xfId="8652" xr:uid="{00000000-0005-0000-0000-0000CB210000}"/>
    <cellStyle name="20% - Accent4 2 15 15" xfId="8653" xr:uid="{00000000-0005-0000-0000-0000CC210000}"/>
    <cellStyle name="20% - Accent4 2 15 16" xfId="8654" xr:uid="{00000000-0005-0000-0000-0000CD210000}"/>
    <cellStyle name="20% - Accent4 2 15 17" xfId="8655" xr:uid="{00000000-0005-0000-0000-0000CE210000}"/>
    <cellStyle name="20% - Accent4 2 15 18" xfId="8656" xr:uid="{00000000-0005-0000-0000-0000CF210000}"/>
    <cellStyle name="20% - Accent4 2 15 19" xfId="8657" xr:uid="{00000000-0005-0000-0000-0000D0210000}"/>
    <cellStyle name="20% - Accent4 2 15 2" xfId="8658" xr:uid="{00000000-0005-0000-0000-0000D1210000}"/>
    <cellStyle name="20% - Accent4 2 15 3" xfId="8659" xr:uid="{00000000-0005-0000-0000-0000D2210000}"/>
    <cellStyle name="20% - Accent4 2 15 4" xfId="8660" xr:uid="{00000000-0005-0000-0000-0000D3210000}"/>
    <cellStyle name="20% - Accent4 2 15 5" xfId="8661" xr:uid="{00000000-0005-0000-0000-0000D4210000}"/>
    <cellStyle name="20% - Accent4 2 15 6" xfId="8662" xr:uid="{00000000-0005-0000-0000-0000D5210000}"/>
    <cellStyle name="20% - Accent4 2 15 7" xfId="8663" xr:uid="{00000000-0005-0000-0000-0000D6210000}"/>
    <cellStyle name="20% - Accent4 2 15 8" xfId="8664" xr:uid="{00000000-0005-0000-0000-0000D7210000}"/>
    <cellStyle name="20% - Accent4 2 15 9" xfId="8665" xr:uid="{00000000-0005-0000-0000-0000D8210000}"/>
    <cellStyle name="20% - Accent4 2 16" xfId="8666" xr:uid="{00000000-0005-0000-0000-0000D9210000}"/>
    <cellStyle name="20% - Accent4 2 16 10" xfId="8667" xr:uid="{00000000-0005-0000-0000-0000DA210000}"/>
    <cellStyle name="20% - Accent4 2 16 11" xfId="8668" xr:uid="{00000000-0005-0000-0000-0000DB210000}"/>
    <cellStyle name="20% - Accent4 2 16 12" xfId="8669" xr:uid="{00000000-0005-0000-0000-0000DC210000}"/>
    <cellStyle name="20% - Accent4 2 16 13" xfId="8670" xr:uid="{00000000-0005-0000-0000-0000DD210000}"/>
    <cellStyle name="20% - Accent4 2 16 14" xfId="8671" xr:uid="{00000000-0005-0000-0000-0000DE210000}"/>
    <cellStyle name="20% - Accent4 2 16 15" xfId="8672" xr:uid="{00000000-0005-0000-0000-0000DF210000}"/>
    <cellStyle name="20% - Accent4 2 16 16" xfId="8673" xr:uid="{00000000-0005-0000-0000-0000E0210000}"/>
    <cellStyle name="20% - Accent4 2 16 17" xfId="8674" xr:uid="{00000000-0005-0000-0000-0000E1210000}"/>
    <cellStyle name="20% - Accent4 2 16 18" xfId="8675" xr:uid="{00000000-0005-0000-0000-0000E2210000}"/>
    <cellStyle name="20% - Accent4 2 16 19" xfId="8676" xr:uid="{00000000-0005-0000-0000-0000E3210000}"/>
    <cellStyle name="20% - Accent4 2 16 2" xfId="8677" xr:uid="{00000000-0005-0000-0000-0000E4210000}"/>
    <cellStyle name="20% - Accent4 2 16 3" xfId="8678" xr:uid="{00000000-0005-0000-0000-0000E5210000}"/>
    <cellStyle name="20% - Accent4 2 16 4" xfId="8679" xr:uid="{00000000-0005-0000-0000-0000E6210000}"/>
    <cellStyle name="20% - Accent4 2 16 5" xfId="8680" xr:uid="{00000000-0005-0000-0000-0000E7210000}"/>
    <cellStyle name="20% - Accent4 2 16 6" xfId="8681" xr:uid="{00000000-0005-0000-0000-0000E8210000}"/>
    <cellStyle name="20% - Accent4 2 16 7" xfId="8682" xr:uid="{00000000-0005-0000-0000-0000E9210000}"/>
    <cellStyle name="20% - Accent4 2 16 8" xfId="8683" xr:uid="{00000000-0005-0000-0000-0000EA210000}"/>
    <cellStyle name="20% - Accent4 2 16 9" xfId="8684" xr:uid="{00000000-0005-0000-0000-0000EB210000}"/>
    <cellStyle name="20% - Accent4 2 17" xfId="8685" xr:uid="{00000000-0005-0000-0000-0000EC210000}"/>
    <cellStyle name="20% - Accent4 2 17 10" xfId="8686" xr:uid="{00000000-0005-0000-0000-0000ED210000}"/>
    <cellStyle name="20% - Accent4 2 17 11" xfId="8687" xr:uid="{00000000-0005-0000-0000-0000EE210000}"/>
    <cellStyle name="20% - Accent4 2 17 12" xfId="8688" xr:uid="{00000000-0005-0000-0000-0000EF210000}"/>
    <cellStyle name="20% - Accent4 2 17 13" xfId="8689" xr:uid="{00000000-0005-0000-0000-0000F0210000}"/>
    <cellStyle name="20% - Accent4 2 17 14" xfId="8690" xr:uid="{00000000-0005-0000-0000-0000F1210000}"/>
    <cellStyle name="20% - Accent4 2 17 15" xfId="8691" xr:uid="{00000000-0005-0000-0000-0000F2210000}"/>
    <cellStyle name="20% - Accent4 2 17 16" xfId="8692" xr:uid="{00000000-0005-0000-0000-0000F3210000}"/>
    <cellStyle name="20% - Accent4 2 17 17" xfId="8693" xr:uid="{00000000-0005-0000-0000-0000F4210000}"/>
    <cellStyle name="20% - Accent4 2 17 18" xfId="8694" xr:uid="{00000000-0005-0000-0000-0000F5210000}"/>
    <cellStyle name="20% - Accent4 2 17 19" xfId="8695" xr:uid="{00000000-0005-0000-0000-0000F6210000}"/>
    <cellStyle name="20% - Accent4 2 17 2" xfId="8696" xr:uid="{00000000-0005-0000-0000-0000F7210000}"/>
    <cellStyle name="20% - Accent4 2 17 3" xfId="8697" xr:uid="{00000000-0005-0000-0000-0000F8210000}"/>
    <cellStyle name="20% - Accent4 2 17 4" xfId="8698" xr:uid="{00000000-0005-0000-0000-0000F9210000}"/>
    <cellStyle name="20% - Accent4 2 17 5" xfId="8699" xr:uid="{00000000-0005-0000-0000-0000FA210000}"/>
    <cellStyle name="20% - Accent4 2 17 6" xfId="8700" xr:uid="{00000000-0005-0000-0000-0000FB210000}"/>
    <cellStyle name="20% - Accent4 2 17 7" xfId="8701" xr:uid="{00000000-0005-0000-0000-0000FC210000}"/>
    <cellStyle name="20% - Accent4 2 17 8" xfId="8702" xr:uid="{00000000-0005-0000-0000-0000FD210000}"/>
    <cellStyle name="20% - Accent4 2 17 9" xfId="8703" xr:uid="{00000000-0005-0000-0000-0000FE210000}"/>
    <cellStyle name="20% - Accent4 2 18" xfId="8704" xr:uid="{00000000-0005-0000-0000-0000FF210000}"/>
    <cellStyle name="20% - Accent4 2 18 10" xfId="8705" xr:uid="{00000000-0005-0000-0000-000000220000}"/>
    <cellStyle name="20% - Accent4 2 18 11" xfId="8706" xr:uid="{00000000-0005-0000-0000-000001220000}"/>
    <cellStyle name="20% - Accent4 2 18 12" xfId="8707" xr:uid="{00000000-0005-0000-0000-000002220000}"/>
    <cellStyle name="20% - Accent4 2 18 13" xfId="8708" xr:uid="{00000000-0005-0000-0000-000003220000}"/>
    <cellStyle name="20% - Accent4 2 18 14" xfId="8709" xr:uid="{00000000-0005-0000-0000-000004220000}"/>
    <cellStyle name="20% - Accent4 2 18 15" xfId="8710" xr:uid="{00000000-0005-0000-0000-000005220000}"/>
    <cellStyle name="20% - Accent4 2 18 16" xfId="8711" xr:uid="{00000000-0005-0000-0000-000006220000}"/>
    <cellStyle name="20% - Accent4 2 18 17" xfId="8712" xr:uid="{00000000-0005-0000-0000-000007220000}"/>
    <cellStyle name="20% - Accent4 2 18 18" xfId="8713" xr:uid="{00000000-0005-0000-0000-000008220000}"/>
    <cellStyle name="20% - Accent4 2 18 19" xfId="8714" xr:uid="{00000000-0005-0000-0000-000009220000}"/>
    <cellStyle name="20% - Accent4 2 18 2" xfId="8715" xr:uid="{00000000-0005-0000-0000-00000A220000}"/>
    <cellStyle name="20% - Accent4 2 18 3" xfId="8716" xr:uid="{00000000-0005-0000-0000-00000B220000}"/>
    <cellStyle name="20% - Accent4 2 18 4" xfId="8717" xr:uid="{00000000-0005-0000-0000-00000C220000}"/>
    <cellStyle name="20% - Accent4 2 18 5" xfId="8718" xr:uid="{00000000-0005-0000-0000-00000D220000}"/>
    <cellStyle name="20% - Accent4 2 18 6" xfId="8719" xr:uid="{00000000-0005-0000-0000-00000E220000}"/>
    <cellStyle name="20% - Accent4 2 18 7" xfId="8720" xr:uid="{00000000-0005-0000-0000-00000F220000}"/>
    <cellStyle name="20% - Accent4 2 18 8" xfId="8721" xr:uid="{00000000-0005-0000-0000-000010220000}"/>
    <cellStyle name="20% - Accent4 2 18 9" xfId="8722" xr:uid="{00000000-0005-0000-0000-000011220000}"/>
    <cellStyle name="20% - Accent4 2 19" xfId="8723" xr:uid="{00000000-0005-0000-0000-000012220000}"/>
    <cellStyle name="20% - Accent4 2 19 10" xfId="8724" xr:uid="{00000000-0005-0000-0000-000013220000}"/>
    <cellStyle name="20% - Accent4 2 19 11" xfId="8725" xr:uid="{00000000-0005-0000-0000-000014220000}"/>
    <cellStyle name="20% - Accent4 2 19 12" xfId="8726" xr:uid="{00000000-0005-0000-0000-000015220000}"/>
    <cellStyle name="20% - Accent4 2 19 13" xfId="8727" xr:uid="{00000000-0005-0000-0000-000016220000}"/>
    <cellStyle name="20% - Accent4 2 19 14" xfId="8728" xr:uid="{00000000-0005-0000-0000-000017220000}"/>
    <cellStyle name="20% - Accent4 2 19 15" xfId="8729" xr:uid="{00000000-0005-0000-0000-000018220000}"/>
    <cellStyle name="20% - Accent4 2 19 16" xfId="8730" xr:uid="{00000000-0005-0000-0000-000019220000}"/>
    <cellStyle name="20% - Accent4 2 19 17" xfId="8731" xr:uid="{00000000-0005-0000-0000-00001A220000}"/>
    <cellStyle name="20% - Accent4 2 19 18" xfId="8732" xr:uid="{00000000-0005-0000-0000-00001B220000}"/>
    <cellStyle name="20% - Accent4 2 19 19" xfId="8733" xr:uid="{00000000-0005-0000-0000-00001C220000}"/>
    <cellStyle name="20% - Accent4 2 19 2" xfId="8734" xr:uid="{00000000-0005-0000-0000-00001D220000}"/>
    <cellStyle name="20% - Accent4 2 19 3" xfId="8735" xr:uid="{00000000-0005-0000-0000-00001E220000}"/>
    <cellStyle name="20% - Accent4 2 19 4" xfId="8736" xr:uid="{00000000-0005-0000-0000-00001F220000}"/>
    <cellStyle name="20% - Accent4 2 19 5" xfId="8737" xr:uid="{00000000-0005-0000-0000-000020220000}"/>
    <cellStyle name="20% - Accent4 2 19 6" xfId="8738" xr:uid="{00000000-0005-0000-0000-000021220000}"/>
    <cellStyle name="20% - Accent4 2 19 7" xfId="8739" xr:uid="{00000000-0005-0000-0000-000022220000}"/>
    <cellStyle name="20% - Accent4 2 19 8" xfId="8740" xr:uid="{00000000-0005-0000-0000-000023220000}"/>
    <cellStyle name="20% - Accent4 2 19 9" xfId="8741" xr:uid="{00000000-0005-0000-0000-000024220000}"/>
    <cellStyle name="20% - Accent4 2 2" xfId="8742" xr:uid="{00000000-0005-0000-0000-000025220000}"/>
    <cellStyle name="20% - Accent4 2 2 10" xfId="8743" xr:uid="{00000000-0005-0000-0000-000026220000}"/>
    <cellStyle name="20% - Accent4 2 2 10 10" xfId="8744" xr:uid="{00000000-0005-0000-0000-000027220000}"/>
    <cellStyle name="20% - Accent4 2 2 10 11" xfId="8745" xr:uid="{00000000-0005-0000-0000-000028220000}"/>
    <cellStyle name="20% - Accent4 2 2 10 12" xfId="8746" xr:uid="{00000000-0005-0000-0000-000029220000}"/>
    <cellStyle name="20% - Accent4 2 2 10 13" xfId="8747" xr:uid="{00000000-0005-0000-0000-00002A220000}"/>
    <cellStyle name="20% - Accent4 2 2 10 14" xfId="8748" xr:uid="{00000000-0005-0000-0000-00002B220000}"/>
    <cellStyle name="20% - Accent4 2 2 10 15" xfId="8749" xr:uid="{00000000-0005-0000-0000-00002C220000}"/>
    <cellStyle name="20% - Accent4 2 2 10 16" xfId="8750" xr:uid="{00000000-0005-0000-0000-00002D220000}"/>
    <cellStyle name="20% - Accent4 2 2 10 17" xfId="8751" xr:uid="{00000000-0005-0000-0000-00002E220000}"/>
    <cellStyle name="20% - Accent4 2 2 10 18" xfId="8752" xr:uid="{00000000-0005-0000-0000-00002F220000}"/>
    <cellStyle name="20% - Accent4 2 2 10 19" xfId="8753" xr:uid="{00000000-0005-0000-0000-000030220000}"/>
    <cellStyle name="20% - Accent4 2 2 10 2" xfId="8754" xr:uid="{00000000-0005-0000-0000-000031220000}"/>
    <cellStyle name="20% - Accent4 2 2 10 3" xfId="8755" xr:uid="{00000000-0005-0000-0000-000032220000}"/>
    <cellStyle name="20% - Accent4 2 2 10 4" xfId="8756" xr:uid="{00000000-0005-0000-0000-000033220000}"/>
    <cellStyle name="20% - Accent4 2 2 10 5" xfId="8757" xr:uid="{00000000-0005-0000-0000-000034220000}"/>
    <cellStyle name="20% - Accent4 2 2 10 6" xfId="8758" xr:uid="{00000000-0005-0000-0000-000035220000}"/>
    <cellStyle name="20% - Accent4 2 2 10 7" xfId="8759" xr:uid="{00000000-0005-0000-0000-000036220000}"/>
    <cellStyle name="20% - Accent4 2 2 10 8" xfId="8760" xr:uid="{00000000-0005-0000-0000-000037220000}"/>
    <cellStyle name="20% - Accent4 2 2 10 9" xfId="8761" xr:uid="{00000000-0005-0000-0000-000038220000}"/>
    <cellStyle name="20% - Accent4 2 2 11" xfId="8762" xr:uid="{00000000-0005-0000-0000-000039220000}"/>
    <cellStyle name="20% - Accent4 2 2 11 10" xfId="8763" xr:uid="{00000000-0005-0000-0000-00003A220000}"/>
    <cellStyle name="20% - Accent4 2 2 11 11" xfId="8764" xr:uid="{00000000-0005-0000-0000-00003B220000}"/>
    <cellStyle name="20% - Accent4 2 2 11 12" xfId="8765" xr:uid="{00000000-0005-0000-0000-00003C220000}"/>
    <cellStyle name="20% - Accent4 2 2 11 13" xfId="8766" xr:uid="{00000000-0005-0000-0000-00003D220000}"/>
    <cellStyle name="20% - Accent4 2 2 11 14" xfId="8767" xr:uid="{00000000-0005-0000-0000-00003E220000}"/>
    <cellStyle name="20% - Accent4 2 2 11 15" xfId="8768" xr:uid="{00000000-0005-0000-0000-00003F220000}"/>
    <cellStyle name="20% - Accent4 2 2 11 16" xfId="8769" xr:uid="{00000000-0005-0000-0000-000040220000}"/>
    <cellStyle name="20% - Accent4 2 2 11 17" xfId="8770" xr:uid="{00000000-0005-0000-0000-000041220000}"/>
    <cellStyle name="20% - Accent4 2 2 11 18" xfId="8771" xr:uid="{00000000-0005-0000-0000-000042220000}"/>
    <cellStyle name="20% - Accent4 2 2 11 19" xfId="8772" xr:uid="{00000000-0005-0000-0000-000043220000}"/>
    <cellStyle name="20% - Accent4 2 2 11 2" xfId="8773" xr:uid="{00000000-0005-0000-0000-000044220000}"/>
    <cellStyle name="20% - Accent4 2 2 11 3" xfId="8774" xr:uid="{00000000-0005-0000-0000-000045220000}"/>
    <cellStyle name="20% - Accent4 2 2 11 4" xfId="8775" xr:uid="{00000000-0005-0000-0000-000046220000}"/>
    <cellStyle name="20% - Accent4 2 2 11 5" xfId="8776" xr:uid="{00000000-0005-0000-0000-000047220000}"/>
    <cellStyle name="20% - Accent4 2 2 11 6" xfId="8777" xr:uid="{00000000-0005-0000-0000-000048220000}"/>
    <cellStyle name="20% - Accent4 2 2 11 7" xfId="8778" xr:uid="{00000000-0005-0000-0000-000049220000}"/>
    <cellStyle name="20% - Accent4 2 2 11 8" xfId="8779" xr:uid="{00000000-0005-0000-0000-00004A220000}"/>
    <cellStyle name="20% - Accent4 2 2 11 9" xfId="8780" xr:uid="{00000000-0005-0000-0000-00004B220000}"/>
    <cellStyle name="20% - Accent4 2 2 12" xfId="8781" xr:uid="{00000000-0005-0000-0000-00004C220000}"/>
    <cellStyle name="20% - Accent4 2 2 12 10" xfId="8782" xr:uid="{00000000-0005-0000-0000-00004D220000}"/>
    <cellStyle name="20% - Accent4 2 2 12 11" xfId="8783" xr:uid="{00000000-0005-0000-0000-00004E220000}"/>
    <cellStyle name="20% - Accent4 2 2 12 12" xfId="8784" xr:uid="{00000000-0005-0000-0000-00004F220000}"/>
    <cellStyle name="20% - Accent4 2 2 12 13" xfId="8785" xr:uid="{00000000-0005-0000-0000-000050220000}"/>
    <cellStyle name="20% - Accent4 2 2 12 14" xfId="8786" xr:uid="{00000000-0005-0000-0000-000051220000}"/>
    <cellStyle name="20% - Accent4 2 2 12 15" xfId="8787" xr:uid="{00000000-0005-0000-0000-000052220000}"/>
    <cellStyle name="20% - Accent4 2 2 12 16" xfId="8788" xr:uid="{00000000-0005-0000-0000-000053220000}"/>
    <cellStyle name="20% - Accent4 2 2 12 17" xfId="8789" xr:uid="{00000000-0005-0000-0000-000054220000}"/>
    <cellStyle name="20% - Accent4 2 2 12 18" xfId="8790" xr:uid="{00000000-0005-0000-0000-000055220000}"/>
    <cellStyle name="20% - Accent4 2 2 12 19" xfId="8791" xr:uid="{00000000-0005-0000-0000-000056220000}"/>
    <cellStyle name="20% - Accent4 2 2 12 2" xfId="8792" xr:uid="{00000000-0005-0000-0000-000057220000}"/>
    <cellStyle name="20% - Accent4 2 2 12 3" xfId="8793" xr:uid="{00000000-0005-0000-0000-000058220000}"/>
    <cellStyle name="20% - Accent4 2 2 12 4" xfId="8794" xr:uid="{00000000-0005-0000-0000-000059220000}"/>
    <cellStyle name="20% - Accent4 2 2 12 5" xfId="8795" xr:uid="{00000000-0005-0000-0000-00005A220000}"/>
    <cellStyle name="20% - Accent4 2 2 12 6" xfId="8796" xr:uid="{00000000-0005-0000-0000-00005B220000}"/>
    <cellStyle name="20% - Accent4 2 2 12 7" xfId="8797" xr:uid="{00000000-0005-0000-0000-00005C220000}"/>
    <cellStyle name="20% - Accent4 2 2 12 8" xfId="8798" xr:uid="{00000000-0005-0000-0000-00005D220000}"/>
    <cellStyle name="20% - Accent4 2 2 12 9" xfId="8799" xr:uid="{00000000-0005-0000-0000-00005E220000}"/>
    <cellStyle name="20% - Accent4 2 2 13" xfId="8800" xr:uid="{00000000-0005-0000-0000-00005F220000}"/>
    <cellStyle name="20% - Accent4 2 2 13 10" xfId="8801" xr:uid="{00000000-0005-0000-0000-000060220000}"/>
    <cellStyle name="20% - Accent4 2 2 13 11" xfId="8802" xr:uid="{00000000-0005-0000-0000-000061220000}"/>
    <cellStyle name="20% - Accent4 2 2 13 12" xfId="8803" xr:uid="{00000000-0005-0000-0000-000062220000}"/>
    <cellStyle name="20% - Accent4 2 2 13 13" xfId="8804" xr:uid="{00000000-0005-0000-0000-000063220000}"/>
    <cellStyle name="20% - Accent4 2 2 13 14" xfId="8805" xr:uid="{00000000-0005-0000-0000-000064220000}"/>
    <cellStyle name="20% - Accent4 2 2 13 15" xfId="8806" xr:uid="{00000000-0005-0000-0000-000065220000}"/>
    <cellStyle name="20% - Accent4 2 2 13 16" xfId="8807" xr:uid="{00000000-0005-0000-0000-000066220000}"/>
    <cellStyle name="20% - Accent4 2 2 13 17" xfId="8808" xr:uid="{00000000-0005-0000-0000-000067220000}"/>
    <cellStyle name="20% - Accent4 2 2 13 18" xfId="8809" xr:uid="{00000000-0005-0000-0000-000068220000}"/>
    <cellStyle name="20% - Accent4 2 2 13 19" xfId="8810" xr:uid="{00000000-0005-0000-0000-000069220000}"/>
    <cellStyle name="20% - Accent4 2 2 13 2" xfId="8811" xr:uid="{00000000-0005-0000-0000-00006A220000}"/>
    <cellStyle name="20% - Accent4 2 2 13 3" xfId="8812" xr:uid="{00000000-0005-0000-0000-00006B220000}"/>
    <cellStyle name="20% - Accent4 2 2 13 4" xfId="8813" xr:uid="{00000000-0005-0000-0000-00006C220000}"/>
    <cellStyle name="20% - Accent4 2 2 13 5" xfId="8814" xr:uid="{00000000-0005-0000-0000-00006D220000}"/>
    <cellStyle name="20% - Accent4 2 2 13 6" xfId="8815" xr:uid="{00000000-0005-0000-0000-00006E220000}"/>
    <cellStyle name="20% - Accent4 2 2 13 7" xfId="8816" xr:uid="{00000000-0005-0000-0000-00006F220000}"/>
    <cellStyle name="20% - Accent4 2 2 13 8" xfId="8817" xr:uid="{00000000-0005-0000-0000-000070220000}"/>
    <cellStyle name="20% - Accent4 2 2 13 9" xfId="8818" xr:uid="{00000000-0005-0000-0000-000071220000}"/>
    <cellStyle name="20% - Accent4 2 2 14" xfId="8819" xr:uid="{00000000-0005-0000-0000-000072220000}"/>
    <cellStyle name="20% - Accent4 2 2 14 10" xfId="8820" xr:uid="{00000000-0005-0000-0000-000073220000}"/>
    <cellStyle name="20% - Accent4 2 2 14 11" xfId="8821" xr:uid="{00000000-0005-0000-0000-000074220000}"/>
    <cellStyle name="20% - Accent4 2 2 14 12" xfId="8822" xr:uid="{00000000-0005-0000-0000-000075220000}"/>
    <cellStyle name="20% - Accent4 2 2 14 13" xfId="8823" xr:uid="{00000000-0005-0000-0000-000076220000}"/>
    <cellStyle name="20% - Accent4 2 2 14 14" xfId="8824" xr:uid="{00000000-0005-0000-0000-000077220000}"/>
    <cellStyle name="20% - Accent4 2 2 14 15" xfId="8825" xr:uid="{00000000-0005-0000-0000-000078220000}"/>
    <cellStyle name="20% - Accent4 2 2 14 16" xfId="8826" xr:uid="{00000000-0005-0000-0000-000079220000}"/>
    <cellStyle name="20% - Accent4 2 2 14 17" xfId="8827" xr:uid="{00000000-0005-0000-0000-00007A220000}"/>
    <cellStyle name="20% - Accent4 2 2 14 18" xfId="8828" xr:uid="{00000000-0005-0000-0000-00007B220000}"/>
    <cellStyle name="20% - Accent4 2 2 14 19" xfId="8829" xr:uid="{00000000-0005-0000-0000-00007C220000}"/>
    <cellStyle name="20% - Accent4 2 2 14 2" xfId="8830" xr:uid="{00000000-0005-0000-0000-00007D220000}"/>
    <cellStyle name="20% - Accent4 2 2 14 3" xfId="8831" xr:uid="{00000000-0005-0000-0000-00007E220000}"/>
    <cellStyle name="20% - Accent4 2 2 14 4" xfId="8832" xr:uid="{00000000-0005-0000-0000-00007F220000}"/>
    <cellStyle name="20% - Accent4 2 2 14 5" xfId="8833" xr:uid="{00000000-0005-0000-0000-000080220000}"/>
    <cellStyle name="20% - Accent4 2 2 14 6" xfId="8834" xr:uid="{00000000-0005-0000-0000-000081220000}"/>
    <cellStyle name="20% - Accent4 2 2 14 7" xfId="8835" xr:uid="{00000000-0005-0000-0000-000082220000}"/>
    <cellStyle name="20% - Accent4 2 2 14 8" xfId="8836" xr:uid="{00000000-0005-0000-0000-000083220000}"/>
    <cellStyle name="20% - Accent4 2 2 14 9" xfId="8837" xr:uid="{00000000-0005-0000-0000-000084220000}"/>
    <cellStyle name="20% - Accent4 2 2 15" xfId="8838" xr:uid="{00000000-0005-0000-0000-000085220000}"/>
    <cellStyle name="20% - Accent4 2 2 15 10" xfId="8839" xr:uid="{00000000-0005-0000-0000-000086220000}"/>
    <cellStyle name="20% - Accent4 2 2 15 11" xfId="8840" xr:uid="{00000000-0005-0000-0000-000087220000}"/>
    <cellStyle name="20% - Accent4 2 2 15 12" xfId="8841" xr:uid="{00000000-0005-0000-0000-000088220000}"/>
    <cellStyle name="20% - Accent4 2 2 15 13" xfId="8842" xr:uid="{00000000-0005-0000-0000-000089220000}"/>
    <cellStyle name="20% - Accent4 2 2 15 14" xfId="8843" xr:uid="{00000000-0005-0000-0000-00008A220000}"/>
    <cellStyle name="20% - Accent4 2 2 15 15" xfId="8844" xr:uid="{00000000-0005-0000-0000-00008B220000}"/>
    <cellStyle name="20% - Accent4 2 2 15 16" xfId="8845" xr:uid="{00000000-0005-0000-0000-00008C220000}"/>
    <cellStyle name="20% - Accent4 2 2 15 17" xfId="8846" xr:uid="{00000000-0005-0000-0000-00008D220000}"/>
    <cellStyle name="20% - Accent4 2 2 15 18" xfId="8847" xr:uid="{00000000-0005-0000-0000-00008E220000}"/>
    <cellStyle name="20% - Accent4 2 2 15 19" xfId="8848" xr:uid="{00000000-0005-0000-0000-00008F220000}"/>
    <cellStyle name="20% - Accent4 2 2 15 2" xfId="8849" xr:uid="{00000000-0005-0000-0000-000090220000}"/>
    <cellStyle name="20% - Accent4 2 2 15 3" xfId="8850" xr:uid="{00000000-0005-0000-0000-000091220000}"/>
    <cellStyle name="20% - Accent4 2 2 15 4" xfId="8851" xr:uid="{00000000-0005-0000-0000-000092220000}"/>
    <cellStyle name="20% - Accent4 2 2 15 5" xfId="8852" xr:uid="{00000000-0005-0000-0000-000093220000}"/>
    <cellStyle name="20% - Accent4 2 2 15 6" xfId="8853" xr:uid="{00000000-0005-0000-0000-000094220000}"/>
    <cellStyle name="20% - Accent4 2 2 15 7" xfId="8854" xr:uid="{00000000-0005-0000-0000-000095220000}"/>
    <cellStyle name="20% - Accent4 2 2 15 8" xfId="8855" xr:uid="{00000000-0005-0000-0000-000096220000}"/>
    <cellStyle name="20% - Accent4 2 2 15 9" xfId="8856" xr:uid="{00000000-0005-0000-0000-000097220000}"/>
    <cellStyle name="20% - Accent4 2 2 16" xfId="8857" xr:uid="{00000000-0005-0000-0000-000098220000}"/>
    <cellStyle name="20% - Accent4 2 2 16 10" xfId="8858" xr:uid="{00000000-0005-0000-0000-000099220000}"/>
    <cellStyle name="20% - Accent4 2 2 16 11" xfId="8859" xr:uid="{00000000-0005-0000-0000-00009A220000}"/>
    <cellStyle name="20% - Accent4 2 2 16 12" xfId="8860" xr:uid="{00000000-0005-0000-0000-00009B220000}"/>
    <cellStyle name="20% - Accent4 2 2 16 13" xfId="8861" xr:uid="{00000000-0005-0000-0000-00009C220000}"/>
    <cellStyle name="20% - Accent4 2 2 16 14" xfId="8862" xr:uid="{00000000-0005-0000-0000-00009D220000}"/>
    <cellStyle name="20% - Accent4 2 2 16 15" xfId="8863" xr:uid="{00000000-0005-0000-0000-00009E220000}"/>
    <cellStyle name="20% - Accent4 2 2 16 16" xfId="8864" xr:uid="{00000000-0005-0000-0000-00009F220000}"/>
    <cellStyle name="20% - Accent4 2 2 16 17" xfId="8865" xr:uid="{00000000-0005-0000-0000-0000A0220000}"/>
    <cellStyle name="20% - Accent4 2 2 16 18" xfId="8866" xr:uid="{00000000-0005-0000-0000-0000A1220000}"/>
    <cellStyle name="20% - Accent4 2 2 16 19" xfId="8867" xr:uid="{00000000-0005-0000-0000-0000A2220000}"/>
    <cellStyle name="20% - Accent4 2 2 16 2" xfId="8868" xr:uid="{00000000-0005-0000-0000-0000A3220000}"/>
    <cellStyle name="20% - Accent4 2 2 16 3" xfId="8869" xr:uid="{00000000-0005-0000-0000-0000A4220000}"/>
    <cellStyle name="20% - Accent4 2 2 16 4" xfId="8870" xr:uid="{00000000-0005-0000-0000-0000A5220000}"/>
    <cellStyle name="20% - Accent4 2 2 16 5" xfId="8871" xr:uid="{00000000-0005-0000-0000-0000A6220000}"/>
    <cellStyle name="20% - Accent4 2 2 16 6" xfId="8872" xr:uid="{00000000-0005-0000-0000-0000A7220000}"/>
    <cellStyle name="20% - Accent4 2 2 16 7" xfId="8873" xr:uid="{00000000-0005-0000-0000-0000A8220000}"/>
    <cellStyle name="20% - Accent4 2 2 16 8" xfId="8874" xr:uid="{00000000-0005-0000-0000-0000A9220000}"/>
    <cellStyle name="20% - Accent4 2 2 16 9" xfId="8875" xr:uid="{00000000-0005-0000-0000-0000AA220000}"/>
    <cellStyle name="20% - Accent4 2 2 17" xfId="8876" xr:uid="{00000000-0005-0000-0000-0000AB220000}"/>
    <cellStyle name="20% - Accent4 2 2 17 10" xfId="8877" xr:uid="{00000000-0005-0000-0000-0000AC220000}"/>
    <cellStyle name="20% - Accent4 2 2 17 11" xfId="8878" xr:uid="{00000000-0005-0000-0000-0000AD220000}"/>
    <cellStyle name="20% - Accent4 2 2 17 12" xfId="8879" xr:uid="{00000000-0005-0000-0000-0000AE220000}"/>
    <cellStyle name="20% - Accent4 2 2 17 13" xfId="8880" xr:uid="{00000000-0005-0000-0000-0000AF220000}"/>
    <cellStyle name="20% - Accent4 2 2 17 14" xfId="8881" xr:uid="{00000000-0005-0000-0000-0000B0220000}"/>
    <cellStyle name="20% - Accent4 2 2 17 15" xfId="8882" xr:uid="{00000000-0005-0000-0000-0000B1220000}"/>
    <cellStyle name="20% - Accent4 2 2 17 16" xfId="8883" xr:uid="{00000000-0005-0000-0000-0000B2220000}"/>
    <cellStyle name="20% - Accent4 2 2 17 17" xfId="8884" xr:uid="{00000000-0005-0000-0000-0000B3220000}"/>
    <cellStyle name="20% - Accent4 2 2 17 18" xfId="8885" xr:uid="{00000000-0005-0000-0000-0000B4220000}"/>
    <cellStyle name="20% - Accent4 2 2 17 19" xfId="8886" xr:uid="{00000000-0005-0000-0000-0000B5220000}"/>
    <cellStyle name="20% - Accent4 2 2 17 2" xfId="8887" xr:uid="{00000000-0005-0000-0000-0000B6220000}"/>
    <cellStyle name="20% - Accent4 2 2 17 3" xfId="8888" xr:uid="{00000000-0005-0000-0000-0000B7220000}"/>
    <cellStyle name="20% - Accent4 2 2 17 4" xfId="8889" xr:uid="{00000000-0005-0000-0000-0000B8220000}"/>
    <cellStyle name="20% - Accent4 2 2 17 5" xfId="8890" xr:uid="{00000000-0005-0000-0000-0000B9220000}"/>
    <cellStyle name="20% - Accent4 2 2 17 6" xfId="8891" xr:uid="{00000000-0005-0000-0000-0000BA220000}"/>
    <cellStyle name="20% - Accent4 2 2 17 7" xfId="8892" xr:uid="{00000000-0005-0000-0000-0000BB220000}"/>
    <cellStyle name="20% - Accent4 2 2 17 8" xfId="8893" xr:uid="{00000000-0005-0000-0000-0000BC220000}"/>
    <cellStyle name="20% - Accent4 2 2 17 9" xfId="8894" xr:uid="{00000000-0005-0000-0000-0000BD220000}"/>
    <cellStyle name="20% - Accent4 2 2 18" xfId="8895" xr:uid="{00000000-0005-0000-0000-0000BE220000}"/>
    <cellStyle name="20% - Accent4 2 2 18 10" xfId="8896" xr:uid="{00000000-0005-0000-0000-0000BF220000}"/>
    <cellStyle name="20% - Accent4 2 2 18 11" xfId="8897" xr:uid="{00000000-0005-0000-0000-0000C0220000}"/>
    <cellStyle name="20% - Accent4 2 2 18 12" xfId="8898" xr:uid="{00000000-0005-0000-0000-0000C1220000}"/>
    <cellStyle name="20% - Accent4 2 2 18 13" xfId="8899" xr:uid="{00000000-0005-0000-0000-0000C2220000}"/>
    <cellStyle name="20% - Accent4 2 2 18 14" xfId="8900" xr:uid="{00000000-0005-0000-0000-0000C3220000}"/>
    <cellStyle name="20% - Accent4 2 2 18 15" xfId="8901" xr:uid="{00000000-0005-0000-0000-0000C4220000}"/>
    <cellStyle name="20% - Accent4 2 2 18 16" xfId="8902" xr:uid="{00000000-0005-0000-0000-0000C5220000}"/>
    <cellStyle name="20% - Accent4 2 2 18 17" xfId="8903" xr:uid="{00000000-0005-0000-0000-0000C6220000}"/>
    <cellStyle name="20% - Accent4 2 2 18 18" xfId="8904" xr:uid="{00000000-0005-0000-0000-0000C7220000}"/>
    <cellStyle name="20% - Accent4 2 2 18 19" xfId="8905" xr:uid="{00000000-0005-0000-0000-0000C8220000}"/>
    <cellStyle name="20% - Accent4 2 2 18 2" xfId="8906" xr:uid="{00000000-0005-0000-0000-0000C9220000}"/>
    <cellStyle name="20% - Accent4 2 2 18 3" xfId="8907" xr:uid="{00000000-0005-0000-0000-0000CA220000}"/>
    <cellStyle name="20% - Accent4 2 2 18 4" xfId="8908" xr:uid="{00000000-0005-0000-0000-0000CB220000}"/>
    <cellStyle name="20% - Accent4 2 2 18 5" xfId="8909" xr:uid="{00000000-0005-0000-0000-0000CC220000}"/>
    <cellStyle name="20% - Accent4 2 2 18 6" xfId="8910" xr:uid="{00000000-0005-0000-0000-0000CD220000}"/>
    <cellStyle name="20% - Accent4 2 2 18 7" xfId="8911" xr:uid="{00000000-0005-0000-0000-0000CE220000}"/>
    <cellStyle name="20% - Accent4 2 2 18 8" xfId="8912" xr:uid="{00000000-0005-0000-0000-0000CF220000}"/>
    <cellStyle name="20% - Accent4 2 2 18 9" xfId="8913" xr:uid="{00000000-0005-0000-0000-0000D0220000}"/>
    <cellStyle name="20% - Accent4 2 2 19" xfId="8914" xr:uid="{00000000-0005-0000-0000-0000D1220000}"/>
    <cellStyle name="20% - Accent4 2 2 19 10" xfId="8915" xr:uid="{00000000-0005-0000-0000-0000D2220000}"/>
    <cellStyle name="20% - Accent4 2 2 19 11" xfId="8916" xr:uid="{00000000-0005-0000-0000-0000D3220000}"/>
    <cellStyle name="20% - Accent4 2 2 19 12" xfId="8917" xr:uid="{00000000-0005-0000-0000-0000D4220000}"/>
    <cellStyle name="20% - Accent4 2 2 19 13" xfId="8918" xr:uid="{00000000-0005-0000-0000-0000D5220000}"/>
    <cellStyle name="20% - Accent4 2 2 19 14" xfId="8919" xr:uid="{00000000-0005-0000-0000-0000D6220000}"/>
    <cellStyle name="20% - Accent4 2 2 19 15" xfId="8920" xr:uid="{00000000-0005-0000-0000-0000D7220000}"/>
    <cellStyle name="20% - Accent4 2 2 19 16" xfId="8921" xr:uid="{00000000-0005-0000-0000-0000D8220000}"/>
    <cellStyle name="20% - Accent4 2 2 19 17" xfId="8922" xr:uid="{00000000-0005-0000-0000-0000D9220000}"/>
    <cellStyle name="20% - Accent4 2 2 19 18" xfId="8923" xr:uid="{00000000-0005-0000-0000-0000DA220000}"/>
    <cellStyle name="20% - Accent4 2 2 19 19" xfId="8924" xr:uid="{00000000-0005-0000-0000-0000DB220000}"/>
    <cellStyle name="20% - Accent4 2 2 19 2" xfId="8925" xr:uid="{00000000-0005-0000-0000-0000DC220000}"/>
    <cellStyle name="20% - Accent4 2 2 19 3" xfId="8926" xr:uid="{00000000-0005-0000-0000-0000DD220000}"/>
    <cellStyle name="20% - Accent4 2 2 19 4" xfId="8927" xr:uid="{00000000-0005-0000-0000-0000DE220000}"/>
    <cellStyle name="20% - Accent4 2 2 19 5" xfId="8928" xr:uid="{00000000-0005-0000-0000-0000DF220000}"/>
    <cellStyle name="20% - Accent4 2 2 19 6" xfId="8929" xr:uid="{00000000-0005-0000-0000-0000E0220000}"/>
    <cellStyle name="20% - Accent4 2 2 19 7" xfId="8930" xr:uid="{00000000-0005-0000-0000-0000E1220000}"/>
    <cellStyle name="20% - Accent4 2 2 19 8" xfId="8931" xr:uid="{00000000-0005-0000-0000-0000E2220000}"/>
    <cellStyle name="20% - Accent4 2 2 19 9" xfId="8932" xr:uid="{00000000-0005-0000-0000-0000E3220000}"/>
    <cellStyle name="20% - Accent4 2 2 2" xfId="8933" xr:uid="{00000000-0005-0000-0000-0000E4220000}"/>
    <cellStyle name="20% - Accent4 2 2 2 10" xfId="8934" xr:uid="{00000000-0005-0000-0000-0000E5220000}"/>
    <cellStyle name="20% - Accent4 2 2 2 11" xfId="8935" xr:uid="{00000000-0005-0000-0000-0000E6220000}"/>
    <cellStyle name="20% - Accent4 2 2 2 12" xfId="8936" xr:uid="{00000000-0005-0000-0000-0000E7220000}"/>
    <cellStyle name="20% - Accent4 2 2 2 13" xfId="8937" xr:uid="{00000000-0005-0000-0000-0000E8220000}"/>
    <cellStyle name="20% - Accent4 2 2 2 14" xfId="8938" xr:uid="{00000000-0005-0000-0000-0000E9220000}"/>
    <cellStyle name="20% - Accent4 2 2 2 15" xfId="8939" xr:uid="{00000000-0005-0000-0000-0000EA220000}"/>
    <cellStyle name="20% - Accent4 2 2 2 16" xfId="8940" xr:uid="{00000000-0005-0000-0000-0000EB220000}"/>
    <cellStyle name="20% - Accent4 2 2 2 17" xfId="8941" xr:uid="{00000000-0005-0000-0000-0000EC220000}"/>
    <cellStyle name="20% - Accent4 2 2 2 18" xfId="8942" xr:uid="{00000000-0005-0000-0000-0000ED220000}"/>
    <cellStyle name="20% - Accent4 2 2 2 19" xfId="8943" xr:uid="{00000000-0005-0000-0000-0000EE220000}"/>
    <cellStyle name="20% - Accent4 2 2 2 2" xfId="8944" xr:uid="{00000000-0005-0000-0000-0000EF220000}"/>
    <cellStyle name="20% - Accent4 2 2 2 3" xfId="8945" xr:uid="{00000000-0005-0000-0000-0000F0220000}"/>
    <cellStyle name="20% - Accent4 2 2 2 4" xfId="8946" xr:uid="{00000000-0005-0000-0000-0000F1220000}"/>
    <cellStyle name="20% - Accent4 2 2 2 5" xfId="8947" xr:uid="{00000000-0005-0000-0000-0000F2220000}"/>
    <cellStyle name="20% - Accent4 2 2 2 6" xfId="8948" xr:uid="{00000000-0005-0000-0000-0000F3220000}"/>
    <cellStyle name="20% - Accent4 2 2 2 7" xfId="8949" xr:uid="{00000000-0005-0000-0000-0000F4220000}"/>
    <cellStyle name="20% - Accent4 2 2 2 8" xfId="8950" xr:uid="{00000000-0005-0000-0000-0000F5220000}"/>
    <cellStyle name="20% - Accent4 2 2 2 9" xfId="8951" xr:uid="{00000000-0005-0000-0000-0000F6220000}"/>
    <cellStyle name="20% - Accent4 2 2 20" xfId="8952" xr:uid="{00000000-0005-0000-0000-0000F7220000}"/>
    <cellStyle name="20% - Accent4 2 2 20 10" xfId="8953" xr:uid="{00000000-0005-0000-0000-0000F8220000}"/>
    <cellStyle name="20% - Accent4 2 2 20 11" xfId="8954" xr:uid="{00000000-0005-0000-0000-0000F9220000}"/>
    <cellStyle name="20% - Accent4 2 2 20 12" xfId="8955" xr:uid="{00000000-0005-0000-0000-0000FA220000}"/>
    <cellStyle name="20% - Accent4 2 2 20 13" xfId="8956" xr:uid="{00000000-0005-0000-0000-0000FB220000}"/>
    <cellStyle name="20% - Accent4 2 2 20 14" xfId="8957" xr:uid="{00000000-0005-0000-0000-0000FC220000}"/>
    <cellStyle name="20% - Accent4 2 2 20 15" xfId="8958" xr:uid="{00000000-0005-0000-0000-0000FD220000}"/>
    <cellStyle name="20% - Accent4 2 2 20 16" xfId="8959" xr:uid="{00000000-0005-0000-0000-0000FE220000}"/>
    <cellStyle name="20% - Accent4 2 2 20 17" xfId="8960" xr:uid="{00000000-0005-0000-0000-0000FF220000}"/>
    <cellStyle name="20% - Accent4 2 2 20 18" xfId="8961" xr:uid="{00000000-0005-0000-0000-000000230000}"/>
    <cellStyle name="20% - Accent4 2 2 20 19" xfId="8962" xr:uid="{00000000-0005-0000-0000-000001230000}"/>
    <cellStyle name="20% - Accent4 2 2 20 2" xfId="8963" xr:uid="{00000000-0005-0000-0000-000002230000}"/>
    <cellStyle name="20% - Accent4 2 2 20 3" xfId="8964" xr:uid="{00000000-0005-0000-0000-000003230000}"/>
    <cellStyle name="20% - Accent4 2 2 20 4" xfId="8965" xr:uid="{00000000-0005-0000-0000-000004230000}"/>
    <cellStyle name="20% - Accent4 2 2 20 5" xfId="8966" xr:uid="{00000000-0005-0000-0000-000005230000}"/>
    <cellStyle name="20% - Accent4 2 2 20 6" xfId="8967" xr:uid="{00000000-0005-0000-0000-000006230000}"/>
    <cellStyle name="20% - Accent4 2 2 20 7" xfId="8968" xr:uid="{00000000-0005-0000-0000-000007230000}"/>
    <cellStyle name="20% - Accent4 2 2 20 8" xfId="8969" xr:uid="{00000000-0005-0000-0000-000008230000}"/>
    <cellStyle name="20% - Accent4 2 2 20 9" xfId="8970" xr:uid="{00000000-0005-0000-0000-000009230000}"/>
    <cellStyle name="20% - Accent4 2 2 21" xfId="8971" xr:uid="{00000000-0005-0000-0000-00000A230000}"/>
    <cellStyle name="20% - Accent4 2 2 21 10" xfId="8972" xr:uid="{00000000-0005-0000-0000-00000B230000}"/>
    <cellStyle name="20% - Accent4 2 2 21 11" xfId="8973" xr:uid="{00000000-0005-0000-0000-00000C230000}"/>
    <cellStyle name="20% - Accent4 2 2 21 12" xfId="8974" xr:uid="{00000000-0005-0000-0000-00000D230000}"/>
    <cellStyle name="20% - Accent4 2 2 21 13" xfId="8975" xr:uid="{00000000-0005-0000-0000-00000E230000}"/>
    <cellStyle name="20% - Accent4 2 2 21 14" xfId="8976" xr:uid="{00000000-0005-0000-0000-00000F230000}"/>
    <cellStyle name="20% - Accent4 2 2 21 15" xfId="8977" xr:uid="{00000000-0005-0000-0000-000010230000}"/>
    <cellStyle name="20% - Accent4 2 2 21 16" xfId="8978" xr:uid="{00000000-0005-0000-0000-000011230000}"/>
    <cellStyle name="20% - Accent4 2 2 21 17" xfId="8979" xr:uid="{00000000-0005-0000-0000-000012230000}"/>
    <cellStyle name="20% - Accent4 2 2 21 18" xfId="8980" xr:uid="{00000000-0005-0000-0000-000013230000}"/>
    <cellStyle name="20% - Accent4 2 2 21 19" xfId="8981" xr:uid="{00000000-0005-0000-0000-000014230000}"/>
    <cellStyle name="20% - Accent4 2 2 21 2" xfId="8982" xr:uid="{00000000-0005-0000-0000-000015230000}"/>
    <cellStyle name="20% - Accent4 2 2 21 3" xfId="8983" xr:uid="{00000000-0005-0000-0000-000016230000}"/>
    <cellStyle name="20% - Accent4 2 2 21 4" xfId="8984" xr:uid="{00000000-0005-0000-0000-000017230000}"/>
    <cellStyle name="20% - Accent4 2 2 21 5" xfId="8985" xr:uid="{00000000-0005-0000-0000-000018230000}"/>
    <cellStyle name="20% - Accent4 2 2 21 6" xfId="8986" xr:uid="{00000000-0005-0000-0000-000019230000}"/>
    <cellStyle name="20% - Accent4 2 2 21 7" xfId="8987" xr:uid="{00000000-0005-0000-0000-00001A230000}"/>
    <cellStyle name="20% - Accent4 2 2 21 8" xfId="8988" xr:uid="{00000000-0005-0000-0000-00001B230000}"/>
    <cellStyle name="20% - Accent4 2 2 21 9" xfId="8989" xr:uid="{00000000-0005-0000-0000-00001C230000}"/>
    <cellStyle name="20% - Accent4 2 2 22" xfId="8990" xr:uid="{00000000-0005-0000-0000-00001D230000}"/>
    <cellStyle name="20% - Accent4 2 2 22 10" xfId="8991" xr:uid="{00000000-0005-0000-0000-00001E230000}"/>
    <cellStyle name="20% - Accent4 2 2 22 11" xfId="8992" xr:uid="{00000000-0005-0000-0000-00001F230000}"/>
    <cellStyle name="20% - Accent4 2 2 22 12" xfId="8993" xr:uid="{00000000-0005-0000-0000-000020230000}"/>
    <cellStyle name="20% - Accent4 2 2 22 13" xfId="8994" xr:uid="{00000000-0005-0000-0000-000021230000}"/>
    <cellStyle name="20% - Accent4 2 2 22 14" xfId="8995" xr:uid="{00000000-0005-0000-0000-000022230000}"/>
    <cellStyle name="20% - Accent4 2 2 22 15" xfId="8996" xr:uid="{00000000-0005-0000-0000-000023230000}"/>
    <cellStyle name="20% - Accent4 2 2 22 16" xfId="8997" xr:uid="{00000000-0005-0000-0000-000024230000}"/>
    <cellStyle name="20% - Accent4 2 2 22 17" xfId="8998" xr:uid="{00000000-0005-0000-0000-000025230000}"/>
    <cellStyle name="20% - Accent4 2 2 22 18" xfId="8999" xr:uid="{00000000-0005-0000-0000-000026230000}"/>
    <cellStyle name="20% - Accent4 2 2 22 19" xfId="9000" xr:uid="{00000000-0005-0000-0000-000027230000}"/>
    <cellStyle name="20% - Accent4 2 2 22 2" xfId="9001" xr:uid="{00000000-0005-0000-0000-000028230000}"/>
    <cellStyle name="20% - Accent4 2 2 22 3" xfId="9002" xr:uid="{00000000-0005-0000-0000-000029230000}"/>
    <cellStyle name="20% - Accent4 2 2 22 4" xfId="9003" xr:uid="{00000000-0005-0000-0000-00002A230000}"/>
    <cellStyle name="20% - Accent4 2 2 22 5" xfId="9004" xr:uid="{00000000-0005-0000-0000-00002B230000}"/>
    <cellStyle name="20% - Accent4 2 2 22 6" xfId="9005" xr:uid="{00000000-0005-0000-0000-00002C230000}"/>
    <cellStyle name="20% - Accent4 2 2 22 7" xfId="9006" xr:uid="{00000000-0005-0000-0000-00002D230000}"/>
    <cellStyle name="20% - Accent4 2 2 22 8" xfId="9007" xr:uid="{00000000-0005-0000-0000-00002E230000}"/>
    <cellStyle name="20% - Accent4 2 2 22 9" xfId="9008" xr:uid="{00000000-0005-0000-0000-00002F230000}"/>
    <cellStyle name="20% - Accent4 2 2 23" xfId="9009" xr:uid="{00000000-0005-0000-0000-000030230000}"/>
    <cellStyle name="20% - Accent4 2 2 23 10" xfId="9010" xr:uid="{00000000-0005-0000-0000-000031230000}"/>
    <cellStyle name="20% - Accent4 2 2 23 11" xfId="9011" xr:uid="{00000000-0005-0000-0000-000032230000}"/>
    <cellStyle name="20% - Accent4 2 2 23 12" xfId="9012" xr:uid="{00000000-0005-0000-0000-000033230000}"/>
    <cellStyle name="20% - Accent4 2 2 23 13" xfId="9013" xr:uid="{00000000-0005-0000-0000-000034230000}"/>
    <cellStyle name="20% - Accent4 2 2 23 14" xfId="9014" xr:uid="{00000000-0005-0000-0000-000035230000}"/>
    <cellStyle name="20% - Accent4 2 2 23 15" xfId="9015" xr:uid="{00000000-0005-0000-0000-000036230000}"/>
    <cellStyle name="20% - Accent4 2 2 23 16" xfId="9016" xr:uid="{00000000-0005-0000-0000-000037230000}"/>
    <cellStyle name="20% - Accent4 2 2 23 17" xfId="9017" xr:uid="{00000000-0005-0000-0000-000038230000}"/>
    <cellStyle name="20% - Accent4 2 2 23 18" xfId="9018" xr:uid="{00000000-0005-0000-0000-000039230000}"/>
    <cellStyle name="20% - Accent4 2 2 23 19" xfId="9019" xr:uid="{00000000-0005-0000-0000-00003A230000}"/>
    <cellStyle name="20% - Accent4 2 2 23 2" xfId="9020" xr:uid="{00000000-0005-0000-0000-00003B230000}"/>
    <cellStyle name="20% - Accent4 2 2 23 3" xfId="9021" xr:uid="{00000000-0005-0000-0000-00003C230000}"/>
    <cellStyle name="20% - Accent4 2 2 23 4" xfId="9022" xr:uid="{00000000-0005-0000-0000-00003D230000}"/>
    <cellStyle name="20% - Accent4 2 2 23 5" xfId="9023" xr:uid="{00000000-0005-0000-0000-00003E230000}"/>
    <cellStyle name="20% - Accent4 2 2 23 6" xfId="9024" xr:uid="{00000000-0005-0000-0000-00003F230000}"/>
    <cellStyle name="20% - Accent4 2 2 23 7" xfId="9025" xr:uid="{00000000-0005-0000-0000-000040230000}"/>
    <cellStyle name="20% - Accent4 2 2 23 8" xfId="9026" xr:uid="{00000000-0005-0000-0000-000041230000}"/>
    <cellStyle name="20% - Accent4 2 2 23 9" xfId="9027" xr:uid="{00000000-0005-0000-0000-000042230000}"/>
    <cellStyle name="20% - Accent4 2 2 24" xfId="9028" xr:uid="{00000000-0005-0000-0000-000043230000}"/>
    <cellStyle name="20% - Accent4 2 2 24 10" xfId="9029" xr:uid="{00000000-0005-0000-0000-000044230000}"/>
    <cellStyle name="20% - Accent4 2 2 24 11" xfId="9030" xr:uid="{00000000-0005-0000-0000-000045230000}"/>
    <cellStyle name="20% - Accent4 2 2 24 12" xfId="9031" xr:uid="{00000000-0005-0000-0000-000046230000}"/>
    <cellStyle name="20% - Accent4 2 2 24 13" xfId="9032" xr:uid="{00000000-0005-0000-0000-000047230000}"/>
    <cellStyle name="20% - Accent4 2 2 24 14" xfId="9033" xr:uid="{00000000-0005-0000-0000-000048230000}"/>
    <cellStyle name="20% - Accent4 2 2 24 15" xfId="9034" xr:uid="{00000000-0005-0000-0000-000049230000}"/>
    <cellStyle name="20% - Accent4 2 2 24 16" xfId="9035" xr:uid="{00000000-0005-0000-0000-00004A230000}"/>
    <cellStyle name="20% - Accent4 2 2 24 17" xfId="9036" xr:uid="{00000000-0005-0000-0000-00004B230000}"/>
    <cellStyle name="20% - Accent4 2 2 24 18" xfId="9037" xr:uid="{00000000-0005-0000-0000-00004C230000}"/>
    <cellStyle name="20% - Accent4 2 2 24 19" xfId="9038" xr:uid="{00000000-0005-0000-0000-00004D230000}"/>
    <cellStyle name="20% - Accent4 2 2 24 2" xfId="9039" xr:uid="{00000000-0005-0000-0000-00004E230000}"/>
    <cellStyle name="20% - Accent4 2 2 24 3" xfId="9040" xr:uid="{00000000-0005-0000-0000-00004F230000}"/>
    <cellStyle name="20% - Accent4 2 2 24 4" xfId="9041" xr:uid="{00000000-0005-0000-0000-000050230000}"/>
    <cellStyle name="20% - Accent4 2 2 24 5" xfId="9042" xr:uid="{00000000-0005-0000-0000-000051230000}"/>
    <cellStyle name="20% - Accent4 2 2 24 6" xfId="9043" xr:uid="{00000000-0005-0000-0000-000052230000}"/>
    <cellStyle name="20% - Accent4 2 2 24 7" xfId="9044" xr:uid="{00000000-0005-0000-0000-000053230000}"/>
    <cellStyle name="20% - Accent4 2 2 24 8" xfId="9045" xr:uid="{00000000-0005-0000-0000-000054230000}"/>
    <cellStyle name="20% - Accent4 2 2 24 9" xfId="9046" xr:uid="{00000000-0005-0000-0000-000055230000}"/>
    <cellStyle name="20% - Accent4 2 2 25" xfId="9047" xr:uid="{00000000-0005-0000-0000-000056230000}"/>
    <cellStyle name="20% - Accent4 2 2 25 10" xfId="9048" xr:uid="{00000000-0005-0000-0000-000057230000}"/>
    <cellStyle name="20% - Accent4 2 2 25 11" xfId="9049" xr:uid="{00000000-0005-0000-0000-000058230000}"/>
    <cellStyle name="20% - Accent4 2 2 25 12" xfId="9050" xr:uid="{00000000-0005-0000-0000-000059230000}"/>
    <cellStyle name="20% - Accent4 2 2 25 13" xfId="9051" xr:uid="{00000000-0005-0000-0000-00005A230000}"/>
    <cellStyle name="20% - Accent4 2 2 25 14" xfId="9052" xr:uid="{00000000-0005-0000-0000-00005B230000}"/>
    <cellStyle name="20% - Accent4 2 2 25 15" xfId="9053" xr:uid="{00000000-0005-0000-0000-00005C230000}"/>
    <cellStyle name="20% - Accent4 2 2 25 16" xfId="9054" xr:uid="{00000000-0005-0000-0000-00005D230000}"/>
    <cellStyle name="20% - Accent4 2 2 25 17" xfId="9055" xr:uid="{00000000-0005-0000-0000-00005E230000}"/>
    <cellStyle name="20% - Accent4 2 2 25 18" xfId="9056" xr:uid="{00000000-0005-0000-0000-00005F230000}"/>
    <cellStyle name="20% - Accent4 2 2 25 19" xfId="9057" xr:uid="{00000000-0005-0000-0000-000060230000}"/>
    <cellStyle name="20% - Accent4 2 2 25 2" xfId="9058" xr:uid="{00000000-0005-0000-0000-000061230000}"/>
    <cellStyle name="20% - Accent4 2 2 25 3" xfId="9059" xr:uid="{00000000-0005-0000-0000-000062230000}"/>
    <cellStyle name="20% - Accent4 2 2 25 4" xfId="9060" xr:uid="{00000000-0005-0000-0000-000063230000}"/>
    <cellStyle name="20% - Accent4 2 2 25 5" xfId="9061" xr:uid="{00000000-0005-0000-0000-000064230000}"/>
    <cellStyle name="20% - Accent4 2 2 25 6" xfId="9062" xr:uid="{00000000-0005-0000-0000-000065230000}"/>
    <cellStyle name="20% - Accent4 2 2 25 7" xfId="9063" xr:uid="{00000000-0005-0000-0000-000066230000}"/>
    <cellStyle name="20% - Accent4 2 2 25 8" xfId="9064" xr:uid="{00000000-0005-0000-0000-000067230000}"/>
    <cellStyle name="20% - Accent4 2 2 25 9" xfId="9065" xr:uid="{00000000-0005-0000-0000-000068230000}"/>
    <cellStyle name="20% - Accent4 2 2 26" xfId="9066" xr:uid="{00000000-0005-0000-0000-000069230000}"/>
    <cellStyle name="20% - Accent4 2 2 26 10" xfId="9067" xr:uid="{00000000-0005-0000-0000-00006A230000}"/>
    <cellStyle name="20% - Accent4 2 2 26 11" xfId="9068" xr:uid="{00000000-0005-0000-0000-00006B230000}"/>
    <cellStyle name="20% - Accent4 2 2 26 12" xfId="9069" xr:uid="{00000000-0005-0000-0000-00006C230000}"/>
    <cellStyle name="20% - Accent4 2 2 26 13" xfId="9070" xr:uid="{00000000-0005-0000-0000-00006D230000}"/>
    <cellStyle name="20% - Accent4 2 2 26 14" xfId="9071" xr:uid="{00000000-0005-0000-0000-00006E230000}"/>
    <cellStyle name="20% - Accent4 2 2 26 15" xfId="9072" xr:uid="{00000000-0005-0000-0000-00006F230000}"/>
    <cellStyle name="20% - Accent4 2 2 26 16" xfId="9073" xr:uid="{00000000-0005-0000-0000-000070230000}"/>
    <cellStyle name="20% - Accent4 2 2 26 17" xfId="9074" xr:uid="{00000000-0005-0000-0000-000071230000}"/>
    <cellStyle name="20% - Accent4 2 2 26 18" xfId="9075" xr:uid="{00000000-0005-0000-0000-000072230000}"/>
    <cellStyle name="20% - Accent4 2 2 26 19" xfId="9076" xr:uid="{00000000-0005-0000-0000-000073230000}"/>
    <cellStyle name="20% - Accent4 2 2 26 2" xfId="9077" xr:uid="{00000000-0005-0000-0000-000074230000}"/>
    <cellStyle name="20% - Accent4 2 2 26 3" xfId="9078" xr:uid="{00000000-0005-0000-0000-000075230000}"/>
    <cellStyle name="20% - Accent4 2 2 26 4" xfId="9079" xr:uid="{00000000-0005-0000-0000-000076230000}"/>
    <cellStyle name="20% - Accent4 2 2 26 5" xfId="9080" xr:uid="{00000000-0005-0000-0000-000077230000}"/>
    <cellStyle name="20% - Accent4 2 2 26 6" xfId="9081" xr:uid="{00000000-0005-0000-0000-000078230000}"/>
    <cellStyle name="20% - Accent4 2 2 26 7" xfId="9082" xr:uid="{00000000-0005-0000-0000-000079230000}"/>
    <cellStyle name="20% - Accent4 2 2 26 8" xfId="9083" xr:uid="{00000000-0005-0000-0000-00007A230000}"/>
    <cellStyle name="20% - Accent4 2 2 26 9" xfId="9084" xr:uid="{00000000-0005-0000-0000-00007B230000}"/>
    <cellStyle name="20% - Accent4 2 2 27" xfId="9085" xr:uid="{00000000-0005-0000-0000-00007C230000}"/>
    <cellStyle name="20% - Accent4 2 2 27 10" xfId="9086" xr:uid="{00000000-0005-0000-0000-00007D230000}"/>
    <cellStyle name="20% - Accent4 2 2 27 11" xfId="9087" xr:uid="{00000000-0005-0000-0000-00007E230000}"/>
    <cellStyle name="20% - Accent4 2 2 27 12" xfId="9088" xr:uid="{00000000-0005-0000-0000-00007F230000}"/>
    <cellStyle name="20% - Accent4 2 2 27 13" xfId="9089" xr:uid="{00000000-0005-0000-0000-000080230000}"/>
    <cellStyle name="20% - Accent4 2 2 27 14" xfId="9090" xr:uid="{00000000-0005-0000-0000-000081230000}"/>
    <cellStyle name="20% - Accent4 2 2 27 15" xfId="9091" xr:uid="{00000000-0005-0000-0000-000082230000}"/>
    <cellStyle name="20% - Accent4 2 2 27 16" xfId="9092" xr:uid="{00000000-0005-0000-0000-000083230000}"/>
    <cellStyle name="20% - Accent4 2 2 27 17" xfId="9093" xr:uid="{00000000-0005-0000-0000-000084230000}"/>
    <cellStyle name="20% - Accent4 2 2 27 18" xfId="9094" xr:uid="{00000000-0005-0000-0000-000085230000}"/>
    <cellStyle name="20% - Accent4 2 2 27 19" xfId="9095" xr:uid="{00000000-0005-0000-0000-000086230000}"/>
    <cellStyle name="20% - Accent4 2 2 27 2" xfId="9096" xr:uid="{00000000-0005-0000-0000-000087230000}"/>
    <cellStyle name="20% - Accent4 2 2 27 3" xfId="9097" xr:uid="{00000000-0005-0000-0000-000088230000}"/>
    <cellStyle name="20% - Accent4 2 2 27 4" xfId="9098" xr:uid="{00000000-0005-0000-0000-000089230000}"/>
    <cellStyle name="20% - Accent4 2 2 27 5" xfId="9099" xr:uid="{00000000-0005-0000-0000-00008A230000}"/>
    <cellStyle name="20% - Accent4 2 2 27 6" xfId="9100" xr:uid="{00000000-0005-0000-0000-00008B230000}"/>
    <cellStyle name="20% - Accent4 2 2 27 7" xfId="9101" xr:uid="{00000000-0005-0000-0000-00008C230000}"/>
    <cellStyle name="20% - Accent4 2 2 27 8" xfId="9102" xr:uid="{00000000-0005-0000-0000-00008D230000}"/>
    <cellStyle name="20% - Accent4 2 2 27 9" xfId="9103" xr:uid="{00000000-0005-0000-0000-00008E230000}"/>
    <cellStyle name="20% - Accent4 2 2 28" xfId="9104" xr:uid="{00000000-0005-0000-0000-00008F230000}"/>
    <cellStyle name="20% - Accent4 2 2 28 10" xfId="9105" xr:uid="{00000000-0005-0000-0000-000090230000}"/>
    <cellStyle name="20% - Accent4 2 2 28 11" xfId="9106" xr:uid="{00000000-0005-0000-0000-000091230000}"/>
    <cellStyle name="20% - Accent4 2 2 28 12" xfId="9107" xr:uid="{00000000-0005-0000-0000-000092230000}"/>
    <cellStyle name="20% - Accent4 2 2 28 13" xfId="9108" xr:uid="{00000000-0005-0000-0000-000093230000}"/>
    <cellStyle name="20% - Accent4 2 2 28 14" xfId="9109" xr:uid="{00000000-0005-0000-0000-000094230000}"/>
    <cellStyle name="20% - Accent4 2 2 28 15" xfId="9110" xr:uid="{00000000-0005-0000-0000-000095230000}"/>
    <cellStyle name="20% - Accent4 2 2 28 16" xfId="9111" xr:uid="{00000000-0005-0000-0000-000096230000}"/>
    <cellStyle name="20% - Accent4 2 2 28 17" xfId="9112" xr:uid="{00000000-0005-0000-0000-000097230000}"/>
    <cellStyle name="20% - Accent4 2 2 28 18" xfId="9113" xr:uid="{00000000-0005-0000-0000-000098230000}"/>
    <cellStyle name="20% - Accent4 2 2 28 19" xfId="9114" xr:uid="{00000000-0005-0000-0000-000099230000}"/>
    <cellStyle name="20% - Accent4 2 2 28 2" xfId="9115" xr:uid="{00000000-0005-0000-0000-00009A230000}"/>
    <cellStyle name="20% - Accent4 2 2 28 3" xfId="9116" xr:uid="{00000000-0005-0000-0000-00009B230000}"/>
    <cellStyle name="20% - Accent4 2 2 28 4" xfId="9117" xr:uid="{00000000-0005-0000-0000-00009C230000}"/>
    <cellStyle name="20% - Accent4 2 2 28 5" xfId="9118" xr:uid="{00000000-0005-0000-0000-00009D230000}"/>
    <cellStyle name="20% - Accent4 2 2 28 6" xfId="9119" xr:uid="{00000000-0005-0000-0000-00009E230000}"/>
    <cellStyle name="20% - Accent4 2 2 28 7" xfId="9120" xr:uid="{00000000-0005-0000-0000-00009F230000}"/>
    <cellStyle name="20% - Accent4 2 2 28 8" xfId="9121" xr:uid="{00000000-0005-0000-0000-0000A0230000}"/>
    <cellStyle name="20% - Accent4 2 2 28 9" xfId="9122" xr:uid="{00000000-0005-0000-0000-0000A1230000}"/>
    <cellStyle name="20% - Accent4 2 2 29" xfId="9123" xr:uid="{00000000-0005-0000-0000-0000A2230000}"/>
    <cellStyle name="20% - Accent4 2 2 29 10" xfId="9124" xr:uid="{00000000-0005-0000-0000-0000A3230000}"/>
    <cellStyle name="20% - Accent4 2 2 29 11" xfId="9125" xr:uid="{00000000-0005-0000-0000-0000A4230000}"/>
    <cellStyle name="20% - Accent4 2 2 29 12" xfId="9126" xr:uid="{00000000-0005-0000-0000-0000A5230000}"/>
    <cellStyle name="20% - Accent4 2 2 29 13" xfId="9127" xr:uid="{00000000-0005-0000-0000-0000A6230000}"/>
    <cellStyle name="20% - Accent4 2 2 29 14" xfId="9128" xr:uid="{00000000-0005-0000-0000-0000A7230000}"/>
    <cellStyle name="20% - Accent4 2 2 29 15" xfId="9129" xr:uid="{00000000-0005-0000-0000-0000A8230000}"/>
    <cellStyle name="20% - Accent4 2 2 29 16" xfId="9130" xr:uid="{00000000-0005-0000-0000-0000A9230000}"/>
    <cellStyle name="20% - Accent4 2 2 29 17" xfId="9131" xr:uid="{00000000-0005-0000-0000-0000AA230000}"/>
    <cellStyle name="20% - Accent4 2 2 29 18" xfId="9132" xr:uid="{00000000-0005-0000-0000-0000AB230000}"/>
    <cellStyle name="20% - Accent4 2 2 29 19" xfId="9133" xr:uid="{00000000-0005-0000-0000-0000AC230000}"/>
    <cellStyle name="20% - Accent4 2 2 29 2" xfId="9134" xr:uid="{00000000-0005-0000-0000-0000AD230000}"/>
    <cellStyle name="20% - Accent4 2 2 29 3" xfId="9135" xr:uid="{00000000-0005-0000-0000-0000AE230000}"/>
    <cellStyle name="20% - Accent4 2 2 29 4" xfId="9136" xr:uid="{00000000-0005-0000-0000-0000AF230000}"/>
    <cellStyle name="20% - Accent4 2 2 29 5" xfId="9137" xr:uid="{00000000-0005-0000-0000-0000B0230000}"/>
    <cellStyle name="20% - Accent4 2 2 29 6" xfId="9138" xr:uid="{00000000-0005-0000-0000-0000B1230000}"/>
    <cellStyle name="20% - Accent4 2 2 29 7" xfId="9139" xr:uid="{00000000-0005-0000-0000-0000B2230000}"/>
    <cellStyle name="20% - Accent4 2 2 29 8" xfId="9140" xr:uid="{00000000-0005-0000-0000-0000B3230000}"/>
    <cellStyle name="20% - Accent4 2 2 29 9" xfId="9141" xr:uid="{00000000-0005-0000-0000-0000B4230000}"/>
    <cellStyle name="20% - Accent4 2 2 3" xfId="9142" xr:uid="{00000000-0005-0000-0000-0000B5230000}"/>
    <cellStyle name="20% - Accent4 2 2 3 10" xfId="9143" xr:uid="{00000000-0005-0000-0000-0000B6230000}"/>
    <cellStyle name="20% - Accent4 2 2 3 11" xfId="9144" xr:uid="{00000000-0005-0000-0000-0000B7230000}"/>
    <cellStyle name="20% - Accent4 2 2 3 12" xfId="9145" xr:uid="{00000000-0005-0000-0000-0000B8230000}"/>
    <cellStyle name="20% - Accent4 2 2 3 13" xfId="9146" xr:uid="{00000000-0005-0000-0000-0000B9230000}"/>
    <cellStyle name="20% - Accent4 2 2 3 14" xfId="9147" xr:uid="{00000000-0005-0000-0000-0000BA230000}"/>
    <cellStyle name="20% - Accent4 2 2 3 15" xfId="9148" xr:uid="{00000000-0005-0000-0000-0000BB230000}"/>
    <cellStyle name="20% - Accent4 2 2 3 16" xfId="9149" xr:uid="{00000000-0005-0000-0000-0000BC230000}"/>
    <cellStyle name="20% - Accent4 2 2 3 17" xfId="9150" xr:uid="{00000000-0005-0000-0000-0000BD230000}"/>
    <cellStyle name="20% - Accent4 2 2 3 18" xfId="9151" xr:uid="{00000000-0005-0000-0000-0000BE230000}"/>
    <cellStyle name="20% - Accent4 2 2 3 19" xfId="9152" xr:uid="{00000000-0005-0000-0000-0000BF230000}"/>
    <cellStyle name="20% - Accent4 2 2 3 2" xfId="9153" xr:uid="{00000000-0005-0000-0000-0000C0230000}"/>
    <cellStyle name="20% - Accent4 2 2 3 3" xfId="9154" xr:uid="{00000000-0005-0000-0000-0000C1230000}"/>
    <cellStyle name="20% - Accent4 2 2 3 4" xfId="9155" xr:uid="{00000000-0005-0000-0000-0000C2230000}"/>
    <cellStyle name="20% - Accent4 2 2 3 5" xfId="9156" xr:uid="{00000000-0005-0000-0000-0000C3230000}"/>
    <cellStyle name="20% - Accent4 2 2 3 6" xfId="9157" xr:uid="{00000000-0005-0000-0000-0000C4230000}"/>
    <cellStyle name="20% - Accent4 2 2 3 7" xfId="9158" xr:uid="{00000000-0005-0000-0000-0000C5230000}"/>
    <cellStyle name="20% - Accent4 2 2 3 8" xfId="9159" xr:uid="{00000000-0005-0000-0000-0000C6230000}"/>
    <cellStyle name="20% - Accent4 2 2 3 9" xfId="9160" xr:uid="{00000000-0005-0000-0000-0000C7230000}"/>
    <cellStyle name="20% - Accent4 2 2 30" xfId="9161" xr:uid="{00000000-0005-0000-0000-0000C8230000}"/>
    <cellStyle name="20% - Accent4 2 2 30 10" xfId="9162" xr:uid="{00000000-0005-0000-0000-0000C9230000}"/>
    <cellStyle name="20% - Accent4 2 2 30 11" xfId="9163" xr:uid="{00000000-0005-0000-0000-0000CA230000}"/>
    <cellStyle name="20% - Accent4 2 2 30 12" xfId="9164" xr:uid="{00000000-0005-0000-0000-0000CB230000}"/>
    <cellStyle name="20% - Accent4 2 2 30 13" xfId="9165" xr:uid="{00000000-0005-0000-0000-0000CC230000}"/>
    <cellStyle name="20% - Accent4 2 2 30 14" xfId="9166" xr:uid="{00000000-0005-0000-0000-0000CD230000}"/>
    <cellStyle name="20% - Accent4 2 2 30 15" xfId="9167" xr:uid="{00000000-0005-0000-0000-0000CE230000}"/>
    <cellStyle name="20% - Accent4 2 2 30 16" xfId="9168" xr:uid="{00000000-0005-0000-0000-0000CF230000}"/>
    <cellStyle name="20% - Accent4 2 2 30 17" xfId="9169" xr:uid="{00000000-0005-0000-0000-0000D0230000}"/>
    <cellStyle name="20% - Accent4 2 2 30 18" xfId="9170" xr:uid="{00000000-0005-0000-0000-0000D1230000}"/>
    <cellStyle name="20% - Accent4 2 2 30 19" xfId="9171" xr:uid="{00000000-0005-0000-0000-0000D2230000}"/>
    <cellStyle name="20% - Accent4 2 2 30 2" xfId="9172" xr:uid="{00000000-0005-0000-0000-0000D3230000}"/>
    <cellStyle name="20% - Accent4 2 2 30 3" xfId="9173" xr:uid="{00000000-0005-0000-0000-0000D4230000}"/>
    <cellStyle name="20% - Accent4 2 2 30 4" xfId="9174" xr:uid="{00000000-0005-0000-0000-0000D5230000}"/>
    <cellStyle name="20% - Accent4 2 2 30 5" xfId="9175" xr:uid="{00000000-0005-0000-0000-0000D6230000}"/>
    <cellStyle name="20% - Accent4 2 2 30 6" xfId="9176" xr:uid="{00000000-0005-0000-0000-0000D7230000}"/>
    <cellStyle name="20% - Accent4 2 2 30 7" xfId="9177" xr:uid="{00000000-0005-0000-0000-0000D8230000}"/>
    <cellStyle name="20% - Accent4 2 2 30 8" xfId="9178" xr:uid="{00000000-0005-0000-0000-0000D9230000}"/>
    <cellStyle name="20% - Accent4 2 2 30 9" xfId="9179" xr:uid="{00000000-0005-0000-0000-0000DA230000}"/>
    <cellStyle name="20% - Accent4 2 2 31" xfId="9180" xr:uid="{00000000-0005-0000-0000-0000DB230000}"/>
    <cellStyle name="20% - Accent4 2 2 31 10" xfId="9181" xr:uid="{00000000-0005-0000-0000-0000DC230000}"/>
    <cellStyle name="20% - Accent4 2 2 31 11" xfId="9182" xr:uid="{00000000-0005-0000-0000-0000DD230000}"/>
    <cellStyle name="20% - Accent4 2 2 31 12" xfId="9183" xr:uid="{00000000-0005-0000-0000-0000DE230000}"/>
    <cellStyle name="20% - Accent4 2 2 31 13" xfId="9184" xr:uid="{00000000-0005-0000-0000-0000DF230000}"/>
    <cellStyle name="20% - Accent4 2 2 31 14" xfId="9185" xr:uid="{00000000-0005-0000-0000-0000E0230000}"/>
    <cellStyle name="20% - Accent4 2 2 31 15" xfId="9186" xr:uid="{00000000-0005-0000-0000-0000E1230000}"/>
    <cellStyle name="20% - Accent4 2 2 31 16" xfId="9187" xr:uid="{00000000-0005-0000-0000-0000E2230000}"/>
    <cellStyle name="20% - Accent4 2 2 31 17" xfId="9188" xr:uid="{00000000-0005-0000-0000-0000E3230000}"/>
    <cellStyle name="20% - Accent4 2 2 31 18" xfId="9189" xr:uid="{00000000-0005-0000-0000-0000E4230000}"/>
    <cellStyle name="20% - Accent4 2 2 31 19" xfId="9190" xr:uid="{00000000-0005-0000-0000-0000E5230000}"/>
    <cellStyle name="20% - Accent4 2 2 31 2" xfId="9191" xr:uid="{00000000-0005-0000-0000-0000E6230000}"/>
    <cellStyle name="20% - Accent4 2 2 31 3" xfId="9192" xr:uid="{00000000-0005-0000-0000-0000E7230000}"/>
    <cellStyle name="20% - Accent4 2 2 31 4" xfId="9193" xr:uid="{00000000-0005-0000-0000-0000E8230000}"/>
    <cellStyle name="20% - Accent4 2 2 31 5" xfId="9194" xr:uid="{00000000-0005-0000-0000-0000E9230000}"/>
    <cellStyle name="20% - Accent4 2 2 31 6" xfId="9195" xr:uid="{00000000-0005-0000-0000-0000EA230000}"/>
    <cellStyle name="20% - Accent4 2 2 31 7" xfId="9196" xr:uid="{00000000-0005-0000-0000-0000EB230000}"/>
    <cellStyle name="20% - Accent4 2 2 31 8" xfId="9197" xr:uid="{00000000-0005-0000-0000-0000EC230000}"/>
    <cellStyle name="20% - Accent4 2 2 31 9" xfId="9198" xr:uid="{00000000-0005-0000-0000-0000ED230000}"/>
    <cellStyle name="20% - Accent4 2 2 32" xfId="9199" xr:uid="{00000000-0005-0000-0000-0000EE230000}"/>
    <cellStyle name="20% - Accent4 2 2 32 10" xfId="9200" xr:uid="{00000000-0005-0000-0000-0000EF230000}"/>
    <cellStyle name="20% - Accent4 2 2 32 11" xfId="9201" xr:uid="{00000000-0005-0000-0000-0000F0230000}"/>
    <cellStyle name="20% - Accent4 2 2 32 12" xfId="9202" xr:uid="{00000000-0005-0000-0000-0000F1230000}"/>
    <cellStyle name="20% - Accent4 2 2 32 13" xfId="9203" xr:uid="{00000000-0005-0000-0000-0000F2230000}"/>
    <cellStyle name="20% - Accent4 2 2 32 14" xfId="9204" xr:uid="{00000000-0005-0000-0000-0000F3230000}"/>
    <cellStyle name="20% - Accent4 2 2 32 15" xfId="9205" xr:uid="{00000000-0005-0000-0000-0000F4230000}"/>
    <cellStyle name="20% - Accent4 2 2 32 16" xfId="9206" xr:uid="{00000000-0005-0000-0000-0000F5230000}"/>
    <cellStyle name="20% - Accent4 2 2 32 17" xfId="9207" xr:uid="{00000000-0005-0000-0000-0000F6230000}"/>
    <cellStyle name="20% - Accent4 2 2 32 18" xfId="9208" xr:uid="{00000000-0005-0000-0000-0000F7230000}"/>
    <cellStyle name="20% - Accent4 2 2 32 19" xfId="9209" xr:uid="{00000000-0005-0000-0000-0000F8230000}"/>
    <cellStyle name="20% - Accent4 2 2 32 2" xfId="9210" xr:uid="{00000000-0005-0000-0000-0000F9230000}"/>
    <cellStyle name="20% - Accent4 2 2 32 3" xfId="9211" xr:uid="{00000000-0005-0000-0000-0000FA230000}"/>
    <cellStyle name="20% - Accent4 2 2 32 4" xfId="9212" xr:uid="{00000000-0005-0000-0000-0000FB230000}"/>
    <cellStyle name="20% - Accent4 2 2 32 5" xfId="9213" xr:uid="{00000000-0005-0000-0000-0000FC230000}"/>
    <cellStyle name="20% - Accent4 2 2 32 6" xfId="9214" xr:uid="{00000000-0005-0000-0000-0000FD230000}"/>
    <cellStyle name="20% - Accent4 2 2 32 7" xfId="9215" xr:uid="{00000000-0005-0000-0000-0000FE230000}"/>
    <cellStyle name="20% - Accent4 2 2 32 8" xfId="9216" xr:uid="{00000000-0005-0000-0000-0000FF230000}"/>
    <cellStyle name="20% - Accent4 2 2 32 9" xfId="9217" xr:uid="{00000000-0005-0000-0000-000000240000}"/>
    <cellStyle name="20% - Accent4 2 2 33" xfId="9218" xr:uid="{00000000-0005-0000-0000-000001240000}"/>
    <cellStyle name="20% - Accent4 2 2 33 10" xfId="9219" xr:uid="{00000000-0005-0000-0000-000002240000}"/>
    <cellStyle name="20% - Accent4 2 2 33 11" xfId="9220" xr:uid="{00000000-0005-0000-0000-000003240000}"/>
    <cellStyle name="20% - Accent4 2 2 33 12" xfId="9221" xr:uid="{00000000-0005-0000-0000-000004240000}"/>
    <cellStyle name="20% - Accent4 2 2 33 13" xfId="9222" xr:uid="{00000000-0005-0000-0000-000005240000}"/>
    <cellStyle name="20% - Accent4 2 2 33 14" xfId="9223" xr:uid="{00000000-0005-0000-0000-000006240000}"/>
    <cellStyle name="20% - Accent4 2 2 33 15" xfId="9224" xr:uid="{00000000-0005-0000-0000-000007240000}"/>
    <cellStyle name="20% - Accent4 2 2 33 16" xfId="9225" xr:uid="{00000000-0005-0000-0000-000008240000}"/>
    <cellStyle name="20% - Accent4 2 2 33 17" xfId="9226" xr:uid="{00000000-0005-0000-0000-000009240000}"/>
    <cellStyle name="20% - Accent4 2 2 33 18" xfId="9227" xr:uid="{00000000-0005-0000-0000-00000A240000}"/>
    <cellStyle name="20% - Accent4 2 2 33 19" xfId="9228" xr:uid="{00000000-0005-0000-0000-00000B240000}"/>
    <cellStyle name="20% - Accent4 2 2 33 2" xfId="9229" xr:uid="{00000000-0005-0000-0000-00000C240000}"/>
    <cellStyle name="20% - Accent4 2 2 33 3" xfId="9230" xr:uid="{00000000-0005-0000-0000-00000D240000}"/>
    <cellStyle name="20% - Accent4 2 2 33 4" xfId="9231" xr:uid="{00000000-0005-0000-0000-00000E240000}"/>
    <cellStyle name="20% - Accent4 2 2 33 5" xfId="9232" xr:uid="{00000000-0005-0000-0000-00000F240000}"/>
    <cellStyle name="20% - Accent4 2 2 33 6" xfId="9233" xr:uid="{00000000-0005-0000-0000-000010240000}"/>
    <cellStyle name="20% - Accent4 2 2 33 7" xfId="9234" xr:uid="{00000000-0005-0000-0000-000011240000}"/>
    <cellStyle name="20% - Accent4 2 2 33 8" xfId="9235" xr:uid="{00000000-0005-0000-0000-000012240000}"/>
    <cellStyle name="20% - Accent4 2 2 33 9" xfId="9236" xr:uid="{00000000-0005-0000-0000-000013240000}"/>
    <cellStyle name="20% - Accent4 2 2 34" xfId="9237" xr:uid="{00000000-0005-0000-0000-000014240000}"/>
    <cellStyle name="20% - Accent4 2 2 34 10" xfId="9238" xr:uid="{00000000-0005-0000-0000-000015240000}"/>
    <cellStyle name="20% - Accent4 2 2 34 11" xfId="9239" xr:uid="{00000000-0005-0000-0000-000016240000}"/>
    <cellStyle name="20% - Accent4 2 2 34 12" xfId="9240" xr:uid="{00000000-0005-0000-0000-000017240000}"/>
    <cellStyle name="20% - Accent4 2 2 34 13" xfId="9241" xr:uid="{00000000-0005-0000-0000-000018240000}"/>
    <cellStyle name="20% - Accent4 2 2 34 14" xfId="9242" xr:uid="{00000000-0005-0000-0000-000019240000}"/>
    <cellStyle name="20% - Accent4 2 2 34 15" xfId="9243" xr:uid="{00000000-0005-0000-0000-00001A240000}"/>
    <cellStyle name="20% - Accent4 2 2 34 16" xfId="9244" xr:uid="{00000000-0005-0000-0000-00001B240000}"/>
    <cellStyle name="20% - Accent4 2 2 34 17" xfId="9245" xr:uid="{00000000-0005-0000-0000-00001C240000}"/>
    <cellStyle name="20% - Accent4 2 2 34 18" xfId="9246" xr:uid="{00000000-0005-0000-0000-00001D240000}"/>
    <cellStyle name="20% - Accent4 2 2 34 19" xfId="9247" xr:uid="{00000000-0005-0000-0000-00001E240000}"/>
    <cellStyle name="20% - Accent4 2 2 34 2" xfId="9248" xr:uid="{00000000-0005-0000-0000-00001F240000}"/>
    <cellStyle name="20% - Accent4 2 2 34 3" xfId="9249" xr:uid="{00000000-0005-0000-0000-000020240000}"/>
    <cellStyle name="20% - Accent4 2 2 34 4" xfId="9250" xr:uid="{00000000-0005-0000-0000-000021240000}"/>
    <cellStyle name="20% - Accent4 2 2 34 5" xfId="9251" xr:uid="{00000000-0005-0000-0000-000022240000}"/>
    <cellStyle name="20% - Accent4 2 2 34 6" xfId="9252" xr:uid="{00000000-0005-0000-0000-000023240000}"/>
    <cellStyle name="20% - Accent4 2 2 34 7" xfId="9253" xr:uid="{00000000-0005-0000-0000-000024240000}"/>
    <cellStyle name="20% - Accent4 2 2 34 8" xfId="9254" xr:uid="{00000000-0005-0000-0000-000025240000}"/>
    <cellStyle name="20% - Accent4 2 2 34 9" xfId="9255" xr:uid="{00000000-0005-0000-0000-000026240000}"/>
    <cellStyle name="20% - Accent4 2 2 35" xfId="9256" xr:uid="{00000000-0005-0000-0000-000027240000}"/>
    <cellStyle name="20% - Accent4 2 2 35 10" xfId="9257" xr:uid="{00000000-0005-0000-0000-000028240000}"/>
    <cellStyle name="20% - Accent4 2 2 35 11" xfId="9258" xr:uid="{00000000-0005-0000-0000-000029240000}"/>
    <cellStyle name="20% - Accent4 2 2 35 12" xfId="9259" xr:uid="{00000000-0005-0000-0000-00002A240000}"/>
    <cellStyle name="20% - Accent4 2 2 35 13" xfId="9260" xr:uid="{00000000-0005-0000-0000-00002B240000}"/>
    <cellStyle name="20% - Accent4 2 2 35 14" xfId="9261" xr:uid="{00000000-0005-0000-0000-00002C240000}"/>
    <cellStyle name="20% - Accent4 2 2 35 15" xfId="9262" xr:uid="{00000000-0005-0000-0000-00002D240000}"/>
    <cellStyle name="20% - Accent4 2 2 35 16" xfId="9263" xr:uid="{00000000-0005-0000-0000-00002E240000}"/>
    <cellStyle name="20% - Accent4 2 2 35 17" xfId="9264" xr:uid="{00000000-0005-0000-0000-00002F240000}"/>
    <cellStyle name="20% - Accent4 2 2 35 18" xfId="9265" xr:uid="{00000000-0005-0000-0000-000030240000}"/>
    <cellStyle name="20% - Accent4 2 2 35 19" xfId="9266" xr:uid="{00000000-0005-0000-0000-000031240000}"/>
    <cellStyle name="20% - Accent4 2 2 35 2" xfId="9267" xr:uid="{00000000-0005-0000-0000-000032240000}"/>
    <cellStyle name="20% - Accent4 2 2 35 3" xfId="9268" xr:uid="{00000000-0005-0000-0000-000033240000}"/>
    <cellStyle name="20% - Accent4 2 2 35 4" xfId="9269" xr:uid="{00000000-0005-0000-0000-000034240000}"/>
    <cellStyle name="20% - Accent4 2 2 35 5" xfId="9270" xr:uid="{00000000-0005-0000-0000-000035240000}"/>
    <cellStyle name="20% - Accent4 2 2 35 6" xfId="9271" xr:uid="{00000000-0005-0000-0000-000036240000}"/>
    <cellStyle name="20% - Accent4 2 2 35 7" xfId="9272" xr:uid="{00000000-0005-0000-0000-000037240000}"/>
    <cellStyle name="20% - Accent4 2 2 35 8" xfId="9273" xr:uid="{00000000-0005-0000-0000-000038240000}"/>
    <cellStyle name="20% - Accent4 2 2 35 9" xfId="9274" xr:uid="{00000000-0005-0000-0000-000039240000}"/>
    <cellStyle name="20% - Accent4 2 2 36" xfId="9275" xr:uid="{00000000-0005-0000-0000-00003A240000}"/>
    <cellStyle name="20% - Accent4 2 2 36 10" xfId="9276" xr:uid="{00000000-0005-0000-0000-00003B240000}"/>
    <cellStyle name="20% - Accent4 2 2 36 11" xfId="9277" xr:uid="{00000000-0005-0000-0000-00003C240000}"/>
    <cellStyle name="20% - Accent4 2 2 36 12" xfId="9278" xr:uid="{00000000-0005-0000-0000-00003D240000}"/>
    <cellStyle name="20% - Accent4 2 2 36 13" xfId="9279" xr:uid="{00000000-0005-0000-0000-00003E240000}"/>
    <cellStyle name="20% - Accent4 2 2 36 14" xfId="9280" xr:uid="{00000000-0005-0000-0000-00003F240000}"/>
    <cellStyle name="20% - Accent4 2 2 36 15" xfId="9281" xr:uid="{00000000-0005-0000-0000-000040240000}"/>
    <cellStyle name="20% - Accent4 2 2 36 16" xfId="9282" xr:uid="{00000000-0005-0000-0000-000041240000}"/>
    <cellStyle name="20% - Accent4 2 2 36 17" xfId="9283" xr:uid="{00000000-0005-0000-0000-000042240000}"/>
    <cellStyle name="20% - Accent4 2 2 36 18" xfId="9284" xr:uid="{00000000-0005-0000-0000-000043240000}"/>
    <cellStyle name="20% - Accent4 2 2 36 19" xfId="9285" xr:uid="{00000000-0005-0000-0000-000044240000}"/>
    <cellStyle name="20% - Accent4 2 2 36 2" xfId="9286" xr:uid="{00000000-0005-0000-0000-000045240000}"/>
    <cellStyle name="20% - Accent4 2 2 36 3" xfId="9287" xr:uid="{00000000-0005-0000-0000-000046240000}"/>
    <cellStyle name="20% - Accent4 2 2 36 4" xfId="9288" xr:uid="{00000000-0005-0000-0000-000047240000}"/>
    <cellStyle name="20% - Accent4 2 2 36 5" xfId="9289" xr:uid="{00000000-0005-0000-0000-000048240000}"/>
    <cellStyle name="20% - Accent4 2 2 36 6" xfId="9290" xr:uid="{00000000-0005-0000-0000-000049240000}"/>
    <cellStyle name="20% - Accent4 2 2 36 7" xfId="9291" xr:uid="{00000000-0005-0000-0000-00004A240000}"/>
    <cellStyle name="20% - Accent4 2 2 36 8" xfId="9292" xr:uid="{00000000-0005-0000-0000-00004B240000}"/>
    <cellStyle name="20% - Accent4 2 2 36 9" xfId="9293" xr:uid="{00000000-0005-0000-0000-00004C240000}"/>
    <cellStyle name="20% - Accent4 2 2 37" xfId="9294" xr:uid="{00000000-0005-0000-0000-00004D240000}"/>
    <cellStyle name="20% - Accent4 2 2 37 10" xfId="9295" xr:uid="{00000000-0005-0000-0000-00004E240000}"/>
    <cellStyle name="20% - Accent4 2 2 37 11" xfId="9296" xr:uid="{00000000-0005-0000-0000-00004F240000}"/>
    <cellStyle name="20% - Accent4 2 2 37 12" xfId="9297" xr:uid="{00000000-0005-0000-0000-000050240000}"/>
    <cellStyle name="20% - Accent4 2 2 37 13" xfId="9298" xr:uid="{00000000-0005-0000-0000-000051240000}"/>
    <cellStyle name="20% - Accent4 2 2 37 14" xfId="9299" xr:uid="{00000000-0005-0000-0000-000052240000}"/>
    <cellStyle name="20% - Accent4 2 2 37 15" xfId="9300" xr:uid="{00000000-0005-0000-0000-000053240000}"/>
    <cellStyle name="20% - Accent4 2 2 37 16" xfId="9301" xr:uid="{00000000-0005-0000-0000-000054240000}"/>
    <cellStyle name="20% - Accent4 2 2 37 17" xfId="9302" xr:uid="{00000000-0005-0000-0000-000055240000}"/>
    <cellStyle name="20% - Accent4 2 2 37 18" xfId="9303" xr:uid="{00000000-0005-0000-0000-000056240000}"/>
    <cellStyle name="20% - Accent4 2 2 37 19" xfId="9304" xr:uid="{00000000-0005-0000-0000-000057240000}"/>
    <cellStyle name="20% - Accent4 2 2 37 2" xfId="9305" xr:uid="{00000000-0005-0000-0000-000058240000}"/>
    <cellStyle name="20% - Accent4 2 2 37 3" xfId="9306" xr:uid="{00000000-0005-0000-0000-000059240000}"/>
    <cellStyle name="20% - Accent4 2 2 37 4" xfId="9307" xr:uid="{00000000-0005-0000-0000-00005A240000}"/>
    <cellStyle name="20% - Accent4 2 2 37 5" xfId="9308" xr:uid="{00000000-0005-0000-0000-00005B240000}"/>
    <cellStyle name="20% - Accent4 2 2 37 6" xfId="9309" xr:uid="{00000000-0005-0000-0000-00005C240000}"/>
    <cellStyle name="20% - Accent4 2 2 37 7" xfId="9310" xr:uid="{00000000-0005-0000-0000-00005D240000}"/>
    <cellStyle name="20% - Accent4 2 2 37 8" xfId="9311" xr:uid="{00000000-0005-0000-0000-00005E240000}"/>
    <cellStyle name="20% - Accent4 2 2 37 9" xfId="9312" xr:uid="{00000000-0005-0000-0000-00005F240000}"/>
    <cellStyle name="20% - Accent4 2 2 38" xfId="9313" xr:uid="{00000000-0005-0000-0000-000060240000}"/>
    <cellStyle name="20% - Accent4 2 2 38 10" xfId="9314" xr:uid="{00000000-0005-0000-0000-000061240000}"/>
    <cellStyle name="20% - Accent4 2 2 38 11" xfId="9315" xr:uid="{00000000-0005-0000-0000-000062240000}"/>
    <cellStyle name="20% - Accent4 2 2 38 12" xfId="9316" xr:uid="{00000000-0005-0000-0000-000063240000}"/>
    <cellStyle name="20% - Accent4 2 2 38 13" xfId="9317" xr:uid="{00000000-0005-0000-0000-000064240000}"/>
    <cellStyle name="20% - Accent4 2 2 38 14" xfId="9318" xr:uid="{00000000-0005-0000-0000-000065240000}"/>
    <cellStyle name="20% - Accent4 2 2 38 15" xfId="9319" xr:uid="{00000000-0005-0000-0000-000066240000}"/>
    <cellStyle name="20% - Accent4 2 2 38 16" xfId="9320" xr:uid="{00000000-0005-0000-0000-000067240000}"/>
    <cellStyle name="20% - Accent4 2 2 38 17" xfId="9321" xr:uid="{00000000-0005-0000-0000-000068240000}"/>
    <cellStyle name="20% - Accent4 2 2 38 18" xfId="9322" xr:uid="{00000000-0005-0000-0000-000069240000}"/>
    <cellStyle name="20% - Accent4 2 2 38 19" xfId="9323" xr:uid="{00000000-0005-0000-0000-00006A240000}"/>
    <cellStyle name="20% - Accent4 2 2 38 2" xfId="9324" xr:uid="{00000000-0005-0000-0000-00006B240000}"/>
    <cellStyle name="20% - Accent4 2 2 38 3" xfId="9325" xr:uid="{00000000-0005-0000-0000-00006C240000}"/>
    <cellStyle name="20% - Accent4 2 2 38 4" xfId="9326" xr:uid="{00000000-0005-0000-0000-00006D240000}"/>
    <cellStyle name="20% - Accent4 2 2 38 5" xfId="9327" xr:uid="{00000000-0005-0000-0000-00006E240000}"/>
    <cellStyle name="20% - Accent4 2 2 38 6" xfId="9328" xr:uid="{00000000-0005-0000-0000-00006F240000}"/>
    <cellStyle name="20% - Accent4 2 2 38 7" xfId="9329" xr:uid="{00000000-0005-0000-0000-000070240000}"/>
    <cellStyle name="20% - Accent4 2 2 38 8" xfId="9330" xr:uid="{00000000-0005-0000-0000-000071240000}"/>
    <cellStyle name="20% - Accent4 2 2 38 9" xfId="9331" xr:uid="{00000000-0005-0000-0000-000072240000}"/>
    <cellStyle name="20% - Accent4 2 2 39" xfId="9332" xr:uid="{00000000-0005-0000-0000-000073240000}"/>
    <cellStyle name="20% - Accent4 2 2 39 10" xfId="9333" xr:uid="{00000000-0005-0000-0000-000074240000}"/>
    <cellStyle name="20% - Accent4 2 2 39 11" xfId="9334" xr:uid="{00000000-0005-0000-0000-000075240000}"/>
    <cellStyle name="20% - Accent4 2 2 39 12" xfId="9335" xr:uid="{00000000-0005-0000-0000-000076240000}"/>
    <cellStyle name="20% - Accent4 2 2 39 13" xfId="9336" xr:uid="{00000000-0005-0000-0000-000077240000}"/>
    <cellStyle name="20% - Accent4 2 2 39 14" xfId="9337" xr:uid="{00000000-0005-0000-0000-000078240000}"/>
    <cellStyle name="20% - Accent4 2 2 39 15" xfId="9338" xr:uid="{00000000-0005-0000-0000-000079240000}"/>
    <cellStyle name="20% - Accent4 2 2 39 16" xfId="9339" xr:uid="{00000000-0005-0000-0000-00007A240000}"/>
    <cellStyle name="20% - Accent4 2 2 39 17" xfId="9340" xr:uid="{00000000-0005-0000-0000-00007B240000}"/>
    <cellStyle name="20% - Accent4 2 2 39 18" xfId="9341" xr:uid="{00000000-0005-0000-0000-00007C240000}"/>
    <cellStyle name="20% - Accent4 2 2 39 19" xfId="9342" xr:uid="{00000000-0005-0000-0000-00007D240000}"/>
    <cellStyle name="20% - Accent4 2 2 39 2" xfId="9343" xr:uid="{00000000-0005-0000-0000-00007E240000}"/>
    <cellStyle name="20% - Accent4 2 2 39 3" xfId="9344" xr:uid="{00000000-0005-0000-0000-00007F240000}"/>
    <cellStyle name="20% - Accent4 2 2 39 4" xfId="9345" xr:uid="{00000000-0005-0000-0000-000080240000}"/>
    <cellStyle name="20% - Accent4 2 2 39 5" xfId="9346" xr:uid="{00000000-0005-0000-0000-000081240000}"/>
    <cellStyle name="20% - Accent4 2 2 39 6" xfId="9347" xr:uid="{00000000-0005-0000-0000-000082240000}"/>
    <cellStyle name="20% - Accent4 2 2 39 7" xfId="9348" xr:uid="{00000000-0005-0000-0000-000083240000}"/>
    <cellStyle name="20% - Accent4 2 2 39 8" xfId="9349" xr:uid="{00000000-0005-0000-0000-000084240000}"/>
    <cellStyle name="20% - Accent4 2 2 39 9" xfId="9350" xr:uid="{00000000-0005-0000-0000-000085240000}"/>
    <cellStyle name="20% - Accent4 2 2 4" xfId="9351" xr:uid="{00000000-0005-0000-0000-000086240000}"/>
    <cellStyle name="20% - Accent4 2 2 4 10" xfId="9352" xr:uid="{00000000-0005-0000-0000-000087240000}"/>
    <cellStyle name="20% - Accent4 2 2 4 11" xfId="9353" xr:uid="{00000000-0005-0000-0000-000088240000}"/>
    <cellStyle name="20% - Accent4 2 2 4 12" xfId="9354" xr:uid="{00000000-0005-0000-0000-000089240000}"/>
    <cellStyle name="20% - Accent4 2 2 4 13" xfId="9355" xr:uid="{00000000-0005-0000-0000-00008A240000}"/>
    <cellStyle name="20% - Accent4 2 2 4 14" xfId="9356" xr:uid="{00000000-0005-0000-0000-00008B240000}"/>
    <cellStyle name="20% - Accent4 2 2 4 15" xfId="9357" xr:uid="{00000000-0005-0000-0000-00008C240000}"/>
    <cellStyle name="20% - Accent4 2 2 4 16" xfId="9358" xr:uid="{00000000-0005-0000-0000-00008D240000}"/>
    <cellStyle name="20% - Accent4 2 2 4 17" xfId="9359" xr:uid="{00000000-0005-0000-0000-00008E240000}"/>
    <cellStyle name="20% - Accent4 2 2 4 18" xfId="9360" xr:uid="{00000000-0005-0000-0000-00008F240000}"/>
    <cellStyle name="20% - Accent4 2 2 4 19" xfId="9361" xr:uid="{00000000-0005-0000-0000-000090240000}"/>
    <cellStyle name="20% - Accent4 2 2 4 2" xfId="9362" xr:uid="{00000000-0005-0000-0000-000091240000}"/>
    <cellStyle name="20% - Accent4 2 2 4 3" xfId="9363" xr:uid="{00000000-0005-0000-0000-000092240000}"/>
    <cellStyle name="20% - Accent4 2 2 4 4" xfId="9364" xr:uid="{00000000-0005-0000-0000-000093240000}"/>
    <cellStyle name="20% - Accent4 2 2 4 5" xfId="9365" xr:uid="{00000000-0005-0000-0000-000094240000}"/>
    <cellStyle name="20% - Accent4 2 2 4 6" xfId="9366" xr:uid="{00000000-0005-0000-0000-000095240000}"/>
    <cellStyle name="20% - Accent4 2 2 4 7" xfId="9367" xr:uid="{00000000-0005-0000-0000-000096240000}"/>
    <cellStyle name="20% - Accent4 2 2 4 8" xfId="9368" xr:uid="{00000000-0005-0000-0000-000097240000}"/>
    <cellStyle name="20% - Accent4 2 2 4 9" xfId="9369" xr:uid="{00000000-0005-0000-0000-000098240000}"/>
    <cellStyle name="20% - Accent4 2 2 40" xfId="9370" xr:uid="{00000000-0005-0000-0000-000099240000}"/>
    <cellStyle name="20% - Accent4 2 2 40 10" xfId="9371" xr:uid="{00000000-0005-0000-0000-00009A240000}"/>
    <cellStyle name="20% - Accent4 2 2 40 11" xfId="9372" xr:uid="{00000000-0005-0000-0000-00009B240000}"/>
    <cellStyle name="20% - Accent4 2 2 40 12" xfId="9373" xr:uid="{00000000-0005-0000-0000-00009C240000}"/>
    <cellStyle name="20% - Accent4 2 2 40 13" xfId="9374" xr:uid="{00000000-0005-0000-0000-00009D240000}"/>
    <cellStyle name="20% - Accent4 2 2 40 14" xfId="9375" xr:uid="{00000000-0005-0000-0000-00009E240000}"/>
    <cellStyle name="20% - Accent4 2 2 40 15" xfId="9376" xr:uid="{00000000-0005-0000-0000-00009F240000}"/>
    <cellStyle name="20% - Accent4 2 2 40 16" xfId="9377" xr:uid="{00000000-0005-0000-0000-0000A0240000}"/>
    <cellStyle name="20% - Accent4 2 2 40 17" xfId="9378" xr:uid="{00000000-0005-0000-0000-0000A1240000}"/>
    <cellStyle name="20% - Accent4 2 2 40 18" xfId="9379" xr:uid="{00000000-0005-0000-0000-0000A2240000}"/>
    <cellStyle name="20% - Accent4 2 2 40 19" xfId="9380" xr:uid="{00000000-0005-0000-0000-0000A3240000}"/>
    <cellStyle name="20% - Accent4 2 2 40 2" xfId="9381" xr:uid="{00000000-0005-0000-0000-0000A4240000}"/>
    <cellStyle name="20% - Accent4 2 2 40 3" xfId="9382" xr:uid="{00000000-0005-0000-0000-0000A5240000}"/>
    <cellStyle name="20% - Accent4 2 2 40 4" xfId="9383" xr:uid="{00000000-0005-0000-0000-0000A6240000}"/>
    <cellStyle name="20% - Accent4 2 2 40 5" xfId="9384" xr:uid="{00000000-0005-0000-0000-0000A7240000}"/>
    <cellStyle name="20% - Accent4 2 2 40 6" xfId="9385" xr:uid="{00000000-0005-0000-0000-0000A8240000}"/>
    <cellStyle name="20% - Accent4 2 2 40 7" xfId="9386" xr:uid="{00000000-0005-0000-0000-0000A9240000}"/>
    <cellStyle name="20% - Accent4 2 2 40 8" xfId="9387" xr:uid="{00000000-0005-0000-0000-0000AA240000}"/>
    <cellStyle name="20% - Accent4 2 2 40 9" xfId="9388" xr:uid="{00000000-0005-0000-0000-0000AB240000}"/>
    <cellStyle name="20% - Accent4 2 2 41" xfId="9389" xr:uid="{00000000-0005-0000-0000-0000AC240000}"/>
    <cellStyle name="20% - Accent4 2 2 41 10" xfId="9390" xr:uid="{00000000-0005-0000-0000-0000AD240000}"/>
    <cellStyle name="20% - Accent4 2 2 41 11" xfId="9391" xr:uid="{00000000-0005-0000-0000-0000AE240000}"/>
    <cellStyle name="20% - Accent4 2 2 41 12" xfId="9392" xr:uid="{00000000-0005-0000-0000-0000AF240000}"/>
    <cellStyle name="20% - Accent4 2 2 41 13" xfId="9393" xr:uid="{00000000-0005-0000-0000-0000B0240000}"/>
    <cellStyle name="20% - Accent4 2 2 41 14" xfId="9394" xr:uid="{00000000-0005-0000-0000-0000B1240000}"/>
    <cellStyle name="20% - Accent4 2 2 41 15" xfId="9395" xr:uid="{00000000-0005-0000-0000-0000B2240000}"/>
    <cellStyle name="20% - Accent4 2 2 41 16" xfId="9396" xr:uid="{00000000-0005-0000-0000-0000B3240000}"/>
    <cellStyle name="20% - Accent4 2 2 41 17" xfId="9397" xr:uid="{00000000-0005-0000-0000-0000B4240000}"/>
    <cellStyle name="20% - Accent4 2 2 41 18" xfId="9398" xr:uid="{00000000-0005-0000-0000-0000B5240000}"/>
    <cellStyle name="20% - Accent4 2 2 41 19" xfId="9399" xr:uid="{00000000-0005-0000-0000-0000B6240000}"/>
    <cellStyle name="20% - Accent4 2 2 41 2" xfId="9400" xr:uid="{00000000-0005-0000-0000-0000B7240000}"/>
    <cellStyle name="20% - Accent4 2 2 41 3" xfId="9401" xr:uid="{00000000-0005-0000-0000-0000B8240000}"/>
    <cellStyle name="20% - Accent4 2 2 41 4" xfId="9402" xr:uid="{00000000-0005-0000-0000-0000B9240000}"/>
    <cellStyle name="20% - Accent4 2 2 41 5" xfId="9403" xr:uid="{00000000-0005-0000-0000-0000BA240000}"/>
    <cellStyle name="20% - Accent4 2 2 41 6" xfId="9404" xr:uid="{00000000-0005-0000-0000-0000BB240000}"/>
    <cellStyle name="20% - Accent4 2 2 41 7" xfId="9405" xr:uid="{00000000-0005-0000-0000-0000BC240000}"/>
    <cellStyle name="20% - Accent4 2 2 41 8" xfId="9406" xr:uid="{00000000-0005-0000-0000-0000BD240000}"/>
    <cellStyle name="20% - Accent4 2 2 41 9" xfId="9407" xr:uid="{00000000-0005-0000-0000-0000BE240000}"/>
    <cellStyle name="20% - Accent4 2 2 42" xfId="9408" xr:uid="{00000000-0005-0000-0000-0000BF240000}"/>
    <cellStyle name="20% - Accent4 2 2 42 10" xfId="9409" xr:uid="{00000000-0005-0000-0000-0000C0240000}"/>
    <cellStyle name="20% - Accent4 2 2 42 11" xfId="9410" xr:uid="{00000000-0005-0000-0000-0000C1240000}"/>
    <cellStyle name="20% - Accent4 2 2 42 12" xfId="9411" xr:uid="{00000000-0005-0000-0000-0000C2240000}"/>
    <cellStyle name="20% - Accent4 2 2 42 13" xfId="9412" xr:uid="{00000000-0005-0000-0000-0000C3240000}"/>
    <cellStyle name="20% - Accent4 2 2 42 14" xfId="9413" xr:uid="{00000000-0005-0000-0000-0000C4240000}"/>
    <cellStyle name="20% - Accent4 2 2 42 15" xfId="9414" xr:uid="{00000000-0005-0000-0000-0000C5240000}"/>
    <cellStyle name="20% - Accent4 2 2 42 16" xfId="9415" xr:uid="{00000000-0005-0000-0000-0000C6240000}"/>
    <cellStyle name="20% - Accent4 2 2 42 17" xfId="9416" xr:uid="{00000000-0005-0000-0000-0000C7240000}"/>
    <cellStyle name="20% - Accent4 2 2 42 18" xfId="9417" xr:uid="{00000000-0005-0000-0000-0000C8240000}"/>
    <cellStyle name="20% - Accent4 2 2 42 19" xfId="9418" xr:uid="{00000000-0005-0000-0000-0000C9240000}"/>
    <cellStyle name="20% - Accent4 2 2 42 2" xfId="9419" xr:uid="{00000000-0005-0000-0000-0000CA240000}"/>
    <cellStyle name="20% - Accent4 2 2 42 3" xfId="9420" xr:uid="{00000000-0005-0000-0000-0000CB240000}"/>
    <cellStyle name="20% - Accent4 2 2 42 4" xfId="9421" xr:uid="{00000000-0005-0000-0000-0000CC240000}"/>
    <cellStyle name="20% - Accent4 2 2 42 5" xfId="9422" xr:uid="{00000000-0005-0000-0000-0000CD240000}"/>
    <cellStyle name="20% - Accent4 2 2 42 6" xfId="9423" xr:uid="{00000000-0005-0000-0000-0000CE240000}"/>
    <cellStyle name="20% - Accent4 2 2 42 7" xfId="9424" xr:uid="{00000000-0005-0000-0000-0000CF240000}"/>
    <cellStyle name="20% - Accent4 2 2 42 8" xfId="9425" xr:uid="{00000000-0005-0000-0000-0000D0240000}"/>
    <cellStyle name="20% - Accent4 2 2 42 9" xfId="9426" xr:uid="{00000000-0005-0000-0000-0000D1240000}"/>
    <cellStyle name="20% - Accent4 2 2 43" xfId="9427" xr:uid="{00000000-0005-0000-0000-0000D2240000}"/>
    <cellStyle name="20% - Accent4 2 2 43 10" xfId="9428" xr:uid="{00000000-0005-0000-0000-0000D3240000}"/>
    <cellStyle name="20% - Accent4 2 2 43 11" xfId="9429" xr:uid="{00000000-0005-0000-0000-0000D4240000}"/>
    <cellStyle name="20% - Accent4 2 2 43 12" xfId="9430" xr:uid="{00000000-0005-0000-0000-0000D5240000}"/>
    <cellStyle name="20% - Accent4 2 2 43 13" xfId="9431" xr:uid="{00000000-0005-0000-0000-0000D6240000}"/>
    <cellStyle name="20% - Accent4 2 2 43 14" xfId="9432" xr:uid="{00000000-0005-0000-0000-0000D7240000}"/>
    <cellStyle name="20% - Accent4 2 2 43 15" xfId="9433" xr:uid="{00000000-0005-0000-0000-0000D8240000}"/>
    <cellStyle name="20% - Accent4 2 2 43 16" xfId="9434" xr:uid="{00000000-0005-0000-0000-0000D9240000}"/>
    <cellStyle name="20% - Accent4 2 2 43 17" xfId="9435" xr:uid="{00000000-0005-0000-0000-0000DA240000}"/>
    <cellStyle name="20% - Accent4 2 2 43 18" xfId="9436" xr:uid="{00000000-0005-0000-0000-0000DB240000}"/>
    <cellStyle name="20% - Accent4 2 2 43 19" xfId="9437" xr:uid="{00000000-0005-0000-0000-0000DC240000}"/>
    <cellStyle name="20% - Accent4 2 2 43 2" xfId="9438" xr:uid="{00000000-0005-0000-0000-0000DD240000}"/>
    <cellStyle name="20% - Accent4 2 2 43 3" xfId="9439" xr:uid="{00000000-0005-0000-0000-0000DE240000}"/>
    <cellStyle name="20% - Accent4 2 2 43 4" xfId="9440" xr:uid="{00000000-0005-0000-0000-0000DF240000}"/>
    <cellStyle name="20% - Accent4 2 2 43 5" xfId="9441" xr:uid="{00000000-0005-0000-0000-0000E0240000}"/>
    <cellStyle name="20% - Accent4 2 2 43 6" xfId="9442" xr:uid="{00000000-0005-0000-0000-0000E1240000}"/>
    <cellStyle name="20% - Accent4 2 2 43 7" xfId="9443" xr:uid="{00000000-0005-0000-0000-0000E2240000}"/>
    <cellStyle name="20% - Accent4 2 2 43 8" xfId="9444" xr:uid="{00000000-0005-0000-0000-0000E3240000}"/>
    <cellStyle name="20% - Accent4 2 2 43 9" xfId="9445" xr:uid="{00000000-0005-0000-0000-0000E4240000}"/>
    <cellStyle name="20% - Accent4 2 2 44" xfId="9446" xr:uid="{00000000-0005-0000-0000-0000E5240000}"/>
    <cellStyle name="20% - Accent4 2 2 44 10" xfId="9447" xr:uid="{00000000-0005-0000-0000-0000E6240000}"/>
    <cellStyle name="20% - Accent4 2 2 44 11" xfId="9448" xr:uid="{00000000-0005-0000-0000-0000E7240000}"/>
    <cellStyle name="20% - Accent4 2 2 44 12" xfId="9449" xr:uid="{00000000-0005-0000-0000-0000E8240000}"/>
    <cellStyle name="20% - Accent4 2 2 44 13" xfId="9450" xr:uid="{00000000-0005-0000-0000-0000E9240000}"/>
    <cellStyle name="20% - Accent4 2 2 44 14" xfId="9451" xr:uid="{00000000-0005-0000-0000-0000EA240000}"/>
    <cellStyle name="20% - Accent4 2 2 44 15" xfId="9452" xr:uid="{00000000-0005-0000-0000-0000EB240000}"/>
    <cellStyle name="20% - Accent4 2 2 44 16" xfId="9453" xr:uid="{00000000-0005-0000-0000-0000EC240000}"/>
    <cellStyle name="20% - Accent4 2 2 44 17" xfId="9454" xr:uid="{00000000-0005-0000-0000-0000ED240000}"/>
    <cellStyle name="20% - Accent4 2 2 44 18" xfId="9455" xr:uid="{00000000-0005-0000-0000-0000EE240000}"/>
    <cellStyle name="20% - Accent4 2 2 44 19" xfId="9456" xr:uid="{00000000-0005-0000-0000-0000EF240000}"/>
    <cellStyle name="20% - Accent4 2 2 44 2" xfId="9457" xr:uid="{00000000-0005-0000-0000-0000F0240000}"/>
    <cellStyle name="20% - Accent4 2 2 44 3" xfId="9458" xr:uid="{00000000-0005-0000-0000-0000F1240000}"/>
    <cellStyle name="20% - Accent4 2 2 44 4" xfId="9459" xr:uid="{00000000-0005-0000-0000-0000F2240000}"/>
    <cellStyle name="20% - Accent4 2 2 44 5" xfId="9460" xr:uid="{00000000-0005-0000-0000-0000F3240000}"/>
    <cellStyle name="20% - Accent4 2 2 44 6" xfId="9461" xr:uid="{00000000-0005-0000-0000-0000F4240000}"/>
    <cellStyle name="20% - Accent4 2 2 44 7" xfId="9462" xr:uid="{00000000-0005-0000-0000-0000F5240000}"/>
    <cellStyle name="20% - Accent4 2 2 44 8" xfId="9463" xr:uid="{00000000-0005-0000-0000-0000F6240000}"/>
    <cellStyle name="20% - Accent4 2 2 44 9" xfId="9464" xr:uid="{00000000-0005-0000-0000-0000F7240000}"/>
    <cellStyle name="20% - Accent4 2 2 45" xfId="9465" xr:uid="{00000000-0005-0000-0000-0000F8240000}"/>
    <cellStyle name="20% - Accent4 2 2 45 10" xfId="9466" xr:uid="{00000000-0005-0000-0000-0000F9240000}"/>
    <cellStyle name="20% - Accent4 2 2 45 11" xfId="9467" xr:uid="{00000000-0005-0000-0000-0000FA240000}"/>
    <cellStyle name="20% - Accent4 2 2 45 12" xfId="9468" xr:uid="{00000000-0005-0000-0000-0000FB240000}"/>
    <cellStyle name="20% - Accent4 2 2 45 13" xfId="9469" xr:uid="{00000000-0005-0000-0000-0000FC240000}"/>
    <cellStyle name="20% - Accent4 2 2 45 14" xfId="9470" xr:uid="{00000000-0005-0000-0000-0000FD240000}"/>
    <cellStyle name="20% - Accent4 2 2 45 15" xfId="9471" xr:uid="{00000000-0005-0000-0000-0000FE240000}"/>
    <cellStyle name="20% - Accent4 2 2 45 16" xfId="9472" xr:uid="{00000000-0005-0000-0000-0000FF240000}"/>
    <cellStyle name="20% - Accent4 2 2 45 17" xfId="9473" xr:uid="{00000000-0005-0000-0000-000000250000}"/>
    <cellStyle name="20% - Accent4 2 2 45 18" xfId="9474" xr:uid="{00000000-0005-0000-0000-000001250000}"/>
    <cellStyle name="20% - Accent4 2 2 45 19" xfId="9475" xr:uid="{00000000-0005-0000-0000-000002250000}"/>
    <cellStyle name="20% - Accent4 2 2 45 2" xfId="9476" xr:uid="{00000000-0005-0000-0000-000003250000}"/>
    <cellStyle name="20% - Accent4 2 2 45 3" xfId="9477" xr:uid="{00000000-0005-0000-0000-000004250000}"/>
    <cellStyle name="20% - Accent4 2 2 45 4" xfId="9478" xr:uid="{00000000-0005-0000-0000-000005250000}"/>
    <cellStyle name="20% - Accent4 2 2 45 5" xfId="9479" xr:uid="{00000000-0005-0000-0000-000006250000}"/>
    <cellStyle name="20% - Accent4 2 2 45 6" xfId="9480" xr:uid="{00000000-0005-0000-0000-000007250000}"/>
    <cellStyle name="20% - Accent4 2 2 45 7" xfId="9481" xr:uid="{00000000-0005-0000-0000-000008250000}"/>
    <cellStyle name="20% - Accent4 2 2 45 8" xfId="9482" xr:uid="{00000000-0005-0000-0000-000009250000}"/>
    <cellStyle name="20% - Accent4 2 2 45 9" xfId="9483" xr:uid="{00000000-0005-0000-0000-00000A250000}"/>
    <cellStyle name="20% - Accent4 2 2 46" xfId="9484" xr:uid="{00000000-0005-0000-0000-00000B250000}"/>
    <cellStyle name="20% - Accent4 2 2 46 10" xfId="9485" xr:uid="{00000000-0005-0000-0000-00000C250000}"/>
    <cellStyle name="20% - Accent4 2 2 46 11" xfId="9486" xr:uid="{00000000-0005-0000-0000-00000D250000}"/>
    <cellStyle name="20% - Accent4 2 2 46 12" xfId="9487" xr:uid="{00000000-0005-0000-0000-00000E250000}"/>
    <cellStyle name="20% - Accent4 2 2 46 13" xfId="9488" xr:uid="{00000000-0005-0000-0000-00000F250000}"/>
    <cellStyle name="20% - Accent4 2 2 46 14" xfId="9489" xr:uid="{00000000-0005-0000-0000-000010250000}"/>
    <cellStyle name="20% - Accent4 2 2 46 15" xfId="9490" xr:uid="{00000000-0005-0000-0000-000011250000}"/>
    <cellStyle name="20% - Accent4 2 2 46 16" xfId="9491" xr:uid="{00000000-0005-0000-0000-000012250000}"/>
    <cellStyle name="20% - Accent4 2 2 46 17" xfId="9492" xr:uid="{00000000-0005-0000-0000-000013250000}"/>
    <cellStyle name="20% - Accent4 2 2 46 18" xfId="9493" xr:uid="{00000000-0005-0000-0000-000014250000}"/>
    <cellStyle name="20% - Accent4 2 2 46 19" xfId="9494" xr:uid="{00000000-0005-0000-0000-000015250000}"/>
    <cellStyle name="20% - Accent4 2 2 46 2" xfId="9495" xr:uid="{00000000-0005-0000-0000-000016250000}"/>
    <cellStyle name="20% - Accent4 2 2 46 3" xfId="9496" xr:uid="{00000000-0005-0000-0000-000017250000}"/>
    <cellStyle name="20% - Accent4 2 2 46 4" xfId="9497" xr:uid="{00000000-0005-0000-0000-000018250000}"/>
    <cellStyle name="20% - Accent4 2 2 46 5" xfId="9498" xr:uid="{00000000-0005-0000-0000-000019250000}"/>
    <cellStyle name="20% - Accent4 2 2 46 6" xfId="9499" xr:uid="{00000000-0005-0000-0000-00001A250000}"/>
    <cellStyle name="20% - Accent4 2 2 46 7" xfId="9500" xr:uid="{00000000-0005-0000-0000-00001B250000}"/>
    <cellStyle name="20% - Accent4 2 2 46 8" xfId="9501" xr:uid="{00000000-0005-0000-0000-00001C250000}"/>
    <cellStyle name="20% - Accent4 2 2 46 9" xfId="9502" xr:uid="{00000000-0005-0000-0000-00001D250000}"/>
    <cellStyle name="20% - Accent4 2 2 47" xfId="9503" xr:uid="{00000000-0005-0000-0000-00001E250000}"/>
    <cellStyle name="20% - Accent4 2 2 47 10" xfId="9504" xr:uid="{00000000-0005-0000-0000-00001F250000}"/>
    <cellStyle name="20% - Accent4 2 2 47 11" xfId="9505" xr:uid="{00000000-0005-0000-0000-000020250000}"/>
    <cellStyle name="20% - Accent4 2 2 47 12" xfId="9506" xr:uid="{00000000-0005-0000-0000-000021250000}"/>
    <cellStyle name="20% - Accent4 2 2 47 13" xfId="9507" xr:uid="{00000000-0005-0000-0000-000022250000}"/>
    <cellStyle name="20% - Accent4 2 2 47 14" xfId="9508" xr:uid="{00000000-0005-0000-0000-000023250000}"/>
    <cellStyle name="20% - Accent4 2 2 47 15" xfId="9509" xr:uid="{00000000-0005-0000-0000-000024250000}"/>
    <cellStyle name="20% - Accent4 2 2 47 16" xfId="9510" xr:uid="{00000000-0005-0000-0000-000025250000}"/>
    <cellStyle name="20% - Accent4 2 2 47 17" xfId="9511" xr:uid="{00000000-0005-0000-0000-000026250000}"/>
    <cellStyle name="20% - Accent4 2 2 47 18" xfId="9512" xr:uid="{00000000-0005-0000-0000-000027250000}"/>
    <cellStyle name="20% - Accent4 2 2 47 19" xfId="9513" xr:uid="{00000000-0005-0000-0000-000028250000}"/>
    <cellStyle name="20% - Accent4 2 2 47 2" xfId="9514" xr:uid="{00000000-0005-0000-0000-000029250000}"/>
    <cellStyle name="20% - Accent4 2 2 47 3" xfId="9515" xr:uid="{00000000-0005-0000-0000-00002A250000}"/>
    <cellStyle name="20% - Accent4 2 2 47 4" xfId="9516" xr:uid="{00000000-0005-0000-0000-00002B250000}"/>
    <cellStyle name="20% - Accent4 2 2 47 5" xfId="9517" xr:uid="{00000000-0005-0000-0000-00002C250000}"/>
    <cellStyle name="20% - Accent4 2 2 47 6" xfId="9518" xr:uid="{00000000-0005-0000-0000-00002D250000}"/>
    <cellStyle name="20% - Accent4 2 2 47 7" xfId="9519" xr:uid="{00000000-0005-0000-0000-00002E250000}"/>
    <cellStyle name="20% - Accent4 2 2 47 8" xfId="9520" xr:uid="{00000000-0005-0000-0000-00002F250000}"/>
    <cellStyle name="20% - Accent4 2 2 47 9" xfId="9521" xr:uid="{00000000-0005-0000-0000-000030250000}"/>
    <cellStyle name="20% - Accent4 2 2 48" xfId="9522" xr:uid="{00000000-0005-0000-0000-000031250000}"/>
    <cellStyle name="20% - Accent4 2 2 48 10" xfId="9523" xr:uid="{00000000-0005-0000-0000-000032250000}"/>
    <cellStyle name="20% - Accent4 2 2 48 11" xfId="9524" xr:uid="{00000000-0005-0000-0000-000033250000}"/>
    <cellStyle name="20% - Accent4 2 2 48 12" xfId="9525" xr:uid="{00000000-0005-0000-0000-000034250000}"/>
    <cellStyle name="20% - Accent4 2 2 48 13" xfId="9526" xr:uid="{00000000-0005-0000-0000-000035250000}"/>
    <cellStyle name="20% - Accent4 2 2 48 14" xfId="9527" xr:uid="{00000000-0005-0000-0000-000036250000}"/>
    <cellStyle name="20% - Accent4 2 2 48 15" xfId="9528" xr:uid="{00000000-0005-0000-0000-000037250000}"/>
    <cellStyle name="20% - Accent4 2 2 48 16" xfId="9529" xr:uid="{00000000-0005-0000-0000-000038250000}"/>
    <cellStyle name="20% - Accent4 2 2 48 17" xfId="9530" xr:uid="{00000000-0005-0000-0000-000039250000}"/>
    <cellStyle name="20% - Accent4 2 2 48 18" xfId="9531" xr:uid="{00000000-0005-0000-0000-00003A250000}"/>
    <cellStyle name="20% - Accent4 2 2 48 19" xfId="9532" xr:uid="{00000000-0005-0000-0000-00003B250000}"/>
    <cellStyle name="20% - Accent4 2 2 48 2" xfId="9533" xr:uid="{00000000-0005-0000-0000-00003C250000}"/>
    <cellStyle name="20% - Accent4 2 2 48 3" xfId="9534" xr:uid="{00000000-0005-0000-0000-00003D250000}"/>
    <cellStyle name="20% - Accent4 2 2 48 4" xfId="9535" xr:uid="{00000000-0005-0000-0000-00003E250000}"/>
    <cellStyle name="20% - Accent4 2 2 48 5" xfId="9536" xr:uid="{00000000-0005-0000-0000-00003F250000}"/>
    <cellStyle name="20% - Accent4 2 2 48 6" xfId="9537" xr:uid="{00000000-0005-0000-0000-000040250000}"/>
    <cellStyle name="20% - Accent4 2 2 48 7" xfId="9538" xr:uid="{00000000-0005-0000-0000-000041250000}"/>
    <cellStyle name="20% - Accent4 2 2 48 8" xfId="9539" xr:uid="{00000000-0005-0000-0000-000042250000}"/>
    <cellStyle name="20% - Accent4 2 2 48 9" xfId="9540" xr:uid="{00000000-0005-0000-0000-000043250000}"/>
    <cellStyle name="20% - Accent4 2 2 49" xfId="9541" xr:uid="{00000000-0005-0000-0000-000044250000}"/>
    <cellStyle name="20% - Accent4 2 2 49 10" xfId="9542" xr:uid="{00000000-0005-0000-0000-000045250000}"/>
    <cellStyle name="20% - Accent4 2 2 49 11" xfId="9543" xr:uid="{00000000-0005-0000-0000-000046250000}"/>
    <cellStyle name="20% - Accent4 2 2 49 12" xfId="9544" xr:uid="{00000000-0005-0000-0000-000047250000}"/>
    <cellStyle name="20% - Accent4 2 2 49 13" xfId="9545" xr:uid="{00000000-0005-0000-0000-000048250000}"/>
    <cellStyle name="20% - Accent4 2 2 49 14" xfId="9546" xr:uid="{00000000-0005-0000-0000-000049250000}"/>
    <cellStyle name="20% - Accent4 2 2 49 15" xfId="9547" xr:uid="{00000000-0005-0000-0000-00004A250000}"/>
    <cellStyle name="20% - Accent4 2 2 49 16" xfId="9548" xr:uid="{00000000-0005-0000-0000-00004B250000}"/>
    <cellStyle name="20% - Accent4 2 2 49 17" xfId="9549" xr:uid="{00000000-0005-0000-0000-00004C250000}"/>
    <cellStyle name="20% - Accent4 2 2 49 18" xfId="9550" xr:uid="{00000000-0005-0000-0000-00004D250000}"/>
    <cellStyle name="20% - Accent4 2 2 49 19" xfId="9551" xr:uid="{00000000-0005-0000-0000-00004E250000}"/>
    <cellStyle name="20% - Accent4 2 2 49 2" xfId="9552" xr:uid="{00000000-0005-0000-0000-00004F250000}"/>
    <cellStyle name="20% - Accent4 2 2 49 3" xfId="9553" xr:uid="{00000000-0005-0000-0000-000050250000}"/>
    <cellStyle name="20% - Accent4 2 2 49 4" xfId="9554" xr:uid="{00000000-0005-0000-0000-000051250000}"/>
    <cellStyle name="20% - Accent4 2 2 49 5" xfId="9555" xr:uid="{00000000-0005-0000-0000-000052250000}"/>
    <cellStyle name="20% - Accent4 2 2 49 6" xfId="9556" xr:uid="{00000000-0005-0000-0000-000053250000}"/>
    <cellStyle name="20% - Accent4 2 2 49 7" xfId="9557" xr:uid="{00000000-0005-0000-0000-000054250000}"/>
    <cellStyle name="20% - Accent4 2 2 49 8" xfId="9558" xr:uid="{00000000-0005-0000-0000-000055250000}"/>
    <cellStyle name="20% - Accent4 2 2 49 9" xfId="9559" xr:uid="{00000000-0005-0000-0000-000056250000}"/>
    <cellStyle name="20% - Accent4 2 2 5" xfId="9560" xr:uid="{00000000-0005-0000-0000-000057250000}"/>
    <cellStyle name="20% - Accent4 2 2 5 10" xfId="9561" xr:uid="{00000000-0005-0000-0000-000058250000}"/>
    <cellStyle name="20% - Accent4 2 2 5 11" xfId="9562" xr:uid="{00000000-0005-0000-0000-000059250000}"/>
    <cellStyle name="20% - Accent4 2 2 5 12" xfId="9563" xr:uid="{00000000-0005-0000-0000-00005A250000}"/>
    <cellStyle name="20% - Accent4 2 2 5 13" xfId="9564" xr:uid="{00000000-0005-0000-0000-00005B250000}"/>
    <cellStyle name="20% - Accent4 2 2 5 14" xfId="9565" xr:uid="{00000000-0005-0000-0000-00005C250000}"/>
    <cellStyle name="20% - Accent4 2 2 5 15" xfId="9566" xr:uid="{00000000-0005-0000-0000-00005D250000}"/>
    <cellStyle name="20% - Accent4 2 2 5 16" xfId="9567" xr:uid="{00000000-0005-0000-0000-00005E250000}"/>
    <cellStyle name="20% - Accent4 2 2 5 17" xfId="9568" xr:uid="{00000000-0005-0000-0000-00005F250000}"/>
    <cellStyle name="20% - Accent4 2 2 5 18" xfId="9569" xr:uid="{00000000-0005-0000-0000-000060250000}"/>
    <cellStyle name="20% - Accent4 2 2 5 19" xfId="9570" xr:uid="{00000000-0005-0000-0000-000061250000}"/>
    <cellStyle name="20% - Accent4 2 2 5 2" xfId="9571" xr:uid="{00000000-0005-0000-0000-000062250000}"/>
    <cellStyle name="20% - Accent4 2 2 5 3" xfId="9572" xr:uid="{00000000-0005-0000-0000-000063250000}"/>
    <cellStyle name="20% - Accent4 2 2 5 4" xfId="9573" xr:uid="{00000000-0005-0000-0000-000064250000}"/>
    <cellStyle name="20% - Accent4 2 2 5 5" xfId="9574" xr:uid="{00000000-0005-0000-0000-000065250000}"/>
    <cellStyle name="20% - Accent4 2 2 5 6" xfId="9575" xr:uid="{00000000-0005-0000-0000-000066250000}"/>
    <cellStyle name="20% - Accent4 2 2 5 7" xfId="9576" xr:uid="{00000000-0005-0000-0000-000067250000}"/>
    <cellStyle name="20% - Accent4 2 2 5 8" xfId="9577" xr:uid="{00000000-0005-0000-0000-000068250000}"/>
    <cellStyle name="20% - Accent4 2 2 5 9" xfId="9578" xr:uid="{00000000-0005-0000-0000-000069250000}"/>
    <cellStyle name="20% - Accent4 2 2 50" xfId="9579" xr:uid="{00000000-0005-0000-0000-00006A250000}"/>
    <cellStyle name="20% - Accent4 2 2 50 10" xfId="9580" xr:uid="{00000000-0005-0000-0000-00006B250000}"/>
    <cellStyle name="20% - Accent4 2 2 50 11" xfId="9581" xr:uid="{00000000-0005-0000-0000-00006C250000}"/>
    <cellStyle name="20% - Accent4 2 2 50 12" xfId="9582" xr:uid="{00000000-0005-0000-0000-00006D250000}"/>
    <cellStyle name="20% - Accent4 2 2 50 13" xfId="9583" xr:uid="{00000000-0005-0000-0000-00006E250000}"/>
    <cellStyle name="20% - Accent4 2 2 50 14" xfId="9584" xr:uid="{00000000-0005-0000-0000-00006F250000}"/>
    <cellStyle name="20% - Accent4 2 2 50 15" xfId="9585" xr:uid="{00000000-0005-0000-0000-000070250000}"/>
    <cellStyle name="20% - Accent4 2 2 50 16" xfId="9586" xr:uid="{00000000-0005-0000-0000-000071250000}"/>
    <cellStyle name="20% - Accent4 2 2 50 17" xfId="9587" xr:uid="{00000000-0005-0000-0000-000072250000}"/>
    <cellStyle name="20% - Accent4 2 2 50 18" xfId="9588" xr:uid="{00000000-0005-0000-0000-000073250000}"/>
    <cellStyle name="20% - Accent4 2 2 50 19" xfId="9589" xr:uid="{00000000-0005-0000-0000-000074250000}"/>
    <cellStyle name="20% - Accent4 2 2 50 2" xfId="9590" xr:uid="{00000000-0005-0000-0000-000075250000}"/>
    <cellStyle name="20% - Accent4 2 2 50 3" xfId="9591" xr:uid="{00000000-0005-0000-0000-000076250000}"/>
    <cellStyle name="20% - Accent4 2 2 50 4" xfId="9592" xr:uid="{00000000-0005-0000-0000-000077250000}"/>
    <cellStyle name="20% - Accent4 2 2 50 5" xfId="9593" xr:uid="{00000000-0005-0000-0000-000078250000}"/>
    <cellStyle name="20% - Accent4 2 2 50 6" xfId="9594" xr:uid="{00000000-0005-0000-0000-000079250000}"/>
    <cellStyle name="20% - Accent4 2 2 50 7" xfId="9595" xr:uid="{00000000-0005-0000-0000-00007A250000}"/>
    <cellStyle name="20% - Accent4 2 2 50 8" xfId="9596" xr:uid="{00000000-0005-0000-0000-00007B250000}"/>
    <cellStyle name="20% - Accent4 2 2 50 9" xfId="9597" xr:uid="{00000000-0005-0000-0000-00007C250000}"/>
    <cellStyle name="20% - Accent4 2 2 51" xfId="9598" xr:uid="{00000000-0005-0000-0000-00007D250000}"/>
    <cellStyle name="20% - Accent4 2 2 51 10" xfId="9599" xr:uid="{00000000-0005-0000-0000-00007E250000}"/>
    <cellStyle name="20% - Accent4 2 2 51 11" xfId="9600" xr:uid="{00000000-0005-0000-0000-00007F250000}"/>
    <cellStyle name="20% - Accent4 2 2 51 12" xfId="9601" xr:uid="{00000000-0005-0000-0000-000080250000}"/>
    <cellStyle name="20% - Accent4 2 2 51 13" xfId="9602" xr:uid="{00000000-0005-0000-0000-000081250000}"/>
    <cellStyle name="20% - Accent4 2 2 51 14" xfId="9603" xr:uid="{00000000-0005-0000-0000-000082250000}"/>
    <cellStyle name="20% - Accent4 2 2 51 15" xfId="9604" xr:uid="{00000000-0005-0000-0000-000083250000}"/>
    <cellStyle name="20% - Accent4 2 2 51 16" xfId="9605" xr:uid="{00000000-0005-0000-0000-000084250000}"/>
    <cellStyle name="20% - Accent4 2 2 51 17" xfId="9606" xr:uid="{00000000-0005-0000-0000-000085250000}"/>
    <cellStyle name="20% - Accent4 2 2 51 18" xfId="9607" xr:uid="{00000000-0005-0000-0000-000086250000}"/>
    <cellStyle name="20% - Accent4 2 2 51 19" xfId="9608" xr:uid="{00000000-0005-0000-0000-000087250000}"/>
    <cellStyle name="20% - Accent4 2 2 51 2" xfId="9609" xr:uid="{00000000-0005-0000-0000-000088250000}"/>
    <cellStyle name="20% - Accent4 2 2 51 3" xfId="9610" xr:uid="{00000000-0005-0000-0000-000089250000}"/>
    <cellStyle name="20% - Accent4 2 2 51 4" xfId="9611" xr:uid="{00000000-0005-0000-0000-00008A250000}"/>
    <cellStyle name="20% - Accent4 2 2 51 5" xfId="9612" xr:uid="{00000000-0005-0000-0000-00008B250000}"/>
    <cellStyle name="20% - Accent4 2 2 51 6" xfId="9613" xr:uid="{00000000-0005-0000-0000-00008C250000}"/>
    <cellStyle name="20% - Accent4 2 2 51 7" xfId="9614" xr:uid="{00000000-0005-0000-0000-00008D250000}"/>
    <cellStyle name="20% - Accent4 2 2 51 8" xfId="9615" xr:uid="{00000000-0005-0000-0000-00008E250000}"/>
    <cellStyle name="20% - Accent4 2 2 51 9" xfId="9616" xr:uid="{00000000-0005-0000-0000-00008F250000}"/>
    <cellStyle name="20% - Accent4 2 2 52" xfId="9617" xr:uid="{00000000-0005-0000-0000-000090250000}"/>
    <cellStyle name="20% - Accent4 2 2 52 10" xfId="9618" xr:uid="{00000000-0005-0000-0000-000091250000}"/>
    <cellStyle name="20% - Accent4 2 2 52 11" xfId="9619" xr:uid="{00000000-0005-0000-0000-000092250000}"/>
    <cellStyle name="20% - Accent4 2 2 52 12" xfId="9620" xr:uid="{00000000-0005-0000-0000-000093250000}"/>
    <cellStyle name="20% - Accent4 2 2 52 13" xfId="9621" xr:uid="{00000000-0005-0000-0000-000094250000}"/>
    <cellStyle name="20% - Accent4 2 2 52 14" xfId="9622" xr:uid="{00000000-0005-0000-0000-000095250000}"/>
    <cellStyle name="20% - Accent4 2 2 52 15" xfId="9623" xr:uid="{00000000-0005-0000-0000-000096250000}"/>
    <cellStyle name="20% - Accent4 2 2 52 16" xfId="9624" xr:uid="{00000000-0005-0000-0000-000097250000}"/>
    <cellStyle name="20% - Accent4 2 2 52 17" xfId="9625" xr:uid="{00000000-0005-0000-0000-000098250000}"/>
    <cellStyle name="20% - Accent4 2 2 52 18" xfId="9626" xr:uid="{00000000-0005-0000-0000-000099250000}"/>
    <cellStyle name="20% - Accent4 2 2 52 19" xfId="9627" xr:uid="{00000000-0005-0000-0000-00009A250000}"/>
    <cellStyle name="20% - Accent4 2 2 52 2" xfId="9628" xr:uid="{00000000-0005-0000-0000-00009B250000}"/>
    <cellStyle name="20% - Accent4 2 2 52 3" xfId="9629" xr:uid="{00000000-0005-0000-0000-00009C250000}"/>
    <cellStyle name="20% - Accent4 2 2 52 4" xfId="9630" xr:uid="{00000000-0005-0000-0000-00009D250000}"/>
    <cellStyle name="20% - Accent4 2 2 52 5" xfId="9631" xr:uid="{00000000-0005-0000-0000-00009E250000}"/>
    <cellStyle name="20% - Accent4 2 2 52 6" xfId="9632" xr:uid="{00000000-0005-0000-0000-00009F250000}"/>
    <cellStyle name="20% - Accent4 2 2 52 7" xfId="9633" xr:uid="{00000000-0005-0000-0000-0000A0250000}"/>
    <cellStyle name="20% - Accent4 2 2 52 8" xfId="9634" xr:uid="{00000000-0005-0000-0000-0000A1250000}"/>
    <cellStyle name="20% - Accent4 2 2 52 9" xfId="9635" xr:uid="{00000000-0005-0000-0000-0000A2250000}"/>
    <cellStyle name="20% - Accent4 2 2 53" xfId="9636" xr:uid="{00000000-0005-0000-0000-0000A3250000}"/>
    <cellStyle name="20% - Accent4 2 2 53 10" xfId="9637" xr:uid="{00000000-0005-0000-0000-0000A4250000}"/>
    <cellStyle name="20% - Accent4 2 2 53 11" xfId="9638" xr:uid="{00000000-0005-0000-0000-0000A5250000}"/>
    <cellStyle name="20% - Accent4 2 2 53 12" xfId="9639" xr:uid="{00000000-0005-0000-0000-0000A6250000}"/>
    <cellStyle name="20% - Accent4 2 2 53 13" xfId="9640" xr:uid="{00000000-0005-0000-0000-0000A7250000}"/>
    <cellStyle name="20% - Accent4 2 2 53 14" xfId="9641" xr:uid="{00000000-0005-0000-0000-0000A8250000}"/>
    <cellStyle name="20% - Accent4 2 2 53 15" xfId="9642" xr:uid="{00000000-0005-0000-0000-0000A9250000}"/>
    <cellStyle name="20% - Accent4 2 2 53 16" xfId="9643" xr:uid="{00000000-0005-0000-0000-0000AA250000}"/>
    <cellStyle name="20% - Accent4 2 2 53 17" xfId="9644" xr:uid="{00000000-0005-0000-0000-0000AB250000}"/>
    <cellStyle name="20% - Accent4 2 2 53 18" xfId="9645" xr:uid="{00000000-0005-0000-0000-0000AC250000}"/>
    <cellStyle name="20% - Accent4 2 2 53 19" xfId="9646" xr:uid="{00000000-0005-0000-0000-0000AD250000}"/>
    <cellStyle name="20% - Accent4 2 2 53 2" xfId="9647" xr:uid="{00000000-0005-0000-0000-0000AE250000}"/>
    <cellStyle name="20% - Accent4 2 2 53 3" xfId="9648" xr:uid="{00000000-0005-0000-0000-0000AF250000}"/>
    <cellStyle name="20% - Accent4 2 2 53 4" xfId="9649" xr:uid="{00000000-0005-0000-0000-0000B0250000}"/>
    <cellStyle name="20% - Accent4 2 2 53 5" xfId="9650" xr:uid="{00000000-0005-0000-0000-0000B1250000}"/>
    <cellStyle name="20% - Accent4 2 2 53 6" xfId="9651" xr:uid="{00000000-0005-0000-0000-0000B2250000}"/>
    <cellStyle name="20% - Accent4 2 2 53 7" xfId="9652" xr:uid="{00000000-0005-0000-0000-0000B3250000}"/>
    <cellStyle name="20% - Accent4 2 2 53 8" xfId="9653" xr:uid="{00000000-0005-0000-0000-0000B4250000}"/>
    <cellStyle name="20% - Accent4 2 2 53 9" xfId="9654" xr:uid="{00000000-0005-0000-0000-0000B5250000}"/>
    <cellStyle name="20% - Accent4 2 2 54" xfId="9655" xr:uid="{00000000-0005-0000-0000-0000B6250000}"/>
    <cellStyle name="20% - Accent4 2 2 54 10" xfId="9656" xr:uid="{00000000-0005-0000-0000-0000B7250000}"/>
    <cellStyle name="20% - Accent4 2 2 54 11" xfId="9657" xr:uid="{00000000-0005-0000-0000-0000B8250000}"/>
    <cellStyle name="20% - Accent4 2 2 54 12" xfId="9658" xr:uid="{00000000-0005-0000-0000-0000B9250000}"/>
    <cellStyle name="20% - Accent4 2 2 54 13" xfId="9659" xr:uid="{00000000-0005-0000-0000-0000BA250000}"/>
    <cellStyle name="20% - Accent4 2 2 54 14" xfId="9660" xr:uid="{00000000-0005-0000-0000-0000BB250000}"/>
    <cellStyle name="20% - Accent4 2 2 54 15" xfId="9661" xr:uid="{00000000-0005-0000-0000-0000BC250000}"/>
    <cellStyle name="20% - Accent4 2 2 54 16" xfId="9662" xr:uid="{00000000-0005-0000-0000-0000BD250000}"/>
    <cellStyle name="20% - Accent4 2 2 54 17" xfId="9663" xr:uid="{00000000-0005-0000-0000-0000BE250000}"/>
    <cellStyle name="20% - Accent4 2 2 54 18" xfId="9664" xr:uid="{00000000-0005-0000-0000-0000BF250000}"/>
    <cellStyle name="20% - Accent4 2 2 54 19" xfId="9665" xr:uid="{00000000-0005-0000-0000-0000C0250000}"/>
    <cellStyle name="20% - Accent4 2 2 54 2" xfId="9666" xr:uid="{00000000-0005-0000-0000-0000C1250000}"/>
    <cellStyle name="20% - Accent4 2 2 54 3" xfId="9667" xr:uid="{00000000-0005-0000-0000-0000C2250000}"/>
    <cellStyle name="20% - Accent4 2 2 54 4" xfId="9668" xr:uid="{00000000-0005-0000-0000-0000C3250000}"/>
    <cellStyle name="20% - Accent4 2 2 54 5" xfId="9669" xr:uid="{00000000-0005-0000-0000-0000C4250000}"/>
    <cellStyle name="20% - Accent4 2 2 54 6" xfId="9670" xr:uid="{00000000-0005-0000-0000-0000C5250000}"/>
    <cellStyle name="20% - Accent4 2 2 54 7" xfId="9671" xr:uid="{00000000-0005-0000-0000-0000C6250000}"/>
    <cellStyle name="20% - Accent4 2 2 54 8" xfId="9672" xr:uid="{00000000-0005-0000-0000-0000C7250000}"/>
    <cellStyle name="20% - Accent4 2 2 54 9" xfId="9673" xr:uid="{00000000-0005-0000-0000-0000C8250000}"/>
    <cellStyle name="20% - Accent4 2 2 55" xfId="9674" xr:uid="{00000000-0005-0000-0000-0000C9250000}"/>
    <cellStyle name="20% - Accent4 2 2 55 10" xfId="9675" xr:uid="{00000000-0005-0000-0000-0000CA250000}"/>
    <cellStyle name="20% - Accent4 2 2 55 11" xfId="9676" xr:uid="{00000000-0005-0000-0000-0000CB250000}"/>
    <cellStyle name="20% - Accent4 2 2 55 12" xfId="9677" xr:uid="{00000000-0005-0000-0000-0000CC250000}"/>
    <cellStyle name="20% - Accent4 2 2 55 13" xfId="9678" xr:uid="{00000000-0005-0000-0000-0000CD250000}"/>
    <cellStyle name="20% - Accent4 2 2 55 14" xfId="9679" xr:uid="{00000000-0005-0000-0000-0000CE250000}"/>
    <cellStyle name="20% - Accent4 2 2 55 15" xfId="9680" xr:uid="{00000000-0005-0000-0000-0000CF250000}"/>
    <cellStyle name="20% - Accent4 2 2 55 16" xfId="9681" xr:uid="{00000000-0005-0000-0000-0000D0250000}"/>
    <cellStyle name="20% - Accent4 2 2 55 17" xfId="9682" xr:uid="{00000000-0005-0000-0000-0000D1250000}"/>
    <cellStyle name="20% - Accent4 2 2 55 18" xfId="9683" xr:uid="{00000000-0005-0000-0000-0000D2250000}"/>
    <cellStyle name="20% - Accent4 2 2 55 19" xfId="9684" xr:uid="{00000000-0005-0000-0000-0000D3250000}"/>
    <cellStyle name="20% - Accent4 2 2 55 2" xfId="9685" xr:uid="{00000000-0005-0000-0000-0000D4250000}"/>
    <cellStyle name="20% - Accent4 2 2 55 3" xfId="9686" xr:uid="{00000000-0005-0000-0000-0000D5250000}"/>
    <cellStyle name="20% - Accent4 2 2 55 4" xfId="9687" xr:uid="{00000000-0005-0000-0000-0000D6250000}"/>
    <cellStyle name="20% - Accent4 2 2 55 5" xfId="9688" xr:uid="{00000000-0005-0000-0000-0000D7250000}"/>
    <cellStyle name="20% - Accent4 2 2 55 6" xfId="9689" xr:uid="{00000000-0005-0000-0000-0000D8250000}"/>
    <cellStyle name="20% - Accent4 2 2 55 7" xfId="9690" xr:uid="{00000000-0005-0000-0000-0000D9250000}"/>
    <cellStyle name="20% - Accent4 2 2 55 8" xfId="9691" xr:uid="{00000000-0005-0000-0000-0000DA250000}"/>
    <cellStyle name="20% - Accent4 2 2 55 9" xfId="9692" xr:uid="{00000000-0005-0000-0000-0000DB250000}"/>
    <cellStyle name="20% - Accent4 2 2 56" xfId="9693" xr:uid="{00000000-0005-0000-0000-0000DC250000}"/>
    <cellStyle name="20% - Accent4 2 2 56 10" xfId="9694" xr:uid="{00000000-0005-0000-0000-0000DD250000}"/>
    <cellStyle name="20% - Accent4 2 2 56 11" xfId="9695" xr:uid="{00000000-0005-0000-0000-0000DE250000}"/>
    <cellStyle name="20% - Accent4 2 2 56 12" xfId="9696" xr:uid="{00000000-0005-0000-0000-0000DF250000}"/>
    <cellStyle name="20% - Accent4 2 2 56 13" xfId="9697" xr:uid="{00000000-0005-0000-0000-0000E0250000}"/>
    <cellStyle name="20% - Accent4 2 2 56 14" xfId="9698" xr:uid="{00000000-0005-0000-0000-0000E1250000}"/>
    <cellStyle name="20% - Accent4 2 2 56 15" xfId="9699" xr:uid="{00000000-0005-0000-0000-0000E2250000}"/>
    <cellStyle name="20% - Accent4 2 2 56 16" xfId="9700" xr:uid="{00000000-0005-0000-0000-0000E3250000}"/>
    <cellStyle name="20% - Accent4 2 2 56 17" xfId="9701" xr:uid="{00000000-0005-0000-0000-0000E4250000}"/>
    <cellStyle name="20% - Accent4 2 2 56 18" xfId="9702" xr:uid="{00000000-0005-0000-0000-0000E5250000}"/>
    <cellStyle name="20% - Accent4 2 2 56 19" xfId="9703" xr:uid="{00000000-0005-0000-0000-0000E6250000}"/>
    <cellStyle name="20% - Accent4 2 2 56 2" xfId="9704" xr:uid="{00000000-0005-0000-0000-0000E7250000}"/>
    <cellStyle name="20% - Accent4 2 2 56 3" xfId="9705" xr:uid="{00000000-0005-0000-0000-0000E8250000}"/>
    <cellStyle name="20% - Accent4 2 2 56 4" xfId="9706" xr:uid="{00000000-0005-0000-0000-0000E9250000}"/>
    <cellStyle name="20% - Accent4 2 2 56 5" xfId="9707" xr:uid="{00000000-0005-0000-0000-0000EA250000}"/>
    <cellStyle name="20% - Accent4 2 2 56 6" xfId="9708" xr:uid="{00000000-0005-0000-0000-0000EB250000}"/>
    <cellStyle name="20% - Accent4 2 2 56 7" xfId="9709" xr:uid="{00000000-0005-0000-0000-0000EC250000}"/>
    <cellStyle name="20% - Accent4 2 2 56 8" xfId="9710" xr:uid="{00000000-0005-0000-0000-0000ED250000}"/>
    <cellStyle name="20% - Accent4 2 2 56 9" xfId="9711" xr:uid="{00000000-0005-0000-0000-0000EE250000}"/>
    <cellStyle name="20% - Accent4 2 2 57" xfId="9712" xr:uid="{00000000-0005-0000-0000-0000EF250000}"/>
    <cellStyle name="20% - Accent4 2 2 57 10" xfId="9713" xr:uid="{00000000-0005-0000-0000-0000F0250000}"/>
    <cellStyle name="20% - Accent4 2 2 57 11" xfId="9714" xr:uid="{00000000-0005-0000-0000-0000F1250000}"/>
    <cellStyle name="20% - Accent4 2 2 57 12" xfId="9715" xr:uid="{00000000-0005-0000-0000-0000F2250000}"/>
    <cellStyle name="20% - Accent4 2 2 57 13" xfId="9716" xr:uid="{00000000-0005-0000-0000-0000F3250000}"/>
    <cellStyle name="20% - Accent4 2 2 57 14" xfId="9717" xr:uid="{00000000-0005-0000-0000-0000F4250000}"/>
    <cellStyle name="20% - Accent4 2 2 57 15" xfId="9718" xr:uid="{00000000-0005-0000-0000-0000F5250000}"/>
    <cellStyle name="20% - Accent4 2 2 57 16" xfId="9719" xr:uid="{00000000-0005-0000-0000-0000F6250000}"/>
    <cellStyle name="20% - Accent4 2 2 57 17" xfId="9720" xr:uid="{00000000-0005-0000-0000-0000F7250000}"/>
    <cellStyle name="20% - Accent4 2 2 57 18" xfId="9721" xr:uid="{00000000-0005-0000-0000-0000F8250000}"/>
    <cellStyle name="20% - Accent4 2 2 57 19" xfId="9722" xr:uid="{00000000-0005-0000-0000-0000F9250000}"/>
    <cellStyle name="20% - Accent4 2 2 57 2" xfId="9723" xr:uid="{00000000-0005-0000-0000-0000FA250000}"/>
    <cellStyle name="20% - Accent4 2 2 57 3" xfId="9724" xr:uid="{00000000-0005-0000-0000-0000FB250000}"/>
    <cellStyle name="20% - Accent4 2 2 57 4" xfId="9725" xr:uid="{00000000-0005-0000-0000-0000FC250000}"/>
    <cellStyle name="20% - Accent4 2 2 57 5" xfId="9726" xr:uid="{00000000-0005-0000-0000-0000FD250000}"/>
    <cellStyle name="20% - Accent4 2 2 57 6" xfId="9727" xr:uid="{00000000-0005-0000-0000-0000FE250000}"/>
    <cellStyle name="20% - Accent4 2 2 57 7" xfId="9728" xr:uid="{00000000-0005-0000-0000-0000FF250000}"/>
    <cellStyle name="20% - Accent4 2 2 57 8" xfId="9729" xr:uid="{00000000-0005-0000-0000-000000260000}"/>
    <cellStyle name="20% - Accent4 2 2 57 9" xfId="9730" xr:uid="{00000000-0005-0000-0000-000001260000}"/>
    <cellStyle name="20% - Accent4 2 2 58" xfId="9731" xr:uid="{00000000-0005-0000-0000-000002260000}"/>
    <cellStyle name="20% - Accent4 2 2 58 10" xfId="9732" xr:uid="{00000000-0005-0000-0000-000003260000}"/>
    <cellStyle name="20% - Accent4 2 2 58 11" xfId="9733" xr:uid="{00000000-0005-0000-0000-000004260000}"/>
    <cellStyle name="20% - Accent4 2 2 58 12" xfId="9734" xr:uid="{00000000-0005-0000-0000-000005260000}"/>
    <cellStyle name="20% - Accent4 2 2 58 13" xfId="9735" xr:uid="{00000000-0005-0000-0000-000006260000}"/>
    <cellStyle name="20% - Accent4 2 2 58 14" xfId="9736" xr:uid="{00000000-0005-0000-0000-000007260000}"/>
    <cellStyle name="20% - Accent4 2 2 58 15" xfId="9737" xr:uid="{00000000-0005-0000-0000-000008260000}"/>
    <cellStyle name="20% - Accent4 2 2 58 16" xfId="9738" xr:uid="{00000000-0005-0000-0000-000009260000}"/>
    <cellStyle name="20% - Accent4 2 2 58 17" xfId="9739" xr:uid="{00000000-0005-0000-0000-00000A260000}"/>
    <cellStyle name="20% - Accent4 2 2 58 18" xfId="9740" xr:uid="{00000000-0005-0000-0000-00000B260000}"/>
    <cellStyle name="20% - Accent4 2 2 58 19" xfId="9741" xr:uid="{00000000-0005-0000-0000-00000C260000}"/>
    <cellStyle name="20% - Accent4 2 2 58 2" xfId="9742" xr:uid="{00000000-0005-0000-0000-00000D260000}"/>
    <cellStyle name="20% - Accent4 2 2 58 3" xfId="9743" xr:uid="{00000000-0005-0000-0000-00000E260000}"/>
    <cellStyle name="20% - Accent4 2 2 58 4" xfId="9744" xr:uid="{00000000-0005-0000-0000-00000F260000}"/>
    <cellStyle name="20% - Accent4 2 2 58 5" xfId="9745" xr:uid="{00000000-0005-0000-0000-000010260000}"/>
    <cellStyle name="20% - Accent4 2 2 58 6" xfId="9746" xr:uid="{00000000-0005-0000-0000-000011260000}"/>
    <cellStyle name="20% - Accent4 2 2 58 7" xfId="9747" xr:uid="{00000000-0005-0000-0000-000012260000}"/>
    <cellStyle name="20% - Accent4 2 2 58 8" xfId="9748" xr:uid="{00000000-0005-0000-0000-000013260000}"/>
    <cellStyle name="20% - Accent4 2 2 58 9" xfId="9749" xr:uid="{00000000-0005-0000-0000-000014260000}"/>
    <cellStyle name="20% - Accent4 2 2 59" xfId="9750" xr:uid="{00000000-0005-0000-0000-000015260000}"/>
    <cellStyle name="20% - Accent4 2 2 59 10" xfId="9751" xr:uid="{00000000-0005-0000-0000-000016260000}"/>
    <cellStyle name="20% - Accent4 2 2 59 11" xfId="9752" xr:uid="{00000000-0005-0000-0000-000017260000}"/>
    <cellStyle name="20% - Accent4 2 2 59 12" xfId="9753" xr:uid="{00000000-0005-0000-0000-000018260000}"/>
    <cellStyle name="20% - Accent4 2 2 59 13" xfId="9754" xr:uid="{00000000-0005-0000-0000-000019260000}"/>
    <cellStyle name="20% - Accent4 2 2 59 14" xfId="9755" xr:uid="{00000000-0005-0000-0000-00001A260000}"/>
    <cellStyle name="20% - Accent4 2 2 59 15" xfId="9756" xr:uid="{00000000-0005-0000-0000-00001B260000}"/>
    <cellStyle name="20% - Accent4 2 2 59 16" xfId="9757" xr:uid="{00000000-0005-0000-0000-00001C260000}"/>
    <cellStyle name="20% - Accent4 2 2 59 17" xfId="9758" xr:uid="{00000000-0005-0000-0000-00001D260000}"/>
    <cellStyle name="20% - Accent4 2 2 59 18" xfId="9759" xr:uid="{00000000-0005-0000-0000-00001E260000}"/>
    <cellStyle name="20% - Accent4 2 2 59 19" xfId="9760" xr:uid="{00000000-0005-0000-0000-00001F260000}"/>
    <cellStyle name="20% - Accent4 2 2 59 2" xfId="9761" xr:uid="{00000000-0005-0000-0000-000020260000}"/>
    <cellStyle name="20% - Accent4 2 2 59 3" xfId="9762" xr:uid="{00000000-0005-0000-0000-000021260000}"/>
    <cellStyle name="20% - Accent4 2 2 59 4" xfId="9763" xr:uid="{00000000-0005-0000-0000-000022260000}"/>
    <cellStyle name="20% - Accent4 2 2 59 5" xfId="9764" xr:uid="{00000000-0005-0000-0000-000023260000}"/>
    <cellStyle name="20% - Accent4 2 2 59 6" xfId="9765" xr:uid="{00000000-0005-0000-0000-000024260000}"/>
    <cellStyle name="20% - Accent4 2 2 59 7" xfId="9766" xr:uid="{00000000-0005-0000-0000-000025260000}"/>
    <cellStyle name="20% - Accent4 2 2 59 8" xfId="9767" xr:uid="{00000000-0005-0000-0000-000026260000}"/>
    <cellStyle name="20% - Accent4 2 2 59 9" xfId="9768" xr:uid="{00000000-0005-0000-0000-000027260000}"/>
    <cellStyle name="20% - Accent4 2 2 6" xfId="9769" xr:uid="{00000000-0005-0000-0000-000028260000}"/>
    <cellStyle name="20% - Accent4 2 2 6 10" xfId="9770" xr:uid="{00000000-0005-0000-0000-000029260000}"/>
    <cellStyle name="20% - Accent4 2 2 6 11" xfId="9771" xr:uid="{00000000-0005-0000-0000-00002A260000}"/>
    <cellStyle name="20% - Accent4 2 2 6 12" xfId="9772" xr:uid="{00000000-0005-0000-0000-00002B260000}"/>
    <cellStyle name="20% - Accent4 2 2 6 13" xfId="9773" xr:uid="{00000000-0005-0000-0000-00002C260000}"/>
    <cellStyle name="20% - Accent4 2 2 6 14" xfId="9774" xr:uid="{00000000-0005-0000-0000-00002D260000}"/>
    <cellStyle name="20% - Accent4 2 2 6 15" xfId="9775" xr:uid="{00000000-0005-0000-0000-00002E260000}"/>
    <cellStyle name="20% - Accent4 2 2 6 16" xfId="9776" xr:uid="{00000000-0005-0000-0000-00002F260000}"/>
    <cellStyle name="20% - Accent4 2 2 6 17" xfId="9777" xr:uid="{00000000-0005-0000-0000-000030260000}"/>
    <cellStyle name="20% - Accent4 2 2 6 18" xfId="9778" xr:uid="{00000000-0005-0000-0000-000031260000}"/>
    <cellStyle name="20% - Accent4 2 2 6 19" xfId="9779" xr:uid="{00000000-0005-0000-0000-000032260000}"/>
    <cellStyle name="20% - Accent4 2 2 6 2" xfId="9780" xr:uid="{00000000-0005-0000-0000-000033260000}"/>
    <cellStyle name="20% - Accent4 2 2 6 3" xfId="9781" xr:uid="{00000000-0005-0000-0000-000034260000}"/>
    <cellStyle name="20% - Accent4 2 2 6 4" xfId="9782" xr:uid="{00000000-0005-0000-0000-000035260000}"/>
    <cellStyle name="20% - Accent4 2 2 6 5" xfId="9783" xr:uid="{00000000-0005-0000-0000-000036260000}"/>
    <cellStyle name="20% - Accent4 2 2 6 6" xfId="9784" xr:uid="{00000000-0005-0000-0000-000037260000}"/>
    <cellStyle name="20% - Accent4 2 2 6 7" xfId="9785" xr:uid="{00000000-0005-0000-0000-000038260000}"/>
    <cellStyle name="20% - Accent4 2 2 6 8" xfId="9786" xr:uid="{00000000-0005-0000-0000-000039260000}"/>
    <cellStyle name="20% - Accent4 2 2 6 9" xfId="9787" xr:uid="{00000000-0005-0000-0000-00003A260000}"/>
    <cellStyle name="20% - Accent4 2 2 60" xfId="9788" xr:uid="{00000000-0005-0000-0000-00003B260000}"/>
    <cellStyle name="20% - Accent4 2 2 60 10" xfId="9789" xr:uid="{00000000-0005-0000-0000-00003C260000}"/>
    <cellStyle name="20% - Accent4 2 2 60 11" xfId="9790" xr:uid="{00000000-0005-0000-0000-00003D260000}"/>
    <cellStyle name="20% - Accent4 2 2 60 12" xfId="9791" xr:uid="{00000000-0005-0000-0000-00003E260000}"/>
    <cellStyle name="20% - Accent4 2 2 60 13" xfId="9792" xr:uid="{00000000-0005-0000-0000-00003F260000}"/>
    <cellStyle name="20% - Accent4 2 2 60 14" xfId="9793" xr:uid="{00000000-0005-0000-0000-000040260000}"/>
    <cellStyle name="20% - Accent4 2 2 60 15" xfId="9794" xr:uid="{00000000-0005-0000-0000-000041260000}"/>
    <cellStyle name="20% - Accent4 2 2 60 16" xfId="9795" xr:uid="{00000000-0005-0000-0000-000042260000}"/>
    <cellStyle name="20% - Accent4 2 2 60 17" xfId="9796" xr:uid="{00000000-0005-0000-0000-000043260000}"/>
    <cellStyle name="20% - Accent4 2 2 60 18" xfId="9797" xr:uid="{00000000-0005-0000-0000-000044260000}"/>
    <cellStyle name="20% - Accent4 2 2 60 19" xfId="9798" xr:uid="{00000000-0005-0000-0000-000045260000}"/>
    <cellStyle name="20% - Accent4 2 2 60 2" xfId="9799" xr:uid="{00000000-0005-0000-0000-000046260000}"/>
    <cellStyle name="20% - Accent4 2 2 60 3" xfId="9800" xr:uid="{00000000-0005-0000-0000-000047260000}"/>
    <cellStyle name="20% - Accent4 2 2 60 4" xfId="9801" xr:uid="{00000000-0005-0000-0000-000048260000}"/>
    <cellStyle name="20% - Accent4 2 2 60 5" xfId="9802" xr:uid="{00000000-0005-0000-0000-000049260000}"/>
    <cellStyle name="20% - Accent4 2 2 60 6" xfId="9803" xr:uid="{00000000-0005-0000-0000-00004A260000}"/>
    <cellStyle name="20% - Accent4 2 2 60 7" xfId="9804" xr:uid="{00000000-0005-0000-0000-00004B260000}"/>
    <cellStyle name="20% - Accent4 2 2 60 8" xfId="9805" xr:uid="{00000000-0005-0000-0000-00004C260000}"/>
    <cellStyle name="20% - Accent4 2 2 60 9" xfId="9806" xr:uid="{00000000-0005-0000-0000-00004D260000}"/>
    <cellStyle name="20% - Accent4 2 2 61" xfId="9807" xr:uid="{00000000-0005-0000-0000-00004E260000}"/>
    <cellStyle name="20% - Accent4 2 2 61 10" xfId="9808" xr:uid="{00000000-0005-0000-0000-00004F260000}"/>
    <cellStyle name="20% - Accent4 2 2 61 11" xfId="9809" xr:uid="{00000000-0005-0000-0000-000050260000}"/>
    <cellStyle name="20% - Accent4 2 2 61 12" xfId="9810" xr:uid="{00000000-0005-0000-0000-000051260000}"/>
    <cellStyle name="20% - Accent4 2 2 61 13" xfId="9811" xr:uid="{00000000-0005-0000-0000-000052260000}"/>
    <cellStyle name="20% - Accent4 2 2 61 14" xfId="9812" xr:uid="{00000000-0005-0000-0000-000053260000}"/>
    <cellStyle name="20% - Accent4 2 2 61 15" xfId="9813" xr:uid="{00000000-0005-0000-0000-000054260000}"/>
    <cellStyle name="20% - Accent4 2 2 61 16" xfId="9814" xr:uid="{00000000-0005-0000-0000-000055260000}"/>
    <cellStyle name="20% - Accent4 2 2 61 17" xfId="9815" xr:uid="{00000000-0005-0000-0000-000056260000}"/>
    <cellStyle name="20% - Accent4 2 2 61 18" xfId="9816" xr:uid="{00000000-0005-0000-0000-000057260000}"/>
    <cellStyle name="20% - Accent4 2 2 61 19" xfId="9817" xr:uid="{00000000-0005-0000-0000-000058260000}"/>
    <cellStyle name="20% - Accent4 2 2 61 2" xfId="9818" xr:uid="{00000000-0005-0000-0000-000059260000}"/>
    <cellStyle name="20% - Accent4 2 2 61 3" xfId="9819" xr:uid="{00000000-0005-0000-0000-00005A260000}"/>
    <cellStyle name="20% - Accent4 2 2 61 4" xfId="9820" xr:uid="{00000000-0005-0000-0000-00005B260000}"/>
    <cellStyle name="20% - Accent4 2 2 61 5" xfId="9821" xr:uid="{00000000-0005-0000-0000-00005C260000}"/>
    <cellStyle name="20% - Accent4 2 2 61 6" xfId="9822" xr:uid="{00000000-0005-0000-0000-00005D260000}"/>
    <cellStyle name="20% - Accent4 2 2 61 7" xfId="9823" xr:uid="{00000000-0005-0000-0000-00005E260000}"/>
    <cellStyle name="20% - Accent4 2 2 61 8" xfId="9824" xr:uid="{00000000-0005-0000-0000-00005F260000}"/>
    <cellStyle name="20% - Accent4 2 2 61 9" xfId="9825" xr:uid="{00000000-0005-0000-0000-000060260000}"/>
    <cellStyle name="20% - Accent4 2 2 62" xfId="9826" xr:uid="{00000000-0005-0000-0000-000061260000}"/>
    <cellStyle name="20% - Accent4 2 2 62 10" xfId="9827" xr:uid="{00000000-0005-0000-0000-000062260000}"/>
    <cellStyle name="20% - Accent4 2 2 62 11" xfId="9828" xr:uid="{00000000-0005-0000-0000-000063260000}"/>
    <cellStyle name="20% - Accent4 2 2 62 12" xfId="9829" xr:uid="{00000000-0005-0000-0000-000064260000}"/>
    <cellStyle name="20% - Accent4 2 2 62 13" xfId="9830" xr:uid="{00000000-0005-0000-0000-000065260000}"/>
    <cellStyle name="20% - Accent4 2 2 62 14" xfId="9831" xr:uid="{00000000-0005-0000-0000-000066260000}"/>
    <cellStyle name="20% - Accent4 2 2 62 15" xfId="9832" xr:uid="{00000000-0005-0000-0000-000067260000}"/>
    <cellStyle name="20% - Accent4 2 2 62 16" xfId="9833" xr:uid="{00000000-0005-0000-0000-000068260000}"/>
    <cellStyle name="20% - Accent4 2 2 62 17" xfId="9834" xr:uid="{00000000-0005-0000-0000-000069260000}"/>
    <cellStyle name="20% - Accent4 2 2 62 18" xfId="9835" xr:uid="{00000000-0005-0000-0000-00006A260000}"/>
    <cellStyle name="20% - Accent4 2 2 62 19" xfId="9836" xr:uid="{00000000-0005-0000-0000-00006B260000}"/>
    <cellStyle name="20% - Accent4 2 2 62 2" xfId="9837" xr:uid="{00000000-0005-0000-0000-00006C260000}"/>
    <cellStyle name="20% - Accent4 2 2 62 3" xfId="9838" xr:uid="{00000000-0005-0000-0000-00006D260000}"/>
    <cellStyle name="20% - Accent4 2 2 62 4" xfId="9839" xr:uid="{00000000-0005-0000-0000-00006E260000}"/>
    <cellStyle name="20% - Accent4 2 2 62 5" xfId="9840" xr:uid="{00000000-0005-0000-0000-00006F260000}"/>
    <cellStyle name="20% - Accent4 2 2 62 6" xfId="9841" xr:uid="{00000000-0005-0000-0000-000070260000}"/>
    <cellStyle name="20% - Accent4 2 2 62 7" xfId="9842" xr:uid="{00000000-0005-0000-0000-000071260000}"/>
    <cellStyle name="20% - Accent4 2 2 62 8" xfId="9843" xr:uid="{00000000-0005-0000-0000-000072260000}"/>
    <cellStyle name="20% - Accent4 2 2 62 9" xfId="9844" xr:uid="{00000000-0005-0000-0000-000073260000}"/>
    <cellStyle name="20% - Accent4 2 2 63" xfId="9845" xr:uid="{00000000-0005-0000-0000-000074260000}"/>
    <cellStyle name="20% - Accent4 2 2 63 10" xfId="9846" xr:uid="{00000000-0005-0000-0000-000075260000}"/>
    <cellStyle name="20% - Accent4 2 2 63 11" xfId="9847" xr:uid="{00000000-0005-0000-0000-000076260000}"/>
    <cellStyle name="20% - Accent4 2 2 63 12" xfId="9848" xr:uid="{00000000-0005-0000-0000-000077260000}"/>
    <cellStyle name="20% - Accent4 2 2 63 13" xfId="9849" xr:uid="{00000000-0005-0000-0000-000078260000}"/>
    <cellStyle name="20% - Accent4 2 2 63 14" xfId="9850" xr:uid="{00000000-0005-0000-0000-000079260000}"/>
    <cellStyle name="20% - Accent4 2 2 63 15" xfId="9851" xr:uid="{00000000-0005-0000-0000-00007A260000}"/>
    <cellStyle name="20% - Accent4 2 2 63 16" xfId="9852" xr:uid="{00000000-0005-0000-0000-00007B260000}"/>
    <cellStyle name="20% - Accent4 2 2 63 17" xfId="9853" xr:uid="{00000000-0005-0000-0000-00007C260000}"/>
    <cellStyle name="20% - Accent4 2 2 63 18" xfId="9854" xr:uid="{00000000-0005-0000-0000-00007D260000}"/>
    <cellStyle name="20% - Accent4 2 2 63 19" xfId="9855" xr:uid="{00000000-0005-0000-0000-00007E260000}"/>
    <cellStyle name="20% - Accent4 2 2 63 2" xfId="9856" xr:uid="{00000000-0005-0000-0000-00007F260000}"/>
    <cellStyle name="20% - Accent4 2 2 63 3" xfId="9857" xr:uid="{00000000-0005-0000-0000-000080260000}"/>
    <cellStyle name="20% - Accent4 2 2 63 4" xfId="9858" xr:uid="{00000000-0005-0000-0000-000081260000}"/>
    <cellStyle name="20% - Accent4 2 2 63 5" xfId="9859" xr:uid="{00000000-0005-0000-0000-000082260000}"/>
    <cellStyle name="20% - Accent4 2 2 63 6" xfId="9860" xr:uid="{00000000-0005-0000-0000-000083260000}"/>
    <cellStyle name="20% - Accent4 2 2 63 7" xfId="9861" xr:uid="{00000000-0005-0000-0000-000084260000}"/>
    <cellStyle name="20% - Accent4 2 2 63 8" xfId="9862" xr:uid="{00000000-0005-0000-0000-000085260000}"/>
    <cellStyle name="20% - Accent4 2 2 63 9" xfId="9863" xr:uid="{00000000-0005-0000-0000-000086260000}"/>
    <cellStyle name="20% - Accent4 2 2 64" xfId="9864" xr:uid="{00000000-0005-0000-0000-000087260000}"/>
    <cellStyle name="20% - Accent4 2 2 64 10" xfId="9865" xr:uid="{00000000-0005-0000-0000-000088260000}"/>
    <cellStyle name="20% - Accent4 2 2 64 11" xfId="9866" xr:uid="{00000000-0005-0000-0000-000089260000}"/>
    <cellStyle name="20% - Accent4 2 2 64 12" xfId="9867" xr:uid="{00000000-0005-0000-0000-00008A260000}"/>
    <cellStyle name="20% - Accent4 2 2 64 13" xfId="9868" xr:uid="{00000000-0005-0000-0000-00008B260000}"/>
    <cellStyle name="20% - Accent4 2 2 64 14" xfId="9869" xr:uid="{00000000-0005-0000-0000-00008C260000}"/>
    <cellStyle name="20% - Accent4 2 2 64 15" xfId="9870" xr:uid="{00000000-0005-0000-0000-00008D260000}"/>
    <cellStyle name="20% - Accent4 2 2 64 16" xfId="9871" xr:uid="{00000000-0005-0000-0000-00008E260000}"/>
    <cellStyle name="20% - Accent4 2 2 64 17" xfId="9872" xr:uid="{00000000-0005-0000-0000-00008F260000}"/>
    <cellStyle name="20% - Accent4 2 2 64 18" xfId="9873" xr:uid="{00000000-0005-0000-0000-000090260000}"/>
    <cellStyle name="20% - Accent4 2 2 64 19" xfId="9874" xr:uid="{00000000-0005-0000-0000-000091260000}"/>
    <cellStyle name="20% - Accent4 2 2 64 2" xfId="9875" xr:uid="{00000000-0005-0000-0000-000092260000}"/>
    <cellStyle name="20% - Accent4 2 2 64 3" xfId="9876" xr:uid="{00000000-0005-0000-0000-000093260000}"/>
    <cellStyle name="20% - Accent4 2 2 64 4" xfId="9877" xr:uid="{00000000-0005-0000-0000-000094260000}"/>
    <cellStyle name="20% - Accent4 2 2 64 5" xfId="9878" xr:uid="{00000000-0005-0000-0000-000095260000}"/>
    <cellStyle name="20% - Accent4 2 2 64 6" xfId="9879" xr:uid="{00000000-0005-0000-0000-000096260000}"/>
    <cellStyle name="20% - Accent4 2 2 64 7" xfId="9880" xr:uid="{00000000-0005-0000-0000-000097260000}"/>
    <cellStyle name="20% - Accent4 2 2 64 8" xfId="9881" xr:uid="{00000000-0005-0000-0000-000098260000}"/>
    <cellStyle name="20% - Accent4 2 2 64 9" xfId="9882" xr:uid="{00000000-0005-0000-0000-000099260000}"/>
    <cellStyle name="20% - Accent4 2 2 65" xfId="9883" xr:uid="{00000000-0005-0000-0000-00009A260000}"/>
    <cellStyle name="20% - Accent4 2 2 65 10" xfId="9884" xr:uid="{00000000-0005-0000-0000-00009B260000}"/>
    <cellStyle name="20% - Accent4 2 2 65 11" xfId="9885" xr:uid="{00000000-0005-0000-0000-00009C260000}"/>
    <cellStyle name="20% - Accent4 2 2 65 12" xfId="9886" xr:uid="{00000000-0005-0000-0000-00009D260000}"/>
    <cellStyle name="20% - Accent4 2 2 65 13" xfId="9887" xr:uid="{00000000-0005-0000-0000-00009E260000}"/>
    <cellStyle name="20% - Accent4 2 2 65 14" xfId="9888" xr:uid="{00000000-0005-0000-0000-00009F260000}"/>
    <cellStyle name="20% - Accent4 2 2 65 15" xfId="9889" xr:uid="{00000000-0005-0000-0000-0000A0260000}"/>
    <cellStyle name="20% - Accent4 2 2 65 16" xfId="9890" xr:uid="{00000000-0005-0000-0000-0000A1260000}"/>
    <cellStyle name="20% - Accent4 2 2 65 17" xfId="9891" xr:uid="{00000000-0005-0000-0000-0000A2260000}"/>
    <cellStyle name="20% - Accent4 2 2 65 18" xfId="9892" xr:uid="{00000000-0005-0000-0000-0000A3260000}"/>
    <cellStyle name="20% - Accent4 2 2 65 19" xfId="9893" xr:uid="{00000000-0005-0000-0000-0000A4260000}"/>
    <cellStyle name="20% - Accent4 2 2 65 2" xfId="9894" xr:uid="{00000000-0005-0000-0000-0000A5260000}"/>
    <cellStyle name="20% - Accent4 2 2 65 3" xfId="9895" xr:uid="{00000000-0005-0000-0000-0000A6260000}"/>
    <cellStyle name="20% - Accent4 2 2 65 4" xfId="9896" xr:uid="{00000000-0005-0000-0000-0000A7260000}"/>
    <cellStyle name="20% - Accent4 2 2 65 5" xfId="9897" xr:uid="{00000000-0005-0000-0000-0000A8260000}"/>
    <cellStyle name="20% - Accent4 2 2 65 6" xfId="9898" xr:uid="{00000000-0005-0000-0000-0000A9260000}"/>
    <cellStyle name="20% - Accent4 2 2 65 7" xfId="9899" xr:uid="{00000000-0005-0000-0000-0000AA260000}"/>
    <cellStyle name="20% - Accent4 2 2 65 8" xfId="9900" xr:uid="{00000000-0005-0000-0000-0000AB260000}"/>
    <cellStyle name="20% - Accent4 2 2 65 9" xfId="9901" xr:uid="{00000000-0005-0000-0000-0000AC260000}"/>
    <cellStyle name="20% - Accent4 2 2 66" xfId="9902" xr:uid="{00000000-0005-0000-0000-0000AD260000}"/>
    <cellStyle name="20% - Accent4 2 2 66 10" xfId="9903" xr:uid="{00000000-0005-0000-0000-0000AE260000}"/>
    <cellStyle name="20% - Accent4 2 2 66 11" xfId="9904" xr:uid="{00000000-0005-0000-0000-0000AF260000}"/>
    <cellStyle name="20% - Accent4 2 2 66 12" xfId="9905" xr:uid="{00000000-0005-0000-0000-0000B0260000}"/>
    <cellStyle name="20% - Accent4 2 2 66 13" xfId="9906" xr:uid="{00000000-0005-0000-0000-0000B1260000}"/>
    <cellStyle name="20% - Accent4 2 2 66 14" xfId="9907" xr:uid="{00000000-0005-0000-0000-0000B2260000}"/>
    <cellStyle name="20% - Accent4 2 2 66 15" xfId="9908" xr:uid="{00000000-0005-0000-0000-0000B3260000}"/>
    <cellStyle name="20% - Accent4 2 2 66 16" xfId="9909" xr:uid="{00000000-0005-0000-0000-0000B4260000}"/>
    <cellStyle name="20% - Accent4 2 2 66 17" xfId="9910" xr:uid="{00000000-0005-0000-0000-0000B5260000}"/>
    <cellStyle name="20% - Accent4 2 2 66 18" xfId="9911" xr:uid="{00000000-0005-0000-0000-0000B6260000}"/>
    <cellStyle name="20% - Accent4 2 2 66 19" xfId="9912" xr:uid="{00000000-0005-0000-0000-0000B7260000}"/>
    <cellStyle name="20% - Accent4 2 2 66 2" xfId="9913" xr:uid="{00000000-0005-0000-0000-0000B8260000}"/>
    <cellStyle name="20% - Accent4 2 2 66 3" xfId="9914" xr:uid="{00000000-0005-0000-0000-0000B9260000}"/>
    <cellStyle name="20% - Accent4 2 2 66 4" xfId="9915" xr:uid="{00000000-0005-0000-0000-0000BA260000}"/>
    <cellStyle name="20% - Accent4 2 2 66 5" xfId="9916" xr:uid="{00000000-0005-0000-0000-0000BB260000}"/>
    <cellStyle name="20% - Accent4 2 2 66 6" xfId="9917" xr:uid="{00000000-0005-0000-0000-0000BC260000}"/>
    <cellStyle name="20% - Accent4 2 2 66 7" xfId="9918" xr:uid="{00000000-0005-0000-0000-0000BD260000}"/>
    <cellStyle name="20% - Accent4 2 2 66 8" xfId="9919" xr:uid="{00000000-0005-0000-0000-0000BE260000}"/>
    <cellStyle name="20% - Accent4 2 2 66 9" xfId="9920" xr:uid="{00000000-0005-0000-0000-0000BF260000}"/>
    <cellStyle name="20% - Accent4 2 2 67" xfId="9921" xr:uid="{00000000-0005-0000-0000-0000C0260000}"/>
    <cellStyle name="20% - Accent4 2 2 67 10" xfId="9922" xr:uid="{00000000-0005-0000-0000-0000C1260000}"/>
    <cellStyle name="20% - Accent4 2 2 67 11" xfId="9923" xr:uid="{00000000-0005-0000-0000-0000C2260000}"/>
    <cellStyle name="20% - Accent4 2 2 67 12" xfId="9924" xr:uid="{00000000-0005-0000-0000-0000C3260000}"/>
    <cellStyle name="20% - Accent4 2 2 67 13" xfId="9925" xr:uid="{00000000-0005-0000-0000-0000C4260000}"/>
    <cellStyle name="20% - Accent4 2 2 67 14" xfId="9926" xr:uid="{00000000-0005-0000-0000-0000C5260000}"/>
    <cellStyle name="20% - Accent4 2 2 67 15" xfId="9927" xr:uid="{00000000-0005-0000-0000-0000C6260000}"/>
    <cellStyle name="20% - Accent4 2 2 67 16" xfId="9928" xr:uid="{00000000-0005-0000-0000-0000C7260000}"/>
    <cellStyle name="20% - Accent4 2 2 67 17" xfId="9929" xr:uid="{00000000-0005-0000-0000-0000C8260000}"/>
    <cellStyle name="20% - Accent4 2 2 67 18" xfId="9930" xr:uid="{00000000-0005-0000-0000-0000C9260000}"/>
    <cellStyle name="20% - Accent4 2 2 67 19" xfId="9931" xr:uid="{00000000-0005-0000-0000-0000CA260000}"/>
    <cellStyle name="20% - Accent4 2 2 67 2" xfId="9932" xr:uid="{00000000-0005-0000-0000-0000CB260000}"/>
    <cellStyle name="20% - Accent4 2 2 67 3" xfId="9933" xr:uid="{00000000-0005-0000-0000-0000CC260000}"/>
    <cellStyle name="20% - Accent4 2 2 67 4" xfId="9934" xr:uid="{00000000-0005-0000-0000-0000CD260000}"/>
    <cellStyle name="20% - Accent4 2 2 67 5" xfId="9935" xr:uid="{00000000-0005-0000-0000-0000CE260000}"/>
    <cellStyle name="20% - Accent4 2 2 67 6" xfId="9936" xr:uid="{00000000-0005-0000-0000-0000CF260000}"/>
    <cellStyle name="20% - Accent4 2 2 67 7" xfId="9937" xr:uid="{00000000-0005-0000-0000-0000D0260000}"/>
    <cellStyle name="20% - Accent4 2 2 67 8" xfId="9938" xr:uid="{00000000-0005-0000-0000-0000D1260000}"/>
    <cellStyle name="20% - Accent4 2 2 67 9" xfId="9939" xr:uid="{00000000-0005-0000-0000-0000D2260000}"/>
    <cellStyle name="20% - Accent4 2 2 68" xfId="9940" xr:uid="{00000000-0005-0000-0000-0000D3260000}"/>
    <cellStyle name="20% - Accent4 2 2 68 10" xfId="9941" xr:uid="{00000000-0005-0000-0000-0000D4260000}"/>
    <cellStyle name="20% - Accent4 2 2 68 11" xfId="9942" xr:uid="{00000000-0005-0000-0000-0000D5260000}"/>
    <cellStyle name="20% - Accent4 2 2 68 12" xfId="9943" xr:uid="{00000000-0005-0000-0000-0000D6260000}"/>
    <cellStyle name="20% - Accent4 2 2 68 13" xfId="9944" xr:uid="{00000000-0005-0000-0000-0000D7260000}"/>
    <cellStyle name="20% - Accent4 2 2 68 14" xfId="9945" xr:uid="{00000000-0005-0000-0000-0000D8260000}"/>
    <cellStyle name="20% - Accent4 2 2 68 15" xfId="9946" xr:uid="{00000000-0005-0000-0000-0000D9260000}"/>
    <cellStyle name="20% - Accent4 2 2 68 16" xfId="9947" xr:uid="{00000000-0005-0000-0000-0000DA260000}"/>
    <cellStyle name="20% - Accent4 2 2 68 17" xfId="9948" xr:uid="{00000000-0005-0000-0000-0000DB260000}"/>
    <cellStyle name="20% - Accent4 2 2 68 18" xfId="9949" xr:uid="{00000000-0005-0000-0000-0000DC260000}"/>
    <cellStyle name="20% - Accent4 2 2 68 19" xfId="9950" xr:uid="{00000000-0005-0000-0000-0000DD260000}"/>
    <cellStyle name="20% - Accent4 2 2 68 2" xfId="9951" xr:uid="{00000000-0005-0000-0000-0000DE260000}"/>
    <cellStyle name="20% - Accent4 2 2 68 3" xfId="9952" xr:uid="{00000000-0005-0000-0000-0000DF260000}"/>
    <cellStyle name="20% - Accent4 2 2 68 4" xfId="9953" xr:uid="{00000000-0005-0000-0000-0000E0260000}"/>
    <cellStyle name="20% - Accent4 2 2 68 5" xfId="9954" xr:uid="{00000000-0005-0000-0000-0000E1260000}"/>
    <cellStyle name="20% - Accent4 2 2 68 6" xfId="9955" xr:uid="{00000000-0005-0000-0000-0000E2260000}"/>
    <cellStyle name="20% - Accent4 2 2 68 7" xfId="9956" xr:uid="{00000000-0005-0000-0000-0000E3260000}"/>
    <cellStyle name="20% - Accent4 2 2 68 8" xfId="9957" xr:uid="{00000000-0005-0000-0000-0000E4260000}"/>
    <cellStyle name="20% - Accent4 2 2 68 9" xfId="9958" xr:uid="{00000000-0005-0000-0000-0000E5260000}"/>
    <cellStyle name="20% - Accent4 2 2 69" xfId="9959" xr:uid="{00000000-0005-0000-0000-0000E6260000}"/>
    <cellStyle name="20% - Accent4 2 2 69 10" xfId="9960" xr:uid="{00000000-0005-0000-0000-0000E7260000}"/>
    <cellStyle name="20% - Accent4 2 2 69 11" xfId="9961" xr:uid="{00000000-0005-0000-0000-0000E8260000}"/>
    <cellStyle name="20% - Accent4 2 2 69 12" xfId="9962" xr:uid="{00000000-0005-0000-0000-0000E9260000}"/>
    <cellStyle name="20% - Accent4 2 2 69 13" xfId="9963" xr:uid="{00000000-0005-0000-0000-0000EA260000}"/>
    <cellStyle name="20% - Accent4 2 2 69 14" xfId="9964" xr:uid="{00000000-0005-0000-0000-0000EB260000}"/>
    <cellStyle name="20% - Accent4 2 2 69 15" xfId="9965" xr:uid="{00000000-0005-0000-0000-0000EC260000}"/>
    <cellStyle name="20% - Accent4 2 2 69 16" xfId="9966" xr:uid="{00000000-0005-0000-0000-0000ED260000}"/>
    <cellStyle name="20% - Accent4 2 2 69 17" xfId="9967" xr:uid="{00000000-0005-0000-0000-0000EE260000}"/>
    <cellStyle name="20% - Accent4 2 2 69 18" xfId="9968" xr:uid="{00000000-0005-0000-0000-0000EF260000}"/>
    <cellStyle name="20% - Accent4 2 2 69 19" xfId="9969" xr:uid="{00000000-0005-0000-0000-0000F0260000}"/>
    <cellStyle name="20% - Accent4 2 2 69 2" xfId="9970" xr:uid="{00000000-0005-0000-0000-0000F1260000}"/>
    <cellStyle name="20% - Accent4 2 2 69 3" xfId="9971" xr:uid="{00000000-0005-0000-0000-0000F2260000}"/>
    <cellStyle name="20% - Accent4 2 2 69 4" xfId="9972" xr:uid="{00000000-0005-0000-0000-0000F3260000}"/>
    <cellStyle name="20% - Accent4 2 2 69 5" xfId="9973" xr:uid="{00000000-0005-0000-0000-0000F4260000}"/>
    <cellStyle name="20% - Accent4 2 2 69 6" xfId="9974" xr:uid="{00000000-0005-0000-0000-0000F5260000}"/>
    <cellStyle name="20% - Accent4 2 2 69 7" xfId="9975" xr:uid="{00000000-0005-0000-0000-0000F6260000}"/>
    <cellStyle name="20% - Accent4 2 2 69 8" xfId="9976" xr:uid="{00000000-0005-0000-0000-0000F7260000}"/>
    <cellStyle name="20% - Accent4 2 2 69 9" xfId="9977" xr:uid="{00000000-0005-0000-0000-0000F8260000}"/>
    <cellStyle name="20% - Accent4 2 2 7" xfId="9978" xr:uid="{00000000-0005-0000-0000-0000F9260000}"/>
    <cellStyle name="20% - Accent4 2 2 7 10" xfId="9979" xr:uid="{00000000-0005-0000-0000-0000FA260000}"/>
    <cellStyle name="20% - Accent4 2 2 7 11" xfId="9980" xr:uid="{00000000-0005-0000-0000-0000FB260000}"/>
    <cellStyle name="20% - Accent4 2 2 7 12" xfId="9981" xr:uid="{00000000-0005-0000-0000-0000FC260000}"/>
    <cellStyle name="20% - Accent4 2 2 7 13" xfId="9982" xr:uid="{00000000-0005-0000-0000-0000FD260000}"/>
    <cellStyle name="20% - Accent4 2 2 7 14" xfId="9983" xr:uid="{00000000-0005-0000-0000-0000FE260000}"/>
    <cellStyle name="20% - Accent4 2 2 7 15" xfId="9984" xr:uid="{00000000-0005-0000-0000-0000FF260000}"/>
    <cellStyle name="20% - Accent4 2 2 7 16" xfId="9985" xr:uid="{00000000-0005-0000-0000-000000270000}"/>
    <cellStyle name="20% - Accent4 2 2 7 17" xfId="9986" xr:uid="{00000000-0005-0000-0000-000001270000}"/>
    <cellStyle name="20% - Accent4 2 2 7 18" xfId="9987" xr:uid="{00000000-0005-0000-0000-000002270000}"/>
    <cellStyle name="20% - Accent4 2 2 7 19" xfId="9988" xr:uid="{00000000-0005-0000-0000-000003270000}"/>
    <cellStyle name="20% - Accent4 2 2 7 2" xfId="9989" xr:uid="{00000000-0005-0000-0000-000004270000}"/>
    <cellStyle name="20% - Accent4 2 2 7 3" xfId="9990" xr:uid="{00000000-0005-0000-0000-000005270000}"/>
    <cellStyle name="20% - Accent4 2 2 7 4" xfId="9991" xr:uid="{00000000-0005-0000-0000-000006270000}"/>
    <cellStyle name="20% - Accent4 2 2 7 5" xfId="9992" xr:uid="{00000000-0005-0000-0000-000007270000}"/>
    <cellStyle name="20% - Accent4 2 2 7 6" xfId="9993" xr:uid="{00000000-0005-0000-0000-000008270000}"/>
    <cellStyle name="20% - Accent4 2 2 7 7" xfId="9994" xr:uid="{00000000-0005-0000-0000-000009270000}"/>
    <cellStyle name="20% - Accent4 2 2 7 8" xfId="9995" xr:uid="{00000000-0005-0000-0000-00000A270000}"/>
    <cellStyle name="20% - Accent4 2 2 7 9" xfId="9996" xr:uid="{00000000-0005-0000-0000-00000B270000}"/>
    <cellStyle name="20% - Accent4 2 2 70" xfId="9997" xr:uid="{00000000-0005-0000-0000-00000C270000}"/>
    <cellStyle name="20% - Accent4 2 2 70 10" xfId="9998" xr:uid="{00000000-0005-0000-0000-00000D270000}"/>
    <cellStyle name="20% - Accent4 2 2 70 11" xfId="9999" xr:uid="{00000000-0005-0000-0000-00000E270000}"/>
    <cellStyle name="20% - Accent4 2 2 70 12" xfId="10000" xr:uid="{00000000-0005-0000-0000-00000F270000}"/>
    <cellStyle name="20% - Accent4 2 2 70 13" xfId="10001" xr:uid="{00000000-0005-0000-0000-000010270000}"/>
    <cellStyle name="20% - Accent4 2 2 70 14" xfId="10002" xr:uid="{00000000-0005-0000-0000-000011270000}"/>
    <cellStyle name="20% - Accent4 2 2 70 15" xfId="10003" xr:uid="{00000000-0005-0000-0000-000012270000}"/>
    <cellStyle name="20% - Accent4 2 2 70 16" xfId="10004" xr:uid="{00000000-0005-0000-0000-000013270000}"/>
    <cellStyle name="20% - Accent4 2 2 70 17" xfId="10005" xr:uid="{00000000-0005-0000-0000-000014270000}"/>
    <cellStyle name="20% - Accent4 2 2 70 18" xfId="10006" xr:uid="{00000000-0005-0000-0000-000015270000}"/>
    <cellStyle name="20% - Accent4 2 2 70 19" xfId="10007" xr:uid="{00000000-0005-0000-0000-000016270000}"/>
    <cellStyle name="20% - Accent4 2 2 70 2" xfId="10008" xr:uid="{00000000-0005-0000-0000-000017270000}"/>
    <cellStyle name="20% - Accent4 2 2 70 3" xfId="10009" xr:uid="{00000000-0005-0000-0000-000018270000}"/>
    <cellStyle name="20% - Accent4 2 2 70 4" xfId="10010" xr:uid="{00000000-0005-0000-0000-000019270000}"/>
    <cellStyle name="20% - Accent4 2 2 70 5" xfId="10011" xr:uid="{00000000-0005-0000-0000-00001A270000}"/>
    <cellStyle name="20% - Accent4 2 2 70 6" xfId="10012" xr:uid="{00000000-0005-0000-0000-00001B270000}"/>
    <cellStyle name="20% - Accent4 2 2 70 7" xfId="10013" xr:uid="{00000000-0005-0000-0000-00001C270000}"/>
    <cellStyle name="20% - Accent4 2 2 70 8" xfId="10014" xr:uid="{00000000-0005-0000-0000-00001D270000}"/>
    <cellStyle name="20% - Accent4 2 2 70 9" xfId="10015" xr:uid="{00000000-0005-0000-0000-00001E270000}"/>
    <cellStyle name="20% - Accent4 2 2 71" xfId="10016" xr:uid="{00000000-0005-0000-0000-00001F270000}"/>
    <cellStyle name="20% - Accent4 2 2 71 10" xfId="10017" xr:uid="{00000000-0005-0000-0000-000020270000}"/>
    <cellStyle name="20% - Accent4 2 2 71 11" xfId="10018" xr:uid="{00000000-0005-0000-0000-000021270000}"/>
    <cellStyle name="20% - Accent4 2 2 71 12" xfId="10019" xr:uid="{00000000-0005-0000-0000-000022270000}"/>
    <cellStyle name="20% - Accent4 2 2 71 13" xfId="10020" xr:uid="{00000000-0005-0000-0000-000023270000}"/>
    <cellStyle name="20% - Accent4 2 2 71 14" xfId="10021" xr:uid="{00000000-0005-0000-0000-000024270000}"/>
    <cellStyle name="20% - Accent4 2 2 71 15" xfId="10022" xr:uid="{00000000-0005-0000-0000-000025270000}"/>
    <cellStyle name="20% - Accent4 2 2 71 16" xfId="10023" xr:uid="{00000000-0005-0000-0000-000026270000}"/>
    <cellStyle name="20% - Accent4 2 2 71 17" xfId="10024" xr:uid="{00000000-0005-0000-0000-000027270000}"/>
    <cellStyle name="20% - Accent4 2 2 71 18" xfId="10025" xr:uid="{00000000-0005-0000-0000-000028270000}"/>
    <cellStyle name="20% - Accent4 2 2 71 19" xfId="10026" xr:uid="{00000000-0005-0000-0000-000029270000}"/>
    <cellStyle name="20% - Accent4 2 2 71 2" xfId="10027" xr:uid="{00000000-0005-0000-0000-00002A270000}"/>
    <cellStyle name="20% - Accent4 2 2 71 3" xfId="10028" xr:uid="{00000000-0005-0000-0000-00002B270000}"/>
    <cellStyle name="20% - Accent4 2 2 71 4" xfId="10029" xr:uid="{00000000-0005-0000-0000-00002C270000}"/>
    <cellStyle name="20% - Accent4 2 2 71 5" xfId="10030" xr:uid="{00000000-0005-0000-0000-00002D270000}"/>
    <cellStyle name="20% - Accent4 2 2 71 6" xfId="10031" xr:uid="{00000000-0005-0000-0000-00002E270000}"/>
    <cellStyle name="20% - Accent4 2 2 71 7" xfId="10032" xr:uid="{00000000-0005-0000-0000-00002F270000}"/>
    <cellStyle name="20% - Accent4 2 2 71 8" xfId="10033" xr:uid="{00000000-0005-0000-0000-000030270000}"/>
    <cellStyle name="20% - Accent4 2 2 71 9" xfId="10034" xr:uid="{00000000-0005-0000-0000-000031270000}"/>
    <cellStyle name="20% - Accent4 2 2 72" xfId="10035" xr:uid="{00000000-0005-0000-0000-000032270000}"/>
    <cellStyle name="20% - Accent4 2 2 72 10" xfId="10036" xr:uid="{00000000-0005-0000-0000-000033270000}"/>
    <cellStyle name="20% - Accent4 2 2 72 11" xfId="10037" xr:uid="{00000000-0005-0000-0000-000034270000}"/>
    <cellStyle name="20% - Accent4 2 2 72 12" xfId="10038" xr:uid="{00000000-0005-0000-0000-000035270000}"/>
    <cellStyle name="20% - Accent4 2 2 72 13" xfId="10039" xr:uid="{00000000-0005-0000-0000-000036270000}"/>
    <cellStyle name="20% - Accent4 2 2 72 14" xfId="10040" xr:uid="{00000000-0005-0000-0000-000037270000}"/>
    <cellStyle name="20% - Accent4 2 2 72 15" xfId="10041" xr:uid="{00000000-0005-0000-0000-000038270000}"/>
    <cellStyle name="20% - Accent4 2 2 72 16" xfId="10042" xr:uid="{00000000-0005-0000-0000-000039270000}"/>
    <cellStyle name="20% - Accent4 2 2 72 17" xfId="10043" xr:uid="{00000000-0005-0000-0000-00003A270000}"/>
    <cellStyle name="20% - Accent4 2 2 72 18" xfId="10044" xr:uid="{00000000-0005-0000-0000-00003B270000}"/>
    <cellStyle name="20% - Accent4 2 2 72 19" xfId="10045" xr:uid="{00000000-0005-0000-0000-00003C270000}"/>
    <cellStyle name="20% - Accent4 2 2 72 2" xfId="10046" xr:uid="{00000000-0005-0000-0000-00003D270000}"/>
    <cellStyle name="20% - Accent4 2 2 72 3" xfId="10047" xr:uid="{00000000-0005-0000-0000-00003E270000}"/>
    <cellStyle name="20% - Accent4 2 2 72 4" xfId="10048" xr:uid="{00000000-0005-0000-0000-00003F270000}"/>
    <cellStyle name="20% - Accent4 2 2 72 5" xfId="10049" xr:uid="{00000000-0005-0000-0000-000040270000}"/>
    <cellStyle name="20% - Accent4 2 2 72 6" xfId="10050" xr:uid="{00000000-0005-0000-0000-000041270000}"/>
    <cellStyle name="20% - Accent4 2 2 72 7" xfId="10051" xr:uid="{00000000-0005-0000-0000-000042270000}"/>
    <cellStyle name="20% - Accent4 2 2 72 8" xfId="10052" xr:uid="{00000000-0005-0000-0000-000043270000}"/>
    <cellStyle name="20% - Accent4 2 2 72 9" xfId="10053" xr:uid="{00000000-0005-0000-0000-000044270000}"/>
    <cellStyle name="20% - Accent4 2 2 73" xfId="10054" xr:uid="{00000000-0005-0000-0000-000045270000}"/>
    <cellStyle name="20% - Accent4 2 2 73 10" xfId="10055" xr:uid="{00000000-0005-0000-0000-000046270000}"/>
    <cellStyle name="20% - Accent4 2 2 73 11" xfId="10056" xr:uid="{00000000-0005-0000-0000-000047270000}"/>
    <cellStyle name="20% - Accent4 2 2 73 12" xfId="10057" xr:uid="{00000000-0005-0000-0000-000048270000}"/>
    <cellStyle name="20% - Accent4 2 2 73 13" xfId="10058" xr:uid="{00000000-0005-0000-0000-000049270000}"/>
    <cellStyle name="20% - Accent4 2 2 73 14" xfId="10059" xr:uid="{00000000-0005-0000-0000-00004A270000}"/>
    <cellStyle name="20% - Accent4 2 2 73 15" xfId="10060" xr:uid="{00000000-0005-0000-0000-00004B270000}"/>
    <cellStyle name="20% - Accent4 2 2 73 16" xfId="10061" xr:uid="{00000000-0005-0000-0000-00004C270000}"/>
    <cellStyle name="20% - Accent4 2 2 73 17" xfId="10062" xr:uid="{00000000-0005-0000-0000-00004D270000}"/>
    <cellStyle name="20% - Accent4 2 2 73 18" xfId="10063" xr:uid="{00000000-0005-0000-0000-00004E270000}"/>
    <cellStyle name="20% - Accent4 2 2 73 19" xfId="10064" xr:uid="{00000000-0005-0000-0000-00004F270000}"/>
    <cellStyle name="20% - Accent4 2 2 73 2" xfId="10065" xr:uid="{00000000-0005-0000-0000-000050270000}"/>
    <cellStyle name="20% - Accent4 2 2 73 3" xfId="10066" xr:uid="{00000000-0005-0000-0000-000051270000}"/>
    <cellStyle name="20% - Accent4 2 2 73 4" xfId="10067" xr:uid="{00000000-0005-0000-0000-000052270000}"/>
    <cellStyle name="20% - Accent4 2 2 73 5" xfId="10068" xr:uid="{00000000-0005-0000-0000-000053270000}"/>
    <cellStyle name="20% - Accent4 2 2 73 6" xfId="10069" xr:uid="{00000000-0005-0000-0000-000054270000}"/>
    <cellStyle name="20% - Accent4 2 2 73 7" xfId="10070" xr:uid="{00000000-0005-0000-0000-000055270000}"/>
    <cellStyle name="20% - Accent4 2 2 73 8" xfId="10071" xr:uid="{00000000-0005-0000-0000-000056270000}"/>
    <cellStyle name="20% - Accent4 2 2 73 9" xfId="10072" xr:uid="{00000000-0005-0000-0000-000057270000}"/>
    <cellStyle name="20% - Accent4 2 2 74" xfId="10073" xr:uid="{00000000-0005-0000-0000-000058270000}"/>
    <cellStyle name="20% - Accent4 2 2 74 10" xfId="10074" xr:uid="{00000000-0005-0000-0000-000059270000}"/>
    <cellStyle name="20% - Accent4 2 2 74 11" xfId="10075" xr:uid="{00000000-0005-0000-0000-00005A270000}"/>
    <cellStyle name="20% - Accent4 2 2 74 12" xfId="10076" xr:uid="{00000000-0005-0000-0000-00005B270000}"/>
    <cellStyle name="20% - Accent4 2 2 74 13" xfId="10077" xr:uid="{00000000-0005-0000-0000-00005C270000}"/>
    <cellStyle name="20% - Accent4 2 2 74 14" xfId="10078" xr:uid="{00000000-0005-0000-0000-00005D270000}"/>
    <cellStyle name="20% - Accent4 2 2 74 15" xfId="10079" xr:uid="{00000000-0005-0000-0000-00005E270000}"/>
    <cellStyle name="20% - Accent4 2 2 74 16" xfId="10080" xr:uid="{00000000-0005-0000-0000-00005F270000}"/>
    <cellStyle name="20% - Accent4 2 2 74 17" xfId="10081" xr:uid="{00000000-0005-0000-0000-000060270000}"/>
    <cellStyle name="20% - Accent4 2 2 74 18" xfId="10082" xr:uid="{00000000-0005-0000-0000-000061270000}"/>
    <cellStyle name="20% - Accent4 2 2 74 19" xfId="10083" xr:uid="{00000000-0005-0000-0000-000062270000}"/>
    <cellStyle name="20% - Accent4 2 2 74 2" xfId="10084" xr:uid="{00000000-0005-0000-0000-000063270000}"/>
    <cellStyle name="20% - Accent4 2 2 74 3" xfId="10085" xr:uid="{00000000-0005-0000-0000-000064270000}"/>
    <cellStyle name="20% - Accent4 2 2 74 4" xfId="10086" xr:uid="{00000000-0005-0000-0000-000065270000}"/>
    <cellStyle name="20% - Accent4 2 2 74 5" xfId="10087" xr:uid="{00000000-0005-0000-0000-000066270000}"/>
    <cellStyle name="20% - Accent4 2 2 74 6" xfId="10088" xr:uid="{00000000-0005-0000-0000-000067270000}"/>
    <cellStyle name="20% - Accent4 2 2 74 7" xfId="10089" xr:uid="{00000000-0005-0000-0000-000068270000}"/>
    <cellStyle name="20% - Accent4 2 2 74 8" xfId="10090" xr:uid="{00000000-0005-0000-0000-000069270000}"/>
    <cellStyle name="20% - Accent4 2 2 74 9" xfId="10091" xr:uid="{00000000-0005-0000-0000-00006A270000}"/>
    <cellStyle name="20% - Accent4 2 2 75" xfId="10092" xr:uid="{00000000-0005-0000-0000-00006B270000}"/>
    <cellStyle name="20% - Accent4 2 2 75 10" xfId="10093" xr:uid="{00000000-0005-0000-0000-00006C270000}"/>
    <cellStyle name="20% - Accent4 2 2 75 11" xfId="10094" xr:uid="{00000000-0005-0000-0000-00006D270000}"/>
    <cellStyle name="20% - Accent4 2 2 75 12" xfId="10095" xr:uid="{00000000-0005-0000-0000-00006E270000}"/>
    <cellStyle name="20% - Accent4 2 2 75 13" xfId="10096" xr:uid="{00000000-0005-0000-0000-00006F270000}"/>
    <cellStyle name="20% - Accent4 2 2 75 14" xfId="10097" xr:uid="{00000000-0005-0000-0000-000070270000}"/>
    <cellStyle name="20% - Accent4 2 2 75 15" xfId="10098" xr:uid="{00000000-0005-0000-0000-000071270000}"/>
    <cellStyle name="20% - Accent4 2 2 75 16" xfId="10099" xr:uid="{00000000-0005-0000-0000-000072270000}"/>
    <cellStyle name="20% - Accent4 2 2 75 17" xfId="10100" xr:uid="{00000000-0005-0000-0000-000073270000}"/>
    <cellStyle name="20% - Accent4 2 2 75 18" xfId="10101" xr:uid="{00000000-0005-0000-0000-000074270000}"/>
    <cellStyle name="20% - Accent4 2 2 75 19" xfId="10102" xr:uid="{00000000-0005-0000-0000-000075270000}"/>
    <cellStyle name="20% - Accent4 2 2 75 2" xfId="10103" xr:uid="{00000000-0005-0000-0000-000076270000}"/>
    <cellStyle name="20% - Accent4 2 2 75 3" xfId="10104" xr:uid="{00000000-0005-0000-0000-000077270000}"/>
    <cellStyle name="20% - Accent4 2 2 75 4" xfId="10105" xr:uid="{00000000-0005-0000-0000-000078270000}"/>
    <cellStyle name="20% - Accent4 2 2 75 5" xfId="10106" xr:uid="{00000000-0005-0000-0000-000079270000}"/>
    <cellStyle name="20% - Accent4 2 2 75 6" xfId="10107" xr:uid="{00000000-0005-0000-0000-00007A270000}"/>
    <cellStyle name="20% - Accent4 2 2 75 7" xfId="10108" xr:uid="{00000000-0005-0000-0000-00007B270000}"/>
    <cellStyle name="20% - Accent4 2 2 75 8" xfId="10109" xr:uid="{00000000-0005-0000-0000-00007C270000}"/>
    <cellStyle name="20% - Accent4 2 2 75 9" xfId="10110" xr:uid="{00000000-0005-0000-0000-00007D270000}"/>
    <cellStyle name="20% - Accent4 2 2 76" xfId="10111" xr:uid="{00000000-0005-0000-0000-00007E270000}"/>
    <cellStyle name="20% - Accent4 2 2 77" xfId="10112" xr:uid="{00000000-0005-0000-0000-00007F270000}"/>
    <cellStyle name="20% - Accent4 2 2 78" xfId="10113" xr:uid="{00000000-0005-0000-0000-000080270000}"/>
    <cellStyle name="20% - Accent4 2 2 79" xfId="10114" xr:uid="{00000000-0005-0000-0000-000081270000}"/>
    <cellStyle name="20% - Accent4 2 2 8" xfId="10115" xr:uid="{00000000-0005-0000-0000-000082270000}"/>
    <cellStyle name="20% - Accent4 2 2 8 10" xfId="10116" xr:uid="{00000000-0005-0000-0000-000083270000}"/>
    <cellStyle name="20% - Accent4 2 2 8 11" xfId="10117" xr:uid="{00000000-0005-0000-0000-000084270000}"/>
    <cellStyle name="20% - Accent4 2 2 8 12" xfId="10118" xr:uid="{00000000-0005-0000-0000-000085270000}"/>
    <cellStyle name="20% - Accent4 2 2 8 13" xfId="10119" xr:uid="{00000000-0005-0000-0000-000086270000}"/>
    <cellStyle name="20% - Accent4 2 2 8 14" xfId="10120" xr:uid="{00000000-0005-0000-0000-000087270000}"/>
    <cellStyle name="20% - Accent4 2 2 8 15" xfId="10121" xr:uid="{00000000-0005-0000-0000-000088270000}"/>
    <cellStyle name="20% - Accent4 2 2 8 16" xfId="10122" xr:uid="{00000000-0005-0000-0000-000089270000}"/>
    <cellStyle name="20% - Accent4 2 2 8 17" xfId="10123" xr:uid="{00000000-0005-0000-0000-00008A270000}"/>
    <cellStyle name="20% - Accent4 2 2 8 18" xfId="10124" xr:uid="{00000000-0005-0000-0000-00008B270000}"/>
    <cellStyle name="20% - Accent4 2 2 8 19" xfId="10125" xr:uid="{00000000-0005-0000-0000-00008C270000}"/>
    <cellStyle name="20% - Accent4 2 2 8 2" xfId="10126" xr:uid="{00000000-0005-0000-0000-00008D270000}"/>
    <cellStyle name="20% - Accent4 2 2 8 3" xfId="10127" xr:uid="{00000000-0005-0000-0000-00008E270000}"/>
    <cellStyle name="20% - Accent4 2 2 8 4" xfId="10128" xr:uid="{00000000-0005-0000-0000-00008F270000}"/>
    <cellStyle name="20% - Accent4 2 2 8 5" xfId="10129" xr:uid="{00000000-0005-0000-0000-000090270000}"/>
    <cellStyle name="20% - Accent4 2 2 8 6" xfId="10130" xr:uid="{00000000-0005-0000-0000-000091270000}"/>
    <cellStyle name="20% - Accent4 2 2 8 7" xfId="10131" xr:uid="{00000000-0005-0000-0000-000092270000}"/>
    <cellStyle name="20% - Accent4 2 2 8 8" xfId="10132" xr:uid="{00000000-0005-0000-0000-000093270000}"/>
    <cellStyle name="20% - Accent4 2 2 8 9" xfId="10133" xr:uid="{00000000-0005-0000-0000-000094270000}"/>
    <cellStyle name="20% - Accent4 2 2 80" xfId="10134" xr:uid="{00000000-0005-0000-0000-000095270000}"/>
    <cellStyle name="20% - Accent4 2 2 81" xfId="10135" xr:uid="{00000000-0005-0000-0000-000096270000}"/>
    <cellStyle name="20% - Accent4 2 2 82" xfId="10136" xr:uid="{00000000-0005-0000-0000-000097270000}"/>
    <cellStyle name="20% - Accent4 2 2 83" xfId="10137" xr:uid="{00000000-0005-0000-0000-000098270000}"/>
    <cellStyle name="20% - Accent4 2 2 84" xfId="10138" xr:uid="{00000000-0005-0000-0000-000099270000}"/>
    <cellStyle name="20% - Accent4 2 2 85" xfId="10139" xr:uid="{00000000-0005-0000-0000-00009A270000}"/>
    <cellStyle name="20% - Accent4 2 2 86" xfId="10140" xr:uid="{00000000-0005-0000-0000-00009B270000}"/>
    <cellStyle name="20% - Accent4 2 2 87" xfId="10141" xr:uid="{00000000-0005-0000-0000-00009C270000}"/>
    <cellStyle name="20% - Accent4 2 2 88" xfId="10142" xr:uid="{00000000-0005-0000-0000-00009D270000}"/>
    <cellStyle name="20% - Accent4 2 2 89" xfId="10143" xr:uid="{00000000-0005-0000-0000-00009E270000}"/>
    <cellStyle name="20% - Accent4 2 2 9" xfId="10144" xr:uid="{00000000-0005-0000-0000-00009F270000}"/>
    <cellStyle name="20% - Accent4 2 2 9 10" xfId="10145" xr:uid="{00000000-0005-0000-0000-0000A0270000}"/>
    <cellStyle name="20% - Accent4 2 2 9 11" xfId="10146" xr:uid="{00000000-0005-0000-0000-0000A1270000}"/>
    <cellStyle name="20% - Accent4 2 2 9 12" xfId="10147" xr:uid="{00000000-0005-0000-0000-0000A2270000}"/>
    <cellStyle name="20% - Accent4 2 2 9 13" xfId="10148" xr:uid="{00000000-0005-0000-0000-0000A3270000}"/>
    <cellStyle name="20% - Accent4 2 2 9 14" xfId="10149" xr:uid="{00000000-0005-0000-0000-0000A4270000}"/>
    <cellStyle name="20% - Accent4 2 2 9 15" xfId="10150" xr:uid="{00000000-0005-0000-0000-0000A5270000}"/>
    <cellStyle name="20% - Accent4 2 2 9 16" xfId="10151" xr:uid="{00000000-0005-0000-0000-0000A6270000}"/>
    <cellStyle name="20% - Accent4 2 2 9 17" xfId="10152" xr:uid="{00000000-0005-0000-0000-0000A7270000}"/>
    <cellStyle name="20% - Accent4 2 2 9 18" xfId="10153" xr:uid="{00000000-0005-0000-0000-0000A8270000}"/>
    <cellStyle name="20% - Accent4 2 2 9 19" xfId="10154" xr:uid="{00000000-0005-0000-0000-0000A9270000}"/>
    <cellStyle name="20% - Accent4 2 2 9 2" xfId="10155" xr:uid="{00000000-0005-0000-0000-0000AA270000}"/>
    <cellStyle name="20% - Accent4 2 2 9 3" xfId="10156" xr:uid="{00000000-0005-0000-0000-0000AB270000}"/>
    <cellStyle name="20% - Accent4 2 2 9 4" xfId="10157" xr:uid="{00000000-0005-0000-0000-0000AC270000}"/>
    <cellStyle name="20% - Accent4 2 2 9 5" xfId="10158" xr:uid="{00000000-0005-0000-0000-0000AD270000}"/>
    <cellStyle name="20% - Accent4 2 2 9 6" xfId="10159" xr:uid="{00000000-0005-0000-0000-0000AE270000}"/>
    <cellStyle name="20% - Accent4 2 2 9 7" xfId="10160" xr:uid="{00000000-0005-0000-0000-0000AF270000}"/>
    <cellStyle name="20% - Accent4 2 2 9 8" xfId="10161" xr:uid="{00000000-0005-0000-0000-0000B0270000}"/>
    <cellStyle name="20% - Accent4 2 2 9 9" xfId="10162" xr:uid="{00000000-0005-0000-0000-0000B1270000}"/>
    <cellStyle name="20% - Accent4 2 2 90" xfId="10163" xr:uid="{00000000-0005-0000-0000-0000B2270000}"/>
    <cellStyle name="20% - Accent4 2 2 91" xfId="10164" xr:uid="{00000000-0005-0000-0000-0000B3270000}"/>
    <cellStyle name="20% - Accent4 2 2 92" xfId="10165" xr:uid="{00000000-0005-0000-0000-0000B4270000}"/>
    <cellStyle name="20% - Accent4 2 2 93" xfId="10166" xr:uid="{00000000-0005-0000-0000-0000B5270000}"/>
    <cellStyle name="20% - Accent4 2 20" xfId="10167" xr:uid="{00000000-0005-0000-0000-0000B6270000}"/>
    <cellStyle name="20% - Accent4 2 20 10" xfId="10168" xr:uid="{00000000-0005-0000-0000-0000B7270000}"/>
    <cellStyle name="20% - Accent4 2 20 11" xfId="10169" xr:uid="{00000000-0005-0000-0000-0000B8270000}"/>
    <cellStyle name="20% - Accent4 2 20 12" xfId="10170" xr:uid="{00000000-0005-0000-0000-0000B9270000}"/>
    <cellStyle name="20% - Accent4 2 20 13" xfId="10171" xr:uid="{00000000-0005-0000-0000-0000BA270000}"/>
    <cellStyle name="20% - Accent4 2 20 14" xfId="10172" xr:uid="{00000000-0005-0000-0000-0000BB270000}"/>
    <cellStyle name="20% - Accent4 2 20 15" xfId="10173" xr:uid="{00000000-0005-0000-0000-0000BC270000}"/>
    <cellStyle name="20% - Accent4 2 20 16" xfId="10174" xr:uid="{00000000-0005-0000-0000-0000BD270000}"/>
    <cellStyle name="20% - Accent4 2 20 17" xfId="10175" xr:uid="{00000000-0005-0000-0000-0000BE270000}"/>
    <cellStyle name="20% - Accent4 2 20 18" xfId="10176" xr:uid="{00000000-0005-0000-0000-0000BF270000}"/>
    <cellStyle name="20% - Accent4 2 20 19" xfId="10177" xr:uid="{00000000-0005-0000-0000-0000C0270000}"/>
    <cellStyle name="20% - Accent4 2 20 2" xfId="10178" xr:uid="{00000000-0005-0000-0000-0000C1270000}"/>
    <cellStyle name="20% - Accent4 2 20 3" xfId="10179" xr:uid="{00000000-0005-0000-0000-0000C2270000}"/>
    <cellStyle name="20% - Accent4 2 20 4" xfId="10180" xr:uid="{00000000-0005-0000-0000-0000C3270000}"/>
    <cellStyle name="20% - Accent4 2 20 5" xfId="10181" xr:uid="{00000000-0005-0000-0000-0000C4270000}"/>
    <cellStyle name="20% - Accent4 2 20 6" xfId="10182" xr:uid="{00000000-0005-0000-0000-0000C5270000}"/>
    <cellStyle name="20% - Accent4 2 20 7" xfId="10183" xr:uid="{00000000-0005-0000-0000-0000C6270000}"/>
    <cellStyle name="20% - Accent4 2 20 8" xfId="10184" xr:uid="{00000000-0005-0000-0000-0000C7270000}"/>
    <cellStyle name="20% - Accent4 2 20 9" xfId="10185" xr:uid="{00000000-0005-0000-0000-0000C8270000}"/>
    <cellStyle name="20% - Accent4 2 21" xfId="10186" xr:uid="{00000000-0005-0000-0000-0000C9270000}"/>
    <cellStyle name="20% - Accent4 2 21 10" xfId="10187" xr:uid="{00000000-0005-0000-0000-0000CA270000}"/>
    <cellStyle name="20% - Accent4 2 21 11" xfId="10188" xr:uid="{00000000-0005-0000-0000-0000CB270000}"/>
    <cellStyle name="20% - Accent4 2 21 12" xfId="10189" xr:uid="{00000000-0005-0000-0000-0000CC270000}"/>
    <cellStyle name="20% - Accent4 2 21 13" xfId="10190" xr:uid="{00000000-0005-0000-0000-0000CD270000}"/>
    <cellStyle name="20% - Accent4 2 21 14" xfId="10191" xr:uid="{00000000-0005-0000-0000-0000CE270000}"/>
    <cellStyle name="20% - Accent4 2 21 15" xfId="10192" xr:uid="{00000000-0005-0000-0000-0000CF270000}"/>
    <cellStyle name="20% - Accent4 2 21 16" xfId="10193" xr:uid="{00000000-0005-0000-0000-0000D0270000}"/>
    <cellStyle name="20% - Accent4 2 21 17" xfId="10194" xr:uid="{00000000-0005-0000-0000-0000D1270000}"/>
    <cellStyle name="20% - Accent4 2 21 18" xfId="10195" xr:uid="{00000000-0005-0000-0000-0000D2270000}"/>
    <cellStyle name="20% - Accent4 2 21 19" xfId="10196" xr:uid="{00000000-0005-0000-0000-0000D3270000}"/>
    <cellStyle name="20% - Accent4 2 21 2" xfId="10197" xr:uid="{00000000-0005-0000-0000-0000D4270000}"/>
    <cellStyle name="20% - Accent4 2 21 3" xfId="10198" xr:uid="{00000000-0005-0000-0000-0000D5270000}"/>
    <cellStyle name="20% - Accent4 2 21 4" xfId="10199" xr:uid="{00000000-0005-0000-0000-0000D6270000}"/>
    <cellStyle name="20% - Accent4 2 21 5" xfId="10200" xr:uid="{00000000-0005-0000-0000-0000D7270000}"/>
    <cellStyle name="20% - Accent4 2 21 6" xfId="10201" xr:uid="{00000000-0005-0000-0000-0000D8270000}"/>
    <cellStyle name="20% - Accent4 2 21 7" xfId="10202" xr:uid="{00000000-0005-0000-0000-0000D9270000}"/>
    <cellStyle name="20% - Accent4 2 21 8" xfId="10203" xr:uid="{00000000-0005-0000-0000-0000DA270000}"/>
    <cellStyle name="20% - Accent4 2 21 9" xfId="10204" xr:uid="{00000000-0005-0000-0000-0000DB270000}"/>
    <cellStyle name="20% - Accent4 2 22" xfId="10205" xr:uid="{00000000-0005-0000-0000-0000DC270000}"/>
    <cellStyle name="20% - Accent4 2 22 10" xfId="10206" xr:uid="{00000000-0005-0000-0000-0000DD270000}"/>
    <cellStyle name="20% - Accent4 2 22 11" xfId="10207" xr:uid="{00000000-0005-0000-0000-0000DE270000}"/>
    <cellStyle name="20% - Accent4 2 22 12" xfId="10208" xr:uid="{00000000-0005-0000-0000-0000DF270000}"/>
    <cellStyle name="20% - Accent4 2 22 13" xfId="10209" xr:uid="{00000000-0005-0000-0000-0000E0270000}"/>
    <cellStyle name="20% - Accent4 2 22 14" xfId="10210" xr:uid="{00000000-0005-0000-0000-0000E1270000}"/>
    <cellStyle name="20% - Accent4 2 22 15" xfId="10211" xr:uid="{00000000-0005-0000-0000-0000E2270000}"/>
    <cellStyle name="20% - Accent4 2 22 16" xfId="10212" xr:uid="{00000000-0005-0000-0000-0000E3270000}"/>
    <cellStyle name="20% - Accent4 2 22 17" xfId="10213" xr:uid="{00000000-0005-0000-0000-0000E4270000}"/>
    <cellStyle name="20% - Accent4 2 22 18" xfId="10214" xr:uid="{00000000-0005-0000-0000-0000E5270000}"/>
    <cellStyle name="20% - Accent4 2 22 19" xfId="10215" xr:uid="{00000000-0005-0000-0000-0000E6270000}"/>
    <cellStyle name="20% - Accent4 2 22 2" xfId="10216" xr:uid="{00000000-0005-0000-0000-0000E7270000}"/>
    <cellStyle name="20% - Accent4 2 22 3" xfId="10217" xr:uid="{00000000-0005-0000-0000-0000E8270000}"/>
    <cellStyle name="20% - Accent4 2 22 4" xfId="10218" xr:uid="{00000000-0005-0000-0000-0000E9270000}"/>
    <cellStyle name="20% - Accent4 2 22 5" xfId="10219" xr:uid="{00000000-0005-0000-0000-0000EA270000}"/>
    <cellStyle name="20% - Accent4 2 22 6" xfId="10220" xr:uid="{00000000-0005-0000-0000-0000EB270000}"/>
    <cellStyle name="20% - Accent4 2 22 7" xfId="10221" xr:uid="{00000000-0005-0000-0000-0000EC270000}"/>
    <cellStyle name="20% - Accent4 2 22 8" xfId="10222" xr:uid="{00000000-0005-0000-0000-0000ED270000}"/>
    <cellStyle name="20% - Accent4 2 22 9" xfId="10223" xr:uid="{00000000-0005-0000-0000-0000EE270000}"/>
    <cellStyle name="20% - Accent4 2 23" xfId="10224" xr:uid="{00000000-0005-0000-0000-0000EF270000}"/>
    <cellStyle name="20% - Accent4 2 23 10" xfId="10225" xr:uid="{00000000-0005-0000-0000-0000F0270000}"/>
    <cellStyle name="20% - Accent4 2 23 11" xfId="10226" xr:uid="{00000000-0005-0000-0000-0000F1270000}"/>
    <cellStyle name="20% - Accent4 2 23 12" xfId="10227" xr:uid="{00000000-0005-0000-0000-0000F2270000}"/>
    <cellStyle name="20% - Accent4 2 23 13" xfId="10228" xr:uid="{00000000-0005-0000-0000-0000F3270000}"/>
    <cellStyle name="20% - Accent4 2 23 14" xfId="10229" xr:uid="{00000000-0005-0000-0000-0000F4270000}"/>
    <cellStyle name="20% - Accent4 2 23 15" xfId="10230" xr:uid="{00000000-0005-0000-0000-0000F5270000}"/>
    <cellStyle name="20% - Accent4 2 23 16" xfId="10231" xr:uid="{00000000-0005-0000-0000-0000F6270000}"/>
    <cellStyle name="20% - Accent4 2 23 17" xfId="10232" xr:uid="{00000000-0005-0000-0000-0000F7270000}"/>
    <cellStyle name="20% - Accent4 2 23 18" xfId="10233" xr:uid="{00000000-0005-0000-0000-0000F8270000}"/>
    <cellStyle name="20% - Accent4 2 23 19" xfId="10234" xr:uid="{00000000-0005-0000-0000-0000F9270000}"/>
    <cellStyle name="20% - Accent4 2 23 2" xfId="10235" xr:uid="{00000000-0005-0000-0000-0000FA270000}"/>
    <cellStyle name="20% - Accent4 2 23 3" xfId="10236" xr:uid="{00000000-0005-0000-0000-0000FB270000}"/>
    <cellStyle name="20% - Accent4 2 23 4" xfId="10237" xr:uid="{00000000-0005-0000-0000-0000FC270000}"/>
    <cellStyle name="20% - Accent4 2 23 5" xfId="10238" xr:uid="{00000000-0005-0000-0000-0000FD270000}"/>
    <cellStyle name="20% - Accent4 2 23 6" xfId="10239" xr:uid="{00000000-0005-0000-0000-0000FE270000}"/>
    <cellStyle name="20% - Accent4 2 23 7" xfId="10240" xr:uid="{00000000-0005-0000-0000-0000FF270000}"/>
    <cellStyle name="20% - Accent4 2 23 8" xfId="10241" xr:uid="{00000000-0005-0000-0000-000000280000}"/>
    <cellStyle name="20% - Accent4 2 23 9" xfId="10242" xr:uid="{00000000-0005-0000-0000-000001280000}"/>
    <cellStyle name="20% - Accent4 2 24" xfId="10243" xr:uid="{00000000-0005-0000-0000-000002280000}"/>
    <cellStyle name="20% - Accent4 2 24 10" xfId="10244" xr:uid="{00000000-0005-0000-0000-000003280000}"/>
    <cellStyle name="20% - Accent4 2 24 11" xfId="10245" xr:uid="{00000000-0005-0000-0000-000004280000}"/>
    <cellStyle name="20% - Accent4 2 24 12" xfId="10246" xr:uid="{00000000-0005-0000-0000-000005280000}"/>
    <cellStyle name="20% - Accent4 2 24 13" xfId="10247" xr:uid="{00000000-0005-0000-0000-000006280000}"/>
    <cellStyle name="20% - Accent4 2 24 14" xfId="10248" xr:uid="{00000000-0005-0000-0000-000007280000}"/>
    <cellStyle name="20% - Accent4 2 24 15" xfId="10249" xr:uid="{00000000-0005-0000-0000-000008280000}"/>
    <cellStyle name="20% - Accent4 2 24 16" xfId="10250" xr:uid="{00000000-0005-0000-0000-000009280000}"/>
    <cellStyle name="20% - Accent4 2 24 17" xfId="10251" xr:uid="{00000000-0005-0000-0000-00000A280000}"/>
    <cellStyle name="20% - Accent4 2 24 18" xfId="10252" xr:uid="{00000000-0005-0000-0000-00000B280000}"/>
    <cellStyle name="20% - Accent4 2 24 19" xfId="10253" xr:uid="{00000000-0005-0000-0000-00000C280000}"/>
    <cellStyle name="20% - Accent4 2 24 2" xfId="10254" xr:uid="{00000000-0005-0000-0000-00000D280000}"/>
    <cellStyle name="20% - Accent4 2 24 3" xfId="10255" xr:uid="{00000000-0005-0000-0000-00000E280000}"/>
    <cellStyle name="20% - Accent4 2 24 4" xfId="10256" xr:uid="{00000000-0005-0000-0000-00000F280000}"/>
    <cellStyle name="20% - Accent4 2 24 5" xfId="10257" xr:uid="{00000000-0005-0000-0000-000010280000}"/>
    <cellStyle name="20% - Accent4 2 24 6" xfId="10258" xr:uid="{00000000-0005-0000-0000-000011280000}"/>
    <cellStyle name="20% - Accent4 2 24 7" xfId="10259" xr:uid="{00000000-0005-0000-0000-000012280000}"/>
    <cellStyle name="20% - Accent4 2 24 8" xfId="10260" xr:uid="{00000000-0005-0000-0000-000013280000}"/>
    <cellStyle name="20% - Accent4 2 24 9" xfId="10261" xr:uid="{00000000-0005-0000-0000-000014280000}"/>
    <cellStyle name="20% - Accent4 2 25" xfId="10262" xr:uid="{00000000-0005-0000-0000-000015280000}"/>
    <cellStyle name="20% - Accent4 2 25 10" xfId="10263" xr:uid="{00000000-0005-0000-0000-000016280000}"/>
    <cellStyle name="20% - Accent4 2 25 11" xfId="10264" xr:uid="{00000000-0005-0000-0000-000017280000}"/>
    <cellStyle name="20% - Accent4 2 25 12" xfId="10265" xr:uid="{00000000-0005-0000-0000-000018280000}"/>
    <cellStyle name="20% - Accent4 2 25 13" xfId="10266" xr:uid="{00000000-0005-0000-0000-000019280000}"/>
    <cellStyle name="20% - Accent4 2 25 14" xfId="10267" xr:uid="{00000000-0005-0000-0000-00001A280000}"/>
    <cellStyle name="20% - Accent4 2 25 15" xfId="10268" xr:uid="{00000000-0005-0000-0000-00001B280000}"/>
    <cellStyle name="20% - Accent4 2 25 16" xfId="10269" xr:uid="{00000000-0005-0000-0000-00001C280000}"/>
    <cellStyle name="20% - Accent4 2 25 17" xfId="10270" xr:uid="{00000000-0005-0000-0000-00001D280000}"/>
    <cellStyle name="20% - Accent4 2 25 18" xfId="10271" xr:uid="{00000000-0005-0000-0000-00001E280000}"/>
    <cellStyle name="20% - Accent4 2 25 19" xfId="10272" xr:uid="{00000000-0005-0000-0000-00001F280000}"/>
    <cellStyle name="20% - Accent4 2 25 2" xfId="10273" xr:uid="{00000000-0005-0000-0000-000020280000}"/>
    <cellStyle name="20% - Accent4 2 25 3" xfId="10274" xr:uid="{00000000-0005-0000-0000-000021280000}"/>
    <cellStyle name="20% - Accent4 2 25 4" xfId="10275" xr:uid="{00000000-0005-0000-0000-000022280000}"/>
    <cellStyle name="20% - Accent4 2 25 5" xfId="10276" xr:uid="{00000000-0005-0000-0000-000023280000}"/>
    <cellStyle name="20% - Accent4 2 25 6" xfId="10277" xr:uid="{00000000-0005-0000-0000-000024280000}"/>
    <cellStyle name="20% - Accent4 2 25 7" xfId="10278" xr:uid="{00000000-0005-0000-0000-000025280000}"/>
    <cellStyle name="20% - Accent4 2 25 8" xfId="10279" xr:uid="{00000000-0005-0000-0000-000026280000}"/>
    <cellStyle name="20% - Accent4 2 25 9" xfId="10280" xr:uid="{00000000-0005-0000-0000-000027280000}"/>
    <cellStyle name="20% - Accent4 2 26" xfId="10281" xr:uid="{00000000-0005-0000-0000-000028280000}"/>
    <cellStyle name="20% - Accent4 2 26 10" xfId="10282" xr:uid="{00000000-0005-0000-0000-000029280000}"/>
    <cellStyle name="20% - Accent4 2 26 11" xfId="10283" xr:uid="{00000000-0005-0000-0000-00002A280000}"/>
    <cellStyle name="20% - Accent4 2 26 12" xfId="10284" xr:uid="{00000000-0005-0000-0000-00002B280000}"/>
    <cellStyle name="20% - Accent4 2 26 13" xfId="10285" xr:uid="{00000000-0005-0000-0000-00002C280000}"/>
    <cellStyle name="20% - Accent4 2 26 14" xfId="10286" xr:uid="{00000000-0005-0000-0000-00002D280000}"/>
    <cellStyle name="20% - Accent4 2 26 15" xfId="10287" xr:uid="{00000000-0005-0000-0000-00002E280000}"/>
    <cellStyle name="20% - Accent4 2 26 16" xfId="10288" xr:uid="{00000000-0005-0000-0000-00002F280000}"/>
    <cellStyle name="20% - Accent4 2 26 17" xfId="10289" xr:uid="{00000000-0005-0000-0000-000030280000}"/>
    <cellStyle name="20% - Accent4 2 26 18" xfId="10290" xr:uid="{00000000-0005-0000-0000-000031280000}"/>
    <cellStyle name="20% - Accent4 2 26 19" xfId="10291" xr:uid="{00000000-0005-0000-0000-000032280000}"/>
    <cellStyle name="20% - Accent4 2 26 2" xfId="10292" xr:uid="{00000000-0005-0000-0000-000033280000}"/>
    <cellStyle name="20% - Accent4 2 26 3" xfId="10293" xr:uid="{00000000-0005-0000-0000-000034280000}"/>
    <cellStyle name="20% - Accent4 2 26 4" xfId="10294" xr:uid="{00000000-0005-0000-0000-000035280000}"/>
    <cellStyle name="20% - Accent4 2 26 5" xfId="10295" xr:uid="{00000000-0005-0000-0000-000036280000}"/>
    <cellStyle name="20% - Accent4 2 26 6" xfId="10296" xr:uid="{00000000-0005-0000-0000-000037280000}"/>
    <cellStyle name="20% - Accent4 2 26 7" xfId="10297" xr:uid="{00000000-0005-0000-0000-000038280000}"/>
    <cellStyle name="20% - Accent4 2 26 8" xfId="10298" xr:uid="{00000000-0005-0000-0000-000039280000}"/>
    <cellStyle name="20% - Accent4 2 26 9" xfId="10299" xr:uid="{00000000-0005-0000-0000-00003A280000}"/>
    <cellStyle name="20% - Accent4 2 27" xfId="10300" xr:uid="{00000000-0005-0000-0000-00003B280000}"/>
    <cellStyle name="20% - Accent4 2 27 10" xfId="10301" xr:uid="{00000000-0005-0000-0000-00003C280000}"/>
    <cellStyle name="20% - Accent4 2 27 11" xfId="10302" xr:uid="{00000000-0005-0000-0000-00003D280000}"/>
    <cellStyle name="20% - Accent4 2 27 12" xfId="10303" xr:uid="{00000000-0005-0000-0000-00003E280000}"/>
    <cellStyle name="20% - Accent4 2 27 13" xfId="10304" xr:uid="{00000000-0005-0000-0000-00003F280000}"/>
    <cellStyle name="20% - Accent4 2 27 14" xfId="10305" xr:uid="{00000000-0005-0000-0000-000040280000}"/>
    <cellStyle name="20% - Accent4 2 27 15" xfId="10306" xr:uid="{00000000-0005-0000-0000-000041280000}"/>
    <cellStyle name="20% - Accent4 2 27 16" xfId="10307" xr:uid="{00000000-0005-0000-0000-000042280000}"/>
    <cellStyle name="20% - Accent4 2 27 17" xfId="10308" xr:uid="{00000000-0005-0000-0000-000043280000}"/>
    <cellStyle name="20% - Accent4 2 27 18" xfId="10309" xr:uid="{00000000-0005-0000-0000-000044280000}"/>
    <cellStyle name="20% - Accent4 2 27 19" xfId="10310" xr:uid="{00000000-0005-0000-0000-000045280000}"/>
    <cellStyle name="20% - Accent4 2 27 2" xfId="10311" xr:uid="{00000000-0005-0000-0000-000046280000}"/>
    <cellStyle name="20% - Accent4 2 27 3" xfId="10312" xr:uid="{00000000-0005-0000-0000-000047280000}"/>
    <cellStyle name="20% - Accent4 2 27 4" xfId="10313" xr:uid="{00000000-0005-0000-0000-000048280000}"/>
    <cellStyle name="20% - Accent4 2 27 5" xfId="10314" xr:uid="{00000000-0005-0000-0000-000049280000}"/>
    <cellStyle name="20% - Accent4 2 27 6" xfId="10315" xr:uid="{00000000-0005-0000-0000-00004A280000}"/>
    <cellStyle name="20% - Accent4 2 27 7" xfId="10316" xr:uid="{00000000-0005-0000-0000-00004B280000}"/>
    <cellStyle name="20% - Accent4 2 27 8" xfId="10317" xr:uid="{00000000-0005-0000-0000-00004C280000}"/>
    <cellStyle name="20% - Accent4 2 27 9" xfId="10318" xr:uid="{00000000-0005-0000-0000-00004D280000}"/>
    <cellStyle name="20% - Accent4 2 28" xfId="10319" xr:uid="{00000000-0005-0000-0000-00004E280000}"/>
    <cellStyle name="20% - Accent4 2 28 10" xfId="10320" xr:uid="{00000000-0005-0000-0000-00004F280000}"/>
    <cellStyle name="20% - Accent4 2 28 11" xfId="10321" xr:uid="{00000000-0005-0000-0000-000050280000}"/>
    <cellStyle name="20% - Accent4 2 28 12" xfId="10322" xr:uid="{00000000-0005-0000-0000-000051280000}"/>
    <cellStyle name="20% - Accent4 2 28 13" xfId="10323" xr:uid="{00000000-0005-0000-0000-000052280000}"/>
    <cellStyle name="20% - Accent4 2 28 14" xfId="10324" xr:uid="{00000000-0005-0000-0000-000053280000}"/>
    <cellStyle name="20% - Accent4 2 28 15" xfId="10325" xr:uid="{00000000-0005-0000-0000-000054280000}"/>
    <cellStyle name="20% - Accent4 2 28 16" xfId="10326" xr:uid="{00000000-0005-0000-0000-000055280000}"/>
    <cellStyle name="20% - Accent4 2 28 17" xfId="10327" xr:uid="{00000000-0005-0000-0000-000056280000}"/>
    <cellStyle name="20% - Accent4 2 28 18" xfId="10328" xr:uid="{00000000-0005-0000-0000-000057280000}"/>
    <cellStyle name="20% - Accent4 2 28 19" xfId="10329" xr:uid="{00000000-0005-0000-0000-000058280000}"/>
    <cellStyle name="20% - Accent4 2 28 2" xfId="10330" xr:uid="{00000000-0005-0000-0000-000059280000}"/>
    <cellStyle name="20% - Accent4 2 28 3" xfId="10331" xr:uid="{00000000-0005-0000-0000-00005A280000}"/>
    <cellStyle name="20% - Accent4 2 28 4" xfId="10332" xr:uid="{00000000-0005-0000-0000-00005B280000}"/>
    <cellStyle name="20% - Accent4 2 28 5" xfId="10333" xr:uid="{00000000-0005-0000-0000-00005C280000}"/>
    <cellStyle name="20% - Accent4 2 28 6" xfId="10334" xr:uid="{00000000-0005-0000-0000-00005D280000}"/>
    <cellStyle name="20% - Accent4 2 28 7" xfId="10335" xr:uid="{00000000-0005-0000-0000-00005E280000}"/>
    <cellStyle name="20% - Accent4 2 28 8" xfId="10336" xr:uid="{00000000-0005-0000-0000-00005F280000}"/>
    <cellStyle name="20% - Accent4 2 28 9" xfId="10337" xr:uid="{00000000-0005-0000-0000-000060280000}"/>
    <cellStyle name="20% - Accent4 2 29" xfId="10338" xr:uid="{00000000-0005-0000-0000-000061280000}"/>
    <cellStyle name="20% - Accent4 2 29 10" xfId="10339" xr:uid="{00000000-0005-0000-0000-000062280000}"/>
    <cellStyle name="20% - Accent4 2 29 11" xfId="10340" xr:uid="{00000000-0005-0000-0000-000063280000}"/>
    <cellStyle name="20% - Accent4 2 29 12" xfId="10341" xr:uid="{00000000-0005-0000-0000-000064280000}"/>
    <cellStyle name="20% - Accent4 2 29 13" xfId="10342" xr:uid="{00000000-0005-0000-0000-000065280000}"/>
    <cellStyle name="20% - Accent4 2 29 14" xfId="10343" xr:uid="{00000000-0005-0000-0000-000066280000}"/>
    <cellStyle name="20% - Accent4 2 29 15" xfId="10344" xr:uid="{00000000-0005-0000-0000-000067280000}"/>
    <cellStyle name="20% - Accent4 2 29 16" xfId="10345" xr:uid="{00000000-0005-0000-0000-000068280000}"/>
    <cellStyle name="20% - Accent4 2 29 17" xfId="10346" xr:uid="{00000000-0005-0000-0000-000069280000}"/>
    <cellStyle name="20% - Accent4 2 29 18" xfId="10347" xr:uid="{00000000-0005-0000-0000-00006A280000}"/>
    <cellStyle name="20% - Accent4 2 29 19" xfId="10348" xr:uid="{00000000-0005-0000-0000-00006B280000}"/>
    <cellStyle name="20% - Accent4 2 29 2" xfId="10349" xr:uid="{00000000-0005-0000-0000-00006C280000}"/>
    <cellStyle name="20% - Accent4 2 29 3" xfId="10350" xr:uid="{00000000-0005-0000-0000-00006D280000}"/>
    <cellStyle name="20% - Accent4 2 29 4" xfId="10351" xr:uid="{00000000-0005-0000-0000-00006E280000}"/>
    <cellStyle name="20% - Accent4 2 29 5" xfId="10352" xr:uid="{00000000-0005-0000-0000-00006F280000}"/>
    <cellStyle name="20% - Accent4 2 29 6" xfId="10353" xr:uid="{00000000-0005-0000-0000-000070280000}"/>
    <cellStyle name="20% - Accent4 2 29 7" xfId="10354" xr:uid="{00000000-0005-0000-0000-000071280000}"/>
    <cellStyle name="20% - Accent4 2 29 8" xfId="10355" xr:uid="{00000000-0005-0000-0000-000072280000}"/>
    <cellStyle name="20% - Accent4 2 29 9" xfId="10356" xr:uid="{00000000-0005-0000-0000-000073280000}"/>
    <cellStyle name="20% - Accent4 2 3" xfId="10357" xr:uid="{00000000-0005-0000-0000-000074280000}"/>
    <cellStyle name="20% - Accent4 2 3 10" xfId="10358" xr:uid="{00000000-0005-0000-0000-000075280000}"/>
    <cellStyle name="20% - Accent4 2 3 11" xfId="10359" xr:uid="{00000000-0005-0000-0000-000076280000}"/>
    <cellStyle name="20% - Accent4 2 3 12" xfId="10360" xr:uid="{00000000-0005-0000-0000-000077280000}"/>
    <cellStyle name="20% - Accent4 2 3 13" xfId="10361" xr:uid="{00000000-0005-0000-0000-000078280000}"/>
    <cellStyle name="20% - Accent4 2 3 14" xfId="10362" xr:uid="{00000000-0005-0000-0000-000079280000}"/>
    <cellStyle name="20% - Accent4 2 3 15" xfId="10363" xr:uid="{00000000-0005-0000-0000-00007A280000}"/>
    <cellStyle name="20% - Accent4 2 3 16" xfId="10364" xr:uid="{00000000-0005-0000-0000-00007B280000}"/>
    <cellStyle name="20% - Accent4 2 3 17" xfId="10365" xr:uid="{00000000-0005-0000-0000-00007C280000}"/>
    <cellStyle name="20% - Accent4 2 3 18" xfId="10366" xr:uid="{00000000-0005-0000-0000-00007D280000}"/>
    <cellStyle name="20% - Accent4 2 3 19" xfId="10367" xr:uid="{00000000-0005-0000-0000-00007E280000}"/>
    <cellStyle name="20% - Accent4 2 3 2" xfId="10368" xr:uid="{00000000-0005-0000-0000-00007F280000}"/>
    <cellStyle name="20% - Accent4 2 3 3" xfId="10369" xr:uid="{00000000-0005-0000-0000-000080280000}"/>
    <cellStyle name="20% - Accent4 2 3 4" xfId="10370" xr:uid="{00000000-0005-0000-0000-000081280000}"/>
    <cellStyle name="20% - Accent4 2 3 5" xfId="10371" xr:uid="{00000000-0005-0000-0000-000082280000}"/>
    <cellStyle name="20% - Accent4 2 3 6" xfId="10372" xr:uid="{00000000-0005-0000-0000-000083280000}"/>
    <cellStyle name="20% - Accent4 2 3 7" xfId="10373" xr:uid="{00000000-0005-0000-0000-000084280000}"/>
    <cellStyle name="20% - Accent4 2 3 8" xfId="10374" xr:uid="{00000000-0005-0000-0000-000085280000}"/>
    <cellStyle name="20% - Accent4 2 3 9" xfId="10375" xr:uid="{00000000-0005-0000-0000-000086280000}"/>
    <cellStyle name="20% - Accent4 2 30" xfId="10376" xr:uid="{00000000-0005-0000-0000-000087280000}"/>
    <cellStyle name="20% - Accent4 2 30 10" xfId="10377" xr:uid="{00000000-0005-0000-0000-000088280000}"/>
    <cellStyle name="20% - Accent4 2 30 11" xfId="10378" xr:uid="{00000000-0005-0000-0000-000089280000}"/>
    <cellStyle name="20% - Accent4 2 30 12" xfId="10379" xr:uid="{00000000-0005-0000-0000-00008A280000}"/>
    <cellStyle name="20% - Accent4 2 30 13" xfId="10380" xr:uid="{00000000-0005-0000-0000-00008B280000}"/>
    <cellStyle name="20% - Accent4 2 30 14" xfId="10381" xr:uid="{00000000-0005-0000-0000-00008C280000}"/>
    <cellStyle name="20% - Accent4 2 30 15" xfId="10382" xr:uid="{00000000-0005-0000-0000-00008D280000}"/>
    <cellStyle name="20% - Accent4 2 30 16" xfId="10383" xr:uid="{00000000-0005-0000-0000-00008E280000}"/>
    <cellStyle name="20% - Accent4 2 30 17" xfId="10384" xr:uid="{00000000-0005-0000-0000-00008F280000}"/>
    <cellStyle name="20% - Accent4 2 30 18" xfId="10385" xr:uid="{00000000-0005-0000-0000-000090280000}"/>
    <cellStyle name="20% - Accent4 2 30 19" xfId="10386" xr:uid="{00000000-0005-0000-0000-000091280000}"/>
    <cellStyle name="20% - Accent4 2 30 2" xfId="10387" xr:uid="{00000000-0005-0000-0000-000092280000}"/>
    <cellStyle name="20% - Accent4 2 30 3" xfId="10388" xr:uid="{00000000-0005-0000-0000-000093280000}"/>
    <cellStyle name="20% - Accent4 2 30 4" xfId="10389" xr:uid="{00000000-0005-0000-0000-000094280000}"/>
    <cellStyle name="20% - Accent4 2 30 5" xfId="10390" xr:uid="{00000000-0005-0000-0000-000095280000}"/>
    <cellStyle name="20% - Accent4 2 30 6" xfId="10391" xr:uid="{00000000-0005-0000-0000-000096280000}"/>
    <cellStyle name="20% - Accent4 2 30 7" xfId="10392" xr:uid="{00000000-0005-0000-0000-000097280000}"/>
    <cellStyle name="20% - Accent4 2 30 8" xfId="10393" xr:uid="{00000000-0005-0000-0000-000098280000}"/>
    <cellStyle name="20% - Accent4 2 30 9" xfId="10394" xr:uid="{00000000-0005-0000-0000-000099280000}"/>
    <cellStyle name="20% - Accent4 2 31" xfId="10395" xr:uid="{00000000-0005-0000-0000-00009A280000}"/>
    <cellStyle name="20% - Accent4 2 31 10" xfId="10396" xr:uid="{00000000-0005-0000-0000-00009B280000}"/>
    <cellStyle name="20% - Accent4 2 31 11" xfId="10397" xr:uid="{00000000-0005-0000-0000-00009C280000}"/>
    <cellStyle name="20% - Accent4 2 31 12" xfId="10398" xr:uid="{00000000-0005-0000-0000-00009D280000}"/>
    <cellStyle name="20% - Accent4 2 31 13" xfId="10399" xr:uid="{00000000-0005-0000-0000-00009E280000}"/>
    <cellStyle name="20% - Accent4 2 31 14" xfId="10400" xr:uid="{00000000-0005-0000-0000-00009F280000}"/>
    <cellStyle name="20% - Accent4 2 31 15" xfId="10401" xr:uid="{00000000-0005-0000-0000-0000A0280000}"/>
    <cellStyle name="20% - Accent4 2 31 16" xfId="10402" xr:uid="{00000000-0005-0000-0000-0000A1280000}"/>
    <cellStyle name="20% - Accent4 2 31 17" xfId="10403" xr:uid="{00000000-0005-0000-0000-0000A2280000}"/>
    <cellStyle name="20% - Accent4 2 31 18" xfId="10404" xr:uid="{00000000-0005-0000-0000-0000A3280000}"/>
    <cellStyle name="20% - Accent4 2 31 19" xfId="10405" xr:uid="{00000000-0005-0000-0000-0000A4280000}"/>
    <cellStyle name="20% - Accent4 2 31 2" xfId="10406" xr:uid="{00000000-0005-0000-0000-0000A5280000}"/>
    <cellStyle name="20% - Accent4 2 31 3" xfId="10407" xr:uid="{00000000-0005-0000-0000-0000A6280000}"/>
    <cellStyle name="20% - Accent4 2 31 4" xfId="10408" xr:uid="{00000000-0005-0000-0000-0000A7280000}"/>
    <cellStyle name="20% - Accent4 2 31 5" xfId="10409" xr:uid="{00000000-0005-0000-0000-0000A8280000}"/>
    <cellStyle name="20% - Accent4 2 31 6" xfId="10410" xr:uid="{00000000-0005-0000-0000-0000A9280000}"/>
    <cellStyle name="20% - Accent4 2 31 7" xfId="10411" xr:uid="{00000000-0005-0000-0000-0000AA280000}"/>
    <cellStyle name="20% - Accent4 2 31 8" xfId="10412" xr:uid="{00000000-0005-0000-0000-0000AB280000}"/>
    <cellStyle name="20% - Accent4 2 31 9" xfId="10413" xr:uid="{00000000-0005-0000-0000-0000AC280000}"/>
    <cellStyle name="20% - Accent4 2 32" xfId="10414" xr:uid="{00000000-0005-0000-0000-0000AD280000}"/>
    <cellStyle name="20% - Accent4 2 32 10" xfId="10415" xr:uid="{00000000-0005-0000-0000-0000AE280000}"/>
    <cellStyle name="20% - Accent4 2 32 11" xfId="10416" xr:uid="{00000000-0005-0000-0000-0000AF280000}"/>
    <cellStyle name="20% - Accent4 2 32 12" xfId="10417" xr:uid="{00000000-0005-0000-0000-0000B0280000}"/>
    <cellStyle name="20% - Accent4 2 32 13" xfId="10418" xr:uid="{00000000-0005-0000-0000-0000B1280000}"/>
    <cellStyle name="20% - Accent4 2 32 14" xfId="10419" xr:uid="{00000000-0005-0000-0000-0000B2280000}"/>
    <cellStyle name="20% - Accent4 2 32 15" xfId="10420" xr:uid="{00000000-0005-0000-0000-0000B3280000}"/>
    <cellStyle name="20% - Accent4 2 32 16" xfId="10421" xr:uid="{00000000-0005-0000-0000-0000B4280000}"/>
    <cellStyle name="20% - Accent4 2 32 17" xfId="10422" xr:uid="{00000000-0005-0000-0000-0000B5280000}"/>
    <cellStyle name="20% - Accent4 2 32 18" xfId="10423" xr:uid="{00000000-0005-0000-0000-0000B6280000}"/>
    <cellStyle name="20% - Accent4 2 32 19" xfId="10424" xr:uid="{00000000-0005-0000-0000-0000B7280000}"/>
    <cellStyle name="20% - Accent4 2 32 2" xfId="10425" xr:uid="{00000000-0005-0000-0000-0000B8280000}"/>
    <cellStyle name="20% - Accent4 2 32 3" xfId="10426" xr:uid="{00000000-0005-0000-0000-0000B9280000}"/>
    <cellStyle name="20% - Accent4 2 32 4" xfId="10427" xr:uid="{00000000-0005-0000-0000-0000BA280000}"/>
    <cellStyle name="20% - Accent4 2 32 5" xfId="10428" xr:uid="{00000000-0005-0000-0000-0000BB280000}"/>
    <cellStyle name="20% - Accent4 2 32 6" xfId="10429" xr:uid="{00000000-0005-0000-0000-0000BC280000}"/>
    <cellStyle name="20% - Accent4 2 32 7" xfId="10430" xr:uid="{00000000-0005-0000-0000-0000BD280000}"/>
    <cellStyle name="20% - Accent4 2 32 8" xfId="10431" xr:uid="{00000000-0005-0000-0000-0000BE280000}"/>
    <cellStyle name="20% - Accent4 2 32 9" xfId="10432" xr:uid="{00000000-0005-0000-0000-0000BF280000}"/>
    <cellStyle name="20% - Accent4 2 33" xfId="10433" xr:uid="{00000000-0005-0000-0000-0000C0280000}"/>
    <cellStyle name="20% - Accent4 2 33 10" xfId="10434" xr:uid="{00000000-0005-0000-0000-0000C1280000}"/>
    <cellStyle name="20% - Accent4 2 33 11" xfId="10435" xr:uid="{00000000-0005-0000-0000-0000C2280000}"/>
    <cellStyle name="20% - Accent4 2 33 12" xfId="10436" xr:uid="{00000000-0005-0000-0000-0000C3280000}"/>
    <cellStyle name="20% - Accent4 2 33 13" xfId="10437" xr:uid="{00000000-0005-0000-0000-0000C4280000}"/>
    <cellStyle name="20% - Accent4 2 33 14" xfId="10438" xr:uid="{00000000-0005-0000-0000-0000C5280000}"/>
    <cellStyle name="20% - Accent4 2 33 15" xfId="10439" xr:uid="{00000000-0005-0000-0000-0000C6280000}"/>
    <cellStyle name="20% - Accent4 2 33 16" xfId="10440" xr:uid="{00000000-0005-0000-0000-0000C7280000}"/>
    <cellStyle name="20% - Accent4 2 33 17" xfId="10441" xr:uid="{00000000-0005-0000-0000-0000C8280000}"/>
    <cellStyle name="20% - Accent4 2 33 18" xfId="10442" xr:uid="{00000000-0005-0000-0000-0000C9280000}"/>
    <cellStyle name="20% - Accent4 2 33 19" xfId="10443" xr:uid="{00000000-0005-0000-0000-0000CA280000}"/>
    <cellStyle name="20% - Accent4 2 33 2" xfId="10444" xr:uid="{00000000-0005-0000-0000-0000CB280000}"/>
    <cellStyle name="20% - Accent4 2 33 3" xfId="10445" xr:uid="{00000000-0005-0000-0000-0000CC280000}"/>
    <cellStyle name="20% - Accent4 2 33 4" xfId="10446" xr:uid="{00000000-0005-0000-0000-0000CD280000}"/>
    <cellStyle name="20% - Accent4 2 33 5" xfId="10447" xr:uid="{00000000-0005-0000-0000-0000CE280000}"/>
    <cellStyle name="20% - Accent4 2 33 6" xfId="10448" xr:uid="{00000000-0005-0000-0000-0000CF280000}"/>
    <cellStyle name="20% - Accent4 2 33 7" xfId="10449" xr:uid="{00000000-0005-0000-0000-0000D0280000}"/>
    <cellStyle name="20% - Accent4 2 33 8" xfId="10450" xr:uid="{00000000-0005-0000-0000-0000D1280000}"/>
    <cellStyle name="20% - Accent4 2 33 9" xfId="10451" xr:uid="{00000000-0005-0000-0000-0000D2280000}"/>
    <cellStyle name="20% - Accent4 2 34" xfId="10452" xr:uid="{00000000-0005-0000-0000-0000D3280000}"/>
    <cellStyle name="20% - Accent4 2 34 10" xfId="10453" xr:uid="{00000000-0005-0000-0000-0000D4280000}"/>
    <cellStyle name="20% - Accent4 2 34 11" xfId="10454" xr:uid="{00000000-0005-0000-0000-0000D5280000}"/>
    <cellStyle name="20% - Accent4 2 34 12" xfId="10455" xr:uid="{00000000-0005-0000-0000-0000D6280000}"/>
    <cellStyle name="20% - Accent4 2 34 13" xfId="10456" xr:uid="{00000000-0005-0000-0000-0000D7280000}"/>
    <cellStyle name="20% - Accent4 2 34 14" xfId="10457" xr:uid="{00000000-0005-0000-0000-0000D8280000}"/>
    <cellStyle name="20% - Accent4 2 34 15" xfId="10458" xr:uid="{00000000-0005-0000-0000-0000D9280000}"/>
    <cellStyle name="20% - Accent4 2 34 16" xfId="10459" xr:uid="{00000000-0005-0000-0000-0000DA280000}"/>
    <cellStyle name="20% - Accent4 2 34 17" xfId="10460" xr:uid="{00000000-0005-0000-0000-0000DB280000}"/>
    <cellStyle name="20% - Accent4 2 34 18" xfId="10461" xr:uid="{00000000-0005-0000-0000-0000DC280000}"/>
    <cellStyle name="20% - Accent4 2 34 19" xfId="10462" xr:uid="{00000000-0005-0000-0000-0000DD280000}"/>
    <cellStyle name="20% - Accent4 2 34 2" xfId="10463" xr:uid="{00000000-0005-0000-0000-0000DE280000}"/>
    <cellStyle name="20% - Accent4 2 34 3" xfId="10464" xr:uid="{00000000-0005-0000-0000-0000DF280000}"/>
    <cellStyle name="20% - Accent4 2 34 4" xfId="10465" xr:uid="{00000000-0005-0000-0000-0000E0280000}"/>
    <cellStyle name="20% - Accent4 2 34 5" xfId="10466" xr:uid="{00000000-0005-0000-0000-0000E1280000}"/>
    <cellStyle name="20% - Accent4 2 34 6" xfId="10467" xr:uid="{00000000-0005-0000-0000-0000E2280000}"/>
    <cellStyle name="20% - Accent4 2 34 7" xfId="10468" xr:uid="{00000000-0005-0000-0000-0000E3280000}"/>
    <cellStyle name="20% - Accent4 2 34 8" xfId="10469" xr:uid="{00000000-0005-0000-0000-0000E4280000}"/>
    <cellStyle name="20% - Accent4 2 34 9" xfId="10470" xr:uid="{00000000-0005-0000-0000-0000E5280000}"/>
    <cellStyle name="20% - Accent4 2 35" xfId="10471" xr:uid="{00000000-0005-0000-0000-0000E6280000}"/>
    <cellStyle name="20% - Accent4 2 35 10" xfId="10472" xr:uid="{00000000-0005-0000-0000-0000E7280000}"/>
    <cellStyle name="20% - Accent4 2 35 11" xfId="10473" xr:uid="{00000000-0005-0000-0000-0000E8280000}"/>
    <cellStyle name="20% - Accent4 2 35 12" xfId="10474" xr:uid="{00000000-0005-0000-0000-0000E9280000}"/>
    <cellStyle name="20% - Accent4 2 35 13" xfId="10475" xr:uid="{00000000-0005-0000-0000-0000EA280000}"/>
    <cellStyle name="20% - Accent4 2 35 14" xfId="10476" xr:uid="{00000000-0005-0000-0000-0000EB280000}"/>
    <cellStyle name="20% - Accent4 2 35 15" xfId="10477" xr:uid="{00000000-0005-0000-0000-0000EC280000}"/>
    <cellStyle name="20% - Accent4 2 35 16" xfId="10478" xr:uid="{00000000-0005-0000-0000-0000ED280000}"/>
    <cellStyle name="20% - Accent4 2 35 17" xfId="10479" xr:uid="{00000000-0005-0000-0000-0000EE280000}"/>
    <cellStyle name="20% - Accent4 2 35 18" xfId="10480" xr:uid="{00000000-0005-0000-0000-0000EF280000}"/>
    <cellStyle name="20% - Accent4 2 35 19" xfId="10481" xr:uid="{00000000-0005-0000-0000-0000F0280000}"/>
    <cellStyle name="20% - Accent4 2 35 2" xfId="10482" xr:uid="{00000000-0005-0000-0000-0000F1280000}"/>
    <cellStyle name="20% - Accent4 2 35 3" xfId="10483" xr:uid="{00000000-0005-0000-0000-0000F2280000}"/>
    <cellStyle name="20% - Accent4 2 35 4" xfId="10484" xr:uid="{00000000-0005-0000-0000-0000F3280000}"/>
    <cellStyle name="20% - Accent4 2 35 5" xfId="10485" xr:uid="{00000000-0005-0000-0000-0000F4280000}"/>
    <cellStyle name="20% - Accent4 2 35 6" xfId="10486" xr:uid="{00000000-0005-0000-0000-0000F5280000}"/>
    <cellStyle name="20% - Accent4 2 35 7" xfId="10487" xr:uid="{00000000-0005-0000-0000-0000F6280000}"/>
    <cellStyle name="20% - Accent4 2 35 8" xfId="10488" xr:uid="{00000000-0005-0000-0000-0000F7280000}"/>
    <cellStyle name="20% - Accent4 2 35 9" xfId="10489" xr:uid="{00000000-0005-0000-0000-0000F8280000}"/>
    <cellStyle name="20% - Accent4 2 36" xfId="10490" xr:uid="{00000000-0005-0000-0000-0000F9280000}"/>
    <cellStyle name="20% - Accent4 2 36 10" xfId="10491" xr:uid="{00000000-0005-0000-0000-0000FA280000}"/>
    <cellStyle name="20% - Accent4 2 36 11" xfId="10492" xr:uid="{00000000-0005-0000-0000-0000FB280000}"/>
    <cellStyle name="20% - Accent4 2 36 12" xfId="10493" xr:uid="{00000000-0005-0000-0000-0000FC280000}"/>
    <cellStyle name="20% - Accent4 2 36 13" xfId="10494" xr:uid="{00000000-0005-0000-0000-0000FD280000}"/>
    <cellStyle name="20% - Accent4 2 36 14" xfId="10495" xr:uid="{00000000-0005-0000-0000-0000FE280000}"/>
    <cellStyle name="20% - Accent4 2 36 15" xfId="10496" xr:uid="{00000000-0005-0000-0000-0000FF280000}"/>
    <cellStyle name="20% - Accent4 2 36 16" xfId="10497" xr:uid="{00000000-0005-0000-0000-000000290000}"/>
    <cellStyle name="20% - Accent4 2 36 17" xfId="10498" xr:uid="{00000000-0005-0000-0000-000001290000}"/>
    <cellStyle name="20% - Accent4 2 36 18" xfId="10499" xr:uid="{00000000-0005-0000-0000-000002290000}"/>
    <cellStyle name="20% - Accent4 2 36 19" xfId="10500" xr:uid="{00000000-0005-0000-0000-000003290000}"/>
    <cellStyle name="20% - Accent4 2 36 2" xfId="10501" xr:uid="{00000000-0005-0000-0000-000004290000}"/>
    <cellStyle name="20% - Accent4 2 36 3" xfId="10502" xr:uid="{00000000-0005-0000-0000-000005290000}"/>
    <cellStyle name="20% - Accent4 2 36 4" xfId="10503" xr:uid="{00000000-0005-0000-0000-000006290000}"/>
    <cellStyle name="20% - Accent4 2 36 5" xfId="10504" xr:uid="{00000000-0005-0000-0000-000007290000}"/>
    <cellStyle name="20% - Accent4 2 36 6" xfId="10505" xr:uid="{00000000-0005-0000-0000-000008290000}"/>
    <cellStyle name="20% - Accent4 2 36 7" xfId="10506" xr:uid="{00000000-0005-0000-0000-000009290000}"/>
    <cellStyle name="20% - Accent4 2 36 8" xfId="10507" xr:uid="{00000000-0005-0000-0000-00000A290000}"/>
    <cellStyle name="20% - Accent4 2 36 9" xfId="10508" xr:uid="{00000000-0005-0000-0000-00000B290000}"/>
    <cellStyle name="20% - Accent4 2 37" xfId="10509" xr:uid="{00000000-0005-0000-0000-00000C290000}"/>
    <cellStyle name="20% - Accent4 2 37 10" xfId="10510" xr:uid="{00000000-0005-0000-0000-00000D290000}"/>
    <cellStyle name="20% - Accent4 2 37 11" xfId="10511" xr:uid="{00000000-0005-0000-0000-00000E290000}"/>
    <cellStyle name="20% - Accent4 2 37 12" xfId="10512" xr:uid="{00000000-0005-0000-0000-00000F290000}"/>
    <cellStyle name="20% - Accent4 2 37 13" xfId="10513" xr:uid="{00000000-0005-0000-0000-000010290000}"/>
    <cellStyle name="20% - Accent4 2 37 14" xfId="10514" xr:uid="{00000000-0005-0000-0000-000011290000}"/>
    <cellStyle name="20% - Accent4 2 37 15" xfId="10515" xr:uid="{00000000-0005-0000-0000-000012290000}"/>
    <cellStyle name="20% - Accent4 2 37 16" xfId="10516" xr:uid="{00000000-0005-0000-0000-000013290000}"/>
    <cellStyle name="20% - Accent4 2 37 17" xfId="10517" xr:uid="{00000000-0005-0000-0000-000014290000}"/>
    <cellStyle name="20% - Accent4 2 37 18" xfId="10518" xr:uid="{00000000-0005-0000-0000-000015290000}"/>
    <cellStyle name="20% - Accent4 2 37 19" xfId="10519" xr:uid="{00000000-0005-0000-0000-000016290000}"/>
    <cellStyle name="20% - Accent4 2 37 2" xfId="10520" xr:uid="{00000000-0005-0000-0000-000017290000}"/>
    <cellStyle name="20% - Accent4 2 37 3" xfId="10521" xr:uid="{00000000-0005-0000-0000-000018290000}"/>
    <cellStyle name="20% - Accent4 2 37 4" xfId="10522" xr:uid="{00000000-0005-0000-0000-000019290000}"/>
    <cellStyle name="20% - Accent4 2 37 5" xfId="10523" xr:uid="{00000000-0005-0000-0000-00001A290000}"/>
    <cellStyle name="20% - Accent4 2 37 6" xfId="10524" xr:uid="{00000000-0005-0000-0000-00001B290000}"/>
    <cellStyle name="20% - Accent4 2 37 7" xfId="10525" xr:uid="{00000000-0005-0000-0000-00001C290000}"/>
    <cellStyle name="20% - Accent4 2 37 8" xfId="10526" xr:uid="{00000000-0005-0000-0000-00001D290000}"/>
    <cellStyle name="20% - Accent4 2 37 9" xfId="10527" xr:uid="{00000000-0005-0000-0000-00001E290000}"/>
    <cellStyle name="20% - Accent4 2 38" xfId="10528" xr:uid="{00000000-0005-0000-0000-00001F290000}"/>
    <cellStyle name="20% - Accent4 2 38 10" xfId="10529" xr:uid="{00000000-0005-0000-0000-000020290000}"/>
    <cellStyle name="20% - Accent4 2 38 11" xfId="10530" xr:uid="{00000000-0005-0000-0000-000021290000}"/>
    <cellStyle name="20% - Accent4 2 38 12" xfId="10531" xr:uid="{00000000-0005-0000-0000-000022290000}"/>
    <cellStyle name="20% - Accent4 2 38 13" xfId="10532" xr:uid="{00000000-0005-0000-0000-000023290000}"/>
    <cellStyle name="20% - Accent4 2 38 14" xfId="10533" xr:uid="{00000000-0005-0000-0000-000024290000}"/>
    <cellStyle name="20% - Accent4 2 38 15" xfId="10534" xr:uid="{00000000-0005-0000-0000-000025290000}"/>
    <cellStyle name="20% - Accent4 2 38 16" xfId="10535" xr:uid="{00000000-0005-0000-0000-000026290000}"/>
    <cellStyle name="20% - Accent4 2 38 17" xfId="10536" xr:uid="{00000000-0005-0000-0000-000027290000}"/>
    <cellStyle name="20% - Accent4 2 38 18" xfId="10537" xr:uid="{00000000-0005-0000-0000-000028290000}"/>
    <cellStyle name="20% - Accent4 2 38 19" xfId="10538" xr:uid="{00000000-0005-0000-0000-000029290000}"/>
    <cellStyle name="20% - Accent4 2 38 2" xfId="10539" xr:uid="{00000000-0005-0000-0000-00002A290000}"/>
    <cellStyle name="20% - Accent4 2 38 3" xfId="10540" xr:uid="{00000000-0005-0000-0000-00002B290000}"/>
    <cellStyle name="20% - Accent4 2 38 4" xfId="10541" xr:uid="{00000000-0005-0000-0000-00002C290000}"/>
    <cellStyle name="20% - Accent4 2 38 5" xfId="10542" xr:uid="{00000000-0005-0000-0000-00002D290000}"/>
    <cellStyle name="20% - Accent4 2 38 6" xfId="10543" xr:uid="{00000000-0005-0000-0000-00002E290000}"/>
    <cellStyle name="20% - Accent4 2 38 7" xfId="10544" xr:uid="{00000000-0005-0000-0000-00002F290000}"/>
    <cellStyle name="20% - Accent4 2 38 8" xfId="10545" xr:uid="{00000000-0005-0000-0000-000030290000}"/>
    <cellStyle name="20% - Accent4 2 38 9" xfId="10546" xr:uid="{00000000-0005-0000-0000-000031290000}"/>
    <cellStyle name="20% - Accent4 2 39" xfId="10547" xr:uid="{00000000-0005-0000-0000-000032290000}"/>
    <cellStyle name="20% - Accent4 2 39 10" xfId="10548" xr:uid="{00000000-0005-0000-0000-000033290000}"/>
    <cellStyle name="20% - Accent4 2 39 11" xfId="10549" xr:uid="{00000000-0005-0000-0000-000034290000}"/>
    <cellStyle name="20% - Accent4 2 39 12" xfId="10550" xr:uid="{00000000-0005-0000-0000-000035290000}"/>
    <cellStyle name="20% - Accent4 2 39 13" xfId="10551" xr:uid="{00000000-0005-0000-0000-000036290000}"/>
    <cellStyle name="20% - Accent4 2 39 14" xfId="10552" xr:uid="{00000000-0005-0000-0000-000037290000}"/>
    <cellStyle name="20% - Accent4 2 39 15" xfId="10553" xr:uid="{00000000-0005-0000-0000-000038290000}"/>
    <cellStyle name="20% - Accent4 2 39 16" xfId="10554" xr:uid="{00000000-0005-0000-0000-000039290000}"/>
    <cellStyle name="20% - Accent4 2 39 17" xfId="10555" xr:uid="{00000000-0005-0000-0000-00003A290000}"/>
    <cellStyle name="20% - Accent4 2 39 18" xfId="10556" xr:uid="{00000000-0005-0000-0000-00003B290000}"/>
    <cellStyle name="20% - Accent4 2 39 19" xfId="10557" xr:uid="{00000000-0005-0000-0000-00003C290000}"/>
    <cellStyle name="20% - Accent4 2 39 2" xfId="10558" xr:uid="{00000000-0005-0000-0000-00003D290000}"/>
    <cellStyle name="20% - Accent4 2 39 3" xfId="10559" xr:uid="{00000000-0005-0000-0000-00003E290000}"/>
    <cellStyle name="20% - Accent4 2 39 4" xfId="10560" xr:uid="{00000000-0005-0000-0000-00003F290000}"/>
    <cellStyle name="20% - Accent4 2 39 5" xfId="10561" xr:uid="{00000000-0005-0000-0000-000040290000}"/>
    <cellStyle name="20% - Accent4 2 39 6" xfId="10562" xr:uid="{00000000-0005-0000-0000-000041290000}"/>
    <cellStyle name="20% - Accent4 2 39 7" xfId="10563" xr:uid="{00000000-0005-0000-0000-000042290000}"/>
    <cellStyle name="20% - Accent4 2 39 8" xfId="10564" xr:uid="{00000000-0005-0000-0000-000043290000}"/>
    <cellStyle name="20% - Accent4 2 39 9" xfId="10565" xr:uid="{00000000-0005-0000-0000-000044290000}"/>
    <cellStyle name="20% - Accent4 2 4" xfId="10566" xr:uid="{00000000-0005-0000-0000-000045290000}"/>
    <cellStyle name="20% - Accent4 2 4 10" xfId="10567" xr:uid="{00000000-0005-0000-0000-000046290000}"/>
    <cellStyle name="20% - Accent4 2 4 11" xfId="10568" xr:uid="{00000000-0005-0000-0000-000047290000}"/>
    <cellStyle name="20% - Accent4 2 4 12" xfId="10569" xr:uid="{00000000-0005-0000-0000-000048290000}"/>
    <cellStyle name="20% - Accent4 2 4 13" xfId="10570" xr:uid="{00000000-0005-0000-0000-000049290000}"/>
    <cellStyle name="20% - Accent4 2 4 14" xfId="10571" xr:uid="{00000000-0005-0000-0000-00004A290000}"/>
    <cellStyle name="20% - Accent4 2 4 15" xfId="10572" xr:uid="{00000000-0005-0000-0000-00004B290000}"/>
    <cellStyle name="20% - Accent4 2 4 16" xfId="10573" xr:uid="{00000000-0005-0000-0000-00004C290000}"/>
    <cellStyle name="20% - Accent4 2 4 17" xfId="10574" xr:uid="{00000000-0005-0000-0000-00004D290000}"/>
    <cellStyle name="20% - Accent4 2 4 18" xfId="10575" xr:uid="{00000000-0005-0000-0000-00004E290000}"/>
    <cellStyle name="20% - Accent4 2 4 19" xfId="10576" xr:uid="{00000000-0005-0000-0000-00004F290000}"/>
    <cellStyle name="20% - Accent4 2 4 2" xfId="10577" xr:uid="{00000000-0005-0000-0000-000050290000}"/>
    <cellStyle name="20% - Accent4 2 4 3" xfId="10578" xr:uid="{00000000-0005-0000-0000-000051290000}"/>
    <cellStyle name="20% - Accent4 2 4 4" xfId="10579" xr:uid="{00000000-0005-0000-0000-000052290000}"/>
    <cellStyle name="20% - Accent4 2 4 5" xfId="10580" xr:uid="{00000000-0005-0000-0000-000053290000}"/>
    <cellStyle name="20% - Accent4 2 4 6" xfId="10581" xr:uid="{00000000-0005-0000-0000-000054290000}"/>
    <cellStyle name="20% - Accent4 2 4 7" xfId="10582" xr:uid="{00000000-0005-0000-0000-000055290000}"/>
    <cellStyle name="20% - Accent4 2 4 8" xfId="10583" xr:uid="{00000000-0005-0000-0000-000056290000}"/>
    <cellStyle name="20% - Accent4 2 4 9" xfId="10584" xr:uid="{00000000-0005-0000-0000-000057290000}"/>
    <cellStyle name="20% - Accent4 2 40" xfId="10585" xr:uid="{00000000-0005-0000-0000-000058290000}"/>
    <cellStyle name="20% - Accent4 2 40 10" xfId="10586" xr:uid="{00000000-0005-0000-0000-000059290000}"/>
    <cellStyle name="20% - Accent4 2 40 11" xfId="10587" xr:uid="{00000000-0005-0000-0000-00005A290000}"/>
    <cellStyle name="20% - Accent4 2 40 12" xfId="10588" xr:uid="{00000000-0005-0000-0000-00005B290000}"/>
    <cellStyle name="20% - Accent4 2 40 13" xfId="10589" xr:uid="{00000000-0005-0000-0000-00005C290000}"/>
    <cellStyle name="20% - Accent4 2 40 14" xfId="10590" xr:uid="{00000000-0005-0000-0000-00005D290000}"/>
    <cellStyle name="20% - Accent4 2 40 15" xfId="10591" xr:uid="{00000000-0005-0000-0000-00005E290000}"/>
    <cellStyle name="20% - Accent4 2 40 16" xfId="10592" xr:uid="{00000000-0005-0000-0000-00005F290000}"/>
    <cellStyle name="20% - Accent4 2 40 17" xfId="10593" xr:uid="{00000000-0005-0000-0000-000060290000}"/>
    <cellStyle name="20% - Accent4 2 40 18" xfId="10594" xr:uid="{00000000-0005-0000-0000-000061290000}"/>
    <cellStyle name="20% - Accent4 2 40 19" xfId="10595" xr:uid="{00000000-0005-0000-0000-000062290000}"/>
    <cellStyle name="20% - Accent4 2 40 2" xfId="10596" xr:uid="{00000000-0005-0000-0000-000063290000}"/>
    <cellStyle name="20% - Accent4 2 40 3" xfId="10597" xr:uid="{00000000-0005-0000-0000-000064290000}"/>
    <cellStyle name="20% - Accent4 2 40 4" xfId="10598" xr:uid="{00000000-0005-0000-0000-000065290000}"/>
    <cellStyle name="20% - Accent4 2 40 5" xfId="10599" xr:uid="{00000000-0005-0000-0000-000066290000}"/>
    <cellStyle name="20% - Accent4 2 40 6" xfId="10600" xr:uid="{00000000-0005-0000-0000-000067290000}"/>
    <cellStyle name="20% - Accent4 2 40 7" xfId="10601" xr:uid="{00000000-0005-0000-0000-000068290000}"/>
    <cellStyle name="20% - Accent4 2 40 8" xfId="10602" xr:uid="{00000000-0005-0000-0000-000069290000}"/>
    <cellStyle name="20% - Accent4 2 40 9" xfId="10603" xr:uid="{00000000-0005-0000-0000-00006A290000}"/>
    <cellStyle name="20% - Accent4 2 41" xfId="10604" xr:uid="{00000000-0005-0000-0000-00006B290000}"/>
    <cellStyle name="20% - Accent4 2 41 10" xfId="10605" xr:uid="{00000000-0005-0000-0000-00006C290000}"/>
    <cellStyle name="20% - Accent4 2 41 11" xfId="10606" xr:uid="{00000000-0005-0000-0000-00006D290000}"/>
    <cellStyle name="20% - Accent4 2 41 12" xfId="10607" xr:uid="{00000000-0005-0000-0000-00006E290000}"/>
    <cellStyle name="20% - Accent4 2 41 13" xfId="10608" xr:uid="{00000000-0005-0000-0000-00006F290000}"/>
    <cellStyle name="20% - Accent4 2 41 14" xfId="10609" xr:uid="{00000000-0005-0000-0000-000070290000}"/>
    <cellStyle name="20% - Accent4 2 41 15" xfId="10610" xr:uid="{00000000-0005-0000-0000-000071290000}"/>
    <cellStyle name="20% - Accent4 2 41 16" xfId="10611" xr:uid="{00000000-0005-0000-0000-000072290000}"/>
    <cellStyle name="20% - Accent4 2 41 17" xfId="10612" xr:uid="{00000000-0005-0000-0000-000073290000}"/>
    <cellStyle name="20% - Accent4 2 41 18" xfId="10613" xr:uid="{00000000-0005-0000-0000-000074290000}"/>
    <cellStyle name="20% - Accent4 2 41 19" xfId="10614" xr:uid="{00000000-0005-0000-0000-000075290000}"/>
    <cellStyle name="20% - Accent4 2 41 2" xfId="10615" xr:uid="{00000000-0005-0000-0000-000076290000}"/>
    <cellStyle name="20% - Accent4 2 41 3" xfId="10616" xr:uid="{00000000-0005-0000-0000-000077290000}"/>
    <cellStyle name="20% - Accent4 2 41 4" xfId="10617" xr:uid="{00000000-0005-0000-0000-000078290000}"/>
    <cellStyle name="20% - Accent4 2 41 5" xfId="10618" xr:uid="{00000000-0005-0000-0000-000079290000}"/>
    <cellStyle name="20% - Accent4 2 41 6" xfId="10619" xr:uid="{00000000-0005-0000-0000-00007A290000}"/>
    <cellStyle name="20% - Accent4 2 41 7" xfId="10620" xr:uid="{00000000-0005-0000-0000-00007B290000}"/>
    <cellStyle name="20% - Accent4 2 41 8" xfId="10621" xr:uid="{00000000-0005-0000-0000-00007C290000}"/>
    <cellStyle name="20% - Accent4 2 41 9" xfId="10622" xr:uid="{00000000-0005-0000-0000-00007D290000}"/>
    <cellStyle name="20% - Accent4 2 42" xfId="10623" xr:uid="{00000000-0005-0000-0000-00007E290000}"/>
    <cellStyle name="20% - Accent4 2 42 10" xfId="10624" xr:uid="{00000000-0005-0000-0000-00007F290000}"/>
    <cellStyle name="20% - Accent4 2 42 11" xfId="10625" xr:uid="{00000000-0005-0000-0000-000080290000}"/>
    <cellStyle name="20% - Accent4 2 42 12" xfId="10626" xr:uid="{00000000-0005-0000-0000-000081290000}"/>
    <cellStyle name="20% - Accent4 2 42 13" xfId="10627" xr:uid="{00000000-0005-0000-0000-000082290000}"/>
    <cellStyle name="20% - Accent4 2 42 14" xfId="10628" xr:uid="{00000000-0005-0000-0000-000083290000}"/>
    <cellStyle name="20% - Accent4 2 42 15" xfId="10629" xr:uid="{00000000-0005-0000-0000-000084290000}"/>
    <cellStyle name="20% - Accent4 2 42 16" xfId="10630" xr:uid="{00000000-0005-0000-0000-000085290000}"/>
    <cellStyle name="20% - Accent4 2 42 17" xfId="10631" xr:uid="{00000000-0005-0000-0000-000086290000}"/>
    <cellStyle name="20% - Accent4 2 42 18" xfId="10632" xr:uid="{00000000-0005-0000-0000-000087290000}"/>
    <cellStyle name="20% - Accent4 2 42 19" xfId="10633" xr:uid="{00000000-0005-0000-0000-000088290000}"/>
    <cellStyle name="20% - Accent4 2 42 2" xfId="10634" xr:uid="{00000000-0005-0000-0000-000089290000}"/>
    <cellStyle name="20% - Accent4 2 42 3" xfId="10635" xr:uid="{00000000-0005-0000-0000-00008A290000}"/>
    <cellStyle name="20% - Accent4 2 42 4" xfId="10636" xr:uid="{00000000-0005-0000-0000-00008B290000}"/>
    <cellStyle name="20% - Accent4 2 42 5" xfId="10637" xr:uid="{00000000-0005-0000-0000-00008C290000}"/>
    <cellStyle name="20% - Accent4 2 42 6" xfId="10638" xr:uid="{00000000-0005-0000-0000-00008D290000}"/>
    <cellStyle name="20% - Accent4 2 42 7" xfId="10639" xr:uid="{00000000-0005-0000-0000-00008E290000}"/>
    <cellStyle name="20% - Accent4 2 42 8" xfId="10640" xr:uid="{00000000-0005-0000-0000-00008F290000}"/>
    <cellStyle name="20% - Accent4 2 42 9" xfId="10641" xr:uid="{00000000-0005-0000-0000-000090290000}"/>
    <cellStyle name="20% - Accent4 2 43" xfId="10642" xr:uid="{00000000-0005-0000-0000-000091290000}"/>
    <cellStyle name="20% - Accent4 2 43 10" xfId="10643" xr:uid="{00000000-0005-0000-0000-000092290000}"/>
    <cellStyle name="20% - Accent4 2 43 11" xfId="10644" xr:uid="{00000000-0005-0000-0000-000093290000}"/>
    <cellStyle name="20% - Accent4 2 43 12" xfId="10645" xr:uid="{00000000-0005-0000-0000-000094290000}"/>
    <cellStyle name="20% - Accent4 2 43 13" xfId="10646" xr:uid="{00000000-0005-0000-0000-000095290000}"/>
    <cellStyle name="20% - Accent4 2 43 14" xfId="10647" xr:uid="{00000000-0005-0000-0000-000096290000}"/>
    <cellStyle name="20% - Accent4 2 43 15" xfId="10648" xr:uid="{00000000-0005-0000-0000-000097290000}"/>
    <cellStyle name="20% - Accent4 2 43 16" xfId="10649" xr:uid="{00000000-0005-0000-0000-000098290000}"/>
    <cellStyle name="20% - Accent4 2 43 17" xfId="10650" xr:uid="{00000000-0005-0000-0000-000099290000}"/>
    <cellStyle name="20% - Accent4 2 43 18" xfId="10651" xr:uid="{00000000-0005-0000-0000-00009A290000}"/>
    <cellStyle name="20% - Accent4 2 43 19" xfId="10652" xr:uid="{00000000-0005-0000-0000-00009B290000}"/>
    <cellStyle name="20% - Accent4 2 43 2" xfId="10653" xr:uid="{00000000-0005-0000-0000-00009C290000}"/>
    <cellStyle name="20% - Accent4 2 43 3" xfId="10654" xr:uid="{00000000-0005-0000-0000-00009D290000}"/>
    <cellStyle name="20% - Accent4 2 43 4" xfId="10655" xr:uid="{00000000-0005-0000-0000-00009E290000}"/>
    <cellStyle name="20% - Accent4 2 43 5" xfId="10656" xr:uid="{00000000-0005-0000-0000-00009F290000}"/>
    <cellStyle name="20% - Accent4 2 43 6" xfId="10657" xr:uid="{00000000-0005-0000-0000-0000A0290000}"/>
    <cellStyle name="20% - Accent4 2 43 7" xfId="10658" xr:uid="{00000000-0005-0000-0000-0000A1290000}"/>
    <cellStyle name="20% - Accent4 2 43 8" xfId="10659" xr:uid="{00000000-0005-0000-0000-0000A2290000}"/>
    <cellStyle name="20% - Accent4 2 43 9" xfId="10660" xr:uid="{00000000-0005-0000-0000-0000A3290000}"/>
    <cellStyle name="20% - Accent4 2 44" xfId="10661" xr:uid="{00000000-0005-0000-0000-0000A4290000}"/>
    <cellStyle name="20% - Accent4 2 44 10" xfId="10662" xr:uid="{00000000-0005-0000-0000-0000A5290000}"/>
    <cellStyle name="20% - Accent4 2 44 11" xfId="10663" xr:uid="{00000000-0005-0000-0000-0000A6290000}"/>
    <cellStyle name="20% - Accent4 2 44 12" xfId="10664" xr:uid="{00000000-0005-0000-0000-0000A7290000}"/>
    <cellStyle name="20% - Accent4 2 44 13" xfId="10665" xr:uid="{00000000-0005-0000-0000-0000A8290000}"/>
    <cellStyle name="20% - Accent4 2 44 14" xfId="10666" xr:uid="{00000000-0005-0000-0000-0000A9290000}"/>
    <cellStyle name="20% - Accent4 2 44 15" xfId="10667" xr:uid="{00000000-0005-0000-0000-0000AA290000}"/>
    <cellStyle name="20% - Accent4 2 44 16" xfId="10668" xr:uid="{00000000-0005-0000-0000-0000AB290000}"/>
    <cellStyle name="20% - Accent4 2 44 17" xfId="10669" xr:uid="{00000000-0005-0000-0000-0000AC290000}"/>
    <cellStyle name="20% - Accent4 2 44 18" xfId="10670" xr:uid="{00000000-0005-0000-0000-0000AD290000}"/>
    <cellStyle name="20% - Accent4 2 44 19" xfId="10671" xr:uid="{00000000-0005-0000-0000-0000AE290000}"/>
    <cellStyle name="20% - Accent4 2 44 2" xfId="10672" xr:uid="{00000000-0005-0000-0000-0000AF290000}"/>
    <cellStyle name="20% - Accent4 2 44 3" xfId="10673" xr:uid="{00000000-0005-0000-0000-0000B0290000}"/>
    <cellStyle name="20% - Accent4 2 44 4" xfId="10674" xr:uid="{00000000-0005-0000-0000-0000B1290000}"/>
    <cellStyle name="20% - Accent4 2 44 5" xfId="10675" xr:uid="{00000000-0005-0000-0000-0000B2290000}"/>
    <cellStyle name="20% - Accent4 2 44 6" xfId="10676" xr:uid="{00000000-0005-0000-0000-0000B3290000}"/>
    <cellStyle name="20% - Accent4 2 44 7" xfId="10677" xr:uid="{00000000-0005-0000-0000-0000B4290000}"/>
    <cellStyle name="20% - Accent4 2 44 8" xfId="10678" xr:uid="{00000000-0005-0000-0000-0000B5290000}"/>
    <cellStyle name="20% - Accent4 2 44 9" xfId="10679" xr:uid="{00000000-0005-0000-0000-0000B6290000}"/>
    <cellStyle name="20% - Accent4 2 45" xfId="10680" xr:uid="{00000000-0005-0000-0000-0000B7290000}"/>
    <cellStyle name="20% - Accent4 2 45 10" xfId="10681" xr:uid="{00000000-0005-0000-0000-0000B8290000}"/>
    <cellStyle name="20% - Accent4 2 45 11" xfId="10682" xr:uid="{00000000-0005-0000-0000-0000B9290000}"/>
    <cellStyle name="20% - Accent4 2 45 12" xfId="10683" xr:uid="{00000000-0005-0000-0000-0000BA290000}"/>
    <cellStyle name="20% - Accent4 2 45 13" xfId="10684" xr:uid="{00000000-0005-0000-0000-0000BB290000}"/>
    <cellStyle name="20% - Accent4 2 45 14" xfId="10685" xr:uid="{00000000-0005-0000-0000-0000BC290000}"/>
    <cellStyle name="20% - Accent4 2 45 15" xfId="10686" xr:uid="{00000000-0005-0000-0000-0000BD290000}"/>
    <cellStyle name="20% - Accent4 2 45 16" xfId="10687" xr:uid="{00000000-0005-0000-0000-0000BE290000}"/>
    <cellStyle name="20% - Accent4 2 45 17" xfId="10688" xr:uid="{00000000-0005-0000-0000-0000BF290000}"/>
    <cellStyle name="20% - Accent4 2 45 18" xfId="10689" xr:uid="{00000000-0005-0000-0000-0000C0290000}"/>
    <cellStyle name="20% - Accent4 2 45 19" xfId="10690" xr:uid="{00000000-0005-0000-0000-0000C1290000}"/>
    <cellStyle name="20% - Accent4 2 45 2" xfId="10691" xr:uid="{00000000-0005-0000-0000-0000C2290000}"/>
    <cellStyle name="20% - Accent4 2 45 3" xfId="10692" xr:uid="{00000000-0005-0000-0000-0000C3290000}"/>
    <cellStyle name="20% - Accent4 2 45 4" xfId="10693" xr:uid="{00000000-0005-0000-0000-0000C4290000}"/>
    <cellStyle name="20% - Accent4 2 45 5" xfId="10694" xr:uid="{00000000-0005-0000-0000-0000C5290000}"/>
    <cellStyle name="20% - Accent4 2 45 6" xfId="10695" xr:uid="{00000000-0005-0000-0000-0000C6290000}"/>
    <cellStyle name="20% - Accent4 2 45 7" xfId="10696" xr:uid="{00000000-0005-0000-0000-0000C7290000}"/>
    <cellStyle name="20% - Accent4 2 45 8" xfId="10697" xr:uid="{00000000-0005-0000-0000-0000C8290000}"/>
    <cellStyle name="20% - Accent4 2 45 9" xfId="10698" xr:uid="{00000000-0005-0000-0000-0000C9290000}"/>
    <cellStyle name="20% - Accent4 2 46" xfId="10699" xr:uid="{00000000-0005-0000-0000-0000CA290000}"/>
    <cellStyle name="20% - Accent4 2 46 10" xfId="10700" xr:uid="{00000000-0005-0000-0000-0000CB290000}"/>
    <cellStyle name="20% - Accent4 2 46 11" xfId="10701" xr:uid="{00000000-0005-0000-0000-0000CC290000}"/>
    <cellStyle name="20% - Accent4 2 46 12" xfId="10702" xr:uid="{00000000-0005-0000-0000-0000CD290000}"/>
    <cellStyle name="20% - Accent4 2 46 13" xfId="10703" xr:uid="{00000000-0005-0000-0000-0000CE290000}"/>
    <cellStyle name="20% - Accent4 2 46 14" xfId="10704" xr:uid="{00000000-0005-0000-0000-0000CF290000}"/>
    <cellStyle name="20% - Accent4 2 46 15" xfId="10705" xr:uid="{00000000-0005-0000-0000-0000D0290000}"/>
    <cellStyle name="20% - Accent4 2 46 16" xfId="10706" xr:uid="{00000000-0005-0000-0000-0000D1290000}"/>
    <cellStyle name="20% - Accent4 2 46 17" xfId="10707" xr:uid="{00000000-0005-0000-0000-0000D2290000}"/>
    <cellStyle name="20% - Accent4 2 46 18" xfId="10708" xr:uid="{00000000-0005-0000-0000-0000D3290000}"/>
    <cellStyle name="20% - Accent4 2 46 19" xfId="10709" xr:uid="{00000000-0005-0000-0000-0000D4290000}"/>
    <cellStyle name="20% - Accent4 2 46 2" xfId="10710" xr:uid="{00000000-0005-0000-0000-0000D5290000}"/>
    <cellStyle name="20% - Accent4 2 46 3" xfId="10711" xr:uid="{00000000-0005-0000-0000-0000D6290000}"/>
    <cellStyle name="20% - Accent4 2 46 4" xfId="10712" xr:uid="{00000000-0005-0000-0000-0000D7290000}"/>
    <cellStyle name="20% - Accent4 2 46 5" xfId="10713" xr:uid="{00000000-0005-0000-0000-0000D8290000}"/>
    <cellStyle name="20% - Accent4 2 46 6" xfId="10714" xr:uid="{00000000-0005-0000-0000-0000D9290000}"/>
    <cellStyle name="20% - Accent4 2 46 7" xfId="10715" xr:uid="{00000000-0005-0000-0000-0000DA290000}"/>
    <cellStyle name="20% - Accent4 2 46 8" xfId="10716" xr:uid="{00000000-0005-0000-0000-0000DB290000}"/>
    <cellStyle name="20% - Accent4 2 46 9" xfId="10717" xr:uid="{00000000-0005-0000-0000-0000DC290000}"/>
    <cellStyle name="20% - Accent4 2 47" xfId="10718" xr:uid="{00000000-0005-0000-0000-0000DD290000}"/>
    <cellStyle name="20% - Accent4 2 47 10" xfId="10719" xr:uid="{00000000-0005-0000-0000-0000DE290000}"/>
    <cellStyle name="20% - Accent4 2 47 11" xfId="10720" xr:uid="{00000000-0005-0000-0000-0000DF290000}"/>
    <cellStyle name="20% - Accent4 2 47 12" xfId="10721" xr:uid="{00000000-0005-0000-0000-0000E0290000}"/>
    <cellStyle name="20% - Accent4 2 47 13" xfId="10722" xr:uid="{00000000-0005-0000-0000-0000E1290000}"/>
    <cellStyle name="20% - Accent4 2 47 14" xfId="10723" xr:uid="{00000000-0005-0000-0000-0000E2290000}"/>
    <cellStyle name="20% - Accent4 2 47 15" xfId="10724" xr:uid="{00000000-0005-0000-0000-0000E3290000}"/>
    <cellStyle name="20% - Accent4 2 47 16" xfId="10725" xr:uid="{00000000-0005-0000-0000-0000E4290000}"/>
    <cellStyle name="20% - Accent4 2 47 17" xfId="10726" xr:uid="{00000000-0005-0000-0000-0000E5290000}"/>
    <cellStyle name="20% - Accent4 2 47 18" xfId="10727" xr:uid="{00000000-0005-0000-0000-0000E6290000}"/>
    <cellStyle name="20% - Accent4 2 47 19" xfId="10728" xr:uid="{00000000-0005-0000-0000-0000E7290000}"/>
    <cellStyle name="20% - Accent4 2 47 2" xfId="10729" xr:uid="{00000000-0005-0000-0000-0000E8290000}"/>
    <cellStyle name="20% - Accent4 2 47 3" xfId="10730" xr:uid="{00000000-0005-0000-0000-0000E9290000}"/>
    <cellStyle name="20% - Accent4 2 47 4" xfId="10731" xr:uid="{00000000-0005-0000-0000-0000EA290000}"/>
    <cellStyle name="20% - Accent4 2 47 5" xfId="10732" xr:uid="{00000000-0005-0000-0000-0000EB290000}"/>
    <cellStyle name="20% - Accent4 2 47 6" xfId="10733" xr:uid="{00000000-0005-0000-0000-0000EC290000}"/>
    <cellStyle name="20% - Accent4 2 47 7" xfId="10734" xr:uid="{00000000-0005-0000-0000-0000ED290000}"/>
    <cellStyle name="20% - Accent4 2 47 8" xfId="10735" xr:uid="{00000000-0005-0000-0000-0000EE290000}"/>
    <cellStyle name="20% - Accent4 2 47 9" xfId="10736" xr:uid="{00000000-0005-0000-0000-0000EF290000}"/>
    <cellStyle name="20% - Accent4 2 48" xfId="10737" xr:uid="{00000000-0005-0000-0000-0000F0290000}"/>
    <cellStyle name="20% - Accent4 2 48 10" xfId="10738" xr:uid="{00000000-0005-0000-0000-0000F1290000}"/>
    <cellStyle name="20% - Accent4 2 48 11" xfId="10739" xr:uid="{00000000-0005-0000-0000-0000F2290000}"/>
    <cellStyle name="20% - Accent4 2 48 12" xfId="10740" xr:uid="{00000000-0005-0000-0000-0000F3290000}"/>
    <cellStyle name="20% - Accent4 2 48 13" xfId="10741" xr:uid="{00000000-0005-0000-0000-0000F4290000}"/>
    <cellStyle name="20% - Accent4 2 48 14" xfId="10742" xr:uid="{00000000-0005-0000-0000-0000F5290000}"/>
    <cellStyle name="20% - Accent4 2 48 15" xfId="10743" xr:uid="{00000000-0005-0000-0000-0000F6290000}"/>
    <cellStyle name="20% - Accent4 2 48 16" xfId="10744" xr:uid="{00000000-0005-0000-0000-0000F7290000}"/>
    <cellStyle name="20% - Accent4 2 48 17" xfId="10745" xr:uid="{00000000-0005-0000-0000-0000F8290000}"/>
    <cellStyle name="20% - Accent4 2 48 18" xfId="10746" xr:uid="{00000000-0005-0000-0000-0000F9290000}"/>
    <cellStyle name="20% - Accent4 2 48 19" xfId="10747" xr:uid="{00000000-0005-0000-0000-0000FA290000}"/>
    <cellStyle name="20% - Accent4 2 48 2" xfId="10748" xr:uid="{00000000-0005-0000-0000-0000FB290000}"/>
    <cellStyle name="20% - Accent4 2 48 3" xfId="10749" xr:uid="{00000000-0005-0000-0000-0000FC290000}"/>
    <cellStyle name="20% - Accent4 2 48 4" xfId="10750" xr:uid="{00000000-0005-0000-0000-0000FD290000}"/>
    <cellStyle name="20% - Accent4 2 48 5" xfId="10751" xr:uid="{00000000-0005-0000-0000-0000FE290000}"/>
    <cellStyle name="20% - Accent4 2 48 6" xfId="10752" xr:uid="{00000000-0005-0000-0000-0000FF290000}"/>
    <cellStyle name="20% - Accent4 2 48 7" xfId="10753" xr:uid="{00000000-0005-0000-0000-0000002A0000}"/>
    <cellStyle name="20% - Accent4 2 48 8" xfId="10754" xr:uid="{00000000-0005-0000-0000-0000012A0000}"/>
    <cellStyle name="20% - Accent4 2 48 9" xfId="10755" xr:uid="{00000000-0005-0000-0000-0000022A0000}"/>
    <cellStyle name="20% - Accent4 2 49" xfId="10756" xr:uid="{00000000-0005-0000-0000-0000032A0000}"/>
    <cellStyle name="20% - Accent4 2 49 10" xfId="10757" xr:uid="{00000000-0005-0000-0000-0000042A0000}"/>
    <cellStyle name="20% - Accent4 2 49 11" xfId="10758" xr:uid="{00000000-0005-0000-0000-0000052A0000}"/>
    <cellStyle name="20% - Accent4 2 49 12" xfId="10759" xr:uid="{00000000-0005-0000-0000-0000062A0000}"/>
    <cellStyle name="20% - Accent4 2 49 13" xfId="10760" xr:uid="{00000000-0005-0000-0000-0000072A0000}"/>
    <cellStyle name="20% - Accent4 2 49 14" xfId="10761" xr:uid="{00000000-0005-0000-0000-0000082A0000}"/>
    <cellStyle name="20% - Accent4 2 49 15" xfId="10762" xr:uid="{00000000-0005-0000-0000-0000092A0000}"/>
    <cellStyle name="20% - Accent4 2 49 16" xfId="10763" xr:uid="{00000000-0005-0000-0000-00000A2A0000}"/>
    <cellStyle name="20% - Accent4 2 49 17" xfId="10764" xr:uid="{00000000-0005-0000-0000-00000B2A0000}"/>
    <cellStyle name="20% - Accent4 2 49 18" xfId="10765" xr:uid="{00000000-0005-0000-0000-00000C2A0000}"/>
    <cellStyle name="20% - Accent4 2 49 19" xfId="10766" xr:uid="{00000000-0005-0000-0000-00000D2A0000}"/>
    <cellStyle name="20% - Accent4 2 49 2" xfId="10767" xr:uid="{00000000-0005-0000-0000-00000E2A0000}"/>
    <cellStyle name="20% - Accent4 2 49 3" xfId="10768" xr:uid="{00000000-0005-0000-0000-00000F2A0000}"/>
    <cellStyle name="20% - Accent4 2 49 4" xfId="10769" xr:uid="{00000000-0005-0000-0000-0000102A0000}"/>
    <cellStyle name="20% - Accent4 2 49 5" xfId="10770" xr:uid="{00000000-0005-0000-0000-0000112A0000}"/>
    <cellStyle name="20% - Accent4 2 49 6" xfId="10771" xr:uid="{00000000-0005-0000-0000-0000122A0000}"/>
    <cellStyle name="20% - Accent4 2 49 7" xfId="10772" xr:uid="{00000000-0005-0000-0000-0000132A0000}"/>
    <cellStyle name="20% - Accent4 2 49 8" xfId="10773" xr:uid="{00000000-0005-0000-0000-0000142A0000}"/>
    <cellStyle name="20% - Accent4 2 49 9" xfId="10774" xr:uid="{00000000-0005-0000-0000-0000152A0000}"/>
    <cellStyle name="20% - Accent4 2 5" xfId="10775" xr:uid="{00000000-0005-0000-0000-0000162A0000}"/>
    <cellStyle name="20% - Accent4 2 5 10" xfId="10776" xr:uid="{00000000-0005-0000-0000-0000172A0000}"/>
    <cellStyle name="20% - Accent4 2 5 11" xfId="10777" xr:uid="{00000000-0005-0000-0000-0000182A0000}"/>
    <cellStyle name="20% - Accent4 2 5 12" xfId="10778" xr:uid="{00000000-0005-0000-0000-0000192A0000}"/>
    <cellStyle name="20% - Accent4 2 5 13" xfId="10779" xr:uid="{00000000-0005-0000-0000-00001A2A0000}"/>
    <cellStyle name="20% - Accent4 2 5 14" xfId="10780" xr:uid="{00000000-0005-0000-0000-00001B2A0000}"/>
    <cellStyle name="20% - Accent4 2 5 15" xfId="10781" xr:uid="{00000000-0005-0000-0000-00001C2A0000}"/>
    <cellStyle name="20% - Accent4 2 5 16" xfId="10782" xr:uid="{00000000-0005-0000-0000-00001D2A0000}"/>
    <cellStyle name="20% - Accent4 2 5 17" xfId="10783" xr:uid="{00000000-0005-0000-0000-00001E2A0000}"/>
    <cellStyle name="20% - Accent4 2 5 18" xfId="10784" xr:uid="{00000000-0005-0000-0000-00001F2A0000}"/>
    <cellStyle name="20% - Accent4 2 5 19" xfId="10785" xr:uid="{00000000-0005-0000-0000-0000202A0000}"/>
    <cellStyle name="20% - Accent4 2 5 2" xfId="10786" xr:uid="{00000000-0005-0000-0000-0000212A0000}"/>
    <cellStyle name="20% - Accent4 2 5 3" xfId="10787" xr:uid="{00000000-0005-0000-0000-0000222A0000}"/>
    <cellStyle name="20% - Accent4 2 5 4" xfId="10788" xr:uid="{00000000-0005-0000-0000-0000232A0000}"/>
    <cellStyle name="20% - Accent4 2 5 5" xfId="10789" xr:uid="{00000000-0005-0000-0000-0000242A0000}"/>
    <cellStyle name="20% - Accent4 2 5 6" xfId="10790" xr:uid="{00000000-0005-0000-0000-0000252A0000}"/>
    <cellStyle name="20% - Accent4 2 5 7" xfId="10791" xr:uid="{00000000-0005-0000-0000-0000262A0000}"/>
    <cellStyle name="20% - Accent4 2 5 8" xfId="10792" xr:uid="{00000000-0005-0000-0000-0000272A0000}"/>
    <cellStyle name="20% - Accent4 2 5 9" xfId="10793" xr:uid="{00000000-0005-0000-0000-0000282A0000}"/>
    <cellStyle name="20% - Accent4 2 50" xfId="10794" xr:uid="{00000000-0005-0000-0000-0000292A0000}"/>
    <cellStyle name="20% - Accent4 2 50 10" xfId="10795" xr:uid="{00000000-0005-0000-0000-00002A2A0000}"/>
    <cellStyle name="20% - Accent4 2 50 11" xfId="10796" xr:uid="{00000000-0005-0000-0000-00002B2A0000}"/>
    <cellStyle name="20% - Accent4 2 50 12" xfId="10797" xr:uid="{00000000-0005-0000-0000-00002C2A0000}"/>
    <cellStyle name="20% - Accent4 2 50 13" xfId="10798" xr:uid="{00000000-0005-0000-0000-00002D2A0000}"/>
    <cellStyle name="20% - Accent4 2 50 14" xfId="10799" xr:uid="{00000000-0005-0000-0000-00002E2A0000}"/>
    <cellStyle name="20% - Accent4 2 50 15" xfId="10800" xr:uid="{00000000-0005-0000-0000-00002F2A0000}"/>
    <cellStyle name="20% - Accent4 2 50 16" xfId="10801" xr:uid="{00000000-0005-0000-0000-0000302A0000}"/>
    <cellStyle name="20% - Accent4 2 50 17" xfId="10802" xr:uid="{00000000-0005-0000-0000-0000312A0000}"/>
    <cellStyle name="20% - Accent4 2 50 18" xfId="10803" xr:uid="{00000000-0005-0000-0000-0000322A0000}"/>
    <cellStyle name="20% - Accent4 2 50 19" xfId="10804" xr:uid="{00000000-0005-0000-0000-0000332A0000}"/>
    <cellStyle name="20% - Accent4 2 50 2" xfId="10805" xr:uid="{00000000-0005-0000-0000-0000342A0000}"/>
    <cellStyle name="20% - Accent4 2 50 3" xfId="10806" xr:uid="{00000000-0005-0000-0000-0000352A0000}"/>
    <cellStyle name="20% - Accent4 2 50 4" xfId="10807" xr:uid="{00000000-0005-0000-0000-0000362A0000}"/>
    <cellStyle name="20% - Accent4 2 50 5" xfId="10808" xr:uid="{00000000-0005-0000-0000-0000372A0000}"/>
    <cellStyle name="20% - Accent4 2 50 6" xfId="10809" xr:uid="{00000000-0005-0000-0000-0000382A0000}"/>
    <cellStyle name="20% - Accent4 2 50 7" xfId="10810" xr:uid="{00000000-0005-0000-0000-0000392A0000}"/>
    <cellStyle name="20% - Accent4 2 50 8" xfId="10811" xr:uid="{00000000-0005-0000-0000-00003A2A0000}"/>
    <cellStyle name="20% - Accent4 2 50 9" xfId="10812" xr:uid="{00000000-0005-0000-0000-00003B2A0000}"/>
    <cellStyle name="20% - Accent4 2 51" xfId="10813" xr:uid="{00000000-0005-0000-0000-00003C2A0000}"/>
    <cellStyle name="20% - Accent4 2 51 10" xfId="10814" xr:uid="{00000000-0005-0000-0000-00003D2A0000}"/>
    <cellStyle name="20% - Accent4 2 51 11" xfId="10815" xr:uid="{00000000-0005-0000-0000-00003E2A0000}"/>
    <cellStyle name="20% - Accent4 2 51 12" xfId="10816" xr:uid="{00000000-0005-0000-0000-00003F2A0000}"/>
    <cellStyle name="20% - Accent4 2 51 13" xfId="10817" xr:uid="{00000000-0005-0000-0000-0000402A0000}"/>
    <cellStyle name="20% - Accent4 2 51 14" xfId="10818" xr:uid="{00000000-0005-0000-0000-0000412A0000}"/>
    <cellStyle name="20% - Accent4 2 51 15" xfId="10819" xr:uid="{00000000-0005-0000-0000-0000422A0000}"/>
    <cellStyle name="20% - Accent4 2 51 16" xfId="10820" xr:uid="{00000000-0005-0000-0000-0000432A0000}"/>
    <cellStyle name="20% - Accent4 2 51 17" xfId="10821" xr:uid="{00000000-0005-0000-0000-0000442A0000}"/>
    <cellStyle name="20% - Accent4 2 51 18" xfId="10822" xr:uid="{00000000-0005-0000-0000-0000452A0000}"/>
    <cellStyle name="20% - Accent4 2 51 19" xfId="10823" xr:uid="{00000000-0005-0000-0000-0000462A0000}"/>
    <cellStyle name="20% - Accent4 2 51 2" xfId="10824" xr:uid="{00000000-0005-0000-0000-0000472A0000}"/>
    <cellStyle name="20% - Accent4 2 51 3" xfId="10825" xr:uid="{00000000-0005-0000-0000-0000482A0000}"/>
    <cellStyle name="20% - Accent4 2 51 4" xfId="10826" xr:uid="{00000000-0005-0000-0000-0000492A0000}"/>
    <cellStyle name="20% - Accent4 2 51 5" xfId="10827" xr:uid="{00000000-0005-0000-0000-00004A2A0000}"/>
    <cellStyle name="20% - Accent4 2 51 6" xfId="10828" xr:uid="{00000000-0005-0000-0000-00004B2A0000}"/>
    <cellStyle name="20% - Accent4 2 51 7" xfId="10829" xr:uid="{00000000-0005-0000-0000-00004C2A0000}"/>
    <cellStyle name="20% - Accent4 2 51 8" xfId="10830" xr:uid="{00000000-0005-0000-0000-00004D2A0000}"/>
    <cellStyle name="20% - Accent4 2 51 9" xfId="10831" xr:uid="{00000000-0005-0000-0000-00004E2A0000}"/>
    <cellStyle name="20% - Accent4 2 52" xfId="10832" xr:uid="{00000000-0005-0000-0000-00004F2A0000}"/>
    <cellStyle name="20% - Accent4 2 52 10" xfId="10833" xr:uid="{00000000-0005-0000-0000-0000502A0000}"/>
    <cellStyle name="20% - Accent4 2 52 11" xfId="10834" xr:uid="{00000000-0005-0000-0000-0000512A0000}"/>
    <cellStyle name="20% - Accent4 2 52 12" xfId="10835" xr:uid="{00000000-0005-0000-0000-0000522A0000}"/>
    <cellStyle name="20% - Accent4 2 52 13" xfId="10836" xr:uid="{00000000-0005-0000-0000-0000532A0000}"/>
    <cellStyle name="20% - Accent4 2 52 14" xfId="10837" xr:uid="{00000000-0005-0000-0000-0000542A0000}"/>
    <cellStyle name="20% - Accent4 2 52 15" xfId="10838" xr:uid="{00000000-0005-0000-0000-0000552A0000}"/>
    <cellStyle name="20% - Accent4 2 52 16" xfId="10839" xr:uid="{00000000-0005-0000-0000-0000562A0000}"/>
    <cellStyle name="20% - Accent4 2 52 17" xfId="10840" xr:uid="{00000000-0005-0000-0000-0000572A0000}"/>
    <cellStyle name="20% - Accent4 2 52 18" xfId="10841" xr:uid="{00000000-0005-0000-0000-0000582A0000}"/>
    <cellStyle name="20% - Accent4 2 52 19" xfId="10842" xr:uid="{00000000-0005-0000-0000-0000592A0000}"/>
    <cellStyle name="20% - Accent4 2 52 2" xfId="10843" xr:uid="{00000000-0005-0000-0000-00005A2A0000}"/>
    <cellStyle name="20% - Accent4 2 52 3" xfId="10844" xr:uid="{00000000-0005-0000-0000-00005B2A0000}"/>
    <cellStyle name="20% - Accent4 2 52 4" xfId="10845" xr:uid="{00000000-0005-0000-0000-00005C2A0000}"/>
    <cellStyle name="20% - Accent4 2 52 5" xfId="10846" xr:uid="{00000000-0005-0000-0000-00005D2A0000}"/>
    <cellStyle name="20% - Accent4 2 52 6" xfId="10847" xr:uid="{00000000-0005-0000-0000-00005E2A0000}"/>
    <cellStyle name="20% - Accent4 2 52 7" xfId="10848" xr:uid="{00000000-0005-0000-0000-00005F2A0000}"/>
    <cellStyle name="20% - Accent4 2 52 8" xfId="10849" xr:uid="{00000000-0005-0000-0000-0000602A0000}"/>
    <cellStyle name="20% - Accent4 2 52 9" xfId="10850" xr:uid="{00000000-0005-0000-0000-0000612A0000}"/>
    <cellStyle name="20% - Accent4 2 53" xfId="10851" xr:uid="{00000000-0005-0000-0000-0000622A0000}"/>
    <cellStyle name="20% - Accent4 2 53 10" xfId="10852" xr:uid="{00000000-0005-0000-0000-0000632A0000}"/>
    <cellStyle name="20% - Accent4 2 53 11" xfId="10853" xr:uid="{00000000-0005-0000-0000-0000642A0000}"/>
    <cellStyle name="20% - Accent4 2 53 12" xfId="10854" xr:uid="{00000000-0005-0000-0000-0000652A0000}"/>
    <cellStyle name="20% - Accent4 2 53 13" xfId="10855" xr:uid="{00000000-0005-0000-0000-0000662A0000}"/>
    <cellStyle name="20% - Accent4 2 53 14" xfId="10856" xr:uid="{00000000-0005-0000-0000-0000672A0000}"/>
    <cellStyle name="20% - Accent4 2 53 15" xfId="10857" xr:uid="{00000000-0005-0000-0000-0000682A0000}"/>
    <cellStyle name="20% - Accent4 2 53 16" xfId="10858" xr:uid="{00000000-0005-0000-0000-0000692A0000}"/>
    <cellStyle name="20% - Accent4 2 53 17" xfId="10859" xr:uid="{00000000-0005-0000-0000-00006A2A0000}"/>
    <cellStyle name="20% - Accent4 2 53 18" xfId="10860" xr:uid="{00000000-0005-0000-0000-00006B2A0000}"/>
    <cellStyle name="20% - Accent4 2 53 19" xfId="10861" xr:uid="{00000000-0005-0000-0000-00006C2A0000}"/>
    <cellStyle name="20% - Accent4 2 53 2" xfId="10862" xr:uid="{00000000-0005-0000-0000-00006D2A0000}"/>
    <cellStyle name="20% - Accent4 2 53 3" xfId="10863" xr:uid="{00000000-0005-0000-0000-00006E2A0000}"/>
    <cellStyle name="20% - Accent4 2 53 4" xfId="10864" xr:uid="{00000000-0005-0000-0000-00006F2A0000}"/>
    <cellStyle name="20% - Accent4 2 53 5" xfId="10865" xr:uid="{00000000-0005-0000-0000-0000702A0000}"/>
    <cellStyle name="20% - Accent4 2 53 6" xfId="10866" xr:uid="{00000000-0005-0000-0000-0000712A0000}"/>
    <cellStyle name="20% - Accent4 2 53 7" xfId="10867" xr:uid="{00000000-0005-0000-0000-0000722A0000}"/>
    <cellStyle name="20% - Accent4 2 53 8" xfId="10868" xr:uid="{00000000-0005-0000-0000-0000732A0000}"/>
    <cellStyle name="20% - Accent4 2 53 9" xfId="10869" xr:uid="{00000000-0005-0000-0000-0000742A0000}"/>
    <cellStyle name="20% - Accent4 2 54" xfId="10870" xr:uid="{00000000-0005-0000-0000-0000752A0000}"/>
    <cellStyle name="20% - Accent4 2 54 10" xfId="10871" xr:uid="{00000000-0005-0000-0000-0000762A0000}"/>
    <cellStyle name="20% - Accent4 2 54 11" xfId="10872" xr:uid="{00000000-0005-0000-0000-0000772A0000}"/>
    <cellStyle name="20% - Accent4 2 54 12" xfId="10873" xr:uid="{00000000-0005-0000-0000-0000782A0000}"/>
    <cellStyle name="20% - Accent4 2 54 13" xfId="10874" xr:uid="{00000000-0005-0000-0000-0000792A0000}"/>
    <cellStyle name="20% - Accent4 2 54 14" xfId="10875" xr:uid="{00000000-0005-0000-0000-00007A2A0000}"/>
    <cellStyle name="20% - Accent4 2 54 15" xfId="10876" xr:uid="{00000000-0005-0000-0000-00007B2A0000}"/>
    <cellStyle name="20% - Accent4 2 54 16" xfId="10877" xr:uid="{00000000-0005-0000-0000-00007C2A0000}"/>
    <cellStyle name="20% - Accent4 2 54 17" xfId="10878" xr:uid="{00000000-0005-0000-0000-00007D2A0000}"/>
    <cellStyle name="20% - Accent4 2 54 18" xfId="10879" xr:uid="{00000000-0005-0000-0000-00007E2A0000}"/>
    <cellStyle name="20% - Accent4 2 54 19" xfId="10880" xr:uid="{00000000-0005-0000-0000-00007F2A0000}"/>
    <cellStyle name="20% - Accent4 2 54 2" xfId="10881" xr:uid="{00000000-0005-0000-0000-0000802A0000}"/>
    <cellStyle name="20% - Accent4 2 54 3" xfId="10882" xr:uid="{00000000-0005-0000-0000-0000812A0000}"/>
    <cellStyle name="20% - Accent4 2 54 4" xfId="10883" xr:uid="{00000000-0005-0000-0000-0000822A0000}"/>
    <cellStyle name="20% - Accent4 2 54 5" xfId="10884" xr:uid="{00000000-0005-0000-0000-0000832A0000}"/>
    <cellStyle name="20% - Accent4 2 54 6" xfId="10885" xr:uid="{00000000-0005-0000-0000-0000842A0000}"/>
    <cellStyle name="20% - Accent4 2 54 7" xfId="10886" xr:uid="{00000000-0005-0000-0000-0000852A0000}"/>
    <cellStyle name="20% - Accent4 2 54 8" xfId="10887" xr:uid="{00000000-0005-0000-0000-0000862A0000}"/>
    <cellStyle name="20% - Accent4 2 54 9" xfId="10888" xr:uid="{00000000-0005-0000-0000-0000872A0000}"/>
    <cellStyle name="20% - Accent4 2 55" xfId="10889" xr:uid="{00000000-0005-0000-0000-0000882A0000}"/>
    <cellStyle name="20% - Accent4 2 55 10" xfId="10890" xr:uid="{00000000-0005-0000-0000-0000892A0000}"/>
    <cellStyle name="20% - Accent4 2 55 11" xfId="10891" xr:uid="{00000000-0005-0000-0000-00008A2A0000}"/>
    <cellStyle name="20% - Accent4 2 55 12" xfId="10892" xr:uid="{00000000-0005-0000-0000-00008B2A0000}"/>
    <cellStyle name="20% - Accent4 2 55 13" xfId="10893" xr:uid="{00000000-0005-0000-0000-00008C2A0000}"/>
    <cellStyle name="20% - Accent4 2 55 14" xfId="10894" xr:uid="{00000000-0005-0000-0000-00008D2A0000}"/>
    <cellStyle name="20% - Accent4 2 55 15" xfId="10895" xr:uid="{00000000-0005-0000-0000-00008E2A0000}"/>
    <cellStyle name="20% - Accent4 2 55 16" xfId="10896" xr:uid="{00000000-0005-0000-0000-00008F2A0000}"/>
    <cellStyle name="20% - Accent4 2 55 17" xfId="10897" xr:uid="{00000000-0005-0000-0000-0000902A0000}"/>
    <cellStyle name="20% - Accent4 2 55 18" xfId="10898" xr:uid="{00000000-0005-0000-0000-0000912A0000}"/>
    <cellStyle name="20% - Accent4 2 55 19" xfId="10899" xr:uid="{00000000-0005-0000-0000-0000922A0000}"/>
    <cellStyle name="20% - Accent4 2 55 2" xfId="10900" xr:uid="{00000000-0005-0000-0000-0000932A0000}"/>
    <cellStyle name="20% - Accent4 2 55 3" xfId="10901" xr:uid="{00000000-0005-0000-0000-0000942A0000}"/>
    <cellStyle name="20% - Accent4 2 55 4" xfId="10902" xr:uid="{00000000-0005-0000-0000-0000952A0000}"/>
    <cellStyle name="20% - Accent4 2 55 5" xfId="10903" xr:uid="{00000000-0005-0000-0000-0000962A0000}"/>
    <cellStyle name="20% - Accent4 2 55 6" xfId="10904" xr:uid="{00000000-0005-0000-0000-0000972A0000}"/>
    <cellStyle name="20% - Accent4 2 55 7" xfId="10905" xr:uid="{00000000-0005-0000-0000-0000982A0000}"/>
    <cellStyle name="20% - Accent4 2 55 8" xfId="10906" xr:uid="{00000000-0005-0000-0000-0000992A0000}"/>
    <cellStyle name="20% - Accent4 2 55 9" xfId="10907" xr:uid="{00000000-0005-0000-0000-00009A2A0000}"/>
    <cellStyle name="20% - Accent4 2 56" xfId="10908" xr:uid="{00000000-0005-0000-0000-00009B2A0000}"/>
    <cellStyle name="20% - Accent4 2 56 10" xfId="10909" xr:uid="{00000000-0005-0000-0000-00009C2A0000}"/>
    <cellStyle name="20% - Accent4 2 56 11" xfId="10910" xr:uid="{00000000-0005-0000-0000-00009D2A0000}"/>
    <cellStyle name="20% - Accent4 2 56 12" xfId="10911" xr:uid="{00000000-0005-0000-0000-00009E2A0000}"/>
    <cellStyle name="20% - Accent4 2 56 13" xfId="10912" xr:uid="{00000000-0005-0000-0000-00009F2A0000}"/>
    <cellStyle name="20% - Accent4 2 56 14" xfId="10913" xr:uid="{00000000-0005-0000-0000-0000A02A0000}"/>
    <cellStyle name="20% - Accent4 2 56 15" xfId="10914" xr:uid="{00000000-0005-0000-0000-0000A12A0000}"/>
    <cellStyle name="20% - Accent4 2 56 16" xfId="10915" xr:uid="{00000000-0005-0000-0000-0000A22A0000}"/>
    <cellStyle name="20% - Accent4 2 56 17" xfId="10916" xr:uid="{00000000-0005-0000-0000-0000A32A0000}"/>
    <cellStyle name="20% - Accent4 2 56 18" xfId="10917" xr:uid="{00000000-0005-0000-0000-0000A42A0000}"/>
    <cellStyle name="20% - Accent4 2 56 19" xfId="10918" xr:uid="{00000000-0005-0000-0000-0000A52A0000}"/>
    <cellStyle name="20% - Accent4 2 56 2" xfId="10919" xr:uid="{00000000-0005-0000-0000-0000A62A0000}"/>
    <cellStyle name="20% - Accent4 2 56 3" xfId="10920" xr:uid="{00000000-0005-0000-0000-0000A72A0000}"/>
    <cellStyle name="20% - Accent4 2 56 4" xfId="10921" xr:uid="{00000000-0005-0000-0000-0000A82A0000}"/>
    <cellStyle name="20% - Accent4 2 56 5" xfId="10922" xr:uid="{00000000-0005-0000-0000-0000A92A0000}"/>
    <cellStyle name="20% - Accent4 2 56 6" xfId="10923" xr:uid="{00000000-0005-0000-0000-0000AA2A0000}"/>
    <cellStyle name="20% - Accent4 2 56 7" xfId="10924" xr:uid="{00000000-0005-0000-0000-0000AB2A0000}"/>
    <cellStyle name="20% - Accent4 2 56 8" xfId="10925" xr:uid="{00000000-0005-0000-0000-0000AC2A0000}"/>
    <cellStyle name="20% - Accent4 2 56 9" xfId="10926" xr:uid="{00000000-0005-0000-0000-0000AD2A0000}"/>
    <cellStyle name="20% - Accent4 2 57" xfId="10927" xr:uid="{00000000-0005-0000-0000-0000AE2A0000}"/>
    <cellStyle name="20% - Accent4 2 57 10" xfId="10928" xr:uid="{00000000-0005-0000-0000-0000AF2A0000}"/>
    <cellStyle name="20% - Accent4 2 57 11" xfId="10929" xr:uid="{00000000-0005-0000-0000-0000B02A0000}"/>
    <cellStyle name="20% - Accent4 2 57 12" xfId="10930" xr:uid="{00000000-0005-0000-0000-0000B12A0000}"/>
    <cellStyle name="20% - Accent4 2 57 13" xfId="10931" xr:uid="{00000000-0005-0000-0000-0000B22A0000}"/>
    <cellStyle name="20% - Accent4 2 57 14" xfId="10932" xr:uid="{00000000-0005-0000-0000-0000B32A0000}"/>
    <cellStyle name="20% - Accent4 2 57 15" xfId="10933" xr:uid="{00000000-0005-0000-0000-0000B42A0000}"/>
    <cellStyle name="20% - Accent4 2 57 16" xfId="10934" xr:uid="{00000000-0005-0000-0000-0000B52A0000}"/>
    <cellStyle name="20% - Accent4 2 57 17" xfId="10935" xr:uid="{00000000-0005-0000-0000-0000B62A0000}"/>
    <cellStyle name="20% - Accent4 2 57 18" xfId="10936" xr:uid="{00000000-0005-0000-0000-0000B72A0000}"/>
    <cellStyle name="20% - Accent4 2 57 19" xfId="10937" xr:uid="{00000000-0005-0000-0000-0000B82A0000}"/>
    <cellStyle name="20% - Accent4 2 57 2" xfId="10938" xr:uid="{00000000-0005-0000-0000-0000B92A0000}"/>
    <cellStyle name="20% - Accent4 2 57 3" xfId="10939" xr:uid="{00000000-0005-0000-0000-0000BA2A0000}"/>
    <cellStyle name="20% - Accent4 2 57 4" xfId="10940" xr:uid="{00000000-0005-0000-0000-0000BB2A0000}"/>
    <cellStyle name="20% - Accent4 2 57 5" xfId="10941" xr:uid="{00000000-0005-0000-0000-0000BC2A0000}"/>
    <cellStyle name="20% - Accent4 2 57 6" xfId="10942" xr:uid="{00000000-0005-0000-0000-0000BD2A0000}"/>
    <cellStyle name="20% - Accent4 2 57 7" xfId="10943" xr:uid="{00000000-0005-0000-0000-0000BE2A0000}"/>
    <cellStyle name="20% - Accent4 2 57 8" xfId="10944" xr:uid="{00000000-0005-0000-0000-0000BF2A0000}"/>
    <cellStyle name="20% - Accent4 2 57 9" xfId="10945" xr:uid="{00000000-0005-0000-0000-0000C02A0000}"/>
    <cellStyle name="20% - Accent4 2 58" xfId="10946" xr:uid="{00000000-0005-0000-0000-0000C12A0000}"/>
    <cellStyle name="20% - Accent4 2 58 10" xfId="10947" xr:uid="{00000000-0005-0000-0000-0000C22A0000}"/>
    <cellStyle name="20% - Accent4 2 58 11" xfId="10948" xr:uid="{00000000-0005-0000-0000-0000C32A0000}"/>
    <cellStyle name="20% - Accent4 2 58 12" xfId="10949" xr:uid="{00000000-0005-0000-0000-0000C42A0000}"/>
    <cellStyle name="20% - Accent4 2 58 13" xfId="10950" xr:uid="{00000000-0005-0000-0000-0000C52A0000}"/>
    <cellStyle name="20% - Accent4 2 58 14" xfId="10951" xr:uid="{00000000-0005-0000-0000-0000C62A0000}"/>
    <cellStyle name="20% - Accent4 2 58 15" xfId="10952" xr:uid="{00000000-0005-0000-0000-0000C72A0000}"/>
    <cellStyle name="20% - Accent4 2 58 16" xfId="10953" xr:uid="{00000000-0005-0000-0000-0000C82A0000}"/>
    <cellStyle name="20% - Accent4 2 58 17" xfId="10954" xr:uid="{00000000-0005-0000-0000-0000C92A0000}"/>
    <cellStyle name="20% - Accent4 2 58 18" xfId="10955" xr:uid="{00000000-0005-0000-0000-0000CA2A0000}"/>
    <cellStyle name="20% - Accent4 2 58 19" xfId="10956" xr:uid="{00000000-0005-0000-0000-0000CB2A0000}"/>
    <cellStyle name="20% - Accent4 2 58 2" xfId="10957" xr:uid="{00000000-0005-0000-0000-0000CC2A0000}"/>
    <cellStyle name="20% - Accent4 2 58 3" xfId="10958" xr:uid="{00000000-0005-0000-0000-0000CD2A0000}"/>
    <cellStyle name="20% - Accent4 2 58 4" xfId="10959" xr:uid="{00000000-0005-0000-0000-0000CE2A0000}"/>
    <cellStyle name="20% - Accent4 2 58 5" xfId="10960" xr:uid="{00000000-0005-0000-0000-0000CF2A0000}"/>
    <cellStyle name="20% - Accent4 2 58 6" xfId="10961" xr:uid="{00000000-0005-0000-0000-0000D02A0000}"/>
    <cellStyle name="20% - Accent4 2 58 7" xfId="10962" xr:uid="{00000000-0005-0000-0000-0000D12A0000}"/>
    <cellStyle name="20% - Accent4 2 58 8" xfId="10963" xr:uid="{00000000-0005-0000-0000-0000D22A0000}"/>
    <cellStyle name="20% - Accent4 2 58 9" xfId="10964" xr:uid="{00000000-0005-0000-0000-0000D32A0000}"/>
    <cellStyle name="20% - Accent4 2 59" xfId="10965" xr:uid="{00000000-0005-0000-0000-0000D42A0000}"/>
    <cellStyle name="20% - Accent4 2 59 10" xfId="10966" xr:uid="{00000000-0005-0000-0000-0000D52A0000}"/>
    <cellStyle name="20% - Accent4 2 59 11" xfId="10967" xr:uid="{00000000-0005-0000-0000-0000D62A0000}"/>
    <cellStyle name="20% - Accent4 2 59 12" xfId="10968" xr:uid="{00000000-0005-0000-0000-0000D72A0000}"/>
    <cellStyle name="20% - Accent4 2 59 13" xfId="10969" xr:uid="{00000000-0005-0000-0000-0000D82A0000}"/>
    <cellStyle name="20% - Accent4 2 59 14" xfId="10970" xr:uid="{00000000-0005-0000-0000-0000D92A0000}"/>
    <cellStyle name="20% - Accent4 2 59 15" xfId="10971" xr:uid="{00000000-0005-0000-0000-0000DA2A0000}"/>
    <cellStyle name="20% - Accent4 2 59 16" xfId="10972" xr:uid="{00000000-0005-0000-0000-0000DB2A0000}"/>
    <cellStyle name="20% - Accent4 2 59 17" xfId="10973" xr:uid="{00000000-0005-0000-0000-0000DC2A0000}"/>
    <cellStyle name="20% - Accent4 2 59 18" xfId="10974" xr:uid="{00000000-0005-0000-0000-0000DD2A0000}"/>
    <cellStyle name="20% - Accent4 2 59 19" xfId="10975" xr:uid="{00000000-0005-0000-0000-0000DE2A0000}"/>
    <cellStyle name="20% - Accent4 2 59 2" xfId="10976" xr:uid="{00000000-0005-0000-0000-0000DF2A0000}"/>
    <cellStyle name="20% - Accent4 2 59 3" xfId="10977" xr:uid="{00000000-0005-0000-0000-0000E02A0000}"/>
    <cellStyle name="20% - Accent4 2 59 4" xfId="10978" xr:uid="{00000000-0005-0000-0000-0000E12A0000}"/>
    <cellStyle name="20% - Accent4 2 59 5" xfId="10979" xr:uid="{00000000-0005-0000-0000-0000E22A0000}"/>
    <cellStyle name="20% - Accent4 2 59 6" xfId="10980" xr:uid="{00000000-0005-0000-0000-0000E32A0000}"/>
    <cellStyle name="20% - Accent4 2 59 7" xfId="10981" xr:uid="{00000000-0005-0000-0000-0000E42A0000}"/>
    <cellStyle name="20% - Accent4 2 59 8" xfId="10982" xr:uid="{00000000-0005-0000-0000-0000E52A0000}"/>
    <cellStyle name="20% - Accent4 2 59 9" xfId="10983" xr:uid="{00000000-0005-0000-0000-0000E62A0000}"/>
    <cellStyle name="20% - Accent4 2 6" xfId="10984" xr:uid="{00000000-0005-0000-0000-0000E72A0000}"/>
    <cellStyle name="20% - Accent4 2 6 10" xfId="10985" xr:uid="{00000000-0005-0000-0000-0000E82A0000}"/>
    <cellStyle name="20% - Accent4 2 6 11" xfId="10986" xr:uid="{00000000-0005-0000-0000-0000E92A0000}"/>
    <cellStyle name="20% - Accent4 2 6 12" xfId="10987" xr:uid="{00000000-0005-0000-0000-0000EA2A0000}"/>
    <cellStyle name="20% - Accent4 2 6 13" xfId="10988" xr:uid="{00000000-0005-0000-0000-0000EB2A0000}"/>
    <cellStyle name="20% - Accent4 2 6 14" xfId="10989" xr:uid="{00000000-0005-0000-0000-0000EC2A0000}"/>
    <cellStyle name="20% - Accent4 2 6 15" xfId="10990" xr:uid="{00000000-0005-0000-0000-0000ED2A0000}"/>
    <cellStyle name="20% - Accent4 2 6 16" xfId="10991" xr:uid="{00000000-0005-0000-0000-0000EE2A0000}"/>
    <cellStyle name="20% - Accent4 2 6 17" xfId="10992" xr:uid="{00000000-0005-0000-0000-0000EF2A0000}"/>
    <cellStyle name="20% - Accent4 2 6 18" xfId="10993" xr:uid="{00000000-0005-0000-0000-0000F02A0000}"/>
    <cellStyle name="20% - Accent4 2 6 19" xfId="10994" xr:uid="{00000000-0005-0000-0000-0000F12A0000}"/>
    <cellStyle name="20% - Accent4 2 6 2" xfId="10995" xr:uid="{00000000-0005-0000-0000-0000F22A0000}"/>
    <cellStyle name="20% - Accent4 2 6 3" xfId="10996" xr:uid="{00000000-0005-0000-0000-0000F32A0000}"/>
    <cellStyle name="20% - Accent4 2 6 4" xfId="10997" xr:uid="{00000000-0005-0000-0000-0000F42A0000}"/>
    <cellStyle name="20% - Accent4 2 6 5" xfId="10998" xr:uid="{00000000-0005-0000-0000-0000F52A0000}"/>
    <cellStyle name="20% - Accent4 2 6 6" xfId="10999" xr:uid="{00000000-0005-0000-0000-0000F62A0000}"/>
    <cellStyle name="20% - Accent4 2 6 7" xfId="11000" xr:uid="{00000000-0005-0000-0000-0000F72A0000}"/>
    <cellStyle name="20% - Accent4 2 6 8" xfId="11001" xr:uid="{00000000-0005-0000-0000-0000F82A0000}"/>
    <cellStyle name="20% - Accent4 2 6 9" xfId="11002" xr:uid="{00000000-0005-0000-0000-0000F92A0000}"/>
    <cellStyle name="20% - Accent4 2 60" xfId="11003" xr:uid="{00000000-0005-0000-0000-0000FA2A0000}"/>
    <cellStyle name="20% - Accent4 2 60 10" xfId="11004" xr:uid="{00000000-0005-0000-0000-0000FB2A0000}"/>
    <cellStyle name="20% - Accent4 2 60 11" xfId="11005" xr:uid="{00000000-0005-0000-0000-0000FC2A0000}"/>
    <cellStyle name="20% - Accent4 2 60 12" xfId="11006" xr:uid="{00000000-0005-0000-0000-0000FD2A0000}"/>
    <cellStyle name="20% - Accent4 2 60 13" xfId="11007" xr:uid="{00000000-0005-0000-0000-0000FE2A0000}"/>
    <cellStyle name="20% - Accent4 2 60 14" xfId="11008" xr:uid="{00000000-0005-0000-0000-0000FF2A0000}"/>
    <cellStyle name="20% - Accent4 2 60 15" xfId="11009" xr:uid="{00000000-0005-0000-0000-0000002B0000}"/>
    <cellStyle name="20% - Accent4 2 60 16" xfId="11010" xr:uid="{00000000-0005-0000-0000-0000012B0000}"/>
    <cellStyle name="20% - Accent4 2 60 17" xfId="11011" xr:uid="{00000000-0005-0000-0000-0000022B0000}"/>
    <cellStyle name="20% - Accent4 2 60 18" xfId="11012" xr:uid="{00000000-0005-0000-0000-0000032B0000}"/>
    <cellStyle name="20% - Accent4 2 60 19" xfId="11013" xr:uid="{00000000-0005-0000-0000-0000042B0000}"/>
    <cellStyle name="20% - Accent4 2 60 2" xfId="11014" xr:uid="{00000000-0005-0000-0000-0000052B0000}"/>
    <cellStyle name="20% - Accent4 2 60 3" xfId="11015" xr:uid="{00000000-0005-0000-0000-0000062B0000}"/>
    <cellStyle name="20% - Accent4 2 60 4" xfId="11016" xr:uid="{00000000-0005-0000-0000-0000072B0000}"/>
    <cellStyle name="20% - Accent4 2 60 5" xfId="11017" xr:uid="{00000000-0005-0000-0000-0000082B0000}"/>
    <cellStyle name="20% - Accent4 2 60 6" xfId="11018" xr:uid="{00000000-0005-0000-0000-0000092B0000}"/>
    <cellStyle name="20% - Accent4 2 60 7" xfId="11019" xr:uid="{00000000-0005-0000-0000-00000A2B0000}"/>
    <cellStyle name="20% - Accent4 2 60 8" xfId="11020" xr:uid="{00000000-0005-0000-0000-00000B2B0000}"/>
    <cellStyle name="20% - Accent4 2 60 9" xfId="11021" xr:uid="{00000000-0005-0000-0000-00000C2B0000}"/>
    <cellStyle name="20% - Accent4 2 61" xfId="11022" xr:uid="{00000000-0005-0000-0000-00000D2B0000}"/>
    <cellStyle name="20% - Accent4 2 61 10" xfId="11023" xr:uid="{00000000-0005-0000-0000-00000E2B0000}"/>
    <cellStyle name="20% - Accent4 2 61 11" xfId="11024" xr:uid="{00000000-0005-0000-0000-00000F2B0000}"/>
    <cellStyle name="20% - Accent4 2 61 12" xfId="11025" xr:uid="{00000000-0005-0000-0000-0000102B0000}"/>
    <cellStyle name="20% - Accent4 2 61 13" xfId="11026" xr:uid="{00000000-0005-0000-0000-0000112B0000}"/>
    <cellStyle name="20% - Accent4 2 61 14" xfId="11027" xr:uid="{00000000-0005-0000-0000-0000122B0000}"/>
    <cellStyle name="20% - Accent4 2 61 15" xfId="11028" xr:uid="{00000000-0005-0000-0000-0000132B0000}"/>
    <cellStyle name="20% - Accent4 2 61 16" xfId="11029" xr:uid="{00000000-0005-0000-0000-0000142B0000}"/>
    <cellStyle name="20% - Accent4 2 61 17" xfId="11030" xr:uid="{00000000-0005-0000-0000-0000152B0000}"/>
    <cellStyle name="20% - Accent4 2 61 18" xfId="11031" xr:uid="{00000000-0005-0000-0000-0000162B0000}"/>
    <cellStyle name="20% - Accent4 2 61 19" xfId="11032" xr:uid="{00000000-0005-0000-0000-0000172B0000}"/>
    <cellStyle name="20% - Accent4 2 61 2" xfId="11033" xr:uid="{00000000-0005-0000-0000-0000182B0000}"/>
    <cellStyle name="20% - Accent4 2 61 3" xfId="11034" xr:uid="{00000000-0005-0000-0000-0000192B0000}"/>
    <cellStyle name="20% - Accent4 2 61 4" xfId="11035" xr:uid="{00000000-0005-0000-0000-00001A2B0000}"/>
    <cellStyle name="20% - Accent4 2 61 5" xfId="11036" xr:uid="{00000000-0005-0000-0000-00001B2B0000}"/>
    <cellStyle name="20% - Accent4 2 61 6" xfId="11037" xr:uid="{00000000-0005-0000-0000-00001C2B0000}"/>
    <cellStyle name="20% - Accent4 2 61 7" xfId="11038" xr:uid="{00000000-0005-0000-0000-00001D2B0000}"/>
    <cellStyle name="20% - Accent4 2 61 8" xfId="11039" xr:uid="{00000000-0005-0000-0000-00001E2B0000}"/>
    <cellStyle name="20% - Accent4 2 61 9" xfId="11040" xr:uid="{00000000-0005-0000-0000-00001F2B0000}"/>
    <cellStyle name="20% - Accent4 2 62" xfId="11041" xr:uid="{00000000-0005-0000-0000-0000202B0000}"/>
    <cellStyle name="20% - Accent4 2 62 10" xfId="11042" xr:uid="{00000000-0005-0000-0000-0000212B0000}"/>
    <cellStyle name="20% - Accent4 2 62 11" xfId="11043" xr:uid="{00000000-0005-0000-0000-0000222B0000}"/>
    <cellStyle name="20% - Accent4 2 62 12" xfId="11044" xr:uid="{00000000-0005-0000-0000-0000232B0000}"/>
    <cellStyle name="20% - Accent4 2 62 13" xfId="11045" xr:uid="{00000000-0005-0000-0000-0000242B0000}"/>
    <cellStyle name="20% - Accent4 2 62 14" xfId="11046" xr:uid="{00000000-0005-0000-0000-0000252B0000}"/>
    <cellStyle name="20% - Accent4 2 62 15" xfId="11047" xr:uid="{00000000-0005-0000-0000-0000262B0000}"/>
    <cellStyle name="20% - Accent4 2 62 16" xfId="11048" xr:uid="{00000000-0005-0000-0000-0000272B0000}"/>
    <cellStyle name="20% - Accent4 2 62 17" xfId="11049" xr:uid="{00000000-0005-0000-0000-0000282B0000}"/>
    <cellStyle name="20% - Accent4 2 62 18" xfId="11050" xr:uid="{00000000-0005-0000-0000-0000292B0000}"/>
    <cellStyle name="20% - Accent4 2 62 19" xfId="11051" xr:uid="{00000000-0005-0000-0000-00002A2B0000}"/>
    <cellStyle name="20% - Accent4 2 62 2" xfId="11052" xr:uid="{00000000-0005-0000-0000-00002B2B0000}"/>
    <cellStyle name="20% - Accent4 2 62 3" xfId="11053" xr:uid="{00000000-0005-0000-0000-00002C2B0000}"/>
    <cellStyle name="20% - Accent4 2 62 4" xfId="11054" xr:uid="{00000000-0005-0000-0000-00002D2B0000}"/>
    <cellStyle name="20% - Accent4 2 62 5" xfId="11055" xr:uid="{00000000-0005-0000-0000-00002E2B0000}"/>
    <cellStyle name="20% - Accent4 2 62 6" xfId="11056" xr:uid="{00000000-0005-0000-0000-00002F2B0000}"/>
    <cellStyle name="20% - Accent4 2 62 7" xfId="11057" xr:uid="{00000000-0005-0000-0000-0000302B0000}"/>
    <cellStyle name="20% - Accent4 2 62 8" xfId="11058" xr:uid="{00000000-0005-0000-0000-0000312B0000}"/>
    <cellStyle name="20% - Accent4 2 62 9" xfId="11059" xr:uid="{00000000-0005-0000-0000-0000322B0000}"/>
    <cellStyle name="20% - Accent4 2 63" xfId="11060" xr:uid="{00000000-0005-0000-0000-0000332B0000}"/>
    <cellStyle name="20% - Accent4 2 63 10" xfId="11061" xr:uid="{00000000-0005-0000-0000-0000342B0000}"/>
    <cellStyle name="20% - Accent4 2 63 11" xfId="11062" xr:uid="{00000000-0005-0000-0000-0000352B0000}"/>
    <cellStyle name="20% - Accent4 2 63 12" xfId="11063" xr:uid="{00000000-0005-0000-0000-0000362B0000}"/>
    <cellStyle name="20% - Accent4 2 63 13" xfId="11064" xr:uid="{00000000-0005-0000-0000-0000372B0000}"/>
    <cellStyle name="20% - Accent4 2 63 14" xfId="11065" xr:uid="{00000000-0005-0000-0000-0000382B0000}"/>
    <cellStyle name="20% - Accent4 2 63 15" xfId="11066" xr:uid="{00000000-0005-0000-0000-0000392B0000}"/>
    <cellStyle name="20% - Accent4 2 63 16" xfId="11067" xr:uid="{00000000-0005-0000-0000-00003A2B0000}"/>
    <cellStyle name="20% - Accent4 2 63 17" xfId="11068" xr:uid="{00000000-0005-0000-0000-00003B2B0000}"/>
    <cellStyle name="20% - Accent4 2 63 18" xfId="11069" xr:uid="{00000000-0005-0000-0000-00003C2B0000}"/>
    <cellStyle name="20% - Accent4 2 63 19" xfId="11070" xr:uid="{00000000-0005-0000-0000-00003D2B0000}"/>
    <cellStyle name="20% - Accent4 2 63 2" xfId="11071" xr:uid="{00000000-0005-0000-0000-00003E2B0000}"/>
    <cellStyle name="20% - Accent4 2 63 3" xfId="11072" xr:uid="{00000000-0005-0000-0000-00003F2B0000}"/>
    <cellStyle name="20% - Accent4 2 63 4" xfId="11073" xr:uid="{00000000-0005-0000-0000-0000402B0000}"/>
    <cellStyle name="20% - Accent4 2 63 5" xfId="11074" xr:uid="{00000000-0005-0000-0000-0000412B0000}"/>
    <cellStyle name="20% - Accent4 2 63 6" xfId="11075" xr:uid="{00000000-0005-0000-0000-0000422B0000}"/>
    <cellStyle name="20% - Accent4 2 63 7" xfId="11076" xr:uid="{00000000-0005-0000-0000-0000432B0000}"/>
    <cellStyle name="20% - Accent4 2 63 8" xfId="11077" xr:uid="{00000000-0005-0000-0000-0000442B0000}"/>
    <cellStyle name="20% - Accent4 2 63 9" xfId="11078" xr:uid="{00000000-0005-0000-0000-0000452B0000}"/>
    <cellStyle name="20% - Accent4 2 64" xfId="11079" xr:uid="{00000000-0005-0000-0000-0000462B0000}"/>
    <cellStyle name="20% - Accent4 2 64 10" xfId="11080" xr:uid="{00000000-0005-0000-0000-0000472B0000}"/>
    <cellStyle name="20% - Accent4 2 64 11" xfId="11081" xr:uid="{00000000-0005-0000-0000-0000482B0000}"/>
    <cellStyle name="20% - Accent4 2 64 12" xfId="11082" xr:uid="{00000000-0005-0000-0000-0000492B0000}"/>
    <cellStyle name="20% - Accent4 2 64 13" xfId="11083" xr:uid="{00000000-0005-0000-0000-00004A2B0000}"/>
    <cellStyle name="20% - Accent4 2 64 14" xfId="11084" xr:uid="{00000000-0005-0000-0000-00004B2B0000}"/>
    <cellStyle name="20% - Accent4 2 64 15" xfId="11085" xr:uid="{00000000-0005-0000-0000-00004C2B0000}"/>
    <cellStyle name="20% - Accent4 2 64 16" xfId="11086" xr:uid="{00000000-0005-0000-0000-00004D2B0000}"/>
    <cellStyle name="20% - Accent4 2 64 17" xfId="11087" xr:uid="{00000000-0005-0000-0000-00004E2B0000}"/>
    <cellStyle name="20% - Accent4 2 64 18" xfId="11088" xr:uid="{00000000-0005-0000-0000-00004F2B0000}"/>
    <cellStyle name="20% - Accent4 2 64 19" xfId="11089" xr:uid="{00000000-0005-0000-0000-0000502B0000}"/>
    <cellStyle name="20% - Accent4 2 64 2" xfId="11090" xr:uid="{00000000-0005-0000-0000-0000512B0000}"/>
    <cellStyle name="20% - Accent4 2 64 3" xfId="11091" xr:uid="{00000000-0005-0000-0000-0000522B0000}"/>
    <cellStyle name="20% - Accent4 2 64 4" xfId="11092" xr:uid="{00000000-0005-0000-0000-0000532B0000}"/>
    <cellStyle name="20% - Accent4 2 64 5" xfId="11093" xr:uid="{00000000-0005-0000-0000-0000542B0000}"/>
    <cellStyle name="20% - Accent4 2 64 6" xfId="11094" xr:uid="{00000000-0005-0000-0000-0000552B0000}"/>
    <cellStyle name="20% - Accent4 2 64 7" xfId="11095" xr:uid="{00000000-0005-0000-0000-0000562B0000}"/>
    <cellStyle name="20% - Accent4 2 64 8" xfId="11096" xr:uid="{00000000-0005-0000-0000-0000572B0000}"/>
    <cellStyle name="20% - Accent4 2 64 9" xfId="11097" xr:uid="{00000000-0005-0000-0000-0000582B0000}"/>
    <cellStyle name="20% - Accent4 2 65" xfId="11098" xr:uid="{00000000-0005-0000-0000-0000592B0000}"/>
    <cellStyle name="20% - Accent4 2 65 10" xfId="11099" xr:uid="{00000000-0005-0000-0000-00005A2B0000}"/>
    <cellStyle name="20% - Accent4 2 65 11" xfId="11100" xr:uid="{00000000-0005-0000-0000-00005B2B0000}"/>
    <cellStyle name="20% - Accent4 2 65 12" xfId="11101" xr:uid="{00000000-0005-0000-0000-00005C2B0000}"/>
    <cellStyle name="20% - Accent4 2 65 13" xfId="11102" xr:uid="{00000000-0005-0000-0000-00005D2B0000}"/>
    <cellStyle name="20% - Accent4 2 65 14" xfId="11103" xr:uid="{00000000-0005-0000-0000-00005E2B0000}"/>
    <cellStyle name="20% - Accent4 2 65 15" xfId="11104" xr:uid="{00000000-0005-0000-0000-00005F2B0000}"/>
    <cellStyle name="20% - Accent4 2 65 16" xfId="11105" xr:uid="{00000000-0005-0000-0000-0000602B0000}"/>
    <cellStyle name="20% - Accent4 2 65 17" xfId="11106" xr:uid="{00000000-0005-0000-0000-0000612B0000}"/>
    <cellStyle name="20% - Accent4 2 65 18" xfId="11107" xr:uid="{00000000-0005-0000-0000-0000622B0000}"/>
    <cellStyle name="20% - Accent4 2 65 19" xfId="11108" xr:uid="{00000000-0005-0000-0000-0000632B0000}"/>
    <cellStyle name="20% - Accent4 2 65 2" xfId="11109" xr:uid="{00000000-0005-0000-0000-0000642B0000}"/>
    <cellStyle name="20% - Accent4 2 65 3" xfId="11110" xr:uid="{00000000-0005-0000-0000-0000652B0000}"/>
    <cellStyle name="20% - Accent4 2 65 4" xfId="11111" xr:uid="{00000000-0005-0000-0000-0000662B0000}"/>
    <cellStyle name="20% - Accent4 2 65 5" xfId="11112" xr:uid="{00000000-0005-0000-0000-0000672B0000}"/>
    <cellStyle name="20% - Accent4 2 65 6" xfId="11113" xr:uid="{00000000-0005-0000-0000-0000682B0000}"/>
    <cellStyle name="20% - Accent4 2 65 7" xfId="11114" xr:uid="{00000000-0005-0000-0000-0000692B0000}"/>
    <cellStyle name="20% - Accent4 2 65 8" xfId="11115" xr:uid="{00000000-0005-0000-0000-00006A2B0000}"/>
    <cellStyle name="20% - Accent4 2 65 9" xfId="11116" xr:uid="{00000000-0005-0000-0000-00006B2B0000}"/>
    <cellStyle name="20% - Accent4 2 66" xfId="11117" xr:uid="{00000000-0005-0000-0000-00006C2B0000}"/>
    <cellStyle name="20% - Accent4 2 66 10" xfId="11118" xr:uid="{00000000-0005-0000-0000-00006D2B0000}"/>
    <cellStyle name="20% - Accent4 2 66 11" xfId="11119" xr:uid="{00000000-0005-0000-0000-00006E2B0000}"/>
    <cellStyle name="20% - Accent4 2 66 12" xfId="11120" xr:uid="{00000000-0005-0000-0000-00006F2B0000}"/>
    <cellStyle name="20% - Accent4 2 66 13" xfId="11121" xr:uid="{00000000-0005-0000-0000-0000702B0000}"/>
    <cellStyle name="20% - Accent4 2 66 14" xfId="11122" xr:uid="{00000000-0005-0000-0000-0000712B0000}"/>
    <cellStyle name="20% - Accent4 2 66 15" xfId="11123" xr:uid="{00000000-0005-0000-0000-0000722B0000}"/>
    <cellStyle name="20% - Accent4 2 66 16" xfId="11124" xr:uid="{00000000-0005-0000-0000-0000732B0000}"/>
    <cellStyle name="20% - Accent4 2 66 17" xfId="11125" xr:uid="{00000000-0005-0000-0000-0000742B0000}"/>
    <cellStyle name="20% - Accent4 2 66 18" xfId="11126" xr:uid="{00000000-0005-0000-0000-0000752B0000}"/>
    <cellStyle name="20% - Accent4 2 66 19" xfId="11127" xr:uid="{00000000-0005-0000-0000-0000762B0000}"/>
    <cellStyle name="20% - Accent4 2 66 2" xfId="11128" xr:uid="{00000000-0005-0000-0000-0000772B0000}"/>
    <cellStyle name="20% - Accent4 2 66 3" xfId="11129" xr:uid="{00000000-0005-0000-0000-0000782B0000}"/>
    <cellStyle name="20% - Accent4 2 66 4" xfId="11130" xr:uid="{00000000-0005-0000-0000-0000792B0000}"/>
    <cellStyle name="20% - Accent4 2 66 5" xfId="11131" xr:uid="{00000000-0005-0000-0000-00007A2B0000}"/>
    <cellStyle name="20% - Accent4 2 66 6" xfId="11132" xr:uid="{00000000-0005-0000-0000-00007B2B0000}"/>
    <cellStyle name="20% - Accent4 2 66 7" xfId="11133" xr:uid="{00000000-0005-0000-0000-00007C2B0000}"/>
    <cellStyle name="20% - Accent4 2 66 8" xfId="11134" xr:uid="{00000000-0005-0000-0000-00007D2B0000}"/>
    <cellStyle name="20% - Accent4 2 66 9" xfId="11135" xr:uid="{00000000-0005-0000-0000-00007E2B0000}"/>
    <cellStyle name="20% - Accent4 2 67" xfId="11136" xr:uid="{00000000-0005-0000-0000-00007F2B0000}"/>
    <cellStyle name="20% - Accent4 2 67 10" xfId="11137" xr:uid="{00000000-0005-0000-0000-0000802B0000}"/>
    <cellStyle name="20% - Accent4 2 67 11" xfId="11138" xr:uid="{00000000-0005-0000-0000-0000812B0000}"/>
    <cellStyle name="20% - Accent4 2 67 12" xfId="11139" xr:uid="{00000000-0005-0000-0000-0000822B0000}"/>
    <cellStyle name="20% - Accent4 2 67 13" xfId="11140" xr:uid="{00000000-0005-0000-0000-0000832B0000}"/>
    <cellStyle name="20% - Accent4 2 67 14" xfId="11141" xr:uid="{00000000-0005-0000-0000-0000842B0000}"/>
    <cellStyle name="20% - Accent4 2 67 15" xfId="11142" xr:uid="{00000000-0005-0000-0000-0000852B0000}"/>
    <cellStyle name="20% - Accent4 2 67 16" xfId="11143" xr:uid="{00000000-0005-0000-0000-0000862B0000}"/>
    <cellStyle name="20% - Accent4 2 67 17" xfId="11144" xr:uid="{00000000-0005-0000-0000-0000872B0000}"/>
    <cellStyle name="20% - Accent4 2 67 18" xfId="11145" xr:uid="{00000000-0005-0000-0000-0000882B0000}"/>
    <cellStyle name="20% - Accent4 2 67 19" xfId="11146" xr:uid="{00000000-0005-0000-0000-0000892B0000}"/>
    <cellStyle name="20% - Accent4 2 67 2" xfId="11147" xr:uid="{00000000-0005-0000-0000-00008A2B0000}"/>
    <cellStyle name="20% - Accent4 2 67 3" xfId="11148" xr:uid="{00000000-0005-0000-0000-00008B2B0000}"/>
    <cellStyle name="20% - Accent4 2 67 4" xfId="11149" xr:uid="{00000000-0005-0000-0000-00008C2B0000}"/>
    <cellStyle name="20% - Accent4 2 67 5" xfId="11150" xr:uid="{00000000-0005-0000-0000-00008D2B0000}"/>
    <cellStyle name="20% - Accent4 2 67 6" xfId="11151" xr:uid="{00000000-0005-0000-0000-00008E2B0000}"/>
    <cellStyle name="20% - Accent4 2 67 7" xfId="11152" xr:uid="{00000000-0005-0000-0000-00008F2B0000}"/>
    <cellStyle name="20% - Accent4 2 67 8" xfId="11153" xr:uid="{00000000-0005-0000-0000-0000902B0000}"/>
    <cellStyle name="20% - Accent4 2 67 9" xfId="11154" xr:uid="{00000000-0005-0000-0000-0000912B0000}"/>
    <cellStyle name="20% - Accent4 2 68" xfId="11155" xr:uid="{00000000-0005-0000-0000-0000922B0000}"/>
    <cellStyle name="20% - Accent4 2 68 10" xfId="11156" xr:uid="{00000000-0005-0000-0000-0000932B0000}"/>
    <cellStyle name="20% - Accent4 2 68 11" xfId="11157" xr:uid="{00000000-0005-0000-0000-0000942B0000}"/>
    <cellStyle name="20% - Accent4 2 68 12" xfId="11158" xr:uid="{00000000-0005-0000-0000-0000952B0000}"/>
    <cellStyle name="20% - Accent4 2 68 13" xfId="11159" xr:uid="{00000000-0005-0000-0000-0000962B0000}"/>
    <cellStyle name="20% - Accent4 2 68 14" xfId="11160" xr:uid="{00000000-0005-0000-0000-0000972B0000}"/>
    <cellStyle name="20% - Accent4 2 68 15" xfId="11161" xr:uid="{00000000-0005-0000-0000-0000982B0000}"/>
    <cellStyle name="20% - Accent4 2 68 16" xfId="11162" xr:uid="{00000000-0005-0000-0000-0000992B0000}"/>
    <cellStyle name="20% - Accent4 2 68 17" xfId="11163" xr:uid="{00000000-0005-0000-0000-00009A2B0000}"/>
    <cellStyle name="20% - Accent4 2 68 18" xfId="11164" xr:uid="{00000000-0005-0000-0000-00009B2B0000}"/>
    <cellStyle name="20% - Accent4 2 68 19" xfId="11165" xr:uid="{00000000-0005-0000-0000-00009C2B0000}"/>
    <cellStyle name="20% - Accent4 2 68 2" xfId="11166" xr:uid="{00000000-0005-0000-0000-00009D2B0000}"/>
    <cellStyle name="20% - Accent4 2 68 3" xfId="11167" xr:uid="{00000000-0005-0000-0000-00009E2B0000}"/>
    <cellStyle name="20% - Accent4 2 68 4" xfId="11168" xr:uid="{00000000-0005-0000-0000-00009F2B0000}"/>
    <cellStyle name="20% - Accent4 2 68 5" xfId="11169" xr:uid="{00000000-0005-0000-0000-0000A02B0000}"/>
    <cellStyle name="20% - Accent4 2 68 6" xfId="11170" xr:uid="{00000000-0005-0000-0000-0000A12B0000}"/>
    <cellStyle name="20% - Accent4 2 68 7" xfId="11171" xr:uid="{00000000-0005-0000-0000-0000A22B0000}"/>
    <cellStyle name="20% - Accent4 2 68 8" xfId="11172" xr:uid="{00000000-0005-0000-0000-0000A32B0000}"/>
    <cellStyle name="20% - Accent4 2 68 9" xfId="11173" xr:uid="{00000000-0005-0000-0000-0000A42B0000}"/>
    <cellStyle name="20% - Accent4 2 69" xfId="11174" xr:uid="{00000000-0005-0000-0000-0000A52B0000}"/>
    <cellStyle name="20% - Accent4 2 69 10" xfId="11175" xr:uid="{00000000-0005-0000-0000-0000A62B0000}"/>
    <cellStyle name="20% - Accent4 2 69 11" xfId="11176" xr:uid="{00000000-0005-0000-0000-0000A72B0000}"/>
    <cellStyle name="20% - Accent4 2 69 12" xfId="11177" xr:uid="{00000000-0005-0000-0000-0000A82B0000}"/>
    <cellStyle name="20% - Accent4 2 69 13" xfId="11178" xr:uid="{00000000-0005-0000-0000-0000A92B0000}"/>
    <cellStyle name="20% - Accent4 2 69 14" xfId="11179" xr:uid="{00000000-0005-0000-0000-0000AA2B0000}"/>
    <cellStyle name="20% - Accent4 2 69 15" xfId="11180" xr:uid="{00000000-0005-0000-0000-0000AB2B0000}"/>
    <cellStyle name="20% - Accent4 2 69 16" xfId="11181" xr:uid="{00000000-0005-0000-0000-0000AC2B0000}"/>
    <cellStyle name="20% - Accent4 2 69 17" xfId="11182" xr:uid="{00000000-0005-0000-0000-0000AD2B0000}"/>
    <cellStyle name="20% - Accent4 2 69 18" xfId="11183" xr:uid="{00000000-0005-0000-0000-0000AE2B0000}"/>
    <cellStyle name="20% - Accent4 2 69 19" xfId="11184" xr:uid="{00000000-0005-0000-0000-0000AF2B0000}"/>
    <cellStyle name="20% - Accent4 2 69 2" xfId="11185" xr:uid="{00000000-0005-0000-0000-0000B02B0000}"/>
    <cellStyle name="20% - Accent4 2 69 3" xfId="11186" xr:uid="{00000000-0005-0000-0000-0000B12B0000}"/>
    <cellStyle name="20% - Accent4 2 69 4" xfId="11187" xr:uid="{00000000-0005-0000-0000-0000B22B0000}"/>
    <cellStyle name="20% - Accent4 2 69 5" xfId="11188" xr:uid="{00000000-0005-0000-0000-0000B32B0000}"/>
    <cellStyle name="20% - Accent4 2 69 6" xfId="11189" xr:uid="{00000000-0005-0000-0000-0000B42B0000}"/>
    <cellStyle name="20% - Accent4 2 69 7" xfId="11190" xr:uid="{00000000-0005-0000-0000-0000B52B0000}"/>
    <cellStyle name="20% - Accent4 2 69 8" xfId="11191" xr:uid="{00000000-0005-0000-0000-0000B62B0000}"/>
    <cellStyle name="20% - Accent4 2 69 9" xfId="11192" xr:uid="{00000000-0005-0000-0000-0000B72B0000}"/>
    <cellStyle name="20% - Accent4 2 7" xfId="11193" xr:uid="{00000000-0005-0000-0000-0000B82B0000}"/>
    <cellStyle name="20% - Accent4 2 7 10" xfId="11194" xr:uid="{00000000-0005-0000-0000-0000B92B0000}"/>
    <cellStyle name="20% - Accent4 2 7 11" xfId="11195" xr:uid="{00000000-0005-0000-0000-0000BA2B0000}"/>
    <cellStyle name="20% - Accent4 2 7 12" xfId="11196" xr:uid="{00000000-0005-0000-0000-0000BB2B0000}"/>
    <cellStyle name="20% - Accent4 2 7 13" xfId="11197" xr:uid="{00000000-0005-0000-0000-0000BC2B0000}"/>
    <cellStyle name="20% - Accent4 2 7 14" xfId="11198" xr:uid="{00000000-0005-0000-0000-0000BD2B0000}"/>
    <cellStyle name="20% - Accent4 2 7 15" xfId="11199" xr:uid="{00000000-0005-0000-0000-0000BE2B0000}"/>
    <cellStyle name="20% - Accent4 2 7 16" xfId="11200" xr:uid="{00000000-0005-0000-0000-0000BF2B0000}"/>
    <cellStyle name="20% - Accent4 2 7 17" xfId="11201" xr:uid="{00000000-0005-0000-0000-0000C02B0000}"/>
    <cellStyle name="20% - Accent4 2 7 18" xfId="11202" xr:uid="{00000000-0005-0000-0000-0000C12B0000}"/>
    <cellStyle name="20% - Accent4 2 7 19" xfId="11203" xr:uid="{00000000-0005-0000-0000-0000C22B0000}"/>
    <cellStyle name="20% - Accent4 2 7 2" xfId="11204" xr:uid="{00000000-0005-0000-0000-0000C32B0000}"/>
    <cellStyle name="20% - Accent4 2 7 3" xfId="11205" xr:uid="{00000000-0005-0000-0000-0000C42B0000}"/>
    <cellStyle name="20% - Accent4 2 7 4" xfId="11206" xr:uid="{00000000-0005-0000-0000-0000C52B0000}"/>
    <cellStyle name="20% - Accent4 2 7 5" xfId="11207" xr:uid="{00000000-0005-0000-0000-0000C62B0000}"/>
    <cellStyle name="20% - Accent4 2 7 6" xfId="11208" xr:uid="{00000000-0005-0000-0000-0000C72B0000}"/>
    <cellStyle name="20% - Accent4 2 7 7" xfId="11209" xr:uid="{00000000-0005-0000-0000-0000C82B0000}"/>
    <cellStyle name="20% - Accent4 2 7 8" xfId="11210" xr:uid="{00000000-0005-0000-0000-0000C92B0000}"/>
    <cellStyle name="20% - Accent4 2 7 9" xfId="11211" xr:uid="{00000000-0005-0000-0000-0000CA2B0000}"/>
    <cellStyle name="20% - Accent4 2 70" xfId="11212" xr:uid="{00000000-0005-0000-0000-0000CB2B0000}"/>
    <cellStyle name="20% - Accent4 2 70 10" xfId="11213" xr:uid="{00000000-0005-0000-0000-0000CC2B0000}"/>
    <cellStyle name="20% - Accent4 2 70 11" xfId="11214" xr:uid="{00000000-0005-0000-0000-0000CD2B0000}"/>
    <cellStyle name="20% - Accent4 2 70 12" xfId="11215" xr:uid="{00000000-0005-0000-0000-0000CE2B0000}"/>
    <cellStyle name="20% - Accent4 2 70 13" xfId="11216" xr:uid="{00000000-0005-0000-0000-0000CF2B0000}"/>
    <cellStyle name="20% - Accent4 2 70 14" xfId="11217" xr:uid="{00000000-0005-0000-0000-0000D02B0000}"/>
    <cellStyle name="20% - Accent4 2 70 15" xfId="11218" xr:uid="{00000000-0005-0000-0000-0000D12B0000}"/>
    <cellStyle name="20% - Accent4 2 70 16" xfId="11219" xr:uid="{00000000-0005-0000-0000-0000D22B0000}"/>
    <cellStyle name="20% - Accent4 2 70 17" xfId="11220" xr:uid="{00000000-0005-0000-0000-0000D32B0000}"/>
    <cellStyle name="20% - Accent4 2 70 18" xfId="11221" xr:uid="{00000000-0005-0000-0000-0000D42B0000}"/>
    <cellStyle name="20% - Accent4 2 70 19" xfId="11222" xr:uid="{00000000-0005-0000-0000-0000D52B0000}"/>
    <cellStyle name="20% - Accent4 2 70 2" xfId="11223" xr:uid="{00000000-0005-0000-0000-0000D62B0000}"/>
    <cellStyle name="20% - Accent4 2 70 3" xfId="11224" xr:uid="{00000000-0005-0000-0000-0000D72B0000}"/>
    <cellStyle name="20% - Accent4 2 70 4" xfId="11225" xr:uid="{00000000-0005-0000-0000-0000D82B0000}"/>
    <cellStyle name="20% - Accent4 2 70 5" xfId="11226" xr:uid="{00000000-0005-0000-0000-0000D92B0000}"/>
    <cellStyle name="20% - Accent4 2 70 6" xfId="11227" xr:uid="{00000000-0005-0000-0000-0000DA2B0000}"/>
    <cellStyle name="20% - Accent4 2 70 7" xfId="11228" xr:uid="{00000000-0005-0000-0000-0000DB2B0000}"/>
    <cellStyle name="20% - Accent4 2 70 8" xfId="11229" xr:uid="{00000000-0005-0000-0000-0000DC2B0000}"/>
    <cellStyle name="20% - Accent4 2 70 9" xfId="11230" xr:uid="{00000000-0005-0000-0000-0000DD2B0000}"/>
    <cellStyle name="20% - Accent4 2 71" xfId="11231" xr:uid="{00000000-0005-0000-0000-0000DE2B0000}"/>
    <cellStyle name="20% - Accent4 2 71 10" xfId="11232" xr:uid="{00000000-0005-0000-0000-0000DF2B0000}"/>
    <cellStyle name="20% - Accent4 2 71 11" xfId="11233" xr:uid="{00000000-0005-0000-0000-0000E02B0000}"/>
    <cellStyle name="20% - Accent4 2 71 12" xfId="11234" xr:uid="{00000000-0005-0000-0000-0000E12B0000}"/>
    <cellStyle name="20% - Accent4 2 71 13" xfId="11235" xr:uid="{00000000-0005-0000-0000-0000E22B0000}"/>
    <cellStyle name="20% - Accent4 2 71 14" xfId="11236" xr:uid="{00000000-0005-0000-0000-0000E32B0000}"/>
    <cellStyle name="20% - Accent4 2 71 15" xfId="11237" xr:uid="{00000000-0005-0000-0000-0000E42B0000}"/>
    <cellStyle name="20% - Accent4 2 71 16" xfId="11238" xr:uid="{00000000-0005-0000-0000-0000E52B0000}"/>
    <cellStyle name="20% - Accent4 2 71 17" xfId="11239" xr:uid="{00000000-0005-0000-0000-0000E62B0000}"/>
    <cellStyle name="20% - Accent4 2 71 18" xfId="11240" xr:uid="{00000000-0005-0000-0000-0000E72B0000}"/>
    <cellStyle name="20% - Accent4 2 71 19" xfId="11241" xr:uid="{00000000-0005-0000-0000-0000E82B0000}"/>
    <cellStyle name="20% - Accent4 2 71 2" xfId="11242" xr:uid="{00000000-0005-0000-0000-0000E92B0000}"/>
    <cellStyle name="20% - Accent4 2 71 3" xfId="11243" xr:uid="{00000000-0005-0000-0000-0000EA2B0000}"/>
    <cellStyle name="20% - Accent4 2 71 4" xfId="11244" xr:uid="{00000000-0005-0000-0000-0000EB2B0000}"/>
    <cellStyle name="20% - Accent4 2 71 5" xfId="11245" xr:uid="{00000000-0005-0000-0000-0000EC2B0000}"/>
    <cellStyle name="20% - Accent4 2 71 6" xfId="11246" xr:uid="{00000000-0005-0000-0000-0000ED2B0000}"/>
    <cellStyle name="20% - Accent4 2 71 7" xfId="11247" xr:uid="{00000000-0005-0000-0000-0000EE2B0000}"/>
    <cellStyle name="20% - Accent4 2 71 8" xfId="11248" xr:uid="{00000000-0005-0000-0000-0000EF2B0000}"/>
    <cellStyle name="20% - Accent4 2 71 9" xfId="11249" xr:uid="{00000000-0005-0000-0000-0000F02B0000}"/>
    <cellStyle name="20% - Accent4 2 72" xfId="11250" xr:uid="{00000000-0005-0000-0000-0000F12B0000}"/>
    <cellStyle name="20% - Accent4 2 72 10" xfId="11251" xr:uid="{00000000-0005-0000-0000-0000F22B0000}"/>
    <cellStyle name="20% - Accent4 2 72 11" xfId="11252" xr:uid="{00000000-0005-0000-0000-0000F32B0000}"/>
    <cellStyle name="20% - Accent4 2 72 12" xfId="11253" xr:uid="{00000000-0005-0000-0000-0000F42B0000}"/>
    <cellStyle name="20% - Accent4 2 72 13" xfId="11254" xr:uid="{00000000-0005-0000-0000-0000F52B0000}"/>
    <cellStyle name="20% - Accent4 2 72 14" xfId="11255" xr:uid="{00000000-0005-0000-0000-0000F62B0000}"/>
    <cellStyle name="20% - Accent4 2 72 15" xfId="11256" xr:uid="{00000000-0005-0000-0000-0000F72B0000}"/>
    <cellStyle name="20% - Accent4 2 72 16" xfId="11257" xr:uid="{00000000-0005-0000-0000-0000F82B0000}"/>
    <cellStyle name="20% - Accent4 2 72 17" xfId="11258" xr:uid="{00000000-0005-0000-0000-0000F92B0000}"/>
    <cellStyle name="20% - Accent4 2 72 18" xfId="11259" xr:uid="{00000000-0005-0000-0000-0000FA2B0000}"/>
    <cellStyle name="20% - Accent4 2 72 19" xfId="11260" xr:uid="{00000000-0005-0000-0000-0000FB2B0000}"/>
    <cellStyle name="20% - Accent4 2 72 2" xfId="11261" xr:uid="{00000000-0005-0000-0000-0000FC2B0000}"/>
    <cellStyle name="20% - Accent4 2 72 3" xfId="11262" xr:uid="{00000000-0005-0000-0000-0000FD2B0000}"/>
    <cellStyle name="20% - Accent4 2 72 4" xfId="11263" xr:uid="{00000000-0005-0000-0000-0000FE2B0000}"/>
    <cellStyle name="20% - Accent4 2 72 5" xfId="11264" xr:uid="{00000000-0005-0000-0000-0000FF2B0000}"/>
    <cellStyle name="20% - Accent4 2 72 6" xfId="11265" xr:uid="{00000000-0005-0000-0000-0000002C0000}"/>
    <cellStyle name="20% - Accent4 2 72 7" xfId="11266" xr:uid="{00000000-0005-0000-0000-0000012C0000}"/>
    <cellStyle name="20% - Accent4 2 72 8" xfId="11267" xr:uid="{00000000-0005-0000-0000-0000022C0000}"/>
    <cellStyle name="20% - Accent4 2 72 9" xfId="11268" xr:uid="{00000000-0005-0000-0000-0000032C0000}"/>
    <cellStyle name="20% - Accent4 2 73" xfId="11269" xr:uid="{00000000-0005-0000-0000-0000042C0000}"/>
    <cellStyle name="20% - Accent4 2 73 10" xfId="11270" xr:uid="{00000000-0005-0000-0000-0000052C0000}"/>
    <cellStyle name="20% - Accent4 2 73 11" xfId="11271" xr:uid="{00000000-0005-0000-0000-0000062C0000}"/>
    <cellStyle name="20% - Accent4 2 73 12" xfId="11272" xr:uid="{00000000-0005-0000-0000-0000072C0000}"/>
    <cellStyle name="20% - Accent4 2 73 13" xfId="11273" xr:uid="{00000000-0005-0000-0000-0000082C0000}"/>
    <cellStyle name="20% - Accent4 2 73 14" xfId="11274" xr:uid="{00000000-0005-0000-0000-0000092C0000}"/>
    <cellStyle name="20% - Accent4 2 73 15" xfId="11275" xr:uid="{00000000-0005-0000-0000-00000A2C0000}"/>
    <cellStyle name="20% - Accent4 2 73 16" xfId="11276" xr:uid="{00000000-0005-0000-0000-00000B2C0000}"/>
    <cellStyle name="20% - Accent4 2 73 17" xfId="11277" xr:uid="{00000000-0005-0000-0000-00000C2C0000}"/>
    <cellStyle name="20% - Accent4 2 73 18" xfId="11278" xr:uid="{00000000-0005-0000-0000-00000D2C0000}"/>
    <cellStyle name="20% - Accent4 2 73 19" xfId="11279" xr:uid="{00000000-0005-0000-0000-00000E2C0000}"/>
    <cellStyle name="20% - Accent4 2 73 2" xfId="11280" xr:uid="{00000000-0005-0000-0000-00000F2C0000}"/>
    <cellStyle name="20% - Accent4 2 73 3" xfId="11281" xr:uid="{00000000-0005-0000-0000-0000102C0000}"/>
    <cellStyle name="20% - Accent4 2 73 4" xfId="11282" xr:uid="{00000000-0005-0000-0000-0000112C0000}"/>
    <cellStyle name="20% - Accent4 2 73 5" xfId="11283" xr:uid="{00000000-0005-0000-0000-0000122C0000}"/>
    <cellStyle name="20% - Accent4 2 73 6" xfId="11284" xr:uid="{00000000-0005-0000-0000-0000132C0000}"/>
    <cellStyle name="20% - Accent4 2 73 7" xfId="11285" xr:uid="{00000000-0005-0000-0000-0000142C0000}"/>
    <cellStyle name="20% - Accent4 2 73 8" xfId="11286" xr:uid="{00000000-0005-0000-0000-0000152C0000}"/>
    <cellStyle name="20% - Accent4 2 73 9" xfId="11287" xr:uid="{00000000-0005-0000-0000-0000162C0000}"/>
    <cellStyle name="20% - Accent4 2 74" xfId="11288" xr:uid="{00000000-0005-0000-0000-0000172C0000}"/>
    <cellStyle name="20% - Accent4 2 74 10" xfId="11289" xr:uid="{00000000-0005-0000-0000-0000182C0000}"/>
    <cellStyle name="20% - Accent4 2 74 11" xfId="11290" xr:uid="{00000000-0005-0000-0000-0000192C0000}"/>
    <cellStyle name="20% - Accent4 2 74 12" xfId="11291" xr:uid="{00000000-0005-0000-0000-00001A2C0000}"/>
    <cellStyle name="20% - Accent4 2 74 13" xfId="11292" xr:uid="{00000000-0005-0000-0000-00001B2C0000}"/>
    <cellStyle name="20% - Accent4 2 74 14" xfId="11293" xr:uid="{00000000-0005-0000-0000-00001C2C0000}"/>
    <cellStyle name="20% - Accent4 2 74 15" xfId="11294" xr:uid="{00000000-0005-0000-0000-00001D2C0000}"/>
    <cellStyle name="20% - Accent4 2 74 16" xfId="11295" xr:uid="{00000000-0005-0000-0000-00001E2C0000}"/>
    <cellStyle name="20% - Accent4 2 74 17" xfId="11296" xr:uid="{00000000-0005-0000-0000-00001F2C0000}"/>
    <cellStyle name="20% - Accent4 2 74 18" xfId="11297" xr:uid="{00000000-0005-0000-0000-0000202C0000}"/>
    <cellStyle name="20% - Accent4 2 74 19" xfId="11298" xr:uid="{00000000-0005-0000-0000-0000212C0000}"/>
    <cellStyle name="20% - Accent4 2 74 2" xfId="11299" xr:uid="{00000000-0005-0000-0000-0000222C0000}"/>
    <cellStyle name="20% - Accent4 2 74 3" xfId="11300" xr:uid="{00000000-0005-0000-0000-0000232C0000}"/>
    <cellStyle name="20% - Accent4 2 74 4" xfId="11301" xr:uid="{00000000-0005-0000-0000-0000242C0000}"/>
    <cellStyle name="20% - Accent4 2 74 5" xfId="11302" xr:uid="{00000000-0005-0000-0000-0000252C0000}"/>
    <cellStyle name="20% - Accent4 2 74 6" xfId="11303" xr:uid="{00000000-0005-0000-0000-0000262C0000}"/>
    <cellStyle name="20% - Accent4 2 74 7" xfId="11304" xr:uid="{00000000-0005-0000-0000-0000272C0000}"/>
    <cellStyle name="20% - Accent4 2 74 8" xfId="11305" xr:uid="{00000000-0005-0000-0000-0000282C0000}"/>
    <cellStyle name="20% - Accent4 2 74 9" xfId="11306" xr:uid="{00000000-0005-0000-0000-0000292C0000}"/>
    <cellStyle name="20% - Accent4 2 75" xfId="11307" xr:uid="{00000000-0005-0000-0000-00002A2C0000}"/>
    <cellStyle name="20% - Accent4 2 75 10" xfId="11308" xr:uid="{00000000-0005-0000-0000-00002B2C0000}"/>
    <cellStyle name="20% - Accent4 2 75 11" xfId="11309" xr:uid="{00000000-0005-0000-0000-00002C2C0000}"/>
    <cellStyle name="20% - Accent4 2 75 12" xfId="11310" xr:uid="{00000000-0005-0000-0000-00002D2C0000}"/>
    <cellStyle name="20% - Accent4 2 75 13" xfId="11311" xr:uid="{00000000-0005-0000-0000-00002E2C0000}"/>
    <cellStyle name="20% - Accent4 2 75 14" xfId="11312" xr:uid="{00000000-0005-0000-0000-00002F2C0000}"/>
    <cellStyle name="20% - Accent4 2 75 15" xfId="11313" xr:uid="{00000000-0005-0000-0000-0000302C0000}"/>
    <cellStyle name="20% - Accent4 2 75 16" xfId="11314" xr:uid="{00000000-0005-0000-0000-0000312C0000}"/>
    <cellStyle name="20% - Accent4 2 75 17" xfId="11315" xr:uid="{00000000-0005-0000-0000-0000322C0000}"/>
    <cellStyle name="20% - Accent4 2 75 18" xfId="11316" xr:uid="{00000000-0005-0000-0000-0000332C0000}"/>
    <cellStyle name="20% - Accent4 2 75 19" xfId="11317" xr:uid="{00000000-0005-0000-0000-0000342C0000}"/>
    <cellStyle name="20% - Accent4 2 75 2" xfId="11318" xr:uid="{00000000-0005-0000-0000-0000352C0000}"/>
    <cellStyle name="20% - Accent4 2 75 3" xfId="11319" xr:uid="{00000000-0005-0000-0000-0000362C0000}"/>
    <cellStyle name="20% - Accent4 2 75 4" xfId="11320" xr:uid="{00000000-0005-0000-0000-0000372C0000}"/>
    <cellStyle name="20% - Accent4 2 75 5" xfId="11321" xr:uid="{00000000-0005-0000-0000-0000382C0000}"/>
    <cellStyle name="20% - Accent4 2 75 6" xfId="11322" xr:uid="{00000000-0005-0000-0000-0000392C0000}"/>
    <cellStyle name="20% - Accent4 2 75 7" xfId="11323" xr:uid="{00000000-0005-0000-0000-00003A2C0000}"/>
    <cellStyle name="20% - Accent4 2 75 8" xfId="11324" xr:uid="{00000000-0005-0000-0000-00003B2C0000}"/>
    <cellStyle name="20% - Accent4 2 75 9" xfId="11325" xr:uid="{00000000-0005-0000-0000-00003C2C0000}"/>
    <cellStyle name="20% - Accent4 2 76" xfId="11326" xr:uid="{00000000-0005-0000-0000-00003D2C0000}"/>
    <cellStyle name="20% - Accent4 2 76 10" xfId="11327" xr:uid="{00000000-0005-0000-0000-00003E2C0000}"/>
    <cellStyle name="20% - Accent4 2 76 11" xfId="11328" xr:uid="{00000000-0005-0000-0000-00003F2C0000}"/>
    <cellStyle name="20% - Accent4 2 76 12" xfId="11329" xr:uid="{00000000-0005-0000-0000-0000402C0000}"/>
    <cellStyle name="20% - Accent4 2 76 13" xfId="11330" xr:uid="{00000000-0005-0000-0000-0000412C0000}"/>
    <cellStyle name="20% - Accent4 2 76 14" xfId="11331" xr:uid="{00000000-0005-0000-0000-0000422C0000}"/>
    <cellStyle name="20% - Accent4 2 76 15" xfId="11332" xr:uid="{00000000-0005-0000-0000-0000432C0000}"/>
    <cellStyle name="20% - Accent4 2 76 16" xfId="11333" xr:uid="{00000000-0005-0000-0000-0000442C0000}"/>
    <cellStyle name="20% - Accent4 2 76 17" xfId="11334" xr:uid="{00000000-0005-0000-0000-0000452C0000}"/>
    <cellStyle name="20% - Accent4 2 76 18" xfId="11335" xr:uid="{00000000-0005-0000-0000-0000462C0000}"/>
    <cellStyle name="20% - Accent4 2 76 19" xfId="11336" xr:uid="{00000000-0005-0000-0000-0000472C0000}"/>
    <cellStyle name="20% - Accent4 2 76 2" xfId="11337" xr:uid="{00000000-0005-0000-0000-0000482C0000}"/>
    <cellStyle name="20% - Accent4 2 76 3" xfId="11338" xr:uid="{00000000-0005-0000-0000-0000492C0000}"/>
    <cellStyle name="20% - Accent4 2 76 4" xfId="11339" xr:uid="{00000000-0005-0000-0000-00004A2C0000}"/>
    <cellStyle name="20% - Accent4 2 76 5" xfId="11340" xr:uid="{00000000-0005-0000-0000-00004B2C0000}"/>
    <cellStyle name="20% - Accent4 2 76 6" xfId="11341" xr:uid="{00000000-0005-0000-0000-00004C2C0000}"/>
    <cellStyle name="20% - Accent4 2 76 7" xfId="11342" xr:uid="{00000000-0005-0000-0000-00004D2C0000}"/>
    <cellStyle name="20% - Accent4 2 76 8" xfId="11343" xr:uid="{00000000-0005-0000-0000-00004E2C0000}"/>
    <cellStyle name="20% - Accent4 2 76 9" xfId="11344" xr:uid="{00000000-0005-0000-0000-00004F2C0000}"/>
    <cellStyle name="20% - Accent4 2 77" xfId="11345" xr:uid="{00000000-0005-0000-0000-0000502C0000}"/>
    <cellStyle name="20% - Accent4 2 78" xfId="11346" xr:uid="{00000000-0005-0000-0000-0000512C0000}"/>
    <cellStyle name="20% - Accent4 2 79" xfId="11347" xr:uid="{00000000-0005-0000-0000-0000522C0000}"/>
    <cellStyle name="20% - Accent4 2 8" xfId="11348" xr:uid="{00000000-0005-0000-0000-0000532C0000}"/>
    <cellStyle name="20% - Accent4 2 8 10" xfId="11349" xr:uid="{00000000-0005-0000-0000-0000542C0000}"/>
    <cellStyle name="20% - Accent4 2 8 11" xfId="11350" xr:uid="{00000000-0005-0000-0000-0000552C0000}"/>
    <cellStyle name="20% - Accent4 2 8 12" xfId="11351" xr:uid="{00000000-0005-0000-0000-0000562C0000}"/>
    <cellStyle name="20% - Accent4 2 8 13" xfId="11352" xr:uid="{00000000-0005-0000-0000-0000572C0000}"/>
    <cellStyle name="20% - Accent4 2 8 14" xfId="11353" xr:uid="{00000000-0005-0000-0000-0000582C0000}"/>
    <cellStyle name="20% - Accent4 2 8 15" xfId="11354" xr:uid="{00000000-0005-0000-0000-0000592C0000}"/>
    <cellStyle name="20% - Accent4 2 8 16" xfId="11355" xr:uid="{00000000-0005-0000-0000-00005A2C0000}"/>
    <cellStyle name="20% - Accent4 2 8 17" xfId="11356" xr:uid="{00000000-0005-0000-0000-00005B2C0000}"/>
    <cellStyle name="20% - Accent4 2 8 18" xfId="11357" xr:uid="{00000000-0005-0000-0000-00005C2C0000}"/>
    <cellStyle name="20% - Accent4 2 8 19" xfId="11358" xr:uid="{00000000-0005-0000-0000-00005D2C0000}"/>
    <cellStyle name="20% - Accent4 2 8 2" xfId="11359" xr:uid="{00000000-0005-0000-0000-00005E2C0000}"/>
    <cellStyle name="20% - Accent4 2 8 3" xfId="11360" xr:uid="{00000000-0005-0000-0000-00005F2C0000}"/>
    <cellStyle name="20% - Accent4 2 8 4" xfId="11361" xr:uid="{00000000-0005-0000-0000-0000602C0000}"/>
    <cellStyle name="20% - Accent4 2 8 5" xfId="11362" xr:uid="{00000000-0005-0000-0000-0000612C0000}"/>
    <cellStyle name="20% - Accent4 2 8 6" xfId="11363" xr:uid="{00000000-0005-0000-0000-0000622C0000}"/>
    <cellStyle name="20% - Accent4 2 8 7" xfId="11364" xr:uid="{00000000-0005-0000-0000-0000632C0000}"/>
    <cellStyle name="20% - Accent4 2 8 8" xfId="11365" xr:uid="{00000000-0005-0000-0000-0000642C0000}"/>
    <cellStyle name="20% - Accent4 2 8 9" xfId="11366" xr:uid="{00000000-0005-0000-0000-0000652C0000}"/>
    <cellStyle name="20% - Accent4 2 80" xfId="11367" xr:uid="{00000000-0005-0000-0000-0000662C0000}"/>
    <cellStyle name="20% - Accent4 2 81" xfId="11368" xr:uid="{00000000-0005-0000-0000-0000672C0000}"/>
    <cellStyle name="20% - Accent4 2 82" xfId="11369" xr:uid="{00000000-0005-0000-0000-0000682C0000}"/>
    <cellStyle name="20% - Accent4 2 83" xfId="11370" xr:uid="{00000000-0005-0000-0000-0000692C0000}"/>
    <cellStyle name="20% - Accent4 2 84" xfId="11371" xr:uid="{00000000-0005-0000-0000-00006A2C0000}"/>
    <cellStyle name="20% - Accent4 2 85" xfId="11372" xr:uid="{00000000-0005-0000-0000-00006B2C0000}"/>
    <cellStyle name="20% - Accent4 2 86" xfId="11373" xr:uid="{00000000-0005-0000-0000-00006C2C0000}"/>
    <cellStyle name="20% - Accent4 2 87" xfId="11374" xr:uid="{00000000-0005-0000-0000-00006D2C0000}"/>
    <cellStyle name="20% - Accent4 2 88" xfId="11375" xr:uid="{00000000-0005-0000-0000-00006E2C0000}"/>
    <cellStyle name="20% - Accent4 2 89" xfId="11376" xr:uid="{00000000-0005-0000-0000-00006F2C0000}"/>
    <cellStyle name="20% - Accent4 2 9" xfId="11377" xr:uid="{00000000-0005-0000-0000-0000702C0000}"/>
    <cellStyle name="20% - Accent4 2 9 10" xfId="11378" xr:uid="{00000000-0005-0000-0000-0000712C0000}"/>
    <cellStyle name="20% - Accent4 2 9 11" xfId="11379" xr:uid="{00000000-0005-0000-0000-0000722C0000}"/>
    <cellStyle name="20% - Accent4 2 9 12" xfId="11380" xr:uid="{00000000-0005-0000-0000-0000732C0000}"/>
    <cellStyle name="20% - Accent4 2 9 13" xfId="11381" xr:uid="{00000000-0005-0000-0000-0000742C0000}"/>
    <cellStyle name="20% - Accent4 2 9 14" xfId="11382" xr:uid="{00000000-0005-0000-0000-0000752C0000}"/>
    <cellStyle name="20% - Accent4 2 9 15" xfId="11383" xr:uid="{00000000-0005-0000-0000-0000762C0000}"/>
    <cellStyle name="20% - Accent4 2 9 16" xfId="11384" xr:uid="{00000000-0005-0000-0000-0000772C0000}"/>
    <cellStyle name="20% - Accent4 2 9 17" xfId="11385" xr:uid="{00000000-0005-0000-0000-0000782C0000}"/>
    <cellStyle name="20% - Accent4 2 9 18" xfId="11386" xr:uid="{00000000-0005-0000-0000-0000792C0000}"/>
    <cellStyle name="20% - Accent4 2 9 19" xfId="11387" xr:uid="{00000000-0005-0000-0000-00007A2C0000}"/>
    <cellStyle name="20% - Accent4 2 9 2" xfId="11388" xr:uid="{00000000-0005-0000-0000-00007B2C0000}"/>
    <cellStyle name="20% - Accent4 2 9 3" xfId="11389" xr:uid="{00000000-0005-0000-0000-00007C2C0000}"/>
    <cellStyle name="20% - Accent4 2 9 4" xfId="11390" xr:uid="{00000000-0005-0000-0000-00007D2C0000}"/>
    <cellStyle name="20% - Accent4 2 9 5" xfId="11391" xr:uid="{00000000-0005-0000-0000-00007E2C0000}"/>
    <cellStyle name="20% - Accent4 2 9 6" xfId="11392" xr:uid="{00000000-0005-0000-0000-00007F2C0000}"/>
    <cellStyle name="20% - Accent4 2 9 7" xfId="11393" xr:uid="{00000000-0005-0000-0000-0000802C0000}"/>
    <cellStyle name="20% - Accent4 2 9 8" xfId="11394" xr:uid="{00000000-0005-0000-0000-0000812C0000}"/>
    <cellStyle name="20% - Accent4 2 9 9" xfId="11395" xr:uid="{00000000-0005-0000-0000-0000822C0000}"/>
    <cellStyle name="20% - Accent4 2 90" xfId="11396" xr:uid="{00000000-0005-0000-0000-0000832C0000}"/>
    <cellStyle name="20% - Accent4 2 91" xfId="11397" xr:uid="{00000000-0005-0000-0000-0000842C0000}"/>
    <cellStyle name="20% - Accent4 2 92" xfId="11398" xr:uid="{00000000-0005-0000-0000-0000852C0000}"/>
    <cellStyle name="20% - Accent4 2 93" xfId="11399" xr:uid="{00000000-0005-0000-0000-0000862C0000}"/>
    <cellStyle name="20% - Accent4 2 94" xfId="11400" xr:uid="{00000000-0005-0000-0000-0000872C0000}"/>
    <cellStyle name="20% - Accent5 2" xfId="11401" xr:uid="{00000000-0005-0000-0000-0000882C0000}"/>
    <cellStyle name="20% - Accent5 2 10" xfId="11402" xr:uid="{00000000-0005-0000-0000-0000892C0000}"/>
    <cellStyle name="20% - Accent5 2 10 10" xfId="11403" xr:uid="{00000000-0005-0000-0000-00008A2C0000}"/>
    <cellStyle name="20% - Accent5 2 10 11" xfId="11404" xr:uid="{00000000-0005-0000-0000-00008B2C0000}"/>
    <cellStyle name="20% - Accent5 2 10 12" xfId="11405" xr:uid="{00000000-0005-0000-0000-00008C2C0000}"/>
    <cellStyle name="20% - Accent5 2 10 13" xfId="11406" xr:uid="{00000000-0005-0000-0000-00008D2C0000}"/>
    <cellStyle name="20% - Accent5 2 10 14" xfId="11407" xr:uid="{00000000-0005-0000-0000-00008E2C0000}"/>
    <cellStyle name="20% - Accent5 2 10 15" xfId="11408" xr:uid="{00000000-0005-0000-0000-00008F2C0000}"/>
    <cellStyle name="20% - Accent5 2 10 16" xfId="11409" xr:uid="{00000000-0005-0000-0000-0000902C0000}"/>
    <cellStyle name="20% - Accent5 2 10 17" xfId="11410" xr:uid="{00000000-0005-0000-0000-0000912C0000}"/>
    <cellStyle name="20% - Accent5 2 10 18" xfId="11411" xr:uid="{00000000-0005-0000-0000-0000922C0000}"/>
    <cellStyle name="20% - Accent5 2 10 19" xfId="11412" xr:uid="{00000000-0005-0000-0000-0000932C0000}"/>
    <cellStyle name="20% - Accent5 2 10 2" xfId="11413" xr:uid="{00000000-0005-0000-0000-0000942C0000}"/>
    <cellStyle name="20% - Accent5 2 10 3" xfId="11414" xr:uid="{00000000-0005-0000-0000-0000952C0000}"/>
    <cellStyle name="20% - Accent5 2 10 4" xfId="11415" xr:uid="{00000000-0005-0000-0000-0000962C0000}"/>
    <cellStyle name="20% - Accent5 2 10 5" xfId="11416" xr:uid="{00000000-0005-0000-0000-0000972C0000}"/>
    <cellStyle name="20% - Accent5 2 10 6" xfId="11417" xr:uid="{00000000-0005-0000-0000-0000982C0000}"/>
    <cellStyle name="20% - Accent5 2 10 7" xfId="11418" xr:uid="{00000000-0005-0000-0000-0000992C0000}"/>
    <cellStyle name="20% - Accent5 2 10 8" xfId="11419" xr:uid="{00000000-0005-0000-0000-00009A2C0000}"/>
    <cellStyle name="20% - Accent5 2 10 9" xfId="11420" xr:uid="{00000000-0005-0000-0000-00009B2C0000}"/>
    <cellStyle name="20% - Accent5 2 11" xfId="11421" xr:uid="{00000000-0005-0000-0000-00009C2C0000}"/>
    <cellStyle name="20% - Accent5 2 11 10" xfId="11422" xr:uid="{00000000-0005-0000-0000-00009D2C0000}"/>
    <cellStyle name="20% - Accent5 2 11 11" xfId="11423" xr:uid="{00000000-0005-0000-0000-00009E2C0000}"/>
    <cellStyle name="20% - Accent5 2 11 12" xfId="11424" xr:uid="{00000000-0005-0000-0000-00009F2C0000}"/>
    <cellStyle name="20% - Accent5 2 11 13" xfId="11425" xr:uid="{00000000-0005-0000-0000-0000A02C0000}"/>
    <cellStyle name="20% - Accent5 2 11 14" xfId="11426" xr:uid="{00000000-0005-0000-0000-0000A12C0000}"/>
    <cellStyle name="20% - Accent5 2 11 15" xfId="11427" xr:uid="{00000000-0005-0000-0000-0000A22C0000}"/>
    <cellStyle name="20% - Accent5 2 11 16" xfId="11428" xr:uid="{00000000-0005-0000-0000-0000A32C0000}"/>
    <cellStyle name="20% - Accent5 2 11 17" xfId="11429" xr:uid="{00000000-0005-0000-0000-0000A42C0000}"/>
    <cellStyle name="20% - Accent5 2 11 18" xfId="11430" xr:uid="{00000000-0005-0000-0000-0000A52C0000}"/>
    <cellStyle name="20% - Accent5 2 11 19" xfId="11431" xr:uid="{00000000-0005-0000-0000-0000A62C0000}"/>
    <cellStyle name="20% - Accent5 2 11 2" xfId="11432" xr:uid="{00000000-0005-0000-0000-0000A72C0000}"/>
    <cellStyle name="20% - Accent5 2 11 3" xfId="11433" xr:uid="{00000000-0005-0000-0000-0000A82C0000}"/>
    <cellStyle name="20% - Accent5 2 11 4" xfId="11434" xr:uid="{00000000-0005-0000-0000-0000A92C0000}"/>
    <cellStyle name="20% - Accent5 2 11 5" xfId="11435" xr:uid="{00000000-0005-0000-0000-0000AA2C0000}"/>
    <cellStyle name="20% - Accent5 2 11 6" xfId="11436" xr:uid="{00000000-0005-0000-0000-0000AB2C0000}"/>
    <cellStyle name="20% - Accent5 2 11 7" xfId="11437" xr:uid="{00000000-0005-0000-0000-0000AC2C0000}"/>
    <cellStyle name="20% - Accent5 2 11 8" xfId="11438" xr:uid="{00000000-0005-0000-0000-0000AD2C0000}"/>
    <cellStyle name="20% - Accent5 2 11 9" xfId="11439" xr:uid="{00000000-0005-0000-0000-0000AE2C0000}"/>
    <cellStyle name="20% - Accent5 2 12" xfId="11440" xr:uid="{00000000-0005-0000-0000-0000AF2C0000}"/>
    <cellStyle name="20% - Accent5 2 12 10" xfId="11441" xr:uid="{00000000-0005-0000-0000-0000B02C0000}"/>
    <cellStyle name="20% - Accent5 2 12 11" xfId="11442" xr:uid="{00000000-0005-0000-0000-0000B12C0000}"/>
    <cellStyle name="20% - Accent5 2 12 12" xfId="11443" xr:uid="{00000000-0005-0000-0000-0000B22C0000}"/>
    <cellStyle name="20% - Accent5 2 12 13" xfId="11444" xr:uid="{00000000-0005-0000-0000-0000B32C0000}"/>
    <cellStyle name="20% - Accent5 2 12 14" xfId="11445" xr:uid="{00000000-0005-0000-0000-0000B42C0000}"/>
    <cellStyle name="20% - Accent5 2 12 15" xfId="11446" xr:uid="{00000000-0005-0000-0000-0000B52C0000}"/>
    <cellStyle name="20% - Accent5 2 12 16" xfId="11447" xr:uid="{00000000-0005-0000-0000-0000B62C0000}"/>
    <cellStyle name="20% - Accent5 2 12 17" xfId="11448" xr:uid="{00000000-0005-0000-0000-0000B72C0000}"/>
    <cellStyle name="20% - Accent5 2 12 18" xfId="11449" xr:uid="{00000000-0005-0000-0000-0000B82C0000}"/>
    <cellStyle name="20% - Accent5 2 12 19" xfId="11450" xr:uid="{00000000-0005-0000-0000-0000B92C0000}"/>
    <cellStyle name="20% - Accent5 2 12 2" xfId="11451" xr:uid="{00000000-0005-0000-0000-0000BA2C0000}"/>
    <cellStyle name="20% - Accent5 2 12 3" xfId="11452" xr:uid="{00000000-0005-0000-0000-0000BB2C0000}"/>
    <cellStyle name="20% - Accent5 2 12 4" xfId="11453" xr:uid="{00000000-0005-0000-0000-0000BC2C0000}"/>
    <cellStyle name="20% - Accent5 2 12 5" xfId="11454" xr:uid="{00000000-0005-0000-0000-0000BD2C0000}"/>
    <cellStyle name="20% - Accent5 2 12 6" xfId="11455" xr:uid="{00000000-0005-0000-0000-0000BE2C0000}"/>
    <cellStyle name="20% - Accent5 2 12 7" xfId="11456" xr:uid="{00000000-0005-0000-0000-0000BF2C0000}"/>
    <cellStyle name="20% - Accent5 2 12 8" xfId="11457" xr:uid="{00000000-0005-0000-0000-0000C02C0000}"/>
    <cellStyle name="20% - Accent5 2 12 9" xfId="11458" xr:uid="{00000000-0005-0000-0000-0000C12C0000}"/>
    <cellStyle name="20% - Accent5 2 13" xfId="11459" xr:uid="{00000000-0005-0000-0000-0000C22C0000}"/>
    <cellStyle name="20% - Accent5 2 13 10" xfId="11460" xr:uid="{00000000-0005-0000-0000-0000C32C0000}"/>
    <cellStyle name="20% - Accent5 2 13 11" xfId="11461" xr:uid="{00000000-0005-0000-0000-0000C42C0000}"/>
    <cellStyle name="20% - Accent5 2 13 12" xfId="11462" xr:uid="{00000000-0005-0000-0000-0000C52C0000}"/>
    <cellStyle name="20% - Accent5 2 13 13" xfId="11463" xr:uid="{00000000-0005-0000-0000-0000C62C0000}"/>
    <cellStyle name="20% - Accent5 2 13 14" xfId="11464" xr:uid="{00000000-0005-0000-0000-0000C72C0000}"/>
    <cellStyle name="20% - Accent5 2 13 15" xfId="11465" xr:uid="{00000000-0005-0000-0000-0000C82C0000}"/>
    <cellStyle name="20% - Accent5 2 13 16" xfId="11466" xr:uid="{00000000-0005-0000-0000-0000C92C0000}"/>
    <cellStyle name="20% - Accent5 2 13 17" xfId="11467" xr:uid="{00000000-0005-0000-0000-0000CA2C0000}"/>
    <cellStyle name="20% - Accent5 2 13 18" xfId="11468" xr:uid="{00000000-0005-0000-0000-0000CB2C0000}"/>
    <cellStyle name="20% - Accent5 2 13 19" xfId="11469" xr:uid="{00000000-0005-0000-0000-0000CC2C0000}"/>
    <cellStyle name="20% - Accent5 2 13 2" xfId="11470" xr:uid="{00000000-0005-0000-0000-0000CD2C0000}"/>
    <cellStyle name="20% - Accent5 2 13 3" xfId="11471" xr:uid="{00000000-0005-0000-0000-0000CE2C0000}"/>
    <cellStyle name="20% - Accent5 2 13 4" xfId="11472" xr:uid="{00000000-0005-0000-0000-0000CF2C0000}"/>
    <cellStyle name="20% - Accent5 2 13 5" xfId="11473" xr:uid="{00000000-0005-0000-0000-0000D02C0000}"/>
    <cellStyle name="20% - Accent5 2 13 6" xfId="11474" xr:uid="{00000000-0005-0000-0000-0000D12C0000}"/>
    <cellStyle name="20% - Accent5 2 13 7" xfId="11475" xr:uid="{00000000-0005-0000-0000-0000D22C0000}"/>
    <cellStyle name="20% - Accent5 2 13 8" xfId="11476" xr:uid="{00000000-0005-0000-0000-0000D32C0000}"/>
    <cellStyle name="20% - Accent5 2 13 9" xfId="11477" xr:uid="{00000000-0005-0000-0000-0000D42C0000}"/>
    <cellStyle name="20% - Accent5 2 14" xfId="11478" xr:uid="{00000000-0005-0000-0000-0000D52C0000}"/>
    <cellStyle name="20% - Accent5 2 14 10" xfId="11479" xr:uid="{00000000-0005-0000-0000-0000D62C0000}"/>
    <cellStyle name="20% - Accent5 2 14 11" xfId="11480" xr:uid="{00000000-0005-0000-0000-0000D72C0000}"/>
    <cellStyle name="20% - Accent5 2 14 12" xfId="11481" xr:uid="{00000000-0005-0000-0000-0000D82C0000}"/>
    <cellStyle name="20% - Accent5 2 14 13" xfId="11482" xr:uid="{00000000-0005-0000-0000-0000D92C0000}"/>
    <cellStyle name="20% - Accent5 2 14 14" xfId="11483" xr:uid="{00000000-0005-0000-0000-0000DA2C0000}"/>
    <cellStyle name="20% - Accent5 2 14 15" xfId="11484" xr:uid="{00000000-0005-0000-0000-0000DB2C0000}"/>
    <cellStyle name="20% - Accent5 2 14 16" xfId="11485" xr:uid="{00000000-0005-0000-0000-0000DC2C0000}"/>
    <cellStyle name="20% - Accent5 2 14 17" xfId="11486" xr:uid="{00000000-0005-0000-0000-0000DD2C0000}"/>
    <cellStyle name="20% - Accent5 2 14 18" xfId="11487" xr:uid="{00000000-0005-0000-0000-0000DE2C0000}"/>
    <cellStyle name="20% - Accent5 2 14 19" xfId="11488" xr:uid="{00000000-0005-0000-0000-0000DF2C0000}"/>
    <cellStyle name="20% - Accent5 2 14 2" xfId="11489" xr:uid="{00000000-0005-0000-0000-0000E02C0000}"/>
    <cellStyle name="20% - Accent5 2 14 3" xfId="11490" xr:uid="{00000000-0005-0000-0000-0000E12C0000}"/>
    <cellStyle name="20% - Accent5 2 14 4" xfId="11491" xr:uid="{00000000-0005-0000-0000-0000E22C0000}"/>
    <cellStyle name="20% - Accent5 2 14 5" xfId="11492" xr:uid="{00000000-0005-0000-0000-0000E32C0000}"/>
    <cellStyle name="20% - Accent5 2 14 6" xfId="11493" xr:uid="{00000000-0005-0000-0000-0000E42C0000}"/>
    <cellStyle name="20% - Accent5 2 14 7" xfId="11494" xr:uid="{00000000-0005-0000-0000-0000E52C0000}"/>
    <cellStyle name="20% - Accent5 2 14 8" xfId="11495" xr:uid="{00000000-0005-0000-0000-0000E62C0000}"/>
    <cellStyle name="20% - Accent5 2 14 9" xfId="11496" xr:uid="{00000000-0005-0000-0000-0000E72C0000}"/>
    <cellStyle name="20% - Accent5 2 15" xfId="11497" xr:uid="{00000000-0005-0000-0000-0000E82C0000}"/>
    <cellStyle name="20% - Accent5 2 15 10" xfId="11498" xr:uid="{00000000-0005-0000-0000-0000E92C0000}"/>
    <cellStyle name="20% - Accent5 2 15 11" xfId="11499" xr:uid="{00000000-0005-0000-0000-0000EA2C0000}"/>
    <cellStyle name="20% - Accent5 2 15 12" xfId="11500" xr:uid="{00000000-0005-0000-0000-0000EB2C0000}"/>
    <cellStyle name="20% - Accent5 2 15 13" xfId="11501" xr:uid="{00000000-0005-0000-0000-0000EC2C0000}"/>
    <cellStyle name="20% - Accent5 2 15 14" xfId="11502" xr:uid="{00000000-0005-0000-0000-0000ED2C0000}"/>
    <cellStyle name="20% - Accent5 2 15 15" xfId="11503" xr:uid="{00000000-0005-0000-0000-0000EE2C0000}"/>
    <cellStyle name="20% - Accent5 2 15 16" xfId="11504" xr:uid="{00000000-0005-0000-0000-0000EF2C0000}"/>
    <cellStyle name="20% - Accent5 2 15 17" xfId="11505" xr:uid="{00000000-0005-0000-0000-0000F02C0000}"/>
    <cellStyle name="20% - Accent5 2 15 18" xfId="11506" xr:uid="{00000000-0005-0000-0000-0000F12C0000}"/>
    <cellStyle name="20% - Accent5 2 15 19" xfId="11507" xr:uid="{00000000-0005-0000-0000-0000F22C0000}"/>
    <cellStyle name="20% - Accent5 2 15 2" xfId="11508" xr:uid="{00000000-0005-0000-0000-0000F32C0000}"/>
    <cellStyle name="20% - Accent5 2 15 3" xfId="11509" xr:uid="{00000000-0005-0000-0000-0000F42C0000}"/>
    <cellStyle name="20% - Accent5 2 15 4" xfId="11510" xr:uid="{00000000-0005-0000-0000-0000F52C0000}"/>
    <cellStyle name="20% - Accent5 2 15 5" xfId="11511" xr:uid="{00000000-0005-0000-0000-0000F62C0000}"/>
    <cellStyle name="20% - Accent5 2 15 6" xfId="11512" xr:uid="{00000000-0005-0000-0000-0000F72C0000}"/>
    <cellStyle name="20% - Accent5 2 15 7" xfId="11513" xr:uid="{00000000-0005-0000-0000-0000F82C0000}"/>
    <cellStyle name="20% - Accent5 2 15 8" xfId="11514" xr:uid="{00000000-0005-0000-0000-0000F92C0000}"/>
    <cellStyle name="20% - Accent5 2 15 9" xfId="11515" xr:uid="{00000000-0005-0000-0000-0000FA2C0000}"/>
    <cellStyle name="20% - Accent5 2 16" xfId="11516" xr:uid="{00000000-0005-0000-0000-0000FB2C0000}"/>
    <cellStyle name="20% - Accent5 2 16 10" xfId="11517" xr:uid="{00000000-0005-0000-0000-0000FC2C0000}"/>
    <cellStyle name="20% - Accent5 2 16 11" xfId="11518" xr:uid="{00000000-0005-0000-0000-0000FD2C0000}"/>
    <cellStyle name="20% - Accent5 2 16 12" xfId="11519" xr:uid="{00000000-0005-0000-0000-0000FE2C0000}"/>
    <cellStyle name="20% - Accent5 2 16 13" xfId="11520" xr:uid="{00000000-0005-0000-0000-0000FF2C0000}"/>
    <cellStyle name="20% - Accent5 2 16 14" xfId="11521" xr:uid="{00000000-0005-0000-0000-0000002D0000}"/>
    <cellStyle name="20% - Accent5 2 16 15" xfId="11522" xr:uid="{00000000-0005-0000-0000-0000012D0000}"/>
    <cellStyle name="20% - Accent5 2 16 16" xfId="11523" xr:uid="{00000000-0005-0000-0000-0000022D0000}"/>
    <cellStyle name="20% - Accent5 2 16 17" xfId="11524" xr:uid="{00000000-0005-0000-0000-0000032D0000}"/>
    <cellStyle name="20% - Accent5 2 16 18" xfId="11525" xr:uid="{00000000-0005-0000-0000-0000042D0000}"/>
    <cellStyle name="20% - Accent5 2 16 19" xfId="11526" xr:uid="{00000000-0005-0000-0000-0000052D0000}"/>
    <cellStyle name="20% - Accent5 2 16 2" xfId="11527" xr:uid="{00000000-0005-0000-0000-0000062D0000}"/>
    <cellStyle name="20% - Accent5 2 16 3" xfId="11528" xr:uid="{00000000-0005-0000-0000-0000072D0000}"/>
    <cellStyle name="20% - Accent5 2 16 4" xfId="11529" xr:uid="{00000000-0005-0000-0000-0000082D0000}"/>
    <cellStyle name="20% - Accent5 2 16 5" xfId="11530" xr:uid="{00000000-0005-0000-0000-0000092D0000}"/>
    <cellStyle name="20% - Accent5 2 16 6" xfId="11531" xr:uid="{00000000-0005-0000-0000-00000A2D0000}"/>
    <cellStyle name="20% - Accent5 2 16 7" xfId="11532" xr:uid="{00000000-0005-0000-0000-00000B2D0000}"/>
    <cellStyle name="20% - Accent5 2 16 8" xfId="11533" xr:uid="{00000000-0005-0000-0000-00000C2D0000}"/>
    <cellStyle name="20% - Accent5 2 16 9" xfId="11534" xr:uid="{00000000-0005-0000-0000-00000D2D0000}"/>
    <cellStyle name="20% - Accent5 2 17" xfId="11535" xr:uid="{00000000-0005-0000-0000-00000E2D0000}"/>
    <cellStyle name="20% - Accent5 2 17 10" xfId="11536" xr:uid="{00000000-0005-0000-0000-00000F2D0000}"/>
    <cellStyle name="20% - Accent5 2 17 11" xfId="11537" xr:uid="{00000000-0005-0000-0000-0000102D0000}"/>
    <cellStyle name="20% - Accent5 2 17 12" xfId="11538" xr:uid="{00000000-0005-0000-0000-0000112D0000}"/>
    <cellStyle name="20% - Accent5 2 17 13" xfId="11539" xr:uid="{00000000-0005-0000-0000-0000122D0000}"/>
    <cellStyle name="20% - Accent5 2 17 14" xfId="11540" xr:uid="{00000000-0005-0000-0000-0000132D0000}"/>
    <cellStyle name="20% - Accent5 2 17 15" xfId="11541" xr:uid="{00000000-0005-0000-0000-0000142D0000}"/>
    <cellStyle name="20% - Accent5 2 17 16" xfId="11542" xr:uid="{00000000-0005-0000-0000-0000152D0000}"/>
    <cellStyle name="20% - Accent5 2 17 17" xfId="11543" xr:uid="{00000000-0005-0000-0000-0000162D0000}"/>
    <cellStyle name="20% - Accent5 2 17 18" xfId="11544" xr:uid="{00000000-0005-0000-0000-0000172D0000}"/>
    <cellStyle name="20% - Accent5 2 17 19" xfId="11545" xr:uid="{00000000-0005-0000-0000-0000182D0000}"/>
    <cellStyle name="20% - Accent5 2 17 2" xfId="11546" xr:uid="{00000000-0005-0000-0000-0000192D0000}"/>
    <cellStyle name="20% - Accent5 2 17 3" xfId="11547" xr:uid="{00000000-0005-0000-0000-00001A2D0000}"/>
    <cellStyle name="20% - Accent5 2 17 4" xfId="11548" xr:uid="{00000000-0005-0000-0000-00001B2D0000}"/>
    <cellStyle name="20% - Accent5 2 17 5" xfId="11549" xr:uid="{00000000-0005-0000-0000-00001C2D0000}"/>
    <cellStyle name="20% - Accent5 2 17 6" xfId="11550" xr:uid="{00000000-0005-0000-0000-00001D2D0000}"/>
    <cellStyle name="20% - Accent5 2 17 7" xfId="11551" xr:uid="{00000000-0005-0000-0000-00001E2D0000}"/>
    <cellStyle name="20% - Accent5 2 17 8" xfId="11552" xr:uid="{00000000-0005-0000-0000-00001F2D0000}"/>
    <cellStyle name="20% - Accent5 2 17 9" xfId="11553" xr:uid="{00000000-0005-0000-0000-0000202D0000}"/>
    <cellStyle name="20% - Accent5 2 18" xfId="11554" xr:uid="{00000000-0005-0000-0000-0000212D0000}"/>
    <cellStyle name="20% - Accent5 2 18 10" xfId="11555" xr:uid="{00000000-0005-0000-0000-0000222D0000}"/>
    <cellStyle name="20% - Accent5 2 18 11" xfId="11556" xr:uid="{00000000-0005-0000-0000-0000232D0000}"/>
    <cellStyle name="20% - Accent5 2 18 12" xfId="11557" xr:uid="{00000000-0005-0000-0000-0000242D0000}"/>
    <cellStyle name="20% - Accent5 2 18 13" xfId="11558" xr:uid="{00000000-0005-0000-0000-0000252D0000}"/>
    <cellStyle name="20% - Accent5 2 18 14" xfId="11559" xr:uid="{00000000-0005-0000-0000-0000262D0000}"/>
    <cellStyle name="20% - Accent5 2 18 15" xfId="11560" xr:uid="{00000000-0005-0000-0000-0000272D0000}"/>
    <cellStyle name="20% - Accent5 2 18 16" xfId="11561" xr:uid="{00000000-0005-0000-0000-0000282D0000}"/>
    <cellStyle name="20% - Accent5 2 18 17" xfId="11562" xr:uid="{00000000-0005-0000-0000-0000292D0000}"/>
    <cellStyle name="20% - Accent5 2 18 18" xfId="11563" xr:uid="{00000000-0005-0000-0000-00002A2D0000}"/>
    <cellStyle name="20% - Accent5 2 18 19" xfId="11564" xr:uid="{00000000-0005-0000-0000-00002B2D0000}"/>
    <cellStyle name="20% - Accent5 2 18 2" xfId="11565" xr:uid="{00000000-0005-0000-0000-00002C2D0000}"/>
    <cellStyle name="20% - Accent5 2 18 3" xfId="11566" xr:uid="{00000000-0005-0000-0000-00002D2D0000}"/>
    <cellStyle name="20% - Accent5 2 18 4" xfId="11567" xr:uid="{00000000-0005-0000-0000-00002E2D0000}"/>
    <cellStyle name="20% - Accent5 2 18 5" xfId="11568" xr:uid="{00000000-0005-0000-0000-00002F2D0000}"/>
    <cellStyle name="20% - Accent5 2 18 6" xfId="11569" xr:uid="{00000000-0005-0000-0000-0000302D0000}"/>
    <cellStyle name="20% - Accent5 2 18 7" xfId="11570" xr:uid="{00000000-0005-0000-0000-0000312D0000}"/>
    <cellStyle name="20% - Accent5 2 18 8" xfId="11571" xr:uid="{00000000-0005-0000-0000-0000322D0000}"/>
    <cellStyle name="20% - Accent5 2 18 9" xfId="11572" xr:uid="{00000000-0005-0000-0000-0000332D0000}"/>
    <cellStyle name="20% - Accent5 2 19" xfId="11573" xr:uid="{00000000-0005-0000-0000-0000342D0000}"/>
    <cellStyle name="20% - Accent5 2 19 10" xfId="11574" xr:uid="{00000000-0005-0000-0000-0000352D0000}"/>
    <cellStyle name="20% - Accent5 2 19 11" xfId="11575" xr:uid="{00000000-0005-0000-0000-0000362D0000}"/>
    <cellStyle name="20% - Accent5 2 19 12" xfId="11576" xr:uid="{00000000-0005-0000-0000-0000372D0000}"/>
    <cellStyle name="20% - Accent5 2 19 13" xfId="11577" xr:uid="{00000000-0005-0000-0000-0000382D0000}"/>
    <cellStyle name="20% - Accent5 2 19 14" xfId="11578" xr:uid="{00000000-0005-0000-0000-0000392D0000}"/>
    <cellStyle name="20% - Accent5 2 19 15" xfId="11579" xr:uid="{00000000-0005-0000-0000-00003A2D0000}"/>
    <cellStyle name="20% - Accent5 2 19 16" xfId="11580" xr:uid="{00000000-0005-0000-0000-00003B2D0000}"/>
    <cellStyle name="20% - Accent5 2 19 17" xfId="11581" xr:uid="{00000000-0005-0000-0000-00003C2D0000}"/>
    <cellStyle name="20% - Accent5 2 19 18" xfId="11582" xr:uid="{00000000-0005-0000-0000-00003D2D0000}"/>
    <cellStyle name="20% - Accent5 2 19 19" xfId="11583" xr:uid="{00000000-0005-0000-0000-00003E2D0000}"/>
    <cellStyle name="20% - Accent5 2 19 2" xfId="11584" xr:uid="{00000000-0005-0000-0000-00003F2D0000}"/>
    <cellStyle name="20% - Accent5 2 19 3" xfId="11585" xr:uid="{00000000-0005-0000-0000-0000402D0000}"/>
    <cellStyle name="20% - Accent5 2 19 4" xfId="11586" xr:uid="{00000000-0005-0000-0000-0000412D0000}"/>
    <cellStyle name="20% - Accent5 2 19 5" xfId="11587" xr:uid="{00000000-0005-0000-0000-0000422D0000}"/>
    <cellStyle name="20% - Accent5 2 19 6" xfId="11588" xr:uid="{00000000-0005-0000-0000-0000432D0000}"/>
    <cellStyle name="20% - Accent5 2 19 7" xfId="11589" xr:uid="{00000000-0005-0000-0000-0000442D0000}"/>
    <cellStyle name="20% - Accent5 2 19 8" xfId="11590" xr:uid="{00000000-0005-0000-0000-0000452D0000}"/>
    <cellStyle name="20% - Accent5 2 19 9" xfId="11591" xr:uid="{00000000-0005-0000-0000-0000462D0000}"/>
    <cellStyle name="20% - Accent5 2 2" xfId="11592" xr:uid="{00000000-0005-0000-0000-0000472D0000}"/>
    <cellStyle name="20% - Accent5 2 2 10" xfId="11593" xr:uid="{00000000-0005-0000-0000-0000482D0000}"/>
    <cellStyle name="20% - Accent5 2 2 10 10" xfId="11594" xr:uid="{00000000-0005-0000-0000-0000492D0000}"/>
    <cellStyle name="20% - Accent5 2 2 10 11" xfId="11595" xr:uid="{00000000-0005-0000-0000-00004A2D0000}"/>
    <cellStyle name="20% - Accent5 2 2 10 12" xfId="11596" xr:uid="{00000000-0005-0000-0000-00004B2D0000}"/>
    <cellStyle name="20% - Accent5 2 2 10 13" xfId="11597" xr:uid="{00000000-0005-0000-0000-00004C2D0000}"/>
    <cellStyle name="20% - Accent5 2 2 10 14" xfId="11598" xr:uid="{00000000-0005-0000-0000-00004D2D0000}"/>
    <cellStyle name="20% - Accent5 2 2 10 15" xfId="11599" xr:uid="{00000000-0005-0000-0000-00004E2D0000}"/>
    <cellStyle name="20% - Accent5 2 2 10 16" xfId="11600" xr:uid="{00000000-0005-0000-0000-00004F2D0000}"/>
    <cellStyle name="20% - Accent5 2 2 10 17" xfId="11601" xr:uid="{00000000-0005-0000-0000-0000502D0000}"/>
    <cellStyle name="20% - Accent5 2 2 10 18" xfId="11602" xr:uid="{00000000-0005-0000-0000-0000512D0000}"/>
    <cellStyle name="20% - Accent5 2 2 10 19" xfId="11603" xr:uid="{00000000-0005-0000-0000-0000522D0000}"/>
    <cellStyle name="20% - Accent5 2 2 10 2" xfId="11604" xr:uid="{00000000-0005-0000-0000-0000532D0000}"/>
    <cellStyle name="20% - Accent5 2 2 10 3" xfId="11605" xr:uid="{00000000-0005-0000-0000-0000542D0000}"/>
    <cellStyle name="20% - Accent5 2 2 10 4" xfId="11606" xr:uid="{00000000-0005-0000-0000-0000552D0000}"/>
    <cellStyle name="20% - Accent5 2 2 10 5" xfId="11607" xr:uid="{00000000-0005-0000-0000-0000562D0000}"/>
    <cellStyle name="20% - Accent5 2 2 10 6" xfId="11608" xr:uid="{00000000-0005-0000-0000-0000572D0000}"/>
    <cellStyle name="20% - Accent5 2 2 10 7" xfId="11609" xr:uid="{00000000-0005-0000-0000-0000582D0000}"/>
    <cellStyle name="20% - Accent5 2 2 10 8" xfId="11610" xr:uid="{00000000-0005-0000-0000-0000592D0000}"/>
    <cellStyle name="20% - Accent5 2 2 10 9" xfId="11611" xr:uid="{00000000-0005-0000-0000-00005A2D0000}"/>
    <cellStyle name="20% - Accent5 2 2 11" xfId="11612" xr:uid="{00000000-0005-0000-0000-00005B2D0000}"/>
    <cellStyle name="20% - Accent5 2 2 11 10" xfId="11613" xr:uid="{00000000-0005-0000-0000-00005C2D0000}"/>
    <cellStyle name="20% - Accent5 2 2 11 11" xfId="11614" xr:uid="{00000000-0005-0000-0000-00005D2D0000}"/>
    <cellStyle name="20% - Accent5 2 2 11 12" xfId="11615" xr:uid="{00000000-0005-0000-0000-00005E2D0000}"/>
    <cellStyle name="20% - Accent5 2 2 11 13" xfId="11616" xr:uid="{00000000-0005-0000-0000-00005F2D0000}"/>
    <cellStyle name="20% - Accent5 2 2 11 14" xfId="11617" xr:uid="{00000000-0005-0000-0000-0000602D0000}"/>
    <cellStyle name="20% - Accent5 2 2 11 15" xfId="11618" xr:uid="{00000000-0005-0000-0000-0000612D0000}"/>
    <cellStyle name="20% - Accent5 2 2 11 16" xfId="11619" xr:uid="{00000000-0005-0000-0000-0000622D0000}"/>
    <cellStyle name="20% - Accent5 2 2 11 17" xfId="11620" xr:uid="{00000000-0005-0000-0000-0000632D0000}"/>
    <cellStyle name="20% - Accent5 2 2 11 18" xfId="11621" xr:uid="{00000000-0005-0000-0000-0000642D0000}"/>
    <cellStyle name="20% - Accent5 2 2 11 19" xfId="11622" xr:uid="{00000000-0005-0000-0000-0000652D0000}"/>
    <cellStyle name="20% - Accent5 2 2 11 2" xfId="11623" xr:uid="{00000000-0005-0000-0000-0000662D0000}"/>
    <cellStyle name="20% - Accent5 2 2 11 3" xfId="11624" xr:uid="{00000000-0005-0000-0000-0000672D0000}"/>
    <cellStyle name="20% - Accent5 2 2 11 4" xfId="11625" xr:uid="{00000000-0005-0000-0000-0000682D0000}"/>
    <cellStyle name="20% - Accent5 2 2 11 5" xfId="11626" xr:uid="{00000000-0005-0000-0000-0000692D0000}"/>
    <cellStyle name="20% - Accent5 2 2 11 6" xfId="11627" xr:uid="{00000000-0005-0000-0000-00006A2D0000}"/>
    <cellStyle name="20% - Accent5 2 2 11 7" xfId="11628" xr:uid="{00000000-0005-0000-0000-00006B2D0000}"/>
    <cellStyle name="20% - Accent5 2 2 11 8" xfId="11629" xr:uid="{00000000-0005-0000-0000-00006C2D0000}"/>
    <cellStyle name="20% - Accent5 2 2 11 9" xfId="11630" xr:uid="{00000000-0005-0000-0000-00006D2D0000}"/>
    <cellStyle name="20% - Accent5 2 2 12" xfId="11631" xr:uid="{00000000-0005-0000-0000-00006E2D0000}"/>
    <cellStyle name="20% - Accent5 2 2 12 10" xfId="11632" xr:uid="{00000000-0005-0000-0000-00006F2D0000}"/>
    <cellStyle name="20% - Accent5 2 2 12 11" xfId="11633" xr:uid="{00000000-0005-0000-0000-0000702D0000}"/>
    <cellStyle name="20% - Accent5 2 2 12 12" xfId="11634" xr:uid="{00000000-0005-0000-0000-0000712D0000}"/>
    <cellStyle name="20% - Accent5 2 2 12 13" xfId="11635" xr:uid="{00000000-0005-0000-0000-0000722D0000}"/>
    <cellStyle name="20% - Accent5 2 2 12 14" xfId="11636" xr:uid="{00000000-0005-0000-0000-0000732D0000}"/>
    <cellStyle name="20% - Accent5 2 2 12 15" xfId="11637" xr:uid="{00000000-0005-0000-0000-0000742D0000}"/>
    <cellStyle name="20% - Accent5 2 2 12 16" xfId="11638" xr:uid="{00000000-0005-0000-0000-0000752D0000}"/>
    <cellStyle name="20% - Accent5 2 2 12 17" xfId="11639" xr:uid="{00000000-0005-0000-0000-0000762D0000}"/>
    <cellStyle name="20% - Accent5 2 2 12 18" xfId="11640" xr:uid="{00000000-0005-0000-0000-0000772D0000}"/>
    <cellStyle name="20% - Accent5 2 2 12 19" xfId="11641" xr:uid="{00000000-0005-0000-0000-0000782D0000}"/>
    <cellStyle name="20% - Accent5 2 2 12 2" xfId="11642" xr:uid="{00000000-0005-0000-0000-0000792D0000}"/>
    <cellStyle name="20% - Accent5 2 2 12 3" xfId="11643" xr:uid="{00000000-0005-0000-0000-00007A2D0000}"/>
    <cellStyle name="20% - Accent5 2 2 12 4" xfId="11644" xr:uid="{00000000-0005-0000-0000-00007B2D0000}"/>
    <cellStyle name="20% - Accent5 2 2 12 5" xfId="11645" xr:uid="{00000000-0005-0000-0000-00007C2D0000}"/>
    <cellStyle name="20% - Accent5 2 2 12 6" xfId="11646" xr:uid="{00000000-0005-0000-0000-00007D2D0000}"/>
    <cellStyle name="20% - Accent5 2 2 12 7" xfId="11647" xr:uid="{00000000-0005-0000-0000-00007E2D0000}"/>
    <cellStyle name="20% - Accent5 2 2 12 8" xfId="11648" xr:uid="{00000000-0005-0000-0000-00007F2D0000}"/>
    <cellStyle name="20% - Accent5 2 2 12 9" xfId="11649" xr:uid="{00000000-0005-0000-0000-0000802D0000}"/>
    <cellStyle name="20% - Accent5 2 2 13" xfId="11650" xr:uid="{00000000-0005-0000-0000-0000812D0000}"/>
    <cellStyle name="20% - Accent5 2 2 13 10" xfId="11651" xr:uid="{00000000-0005-0000-0000-0000822D0000}"/>
    <cellStyle name="20% - Accent5 2 2 13 11" xfId="11652" xr:uid="{00000000-0005-0000-0000-0000832D0000}"/>
    <cellStyle name="20% - Accent5 2 2 13 12" xfId="11653" xr:uid="{00000000-0005-0000-0000-0000842D0000}"/>
    <cellStyle name="20% - Accent5 2 2 13 13" xfId="11654" xr:uid="{00000000-0005-0000-0000-0000852D0000}"/>
    <cellStyle name="20% - Accent5 2 2 13 14" xfId="11655" xr:uid="{00000000-0005-0000-0000-0000862D0000}"/>
    <cellStyle name="20% - Accent5 2 2 13 15" xfId="11656" xr:uid="{00000000-0005-0000-0000-0000872D0000}"/>
    <cellStyle name="20% - Accent5 2 2 13 16" xfId="11657" xr:uid="{00000000-0005-0000-0000-0000882D0000}"/>
    <cellStyle name="20% - Accent5 2 2 13 17" xfId="11658" xr:uid="{00000000-0005-0000-0000-0000892D0000}"/>
    <cellStyle name="20% - Accent5 2 2 13 18" xfId="11659" xr:uid="{00000000-0005-0000-0000-00008A2D0000}"/>
    <cellStyle name="20% - Accent5 2 2 13 19" xfId="11660" xr:uid="{00000000-0005-0000-0000-00008B2D0000}"/>
    <cellStyle name="20% - Accent5 2 2 13 2" xfId="11661" xr:uid="{00000000-0005-0000-0000-00008C2D0000}"/>
    <cellStyle name="20% - Accent5 2 2 13 3" xfId="11662" xr:uid="{00000000-0005-0000-0000-00008D2D0000}"/>
    <cellStyle name="20% - Accent5 2 2 13 4" xfId="11663" xr:uid="{00000000-0005-0000-0000-00008E2D0000}"/>
    <cellStyle name="20% - Accent5 2 2 13 5" xfId="11664" xr:uid="{00000000-0005-0000-0000-00008F2D0000}"/>
    <cellStyle name="20% - Accent5 2 2 13 6" xfId="11665" xr:uid="{00000000-0005-0000-0000-0000902D0000}"/>
    <cellStyle name="20% - Accent5 2 2 13 7" xfId="11666" xr:uid="{00000000-0005-0000-0000-0000912D0000}"/>
    <cellStyle name="20% - Accent5 2 2 13 8" xfId="11667" xr:uid="{00000000-0005-0000-0000-0000922D0000}"/>
    <cellStyle name="20% - Accent5 2 2 13 9" xfId="11668" xr:uid="{00000000-0005-0000-0000-0000932D0000}"/>
    <cellStyle name="20% - Accent5 2 2 14" xfId="11669" xr:uid="{00000000-0005-0000-0000-0000942D0000}"/>
    <cellStyle name="20% - Accent5 2 2 14 10" xfId="11670" xr:uid="{00000000-0005-0000-0000-0000952D0000}"/>
    <cellStyle name="20% - Accent5 2 2 14 11" xfId="11671" xr:uid="{00000000-0005-0000-0000-0000962D0000}"/>
    <cellStyle name="20% - Accent5 2 2 14 12" xfId="11672" xr:uid="{00000000-0005-0000-0000-0000972D0000}"/>
    <cellStyle name="20% - Accent5 2 2 14 13" xfId="11673" xr:uid="{00000000-0005-0000-0000-0000982D0000}"/>
    <cellStyle name="20% - Accent5 2 2 14 14" xfId="11674" xr:uid="{00000000-0005-0000-0000-0000992D0000}"/>
    <cellStyle name="20% - Accent5 2 2 14 15" xfId="11675" xr:uid="{00000000-0005-0000-0000-00009A2D0000}"/>
    <cellStyle name="20% - Accent5 2 2 14 16" xfId="11676" xr:uid="{00000000-0005-0000-0000-00009B2D0000}"/>
    <cellStyle name="20% - Accent5 2 2 14 17" xfId="11677" xr:uid="{00000000-0005-0000-0000-00009C2D0000}"/>
    <cellStyle name="20% - Accent5 2 2 14 18" xfId="11678" xr:uid="{00000000-0005-0000-0000-00009D2D0000}"/>
    <cellStyle name="20% - Accent5 2 2 14 19" xfId="11679" xr:uid="{00000000-0005-0000-0000-00009E2D0000}"/>
    <cellStyle name="20% - Accent5 2 2 14 2" xfId="11680" xr:uid="{00000000-0005-0000-0000-00009F2D0000}"/>
    <cellStyle name="20% - Accent5 2 2 14 3" xfId="11681" xr:uid="{00000000-0005-0000-0000-0000A02D0000}"/>
    <cellStyle name="20% - Accent5 2 2 14 4" xfId="11682" xr:uid="{00000000-0005-0000-0000-0000A12D0000}"/>
    <cellStyle name="20% - Accent5 2 2 14 5" xfId="11683" xr:uid="{00000000-0005-0000-0000-0000A22D0000}"/>
    <cellStyle name="20% - Accent5 2 2 14 6" xfId="11684" xr:uid="{00000000-0005-0000-0000-0000A32D0000}"/>
    <cellStyle name="20% - Accent5 2 2 14 7" xfId="11685" xr:uid="{00000000-0005-0000-0000-0000A42D0000}"/>
    <cellStyle name="20% - Accent5 2 2 14 8" xfId="11686" xr:uid="{00000000-0005-0000-0000-0000A52D0000}"/>
    <cellStyle name="20% - Accent5 2 2 14 9" xfId="11687" xr:uid="{00000000-0005-0000-0000-0000A62D0000}"/>
    <cellStyle name="20% - Accent5 2 2 15" xfId="11688" xr:uid="{00000000-0005-0000-0000-0000A72D0000}"/>
    <cellStyle name="20% - Accent5 2 2 15 10" xfId="11689" xr:uid="{00000000-0005-0000-0000-0000A82D0000}"/>
    <cellStyle name="20% - Accent5 2 2 15 11" xfId="11690" xr:uid="{00000000-0005-0000-0000-0000A92D0000}"/>
    <cellStyle name="20% - Accent5 2 2 15 12" xfId="11691" xr:uid="{00000000-0005-0000-0000-0000AA2D0000}"/>
    <cellStyle name="20% - Accent5 2 2 15 13" xfId="11692" xr:uid="{00000000-0005-0000-0000-0000AB2D0000}"/>
    <cellStyle name="20% - Accent5 2 2 15 14" xfId="11693" xr:uid="{00000000-0005-0000-0000-0000AC2D0000}"/>
    <cellStyle name="20% - Accent5 2 2 15 15" xfId="11694" xr:uid="{00000000-0005-0000-0000-0000AD2D0000}"/>
    <cellStyle name="20% - Accent5 2 2 15 16" xfId="11695" xr:uid="{00000000-0005-0000-0000-0000AE2D0000}"/>
    <cellStyle name="20% - Accent5 2 2 15 17" xfId="11696" xr:uid="{00000000-0005-0000-0000-0000AF2D0000}"/>
    <cellStyle name="20% - Accent5 2 2 15 18" xfId="11697" xr:uid="{00000000-0005-0000-0000-0000B02D0000}"/>
    <cellStyle name="20% - Accent5 2 2 15 19" xfId="11698" xr:uid="{00000000-0005-0000-0000-0000B12D0000}"/>
    <cellStyle name="20% - Accent5 2 2 15 2" xfId="11699" xr:uid="{00000000-0005-0000-0000-0000B22D0000}"/>
    <cellStyle name="20% - Accent5 2 2 15 3" xfId="11700" xr:uid="{00000000-0005-0000-0000-0000B32D0000}"/>
    <cellStyle name="20% - Accent5 2 2 15 4" xfId="11701" xr:uid="{00000000-0005-0000-0000-0000B42D0000}"/>
    <cellStyle name="20% - Accent5 2 2 15 5" xfId="11702" xr:uid="{00000000-0005-0000-0000-0000B52D0000}"/>
    <cellStyle name="20% - Accent5 2 2 15 6" xfId="11703" xr:uid="{00000000-0005-0000-0000-0000B62D0000}"/>
    <cellStyle name="20% - Accent5 2 2 15 7" xfId="11704" xr:uid="{00000000-0005-0000-0000-0000B72D0000}"/>
    <cellStyle name="20% - Accent5 2 2 15 8" xfId="11705" xr:uid="{00000000-0005-0000-0000-0000B82D0000}"/>
    <cellStyle name="20% - Accent5 2 2 15 9" xfId="11706" xr:uid="{00000000-0005-0000-0000-0000B92D0000}"/>
    <cellStyle name="20% - Accent5 2 2 16" xfId="11707" xr:uid="{00000000-0005-0000-0000-0000BA2D0000}"/>
    <cellStyle name="20% - Accent5 2 2 16 10" xfId="11708" xr:uid="{00000000-0005-0000-0000-0000BB2D0000}"/>
    <cellStyle name="20% - Accent5 2 2 16 11" xfId="11709" xr:uid="{00000000-0005-0000-0000-0000BC2D0000}"/>
    <cellStyle name="20% - Accent5 2 2 16 12" xfId="11710" xr:uid="{00000000-0005-0000-0000-0000BD2D0000}"/>
    <cellStyle name="20% - Accent5 2 2 16 13" xfId="11711" xr:uid="{00000000-0005-0000-0000-0000BE2D0000}"/>
    <cellStyle name="20% - Accent5 2 2 16 14" xfId="11712" xr:uid="{00000000-0005-0000-0000-0000BF2D0000}"/>
    <cellStyle name="20% - Accent5 2 2 16 15" xfId="11713" xr:uid="{00000000-0005-0000-0000-0000C02D0000}"/>
    <cellStyle name="20% - Accent5 2 2 16 16" xfId="11714" xr:uid="{00000000-0005-0000-0000-0000C12D0000}"/>
    <cellStyle name="20% - Accent5 2 2 16 17" xfId="11715" xr:uid="{00000000-0005-0000-0000-0000C22D0000}"/>
    <cellStyle name="20% - Accent5 2 2 16 18" xfId="11716" xr:uid="{00000000-0005-0000-0000-0000C32D0000}"/>
    <cellStyle name="20% - Accent5 2 2 16 19" xfId="11717" xr:uid="{00000000-0005-0000-0000-0000C42D0000}"/>
    <cellStyle name="20% - Accent5 2 2 16 2" xfId="11718" xr:uid="{00000000-0005-0000-0000-0000C52D0000}"/>
    <cellStyle name="20% - Accent5 2 2 16 3" xfId="11719" xr:uid="{00000000-0005-0000-0000-0000C62D0000}"/>
    <cellStyle name="20% - Accent5 2 2 16 4" xfId="11720" xr:uid="{00000000-0005-0000-0000-0000C72D0000}"/>
    <cellStyle name="20% - Accent5 2 2 16 5" xfId="11721" xr:uid="{00000000-0005-0000-0000-0000C82D0000}"/>
    <cellStyle name="20% - Accent5 2 2 16 6" xfId="11722" xr:uid="{00000000-0005-0000-0000-0000C92D0000}"/>
    <cellStyle name="20% - Accent5 2 2 16 7" xfId="11723" xr:uid="{00000000-0005-0000-0000-0000CA2D0000}"/>
    <cellStyle name="20% - Accent5 2 2 16 8" xfId="11724" xr:uid="{00000000-0005-0000-0000-0000CB2D0000}"/>
    <cellStyle name="20% - Accent5 2 2 16 9" xfId="11725" xr:uid="{00000000-0005-0000-0000-0000CC2D0000}"/>
    <cellStyle name="20% - Accent5 2 2 17" xfId="11726" xr:uid="{00000000-0005-0000-0000-0000CD2D0000}"/>
    <cellStyle name="20% - Accent5 2 2 17 10" xfId="11727" xr:uid="{00000000-0005-0000-0000-0000CE2D0000}"/>
    <cellStyle name="20% - Accent5 2 2 17 11" xfId="11728" xr:uid="{00000000-0005-0000-0000-0000CF2D0000}"/>
    <cellStyle name="20% - Accent5 2 2 17 12" xfId="11729" xr:uid="{00000000-0005-0000-0000-0000D02D0000}"/>
    <cellStyle name="20% - Accent5 2 2 17 13" xfId="11730" xr:uid="{00000000-0005-0000-0000-0000D12D0000}"/>
    <cellStyle name="20% - Accent5 2 2 17 14" xfId="11731" xr:uid="{00000000-0005-0000-0000-0000D22D0000}"/>
    <cellStyle name="20% - Accent5 2 2 17 15" xfId="11732" xr:uid="{00000000-0005-0000-0000-0000D32D0000}"/>
    <cellStyle name="20% - Accent5 2 2 17 16" xfId="11733" xr:uid="{00000000-0005-0000-0000-0000D42D0000}"/>
    <cellStyle name="20% - Accent5 2 2 17 17" xfId="11734" xr:uid="{00000000-0005-0000-0000-0000D52D0000}"/>
    <cellStyle name="20% - Accent5 2 2 17 18" xfId="11735" xr:uid="{00000000-0005-0000-0000-0000D62D0000}"/>
    <cellStyle name="20% - Accent5 2 2 17 19" xfId="11736" xr:uid="{00000000-0005-0000-0000-0000D72D0000}"/>
    <cellStyle name="20% - Accent5 2 2 17 2" xfId="11737" xr:uid="{00000000-0005-0000-0000-0000D82D0000}"/>
    <cellStyle name="20% - Accent5 2 2 17 3" xfId="11738" xr:uid="{00000000-0005-0000-0000-0000D92D0000}"/>
    <cellStyle name="20% - Accent5 2 2 17 4" xfId="11739" xr:uid="{00000000-0005-0000-0000-0000DA2D0000}"/>
    <cellStyle name="20% - Accent5 2 2 17 5" xfId="11740" xr:uid="{00000000-0005-0000-0000-0000DB2D0000}"/>
    <cellStyle name="20% - Accent5 2 2 17 6" xfId="11741" xr:uid="{00000000-0005-0000-0000-0000DC2D0000}"/>
    <cellStyle name="20% - Accent5 2 2 17 7" xfId="11742" xr:uid="{00000000-0005-0000-0000-0000DD2D0000}"/>
    <cellStyle name="20% - Accent5 2 2 17 8" xfId="11743" xr:uid="{00000000-0005-0000-0000-0000DE2D0000}"/>
    <cellStyle name="20% - Accent5 2 2 17 9" xfId="11744" xr:uid="{00000000-0005-0000-0000-0000DF2D0000}"/>
    <cellStyle name="20% - Accent5 2 2 18" xfId="11745" xr:uid="{00000000-0005-0000-0000-0000E02D0000}"/>
    <cellStyle name="20% - Accent5 2 2 18 10" xfId="11746" xr:uid="{00000000-0005-0000-0000-0000E12D0000}"/>
    <cellStyle name="20% - Accent5 2 2 18 11" xfId="11747" xr:uid="{00000000-0005-0000-0000-0000E22D0000}"/>
    <cellStyle name="20% - Accent5 2 2 18 12" xfId="11748" xr:uid="{00000000-0005-0000-0000-0000E32D0000}"/>
    <cellStyle name="20% - Accent5 2 2 18 13" xfId="11749" xr:uid="{00000000-0005-0000-0000-0000E42D0000}"/>
    <cellStyle name="20% - Accent5 2 2 18 14" xfId="11750" xr:uid="{00000000-0005-0000-0000-0000E52D0000}"/>
    <cellStyle name="20% - Accent5 2 2 18 15" xfId="11751" xr:uid="{00000000-0005-0000-0000-0000E62D0000}"/>
    <cellStyle name="20% - Accent5 2 2 18 16" xfId="11752" xr:uid="{00000000-0005-0000-0000-0000E72D0000}"/>
    <cellStyle name="20% - Accent5 2 2 18 17" xfId="11753" xr:uid="{00000000-0005-0000-0000-0000E82D0000}"/>
    <cellStyle name="20% - Accent5 2 2 18 18" xfId="11754" xr:uid="{00000000-0005-0000-0000-0000E92D0000}"/>
    <cellStyle name="20% - Accent5 2 2 18 19" xfId="11755" xr:uid="{00000000-0005-0000-0000-0000EA2D0000}"/>
    <cellStyle name="20% - Accent5 2 2 18 2" xfId="11756" xr:uid="{00000000-0005-0000-0000-0000EB2D0000}"/>
    <cellStyle name="20% - Accent5 2 2 18 3" xfId="11757" xr:uid="{00000000-0005-0000-0000-0000EC2D0000}"/>
    <cellStyle name="20% - Accent5 2 2 18 4" xfId="11758" xr:uid="{00000000-0005-0000-0000-0000ED2D0000}"/>
    <cellStyle name="20% - Accent5 2 2 18 5" xfId="11759" xr:uid="{00000000-0005-0000-0000-0000EE2D0000}"/>
    <cellStyle name="20% - Accent5 2 2 18 6" xfId="11760" xr:uid="{00000000-0005-0000-0000-0000EF2D0000}"/>
    <cellStyle name="20% - Accent5 2 2 18 7" xfId="11761" xr:uid="{00000000-0005-0000-0000-0000F02D0000}"/>
    <cellStyle name="20% - Accent5 2 2 18 8" xfId="11762" xr:uid="{00000000-0005-0000-0000-0000F12D0000}"/>
    <cellStyle name="20% - Accent5 2 2 18 9" xfId="11763" xr:uid="{00000000-0005-0000-0000-0000F22D0000}"/>
    <cellStyle name="20% - Accent5 2 2 19" xfId="11764" xr:uid="{00000000-0005-0000-0000-0000F32D0000}"/>
    <cellStyle name="20% - Accent5 2 2 19 10" xfId="11765" xr:uid="{00000000-0005-0000-0000-0000F42D0000}"/>
    <cellStyle name="20% - Accent5 2 2 19 11" xfId="11766" xr:uid="{00000000-0005-0000-0000-0000F52D0000}"/>
    <cellStyle name="20% - Accent5 2 2 19 12" xfId="11767" xr:uid="{00000000-0005-0000-0000-0000F62D0000}"/>
    <cellStyle name="20% - Accent5 2 2 19 13" xfId="11768" xr:uid="{00000000-0005-0000-0000-0000F72D0000}"/>
    <cellStyle name="20% - Accent5 2 2 19 14" xfId="11769" xr:uid="{00000000-0005-0000-0000-0000F82D0000}"/>
    <cellStyle name="20% - Accent5 2 2 19 15" xfId="11770" xr:uid="{00000000-0005-0000-0000-0000F92D0000}"/>
    <cellStyle name="20% - Accent5 2 2 19 16" xfId="11771" xr:uid="{00000000-0005-0000-0000-0000FA2D0000}"/>
    <cellStyle name="20% - Accent5 2 2 19 17" xfId="11772" xr:uid="{00000000-0005-0000-0000-0000FB2D0000}"/>
    <cellStyle name="20% - Accent5 2 2 19 18" xfId="11773" xr:uid="{00000000-0005-0000-0000-0000FC2D0000}"/>
    <cellStyle name="20% - Accent5 2 2 19 19" xfId="11774" xr:uid="{00000000-0005-0000-0000-0000FD2D0000}"/>
    <cellStyle name="20% - Accent5 2 2 19 2" xfId="11775" xr:uid="{00000000-0005-0000-0000-0000FE2D0000}"/>
    <cellStyle name="20% - Accent5 2 2 19 3" xfId="11776" xr:uid="{00000000-0005-0000-0000-0000FF2D0000}"/>
    <cellStyle name="20% - Accent5 2 2 19 4" xfId="11777" xr:uid="{00000000-0005-0000-0000-0000002E0000}"/>
    <cellStyle name="20% - Accent5 2 2 19 5" xfId="11778" xr:uid="{00000000-0005-0000-0000-0000012E0000}"/>
    <cellStyle name="20% - Accent5 2 2 19 6" xfId="11779" xr:uid="{00000000-0005-0000-0000-0000022E0000}"/>
    <cellStyle name="20% - Accent5 2 2 19 7" xfId="11780" xr:uid="{00000000-0005-0000-0000-0000032E0000}"/>
    <cellStyle name="20% - Accent5 2 2 19 8" xfId="11781" xr:uid="{00000000-0005-0000-0000-0000042E0000}"/>
    <cellStyle name="20% - Accent5 2 2 19 9" xfId="11782" xr:uid="{00000000-0005-0000-0000-0000052E0000}"/>
    <cellStyle name="20% - Accent5 2 2 2" xfId="11783" xr:uid="{00000000-0005-0000-0000-0000062E0000}"/>
    <cellStyle name="20% - Accent5 2 2 2 10" xfId="11784" xr:uid="{00000000-0005-0000-0000-0000072E0000}"/>
    <cellStyle name="20% - Accent5 2 2 2 11" xfId="11785" xr:uid="{00000000-0005-0000-0000-0000082E0000}"/>
    <cellStyle name="20% - Accent5 2 2 2 12" xfId="11786" xr:uid="{00000000-0005-0000-0000-0000092E0000}"/>
    <cellStyle name="20% - Accent5 2 2 2 13" xfId="11787" xr:uid="{00000000-0005-0000-0000-00000A2E0000}"/>
    <cellStyle name="20% - Accent5 2 2 2 14" xfId="11788" xr:uid="{00000000-0005-0000-0000-00000B2E0000}"/>
    <cellStyle name="20% - Accent5 2 2 2 15" xfId="11789" xr:uid="{00000000-0005-0000-0000-00000C2E0000}"/>
    <cellStyle name="20% - Accent5 2 2 2 16" xfId="11790" xr:uid="{00000000-0005-0000-0000-00000D2E0000}"/>
    <cellStyle name="20% - Accent5 2 2 2 17" xfId="11791" xr:uid="{00000000-0005-0000-0000-00000E2E0000}"/>
    <cellStyle name="20% - Accent5 2 2 2 18" xfId="11792" xr:uid="{00000000-0005-0000-0000-00000F2E0000}"/>
    <cellStyle name="20% - Accent5 2 2 2 19" xfId="11793" xr:uid="{00000000-0005-0000-0000-0000102E0000}"/>
    <cellStyle name="20% - Accent5 2 2 2 2" xfId="11794" xr:uid="{00000000-0005-0000-0000-0000112E0000}"/>
    <cellStyle name="20% - Accent5 2 2 2 3" xfId="11795" xr:uid="{00000000-0005-0000-0000-0000122E0000}"/>
    <cellStyle name="20% - Accent5 2 2 2 4" xfId="11796" xr:uid="{00000000-0005-0000-0000-0000132E0000}"/>
    <cellStyle name="20% - Accent5 2 2 2 5" xfId="11797" xr:uid="{00000000-0005-0000-0000-0000142E0000}"/>
    <cellStyle name="20% - Accent5 2 2 2 6" xfId="11798" xr:uid="{00000000-0005-0000-0000-0000152E0000}"/>
    <cellStyle name="20% - Accent5 2 2 2 7" xfId="11799" xr:uid="{00000000-0005-0000-0000-0000162E0000}"/>
    <cellStyle name="20% - Accent5 2 2 2 8" xfId="11800" xr:uid="{00000000-0005-0000-0000-0000172E0000}"/>
    <cellStyle name="20% - Accent5 2 2 2 9" xfId="11801" xr:uid="{00000000-0005-0000-0000-0000182E0000}"/>
    <cellStyle name="20% - Accent5 2 2 20" xfId="11802" xr:uid="{00000000-0005-0000-0000-0000192E0000}"/>
    <cellStyle name="20% - Accent5 2 2 20 10" xfId="11803" xr:uid="{00000000-0005-0000-0000-00001A2E0000}"/>
    <cellStyle name="20% - Accent5 2 2 20 11" xfId="11804" xr:uid="{00000000-0005-0000-0000-00001B2E0000}"/>
    <cellStyle name="20% - Accent5 2 2 20 12" xfId="11805" xr:uid="{00000000-0005-0000-0000-00001C2E0000}"/>
    <cellStyle name="20% - Accent5 2 2 20 13" xfId="11806" xr:uid="{00000000-0005-0000-0000-00001D2E0000}"/>
    <cellStyle name="20% - Accent5 2 2 20 14" xfId="11807" xr:uid="{00000000-0005-0000-0000-00001E2E0000}"/>
    <cellStyle name="20% - Accent5 2 2 20 15" xfId="11808" xr:uid="{00000000-0005-0000-0000-00001F2E0000}"/>
    <cellStyle name="20% - Accent5 2 2 20 16" xfId="11809" xr:uid="{00000000-0005-0000-0000-0000202E0000}"/>
    <cellStyle name="20% - Accent5 2 2 20 17" xfId="11810" xr:uid="{00000000-0005-0000-0000-0000212E0000}"/>
    <cellStyle name="20% - Accent5 2 2 20 18" xfId="11811" xr:uid="{00000000-0005-0000-0000-0000222E0000}"/>
    <cellStyle name="20% - Accent5 2 2 20 19" xfId="11812" xr:uid="{00000000-0005-0000-0000-0000232E0000}"/>
    <cellStyle name="20% - Accent5 2 2 20 2" xfId="11813" xr:uid="{00000000-0005-0000-0000-0000242E0000}"/>
    <cellStyle name="20% - Accent5 2 2 20 3" xfId="11814" xr:uid="{00000000-0005-0000-0000-0000252E0000}"/>
    <cellStyle name="20% - Accent5 2 2 20 4" xfId="11815" xr:uid="{00000000-0005-0000-0000-0000262E0000}"/>
    <cellStyle name="20% - Accent5 2 2 20 5" xfId="11816" xr:uid="{00000000-0005-0000-0000-0000272E0000}"/>
    <cellStyle name="20% - Accent5 2 2 20 6" xfId="11817" xr:uid="{00000000-0005-0000-0000-0000282E0000}"/>
    <cellStyle name="20% - Accent5 2 2 20 7" xfId="11818" xr:uid="{00000000-0005-0000-0000-0000292E0000}"/>
    <cellStyle name="20% - Accent5 2 2 20 8" xfId="11819" xr:uid="{00000000-0005-0000-0000-00002A2E0000}"/>
    <cellStyle name="20% - Accent5 2 2 20 9" xfId="11820" xr:uid="{00000000-0005-0000-0000-00002B2E0000}"/>
    <cellStyle name="20% - Accent5 2 2 21" xfId="11821" xr:uid="{00000000-0005-0000-0000-00002C2E0000}"/>
    <cellStyle name="20% - Accent5 2 2 21 10" xfId="11822" xr:uid="{00000000-0005-0000-0000-00002D2E0000}"/>
    <cellStyle name="20% - Accent5 2 2 21 11" xfId="11823" xr:uid="{00000000-0005-0000-0000-00002E2E0000}"/>
    <cellStyle name="20% - Accent5 2 2 21 12" xfId="11824" xr:uid="{00000000-0005-0000-0000-00002F2E0000}"/>
    <cellStyle name="20% - Accent5 2 2 21 13" xfId="11825" xr:uid="{00000000-0005-0000-0000-0000302E0000}"/>
    <cellStyle name="20% - Accent5 2 2 21 14" xfId="11826" xr:uid="{00000000-0005-0000-0000-0000312E0000}"/>
    <cellStyle name="20% - Accent5 2 2 21 15" xfId="11827" xr:uid="{00000000-0005-0000-0000-0000322E0000}"/>
    <cellStyle name="20% - Accent5 2 2 21 16" xfId="11828" xr:uid="{00000000-0005-0000-0000-0000332E0000}"/>
    <cellStyle name="20% - Accent5 2 2 21 17" xfId="11829" xr:uid="{00000000-0005-0000-0000-0000342E0000}"/>
    <cellStyle name="20% - Accent5 2 2 21 18" xfId="11830" xr:uid="{00000000-0005-0000-0000-0000352E0000}"/>
    <cellStyle name="20% - Accent5 2 2 21 19" xfId="11831" xr:uid="{00000000-0005-0000-0000-0000362E0000}"/>
    <cellStyle name="20% - Accent5 2 2 21 2" xfId="11832" xr:uid="{00000000-0005-0000-0000-0000372E0000}"/>
    <cellStyle name="20% - Accent5 2 2 21 3" xfId="11833" xr:uid="{00000000-0005-0000-0000-0000382E0000}"/>
    <cellStyle name="20% - Accent5 2 2 21 4" xfId="11834" xr:uid="{00000000-0005-0000-0000-0000392E0000}"/>
    <cellStyle name="20% - Accent5 2 2 21 5" xfId="11835" xr:uid="{00000000-0005-0000-0000-00003A2E0000}"/>
    <cellStyle name="20% - Accent5 2 2 21 6" xfId="11836" xr:uid="{00000000-0005-0000-0000-00003B2E0000}"/>
    <cellStyle name="20% - Accent5 2 2 21 7" xfId="11837" xr:uid="{00000000-0005-0000-0000-00003C2E0000}"/>
    <cellStyle name="20% - Accent5 2 2 21 8" xfId="11838" xr:uid="{00000000-0005-0000-0000-00003D2E0000}"/>
    <cellStyle name="20% - Accent5 2 2 21 9" xfId="11839" xr:uid="{00000000-0005-0000-0000-00003E2E0000}"/>
    <cellStyle name="20% - Accent5 2 2 22" xfId="11840" xr:uid="{00000000-0005-0000-0000-00003F2E0000}"/>
    <cellStyle name="20% - Accent5 2 2 22 10" xfId="11841" xr:uid="{00000000-0005-0000-0000-0000402E0000}"/>
    <cellStyle name="20% - Accent5 2 2 22 11" xfId="11842" xr:uid="{00000000-0005-0000-0000-0000412E0000}"/>
    <cellStyle name="20% - Accent5 2 2 22 12" xfId="11843" xr:uid="{00000000-0005-0000-0000-0000422E0000}"/>
    <cellStyle name="20% - Accent5 2 2 22 13" xfId="11844" xr:uid="{00000000-0005-0000-0000-0000432E0000}"/>
    <cellStyle name="20% - Accent5 2 2 22 14" xfId="11845" xr:uid="{00000000-0005-0000-0000-0000442E0000}"/>
    <cellStyle name="20% - Accent5 2 2 22 15" xfId="11846" xr:uid="{00000000-0005-0000-0000-0000452E0000}"/>
    <cellStyle name="20% - Accent5 2 2 22 16" xfId="11847" xr:uid="{00000000-0005-0000-0000-0000462E0000}"/>
    <cellStyle name="20% - Accent5 2 2 22 17" xfId="11848" xr:uid="{00000000-0005-0000-0000-0000472E0000}"/>
    <cellStyle name="20% - Accent5 2 2 22 18" xfId="11849" xr:uid="{00000000-0005-0000-0000-0000482E0000}"/>
    <cellStyle name="20% - Accent5 2 2 22 19" xfId="11850" xr:uid="{00000000-0005-0000-0000-0000492E0000}"/>
    <cellStyle name="20% - Accent5 2 2 22 2" xfId="11851" xr:uid="{00000000-0005-0000-0000-00004A2E0000}"/>
    <cellStyle name="20% - Accent5 2 2 22 3" xfId="11852" xr:uid="{00000000-0005-0000-0000-00004B2E0000}"/>
    <cellStyle name="20% - Accent5 2 2 22 4" xfId="11853" xr:uid="{00000000-0005-0000-0000-00004C2E0000}"/>
    <cellStyle name="20% - Accent5 2 2 22 5" xfId="11854" xr:uid="{00000000-0005-0000-0000-00004D2E0000}"/>
    <cellStyle name="20% - Accent5 2 2 22 6" xfId="11855" xr:uid="{00000000-0005-0000-0000-00004E2E0000}"/>
    <cellStyle name="20% - Accent5 2 2 22 7" xfId="11856" xr:uid="{00000000-0005-0000-0000-00004F2E0000}"/>
    <cellStyle name="20% - Accent5 2 2 22 8" xfId="11857" xr:uid="{00000000-0005-0000-0000-0000502E0000}"/>
    <cellStyle name="20% - Accent5 2 2 22 9" xfId="11858" xr:uid="{00000000-0005-0000-0000-0000512E0000}"/>
    <cellStyle name="20% - Accent5 2 2 23" xfId="11859" xr:uid="{00000000-0005-0000-0000-0000522E0000}"/>
    <cellStyle name="20% - Accent5 2 2 23 10" xfId="11860" xr:uid="{00000000-0005-0000-0000-0000532E0000}"/>
    <cellStyle name="20% - Accent5 2 2 23 11" xfId="11861" xr:uid="{00000000-0005-0000-0000-0000542E0000}"/>
    <cellStyle name="20% - Accent5 2 2 23 12" xfId="11862" xr:uid="{00000000-0005-0000-0000-0000552E0000}"/>
    <cellStyle name="20% - Accent5 2 2 23 13" xfId="11863" xr:uid="{00000000-0005-0000-0000-0000562E0000}"/>
    <cellStyle name="20% - Accent5 2 2 23 14" xfId="11864" xr:uid="{00000000-0005-0000-0000-0000572E0000}"/>
    <cellStyle name="20% - Accent5 2 2 23 15" xfId="11865" xr:uid="{00000000-0005-0000-0000-0000582E0000}"/>
    <cellStyle name="20% - Accent5 2 2 23 16" xfId="11866" xr:uid="{00000000-0005-0000-0000-0000592E0000}"/>
    <cellStyle name="20% - Accent5 2 2 23 17" xfId="11867" xr:uid="{00000000-0005-0000-0000-00005A2E0000}"/>
    <cellStyle name="20% - Accent5 2 2 23 18" xfId="11868" xr:uid="{00000000-0005-0000-0000-00005B2E0000}"/>
    <cellStyle name="20% - Accent5 2 2 23 19" xfId="11869" xr:uid="{00000000-0005-0000-0000-00005C2E0000}"/>
    <cellStyle name="20% - Accent5 2 2 23 2" xfId="11870" xr:uid="{00000000-0005-0000-0000-00005D2E0000}"/>
    <cellStyle name="20% - Accent5 2 2 23 3" xfId="11871" xr:uid="{00000000-0005-0000-0000-00005E2E0000}"/>
    <cellStyle name="20% - Accent5 2 2 23 4" xfId="11872" xr:uid="{00000000-0005-0000-0000-00005F2E0000}"/>
    <cellStyle name="20% - Accent5 2 2 23 5" xfId="11873" xr:uid="{00000000-0005-0000-0000-0000602E0000}"/>
    <cellStyle name="20% - Accent5 2 2 23 6" xfId="11874" xr:uid="{00000000-0005-0000-0000-0000612E0000}"/>
    <cellStyle name="20% - Accent5 2 2 23 7" xfId="11875" xr:uid="{00000000-0005-0000-0000-0000622E0000}"/>
    <cellStyle name="20% - Accent5 2 2 23 8" xfId="11876" xr:uid="{00000000-0005-0000-0000-0000632E0000}"/>
    <cellStyle name="20% - Accent5 2 2 23 9" xfId="11877" xr:uid="{00000000-0005-0000-0000-0000642E0000}"/>
    <cellStyle name="20% - Accent5 2 2 24" xfId="11878" xr:uid="{00000000-0005-0000-0000-0000652E0000}"/>
    <cellStyle name="20% - Accent5 2 2 24 10" xfId="11879" xr:uid="{00000000-0005-0000-0000-0000662E0000}"/>
    <cellStyle name="20% - Accent5 2 2 24 11" xfId="11880" xr:uid="{00000000-0005-0000-0000-0000672E0000}"/>
    <cellStyle name="20% - Accent5 2 2 24 12" xfId="11881" xr:uid="{00000000-0005-0000-0000-0000682E0000}"/>
    <cellStyle name="20% - Accent5 2 2 24 13" xfId="11882" xr:uid="{00000000-0005-0000-0000-0000692E0000}"/>
    <cellStyle name="20% - Accent5 2 2 24 14" xfId="11883" xr:uid="{00000000-0005-0000-0000-00006A2E0000}"/>
    <cellStyle name="20% - Accent5 2 2 24 15" xfId="11884" xr:uid="{00000000-0005-0000-0000-00006B2E0000}"/>
    <cellStyle name="20% - Accent5 2 2 24 16" xfId="11885" xr:uid="{00000000-0005-0000-0000-00006C2E0000}"/>
    <cellStyle name="20% - Accent5 2 2 24 17" xfId="11886" xr:uid="{00000000-0005-0000-0000-00006D2E0000}"/>
    <cellStyle name="20% - Accent5 2 2 24 18" xfId="11887" xr:uid="{00000000-0005-0000-0000-00006E2E0000}"/>
    <cellStyle name="20% - Accent5 2 2 24 19" xfId="11888" xr:uid="{00000000-0005-0000-0000-00006F2E0000}"/>
    <cellStyle name="20% - Accent5 2 2 24 2" xfId="11889" xr:uid="{00000000-0005-0000-0000-0000702E0000}"/>
    <cellStyle name="20% - Accent5 2 2 24 3" xfId="11890" xr:uid="{00000000-0005-0000-0000-0000712E0000}"/>
    <cellStyle name="20% - Accent5 2 2 24 4" xfId="11891" xr:uid="{00000000-0005-0000-0000-0000722E0000}"/>
    <cellStyle name="20% - Accent5 2 2 24 5" xfId="11892" xr:uid="{00000000-0005-0000-0000-0000732E0000}"/>
    <cellStyle name="20% - Accent5 2 2 24 6" xfId="11893" xr:uid="{00000000-0005-0000-0000-0000742E0000}"/>
    <cellStyle name="20% - Accent5 2 2 24 7" xfId="11894" xr:uid="{00000000-0005-0000-0000-0000752E0000}"/>
    <cellStyle name="20% - Accent5 2 2 24 8" xfId="11895" xr:uid="{00000000-0005-0000-0000-0000762E0000}"/>
    <cellStyle name="20% - Accent5 2 2 24 9" xfId="11896" xr:uid="{00000000-0005-0000-0000-0000772E0000}"/>
    <cellStyle name="20% - Accent5 2 2 25" xfId="11897" xr:uid="{00000000-0005-0000-0000-0000782E0000}"/>
    <cellStyle name="20% - Accent5 2 2 25 10" xfId="11898" xr:uid="{00000000-0005-0000-0000-0000792E0000}"/>
    <cellStyle name="20% - Accent5 2 2 25 11" xfId="11899" xr:uid="{00000000-0005-0000-0000-00007A2E0000}"/>
    <cellStyle name="20% - Accent5 2 2 25 12" xfId="11900" xr:uid="{00000000-0005-0000-0000-00007B2E0000}"/>
    <cellStyle name="20% - Accent5 2 2 25 13" xfId="11901" xr:uid="{00000000-0005-0000-0000-00007C2E0000}"/>
    <cellStyle name="20% - Accent5 2 2 25 14" xfId="11902" xr:uid="{00000000-0005-0000-0000-00007D2E0000}"/>
    <cellStyle name="20% - Accent5 2 2 25 15" xfId="11903" xr:uid="{00000000-0005-0000-0000-00007E2E0000}"/>
    <cellStyle name="20% - Accent5 2 2 25 16" xfId="11904" xr:uid="{00000000-0005-0000-0000-00007F2E0000}"/>
    <cellStyle name="20% - Accent5 2 2 25 17" xfId="11905" xr:uid="{00000000-0005-0000-0000-0000802E0000}"/>
    <cellStyle name="20% - Accent5 2 2 25 18" xfId="11906" xr:uid="{00000000-0005-0000-0000-0000812E0000}"/>
    <cellStyle name="20% - Accent5 2 2 25 19" xfId="11907" xr:uid="{00000000-0005-0000-0000-0000822E0000}"/>
    <cellStyle name="20% - Accent5 2 2 25 2" xfId="11908" xr:uid="{00000000-0005-0000-0000-0000832E0000}"/>
    <cellStyle name="20% - Accent5 2 2 25 3" xfId="11909" xr:uid="{00000000-0005-0000-0000-0000842E0000}"/>
    <cellStyle name="20% - Accent5 2 2 25 4" xfId="11910" xr:uid="{00000000-0005-0000-0000-0000852E0000}"/>
    <cellStyle name="20% - Accent5 2 2 25 5" xfId="11911" xr:uid="{00000000-0005-0000-0000-0000862E0000}"/>
    <cellStyle name="20% - Accent5 2 2 25 6" xfId="11912" xr:uid="{00000000-0005-0000-0000-0000872E0000}"/>
    <cellStyle name="20% - Accent5 2 2 25 7" xfId="11913" xr:uid="{00000000-0005-0000-0000-0000882E0000}"/>
    <cellStyle name="20% - Accent5 2 2 25 8" xfId="11914" xr:uid="{00000000-0005-0000-0000-0000892E0000}"/>
    <cellStyle name="20% - Accent5 2 2 25 9" xfId="11915" xr:uid="{00000000-0005-0000-0000-00008A2E0000}"/>
    <cellStyle name="20% - Accent5 2 2 26" xfId="11916" xr:uid="{00000000-0005-0000-0000-00008B2E0000}"/>
    <cellStyle name="20% - Accent5 2 2 26 10" xfId="11917" xr:uid="{00000000-0005-0000-0000-00008C2E0000}"/>
    <cellStyle name="20% - Accent5 2 2 26 11" xfId="11918" xr:uid="{00000000-0005-0000-0000-00008D2E0000}"/>
    <cellStyle name="20% - Accent5 2 2 26 12" xfId="11919" xr:uid="{00000000-0005-0000-0000-00008E2E0000}"/>
    <cellStyle name="20% - Accent5 2 2 26 13" xfId="11920" xr:uid="{00000000-0005-0000-0000-00008F2E0000}"/>
    <cellStyle name="20% - Accent5 2 2 26 14" xfId="11921" xr:uid="{00000000-0005-0000-0000-0000902E0000}"/>
    <cellStyle name="20% - Accent5 2 2 26 15" xfId="11922" xr:uid="{00000000-0005-0000-0000-0000912E0000}"/>
    <cellStyle name="20% - Accent5 2 2 26 16" xfId="11923" xr:uid="{00000000-0005-0000-0000-0000922E0000}"/>
    <cellStyle name="20% - Accent5 2 2 26 17" xfId="11924" xr:uid="{00000000-0005-0000-0000-0000932E0000}"/>
    <cellStyle name="20% - Accent5 2 2 26 18" xfId="11925" xr:uid="{00000000-0005-0000-0000-0000942E0000}"/>
    <cellStyle name="20% - Accent5 2 2 26 19" xfId="11926" xr:uid="{00000000-0005-0000-0000-0000952E0000}"/>
    <cellStyle name="20% - Accent5 2 2 26 2" xfId="11927" xr:uid="{00000000-0005-0000-0000-0000962E0000}"/>
    <cellStyle name="20% - Accent5 2 2 26 3" xfId="11928" xr:uid="{00000000-0005-0000-0000-0000972E0000}"/>
    <cellStyle name="20% - Accent5 2 2 26 4" xfId="11929" xr:uid="{00000000-0005-0000-0000-0000982E0000}"/>
    <cellStyle name="20% - Accent5 2 2 26 5" xfId="11930" xr:uid="{00000000-0005-0000-0000-0000992E0000}"/>
    <cellStyle name="20% - Accent5 2 2 26 6" xfId="11931" xr:uid="{00000000-0005-0000-0000-00009A2E0000}"/>
    <cellStyle name="20% - Accent5 2 2 26 7" xfId="11932" xr:uid="{00000000-0005-0000-0000-00009B2E0000}"/>
    <cellStyle name="20% - Accent5 2 2 26 8" xfId="11933" xr:uid="{00000000-0005-0000-0000-00009C2E0000}"/>
    <cellStyle name="20% - Accent5 2 2 26 9" xfId="11934" xr:uid="{00000000-0005-0000-0000-00009D2E0000}"/>
    <cellStyle name="20% - Accent5 2 2 27" xfId="11935" xr:uid="{00000000-0005-0000-0000-00009E2E0000}"/>
    <cellStyle name="20% - Accent5 2 2 27 10" xfId="11936" xr:uid="{00000000-0005-0000-0000-00009F2E0000}"/>
    <cellStyle name="20% - Accent5 2 2 27 11" xfId="11937" xr:uid="{00000000-0005-0000-0000-0000A02E0000}"/>
    <cellStyle name="20% - Accent5 2 2 27 12" xfId="11938" xr:uid="{00000000-0005-0000-0000-0000A12E0000}"/>
    <cellStyle name="20% - Accent5 2 2 27 13" xfId="11939" xr:uid="{00000000-0005-0000-0000-0000A22E0000}"/>
    <cellStyle name="20% - Accent5 2 2 27 14" xfId="11940" xr:uid="{00000000-0005-0000-0000-0000A32E0000}"/>
    <cellStyle name="20% - Accent5 2 2 27 15" xfId="11941" xr:uid="{00000000-0005-0000-0000-0000A42E0000}"/>
    <cellStyle name="20% - Accent5 2 2 27 16" xfId="11942" xr:uid="{00000000-0005-0000-0000-0000A52E0000}"/>
    <cellStyle name="20% - Accent5 2 2 27 17" xfId="11943" xr:uid="{00000000-0005-0000-0000-0000A62E0000}"/>
    <cellStyle name="20% - Accent5 2 2 27 18" xfId="11944" xr:uid="{00000000-0005-0000-0000-0000A72E0000}"/>
    <cellStyle name="20% - Accent5 2 2 27 19" xfId="11945" xr:uid="{00000000-0005-0000-0000-0000A82E0000}"/>
    <cellStyle name="20% - Accent5 2 2 27 2" xfId="11946" xr:uid="{00000000-0005-0000-0000-0000A92E0000}"/>
    <cellStyle name="20% - Accent5 2 2 27 3" xfId="11947" xr:uid="{00000000-0005-0000-0000-0000AA2E0000}"/>
    <cellStyle name="20% - Accent5 2 2 27 4" xfId="11948" xr:uid="{00000000-0005-0000-0000-0000AB2E0000}"/>
    <cellStyle name="20% - Accent5 2 2 27 5" xfId="11949" xr:uid="{00000000-0005-0000-0000-0000AC2E0000}"/>
    <cellStyle name="20% - Accent5 2 2 27 6" xfId="11950" xr:uid="{00000000-0005-0000-0000-0000AD2E0000}"/>
    <cellStyle name="20% - Accent5 2 2 27 7" xfId="11951" xr:uid="{00000000-0005-0000-0000-0000AE2E0000}"/>
    <cellStyle name="20% - Accent5 2 2 27 8" xfId="11952" xr:uid="{00000000-0005-0000-0000-0000AF2E0000}"/>
    <cellStyle name="20% - Accent5 2 2 27 9" xfId="11953" xr:uid="{00000000-0005-0000-0000-0000B02E0000}"/>
    <cellStyle name="20% - Accent5 2 2 28" xfId="11954" xr:uid="{00000000-0005-0000-0000-0000B12E0000}"/>
    <cellStyle name="20% - Accent5 2 2 28 10" xfId="11955" xr:uid="{00000000-0005-0000-0000-0000B22E0000}"/>
    <cellStyle name="20% - Accent5 2 2 28 11" xfId="11956" xr:uid="{00000000-0005-0000-0000-0000B32E0000}"/>
    <cellStyle name="20% - Accent5 2 2 28 12" xfId="11957" xr:uid="{00000000-0005-0000-0000-0000B42E0000}"/>
    <cellStyle name="20% - Accent5 2 2 28 13" xfId="11958" xr:uid="{00000000-0005-0000-0000-0000B52E0000}"/>
    <cellStyle name="20% - Accent5 2 2 28 14" xfId="11959" xr:uid="{00000000-0005-0000-0000-0000B62E0000}"/>
    <cellStyle name="20% - Accent5 2 2 28 15" xfId="11960" xr:uid="{00000000-0005-0000-0000-0000B72E0000}"/>
    <cellStyle name="20% - Accent5 2 2 28 16" xfId="11961" xr:uid="{00000000-0005-0000-0000-0000B82E0000}"/>
    <cellStyle name="20% - Accent5 2 2 28 17" xfId="11962" xr:uid="{00000000-0005-0000-0000-0000B92E0000}"/>
    <cellStyle name="20% - Accent5 2 2 28 18" xfId="11963" xr:uid="{00000000-0005-0000-0000-0000BA2E0000}"/>
    <cellStyle name="20% - Accent5 2 2 28 19" xfId="11964" xr:uid="{00000000-0005-0000-0000-0000BB2E0000}"/>
    <cellStyle name="20% - Accent5 2 2 28 2" xfId="11965" xr:uid="{00000000-0005-0000-0000-0000BC2E0000}"/>
    <cellStyle name="20% - Accent5 2 2 28 3" xfId="11966" xr:uid="{00000000-0005-0000-0000-0000BD2E0000}"/>
    <cellStyle name="20% - Accent5 2 2 28 4" xfId="11967" xr:uid="{00000000-0005-0000-0000-0000BE2E0000}"/>
    <cellStyle name="20% - Accent5 2 2 28 5" xfId="11968" xr:uid="{00000000-0005-0000-0000-0000BF2E0000}"/>
    <cellStyle name="20% - Accent5 2 2 28 6" xfId="11969" xr:uid="{00000000-0005-0000-0000-0000C02E0000}"/>
    <cellStyle name="20% - Accent5 2 2 28 7" xfId="11970" xr:uid="{00000000-0005-0000-0000-0000C12E0000}"/>
    <cellStyle name="20% - Accent5 2 2 28 8" xfId="11971" xr:uid="{00000000-0005-0000-0000-0000C22E0000}"/>
    <cellStyle name="20% - Accent5 2 2 28 9" xfId="11972" xr:uid="{00000000-0005-0000-0000-0000C32E0000}"/>
    <cellStyle name="20% - Accent5 2 2 29" xfId="11973" xr:uid="{00000000-0005-0000-0000-0000C42E0000}"/>
    <cellStyle name="20% - Accent5 2 2 29 10" xfId="11974" xr:uid="{00000000-0005-0000-0000-0000C52E0000}"/>
    <cellStyle name="20% - Accent5 2 2 29 11" xfId="11975" xr:uid="{00000000-0005-0000-0000-0000C62E0000}"/>
    <cellStyle name="20% - Accent5 2 2 29 12" xfId="11976" xr:uid="{00000000-0005-0000-0000-0000C72E0000}"/>
    <cellStyle name="20% - Accent5 2 2 29 13" xfId="11977" xr:uid="{00000000-0005-0000-0000-0000C82E0000}"/>
    <cellStyle name="20% - Accent5 2 2 29 14" xfId="11978" xr:uid="{00000000-0005-0000-0000-0000C92E0000}"/>
    <cellStyle name="20% - Accent5 2 2 29 15" xfId="11979" xr:uid="{00000000-0005-0000-0000-0000CA2E0000}"/>
    <cellStyle name="20% - Accent5 2 2 29 16" xfId="11980" xr:uid="{00000000-0005-0000-0000-0000CB2E0000}"/>
    <cellStyle name="20% - Accent5 2 2 29 17" xfId="11981" xr:uid="{00000000-0005-0000-0000-0000CC2E0000}"/>
    <cellStyle name="20% - Accent5 2 2 29 18" xfId="11982" xr:uid="{00000000-0005-0000-0000-0000CD2E0000}"/>
    <cellStyle name="20% - Accent5 2 2 29 19" xfId="11983" xr:uid="{00000000-0005-0000-0000-0000CE2E0000}"/>
    <cellStyle name="20% - Accent5 2 2 29 2" xfId="11984" xr:uid="{00000000-0005-0000-0000-0000CF2E0000}"/>
    <cellStyle name="20% - Accent5 2 2 29 3" xfId="11985" xr:uid="{00000000-0005-0000-0000-0000D02E0000}"/>
    <cellStyle name="20% - Accent5 2 2 29 4" xfId="11986" xr:uid="{00000000-0005-0000-0000-0000D12E0000}"/>
    <cellStyle name="20% - Accent5 2 2 29 5" xfId="11987" xr:uid="{00000000-0005-0000-0000-0000D22E0000}"/>
    <cellStyle name="20% - Accent5 2 2 29 6" xfId="11988" xr:uid="{00000000-0005-0000-0000-0000D32E0000}"/>
    <cellStyle name="20% - Accent5 2 2 29 7" xfId="11989" xr:uid="{00000000-0005-0000-0000-0000D42E0000}"/>
    <cellStyle name="20% - Accent5 2 2 29 8" xfId="11990" xr:uid="{00000000-0005-0000-0000-0000D52E0000}"/>
    <cellStyle name="20% - Accent5 2 2 29 9" xfId="11991" xr:uid="{00000000-0005-0000-0000-0000D62E0000}"/>
    <cellStyle name="20% - Accent5 2 2 3" xfId="11992" xr:uid="{00000000-0005-0000-0000-0000D72E0000}"/>
    <cellStyle name="20% - Accent5 2 2 3 10" xfId="11993" xr:uid="{00000000-0005-0000-0000-0000D82E0000}"/>
    <cellStyle name="20% - Accent5 2 2 3 11" xfId="11994" xr:uid="{00000000-0005-0000-0000-0000D92E0000}"/>
    <cellStyle name="20% - Accent5 2 2 3 12" xfId="11995" xr:uid="{00000000-0005-0000-0000-0000DA2E0000}"/>
    <cellStyle name="20% - Accent5 2 2 3 13" xfId="11996" xr:uid="{00000000-0005-0000-0000-0000DB2E0000}"/>
    <cellStyle name="20% - Accent5 2 2 3 14" xfId="11997" xr:uid="{00000000-0005-0000-0000-0000DC2E0000}"/>
    <cellStyle name="20% - Accent5 2 2 3 15" xfId="11998" xr:uid="{00000000-0005-0000-0000-0000DD2E0000}"/>
    <cellStyle name="20% - Accent5 2 2 3 16" xfId="11999" xr:uid="{00000000-0005-0000-0000-0000DE2E0000}"/>
    <cellStyle name="20% - Accent5 2 2 3 17" xfId="12000" xr:uid="{00000000-0005-0000-0000-0000DF2E0000}"/>
    <cellStyle name="20% - Accent5 2 2 3 18" xfId="12001" xr:uid="{00000000-0005-0000-0000-0000E02E0000}"/>
    <cellStyle name="20% - Accent5 2 2 3 19" xfId="12002" xr:uid="{00000000-0005-0000-0000-0000E12E0000}"/>
    <cellStyle name="20% - Accent5 2 2 3 2" xfId="12003" xr:uid="{00000000-0005-0000-0000-0000E22E0000}"/>
    <cellStyle name="20% - Accent5 2 2 3 3" xfId="12004" xr:uid="{00000000-0005-0000-0000-0000E32E0000}"/>
    <cellStyle name="20% - Accent5 2 2 3 4" xfId="12005" xr:uid="{00000000-0005-0000-0000-0000E42E0000}"/>
    <cellStyle name="20% - Accent5 2 2 3 5" xfId="12006" xr:uid="{00000000-0005-0000-0000-0000E52E0000}"/>
    <cellStyle name="20% - Accent5 2 2 3 6" xfId="12007" xr:uid="{00000000-0005-0000-0000-0000E62E0000}"/>
    <cellStyle name="20% - Accent5 2 2 3 7" xfId="12008" xr:uid="{00000000-0005-0000-0000-0000E72E0000}"/>
    <cellStyle name="20% - Accent5 2 2 3 8" xfId="12009" xr:uid="{00000000-0005-0000-0000-0000E82E0000}"/>
    <cellStyle name="20% - Accent5 2 2 3 9" xfId="12010" xr:uid="{00000000-0005-0000-0000-0000E92E0000}"/>
    <cellStyle name="20% - Accent5 2 2 30" xfId="12011" xr:uid="{00000000-0005-0000-0000-0000EA2E0000}"/>
    <cellStyle name="20% - Accent5 2 2 30 10" xfId="12012" xr:uid="{00000000-0005-0000-0000-0000EB2E0000}"/>
    <cellStyle name="20% - Accent5 2 2 30 11" xfId="12013" xr:uid="{00000000-0005-0000-0000-0000EC2E0000}"/>
    <cellStyle name="20% - Accent5 2 2 30 12" xfId="12014" xr:uid="{00000000-0005-0000-0000-0000ED2E0000}"/>
    <cellStyle name="20% - Accent5 2 2 30 13" xfId="12015" xr:uid="{00000000-0005-0000-0000-0000EE2E0000}"/>
    <cellStyle name="20% - Accent5 2 2 30 14" xfId="12016" xr:uid="{00000000-0005-0000-0000-0000EF2E0000}"/>
    <cellStyle name="20% - Accent5 2 2 30 15" xfId="12017" xr:uid="{00000000-0005-0000-0000-0000F02E0000}"/>
    <cellStyle name="20% - Accent5 2 2 30 16" xfId="12018" xr:uid="{00000000-0005-0000-0000-0000F12E0000}"/>
    <cellStyle name="20% - Accent5 2 2 30 17" xfId="12019" xr:uid="{00000000-0005-0000-0000-0000F22E0000}"/>
    <cellStyle name="20% - Accent5 2 2 30 18" xfId="12020" xr:uid="{00000000-0005-0000-0000-0000F32E0000}"/>
    <cellStyle name="20% - Accent5 2 2 30 19" xfId="12021" xr:uid="{00000000-0005-0000-0000-0000F42E0000}"/>
    <cellStyle name="20% - Accent5 2 2 30 2" xfId="12022" xr:uid="{00000000-0005-0000-0000-0000F52E0000}"/>
    <cellStyle name="20% - Accent5 2 2 30 3" xfId="12023" xr:uid="{00000000-0005-0000-0000-0000F62E0000}"/>
    <cellStyle name="20% - Accent5 2 2 30 4" xfId="12024" xr:uid="{00000000-0005-0000-0000-0000F72E0000}"/>
    <cellStyle name="20% - Accent5 2 2 30 5" xfId="12025" xr:uid="{00000000-0005-0000-0000-0000F82E0000}"/>
    <cellStyle name="20% - Accent5 2 2 30 6" xfId="12026" xr:uid="{00000000-0005-0000-0000-0000F92E0000}"/>
    <cellStyle name="20% - Accent5 2 2 30 7" xfId="12027" xr:uid="{00000000-0005-0000-0000-0000FA2E0000}"/>
    <cellStyle name="20% - Accent5 2 2 30 8" xfId="12028" xr:uid="{00000000-0005-0000-0000-0000FB2E0000}"/>
    <cellStyle name="20% - Accent5 2 2 30 9" xfId="12029" xr:uid="{00000000-0005-0000-0000-0000FC2E0000}"/>
    <cellStyle name="20% - Accent5 2 2 31" xfId="12030" xr:uid="{00000000-0005-0000-0000-0000FD2E0000}"/>
    <cellStyle name="20% - Accent5 2 2 31 10" xfId="12031" xr:uid="{00000000-0005-0000-0000-0000FE2E0000}"/>
    <cellStyle name="20% - Accent5 2 2 31 11" xfId="12032" xr:uid="{00000000-0005-0000-0000-0000FF2E0000}"/>
    <cellStyle name="20% - Accent5 2 2 31 12" xfId="12033" xr:uid="{00000000-0005-0000-0000-0000002F0000}"/>
    <cellStyle name="20% - Accent5 2 2 31 13" xfId="12034" xr:uid="{00000000-0005-0000-0000-0000012F0000}"/>
    <cellStyle name="20% - Accent5 2 2 31 14" xfId="12035" xr:uid="{00000000-0005-0000-0000-0000022F0000}"/>
    <cellStyle name="20% - Accent5 2 2 31 15" xfId="12036" xr:uid="{00000000-0005-0000-0000-0000032F0000}"/>
    <cellStyle name="20% - Accent5 2 2 31 16" xfId="12037" xr:uid="{00000000-0005-0000-0000-0000042F0000}"/>
    <cellStyle name="20% - Accent5 2 2 31 17" xfId="12038" xr:uid="{00000000-0005-0000-0000-0000052F0000}"/>
    <cellStyle name="20% - Accent5 2 2 31 18" xfId="12039" xr:uid="{00000000-0005-0000-0000-0000062F0000}"/>
    <cellStyle name="20% - Accent5 2 2 31 19" xfId="12040" xr:uid="{00000000-0005-0000-0000-0000072F0000}"/>
    <cellStyle name="20% - Accent5 2 2 31 2" xfId="12041" xr:uid="{00000000-0005-0000-0000-0000082F0000}"/>
    <cellStyle name="20% - Accent5 2 2 31 3" xfId="12042" xr:uid="{00000000-0005-0000-0000-0000092F0000}"/>
    <cellStyle name="20% - Accent5 2 2 31 4" xfId="12043" xr:uid="{00000000-0005-0000-0000-00000A2F0000}"/>
    <cellStyle name="20% - Accent5 2 2 31 5" xfId="12044" xr:uid="{00000000-0005-0000-0000-00000B2F0000}"/>
    <cellStyle name="20% - Accent5 2 2 31 6" xfId="12045" xr:uid="{00000000-0005-0000-0000-00000C2F0000}"/>
    <cellStyle name="20% - Accent5 2 2 31 7" xfId="12046" xr:uid="{00000000-0005-0000-0000-00000D2F0000}"/>
    <cellStyle name="20% - Accent5 2 2 31 8" xfId="12047" xr:uid="{00000000-0005-0000-0000-00000E2F0000}"/>
    <cellStyle name="20% - Accent5 2 2 31 9" xfId="12048" xr:uid="{00000000-0005-0000-0000-00000F2F0000}"/>
    <cellStyle name="20% - Accent5 2 2 32" xfId="12049" xr:uid="{00000000-0005-0000-0000-0000102F0000}"/>
    <cellStyle name="20% - Accent5 2 2 32 10" xfId="12050" xr:uid="{00000000-0005-0000-0000-0000112F0000}"/>
    <cellStyle name="20% - Accent5 2 2 32 11" xfId="12051" xr:uid="{00000000-0005-0000-0000-0000122F0000}"/>
    <cellStyle name="20% - Accent5 2 2 32 12" xfId="12052" xr:uid="{00000000-0005-0000-0000-0000132F0000}"/>
    <cellStyle name="20% - Accent5 2 2 32 13" xfId="12053" xr:uid="{00000000-0005-0000-0000-0000142F0000}"/>
    <cellStyle name="20% - Accent5 2 2 32 14" xfId="12054" xr:uid="{00000000-0005-0000-0000-0000152F0000}"/>
    <cellStyle name="20% - Accent5 2 2 32 15" xfId="12055" xr:uid="{00000000-0005-0000-0000-0000162F0000}"/>
    <cellStyle name="20% - Accent5 2 2 32 16" xfId="12056" xr:uid="{00000000-0005-0000-0000-0000172F0000}"/>
    <cellStyle name="20% - Accent5 2 2 32 17" xfId="12057" xr:uid="{00000000-0005-0000-0000-0000182F0000}"/>
    <cellStyle name="20% - Accent5 2 2 32 18" xfId="12058" xr:uid="{00000000-0005-0000-0000-0000192F0000}"/>
    <cellStyle name="20% - Accent5 2 2 32 19" xfId="12059" xr:uid="{00000000-0005-0000-0000-00001A2F0000}"/>
    <cellStyle name="20% - Accent5 2 2 32 2" xfId="12060" xr:uid="{00000000-0005-0000-0000-00001B2F0000}"/>
    <cellStyle name="20% - Accent5 2 2 32 3" xfId="12061" xr:uid="{00000000-0005-0000-0000-00001C2F0000}"/>
    <cellStyle name="20% - Accent5 2 2 32 4" xfId="12062" xr:uid="{00000000-0005-0000-0000-00001D2F0000}"/>
    <cellStyle name="20% - Accent5 2 2 32 5" xfId="12063" xr:uid="{00000000-0005-0000-0000-00001E2F0000}"/>
    <cellStyle name="20% - Accent5 2 2 32 6" xfId="12064" xr:uid="{00000000-0005-0000-0000-00001F2F0000}"/>
    <cellStyle name="20% - Accent5 2 2 32 7" xfId="12065" xr:uid="{00000000-0005-0000-0000-0000202F0000}"/>
    <cellStyle name="20% - Accent5 2 2 32 8" xfId="12066" xr:uid="{00000000-0005-0000-0000-0000212F0000}"/>
    <cellStyle name="20% - Accent5 2 2 32 9" xfId="12067" xr:uid="{00000000-0005-0000-0000-0000222F0000}"/>
    <cellStyle name="20% - Accent5 2 2 33" xfId="12068" xr:uid="{00000000-0005-0000-0000-0000232F0000}"/>
    <cellStyle name="20% - Accent5 2 2 33 10" xfId="12069" xr:uid="{00000000-0005-0000-0000-0000242F0000}"/>
    <cellStyle name="20% - Accent5 2 2 33 11" xfId="12070" xr:uid="{00000000-0005-0000-0000-0000252F0000}"/>
    <cellStyle name="20% - Accent5 2 2 33 12" xfId="12071" xr:uid="{00000000-0005-0000-0000-0000262F0000}"/>
    <cellStyle name="20% - Accent5 2 2 33 13" xfId="12072" xr:uid="{00000000-0005-0000-0000-0000272F0000}"/>
    <cellStyle name="20% - Accent5 2 2 33 14" xfId="12073" xr:uid="{00000000-0005-0000-0000-0000282F0000}"/>
    <cellStyle name="20% - Accent5 2 2 33 15" xfId="12074" xr:uid="{00000000-0005-0000-0000-0000292F0000}"/>
    <cellStyle name="20% - Accent5 2 2 33 16" xfId="12075" xr:uid="{00000000-0005-0000-0000-00002A2F0000}"/>
    <cellStyle name="20% - Accent5 2 2 33 17" xfId="12076" xr:uid="{00000000-0005-0000-0000-00002B2F0000}"/>
    <cellStyle name="20% - Accent5 2 2 33 18" xfId="12077" xr:uid="{00000000-0005-0000-0000-00002C2F0000}"/>
    <cellStyle name="20% - Accent5 2 2 33 19" xfId="12078" xr:uid="{00000000-0005-0000-0000-00002D2F0000}"/>
    <cellStyle name="20% - Accent5 2 2 33 2" xfId="12079" xr:uid="{00000000-0005-0000-0000-00002E2F0000}"/>
    <cellStyle name="20% - Accent5 2 2 33 3" xfId="12080" xr:uid="{00000000-0005-0000-0000-00002F2F0000}"/>
    <cellStyle name="20% - Accent5 2 2 33 4" xfId="12081" xr:uid="{00000000-0005-0000-0000-0000302F0000}"/>
    <cellStyle name="20% - Accent5 2 2 33 5" xfId="12082" xr:uid="{00000000-0005-0000-0000-0000312F0000}"/>
    <cellStyle name="20% - Accent5 2 2 33 6" xfId="12083" xr:uid="{00000000-0005-0000-0000-0000322F0000}"/>
    <cellStyle name="20% - Accent5 2 2 33 7" xfId="12084" xr:uid="{00000000-0005-0000-0000-0000332F0000}"/>
    <cellStyle name="20% - Accent5 2 2 33 8" xfId="12085" xr:uid="{00000000-0005-0000-0000-0000342F0000}"/>
    <cellStyle name="20% - Accent5 2 2 33 9" xfId="12086" xr:uid="{00000000-0005-0000-0000-0000352F0000}"/>
    <cellStyle name="20% - Accent5 2 2 34" xfId="12087" xr:uid="{00000000-0005-0000-0000-0000362F0000}"/>
    <cellStyle name="20% - Accent5 2 2 34 10" xfId="12088" xr:uid="{00000000-0005-0000-0000-0000372F0000}"/>
    <cellStyle name="20% - Accent5 2 2 34 11" xfId="12089" xr:uid="{00000000-0005-0000-0000-0000382F0000}"/>
    <cellStyle name="20% - Accent5 2 2 34 12" xfId="12090" xr:uid="{00000000-0005-0000-0000-0000392F0000}"/>
    <cellStyle name="20% - Accent5 2 2 34 13" xfId="12091" xr:uid="{00000000-0005-0000-0000-00003A2F0000}"/>
    <cellStyle name="20% - Accent5 2 2 34 14" xfId="12092" xr:uid="{00000000-0005-0000-0000-00003B2F0000}"/>
    <cellStyle name="20% - Accent5 2 2 34 15" xfId="12093" xr:uid="{00000000-0005-0000-0000-00003C2F0000}"/>
    <cellStyle name="20% - Accent5 2 2 34 16" xfId="12094" xr:uid="{00000000-0005-0000-0000-00003D2F0000}"/>
    <cellStyle name="20% - Accent5 2 2 34 17" xfId="12095" xr:uid="{00000000-0005-0000-0000-00003E2F0000}"/>
    <cellStyle name="20% - Accent5 2 2 34 18" xfId="12096" xr:uid="{00000000-0005-0000-0000-00003F2F0000}"/>
    <cellStyle name="20% - Accent5 2 2 34 19" xfId="12097" xr:uid="{00000000-0005-0000-0000-0000402F0000}"/>
    <cellStyle name="20% - Accent5 2 2 34 2" xfId="12098" xr:uid="{00000000-0005-0000-0000-0000412F0000}"/>
    <cellStyle name="20% - Accent5 2 2 34 3" xfId="12099" xr:uid="{00000000-0005-0000-0000-0000422F0000}"/>
    <cellStyle name="20% - Accent5 2 2 34 4" xfId="12100" xr:uid="{00000000-0005-0000-0000-0000432F0000}"/>
    <cellStyle name="20% - Accent5 2 2 34 5" xfId="12101" xr:uid="{00000000-0005-0000-0000-0000442F0000}"/>
    <cellStyle name="20% - Accent5 2 2 34 6" xfId="12102" xr:uid="{00000000-0005-0000-0000-0000452F0000}"/>
    <cellStyle name="20% - Accent5 2 2 34 7" xfId="12103" xr:uid="{00000000-0005-0000-0000-0000462F0000}"/>
    <cellStyle name="20% - Accent5 2 2 34 8" xfId="12104" xr:uid="{00000000-0005-0000-0000-0000472F0000}"/>
    <cellStyle name="20% - Accent5 2 2 34 9" xfId="12105" xr:uid="{00000000-0005-0000-0000-0000482F0000}"/>
    <cellStyle name="20% - Accent5 2 2 35" xfId="12106" xr:uid="{00000000-0005-0000-0000-0000492F0000}"/>
    <cellStyle name="20% - Accent5 2 2 35 10" xfId="12107" xr:uid="{00000000-0005-0000-0000-00004A2F0000}"/>
    <cellStyle name="20% - Accent5 2 2 35 11" xfId="12108" xr:uid="{00000000-0005-0000-0000-00004B2F0000}"/>
    <cellStyle name="20% - Accent5 2 2 35 12" xfId="12109" xr:uid="{00000000-0005-0000-0000-00004C2F0000}"/>
    <cellStyle name="20% - Accent5 2 2 35 13" xfId="12110" xr:uid="{00000000-0005-0000-0000-00004D2F0000}"/>
    <cellStyle name="20% - Accent5 2 2 35 14" xfId="12111" xr:uid="{00000000-0005-0000-0000-00004E2F0000}"/>
    <cellStyle name="20% - Accent5 2 2 35 15" xfId="12112" xr:uid="{00000000-0005-0000-0000-00004F2F0000}"/>
    <cellStyle name="20% - Accent5 2 2 35 16" xfId="12113" xr:uid="{00000000-0005-0000-0000-0000502F0000}"/>
    <cellStyle name="20% - Accent5 2 2 35 17" xfId="12114" xr:uid="{00000000-0005-0000-0000-0000512F0000}"/>
    <cellStyle name="20% - Accent5 2 2 35 18" xfId="12115" xr:uid="{00000000-0005-0000-0000-0000522F0000}"/>
    <cellStyle name="20% - Accent5 2 2 35 19" xfId="12116" xr:uid="{00000000-0005-0000-0000-0000532F0000}"/>
    <cellStyle name="20% - Accent5 2 2 35 2" xfId="12117" xr:uid="{00000000-0005-0000-0000-0000542F0000}"/>
    <cellStyle name="20% - Accent5 2 2 35 3" xfId="12118" xr:uid="{00000000-0005-0000-0000-0000552F0000}"/>
    <cellStyle name="20% - Accent5 2 2 35 4" xfId="12119" xr:uid="{00000000-0005-0000-0000-0000562F0000}"/>
    <cellStyle name="20% - Accent5 2 2 35 5" xfId="12120" xr:uid="{00000000-0005-0000-0000-0000572F0000}"/>
    <cellStyle name="20% - Accent5 2 2 35 6" xfId="12121" xr:uid="{00000000-0005-0000-0000-0000582F0000}"/>
    <cellStyle name="20% - Accent5 2 2 35 7" xfId="12122" xr:uid="{00000000-0005-0000-0000-0000592F0000}"/>
    <cellStyle name="20% - Accent5 2 2 35 8" xfId="12123" xr:uid="{00000000-0005-0000-0000-00005A2F0000}"/>
    <cellStyle name="20% - Accent5 2 2 35 9" xfId="12124" xr:uid="{00000000-0005-0000-0000-00005B2F0000}"/>
    <cellStyle name="20% - Accent5 2 2 36" xfId="12125" xr:uid="{00000000-0005-0000-0000-00005C2F0000}"/>
    <cellStyle name="20% - Accent5 2 2 36 10" xfId="12126" xr:uid="{00000000-0005-0000-0000-00005D2F0000}"/>
    <cellStyle name="20% - Accent5 2 2 36 11" xfId="12127" xr:uid="{00000000-0005-0000-0000-00005E2F0000}"/>
    <cellStyle name="20% - Accent5 2 2 36 12" xfId="12128" xr:uid="{00000000-0005-0000-0000-00005F2F0000}"/>
    <cellStyle name="20% - Accent5 2 2 36 13" xfId="12129" xr:uid="{00000000-0005-0000-0000-0000602F0000}"/>
    <cellStyle name="20% - Accent5 2 2 36 14" xfId="12130" xr:uid="{00000000-0005-0000-0000-0000612F0000}"/>
    <cellStyle name="20% - Accent5 2 2 36 15" xfId="12131" xr:uid="{00000000-0005-0000-0000-0000622F0000}"/>
    <cellStyle name="20% - Accent5 2 2 36 16" xfId="12132" xr:uid="{00000000-0005-0000-0000-0000632F0000}"/>
    <cellStyle name="20% - Accent5 2 2 36 17" xfId="12133" xr:uid="{00000000-0005-0000-0000-0000642F0000}"/>
    <cellStyle name="20% - Accent5 2 2 36 18" xfId="12134" xr:uid="{00000000-0005-0000-0000-0000652F0000}"/>
    <cellStyle name="20% - Accent5 2 2 36 19" xfId="12135" xr:uid="{00000000-0005-0000-0000-0000662F0000}"/>
    <cellStyle name="20% - Accent5 2 2 36 2" xfId="12136" xr:uid="{00000000-0005-0000-0000-0000672F0000}"/>
    <cellStyle name="20% - Accent5 2 2 36 3" xfId="12137" xr:uid="{00000000-0005-0000-0000-0000682F0000}"/>
    <cellStyle name="20% - Accent5 2 2 36 4" xfId="12138" xr:uid="{00000000-0005-0000-0000-0000692F0000}"/>
    <cellStyle name="20% - Accent5 2 2 36 5" xfId="12139" xr:uid="{00000000-0005-0000-0000-00006A2F0000}"/>
    <cellStyle name="20% - Accent5 2 2 36 6" xfId="12140" xr:uid="{00000000-0005-0000-0000-00006B2F0000}"/>
    <cellStyle name="20% - Accent5 2 2 36 7" xfId="12141" xr:uid="{00000000-0005-0000-0000-00006C2F0000}"/>
    <cellStyle name="20% - Accent5 2 2 36 8" xfId="12142" xr:uid="{00000000-0005-0000-0000-00006D2F0000}"/>
    <cellStyle name="20% - Accent5 2 2 36 9" xfId="12143" xr:uid="{00000000-0005-0000-0000-00006E2F0000}"/>
    <cellStyle name="20% - Accent5 2 2 37" xfId="12144" xr:uid="{00000000-0005-0000-0000-00006F2F0000}"/>
    <cellStyle name="20% - Accent5 2 2 37 10" xfId="12145" xr:uid="{00000000-0005-0000-0000-0000702F0000}"/>
    <cellStyle name="20% - Accent5 2 2 37 11" xfId="12146" xr:uid="{00000000-0005-0000-0000-0000712F0000}"/>
    <cellStyle name="20% - Accent5 2 2 37 12" xfId="12147" xr:uid="{00000000-0005-0000-0000-0000722F0000}"/>
    <cellStyle name="20% - Accent5 2 2 37 13" xfId="12148" xr:uid="{00000000-0005-0000-0000-0000732F0000}"/>
    <cellStyle name="20% - Accent5 2 2 37 14" xfId="12149" xr:uid="{00000000-0005-0000-0000-0000742F0000}"/>
    <cellStyle name="20% - Accent5 2 2 37 15" xfId="12150" xr:uid="{00000000-0005-0000-0000-0000752F0000}"/>
    <cellStyle name="20% - Accent5 2 2 37 16" xfId="12151" xr:uid="{00000000-0005-0000-0000-0000762F0000}"/>
    <cellStyle name="20% - Accent5 2 2 37 17" xfId="12152" xr:uid="{00000000-0005-0000-0000-0000772F0000}"/>
    <cellStyle name="20% - Accent5 2 2 37 18" xfId="12153" xr:uid="{00000000-0005-0000-0000-0000782F0000}"/>
    <cellStyle name="20% - Accent5 2 2 37 19" xfId="12154" xr:uid="{00000000-0005-0000-0000-0000792F0000}"/>
    <cellStyle name="20% - Accent5 2 2 37 2" xfId="12155" xr:uid="{00000000-0005-0000-0000-00007A2F0000}"/>
    <cellStyle name="20% - Accent5 2 2 37 3" xfId="12156" xr:uid="{00000000-0005-0000-0000-00007B2F0000}"/>
    <cellStyle name="20% - Accent5 2 2 37 4" xfId="12157" xr:uid="{00000000-0005-0000-0000-00007C2F0000}"/>
    <cellStyle name="20% - Accent5 2 2 37 5" xfId="12158" xr:uid="{00000000-0005-0000-0000-00007D2F0000}"/>
    <cellStyle name="20% - Accent5 2 2 37 6" xfId="12159" xr:uid="{00000000-0005-0000-0000-00007E2F0000}"/>
    <cellStyle name="20% - Accent5 2 2 37 7" xfId="12160" xr:uid="{00000000-0005-0000-0000-00007F2F0000}"/>
    <cellStyle name="20% - Accent5 2 2 37 8" xfId="12161" xr:uid="{00000000-0005-0000-0000-0000802F0000}"/>
    <cellStyle name="20% - Accent5 2 2 37 9" xfId="12162" xr:uid="{00000000-0005-0000-0000-0000812F0000}"/>
    <cellStyle name="20% - Accent5 2 2 38" xfId="12163" xr:uid="{00000000-0005-0000-0000-0000822F0000}"/>
    <cellStyle name="20% - Accent5 2 2 38 10" xfId="12164" xr:uid="{00000000-0005-0000-0000-0000832F0000}"/>
    <cellStyle name="20% - Accent5 2 2 38 11" xfId="12165" xr:uid="{00000000-0005-0000-0000-0000842F0000}"/>
    <cellStyle name="20% - Accent5 2 2 38 12" xfId="12166" xr:uid="{00000000-0005-0000-0000-0000852F0000}"/>
    <cellStyle name="20% - Accent5 2 2 38 13" xfId="12167" xr:uid="{00000000-0005-0000-0000-0000862F0000}"/>
    <cellStyle name="20% - Accent5 2 2 38 14" xfId="12168" xr:uid="{00000000-0005-0000-0000-0000872F0000}"/>
    <cellStyle name="20% - Accent5 2 2 38 15" xfId="12169" xr:uid="{00000000-0005-0000-0000-0000882F0000}"/>
    <cellStyle name="20% - Accent5 2 2 38 16" xfId="12170" xr:uid="{00000000-0005-0000-0000-0000892F0000}"/>
    <cellStyle name="20% - Accent5 2 2 38 17" xfId="12171" xr:uid="{00000000-0005-0000-0000-00008A2F0000}"/>
    <cellStyle name="20% - Accent5 2 2 38 18" xfId="12172" xr:uid="{00000000-0005-0000-0000-00008B2F0000}"/>
    <cellStyle name="20% - Accent5 2 2 38 19" xfId="12173" xr:uid="{00000000-0005-0000-0000-00008C2F0000}"/>
    <cellStyle name="20% - Accent5 2 2 38 2" xfId="12174" xr:uid="{00000000-0005-0000-0000-00008D2F0000}"/>
    <cellStyle name="20% - Accent5 2 2 38 3" xfId="12175" xr:uid="{00000000-0005-0000-0000-00008E2F0000}"/>
    <cellStyle name="20% - Accent5 2 2 38 4" xfId="12176" xr:uid="{00000000-0005-0000-0000-00008F2F0000}"/>
    <cellStyle name="20% - Accent5 2 2 38 5" xfId="12177" xr:uid="{00000000-0005-0000-0000-0000902F0000}"/>
    <cellStyle name="20% - Accent5 2 2 38 6" xfId="12178" xr:uid="{00000000-0005-0000-0000-0000912F0000}"/>
    <cellStyle name="20% - Accent5 2 2 38 7" xfId="12179" xr:uid="{00000000-0005-0000-0000-0000922F0000}"/>
    <cellStyle name="20% - Accent5 2 2 38 8" xfId="12180" xr:uid="{00000000-0005-0000-0000-0000932F0000}"/>
    <cellStyle name="20% - Accent5 2 2 38 9" xfId="12181" xr:uid="{00000000-0005-0000-0000-0000942F0000}"/>
    <cellStyle name="20% - Accent5 2 2 39" xfId="12182" xr:uid="{00000000-0005-0000-0000-0000952F0000}"/>
    <cellStyle name="20% - Accent5 2 2 39 10" xfId="12183" xr:uid="{00000000-0005-0000-0000-0000962F0000}"/>
    <cellStyle name="20% - Accent5 2 2 39 11" xfId="12184" xr:uid="{00000000-0005-0000-0000-0000972F0000}"/>
    <cellStyle name="20% - Accent5 2 2 39 12" xfId="12185" xr:uid="{00000000-0005-0000-0000-0000982F0000}"/>
    <cellStyle name="20% - Accent5 2 2 39 13" xfId="12186" xr:uid="{00000000-0005-0000-0000-0000992F0000}"/>
    <cellStyle name="20% - Accent5 2 2 39 14" xfId="12187" xr:uid="{00000000-0005-0000-0000-00009A2F0000}"/>
    <cellStyle name="20% - Accent5 2 2 39 15" xfId="12188" xr:uid="{00000000-0005-0000-0000-00009B2F0000}"/>
    <cellStyle name="20% - Accent5 2 2 39 16" xfId="12189" xr:uid="{00000000-0005-0000-0000-00009C2F0000}"/>
    <cellStyle name="20% - Accent5 2 2 39 17" xfId="12190" xr:uid="{00000000-0005-0000-0000-00009D2F0000}"/>
    <cellStyle name="20% - Accent5 2 2 39 18" xfId="12191" xr:uid="{00000000-0005-0000-0000-00009E2F0000}"/>
    <cellStyle name="20% - Accent5 2 2 39 19" xfId="12192" xr:uid="{00000000-0005-0000-0000-00009F2F0000}"/>
    <cellStyle name="20% - Accent5 2 2 39 2" xfId="12193" xr:uid="{00000000-0005-0000-0000-0000A02F0000}"/>
    <cellStyle name="20% - Accent5 2 2 39 3" xfId="12194" xr:uid="{00000000-0005-0000-0000-0000A12F0000}"/>
    <cellStyle name="20% - Accent5 2 2 39 4" xfId="12195" xr:uid="{00000000-0005-0000-0000-0000A22F0000}"/>
    <cellStyle name="20% - Accent5 2 2 39 5" xfId="12196" xr:uid="{00000000-0005-0000-0000-0000A32F0000}"/>
    <cellStyle name="20% - Accent5 2 2 39 6" xfId="12197" xr:uid="{00000000-0005-0000-0000-0000A42F0000}"/>
    <cellStyle name="20% - Accent5 2 2 39 7" xfId="12198" xr:uid="{00000000-0005-0000-0000-0000A52F0000}"/>
    <cellStyle name="20% - Accent5 2 2 39 8" xfId="12199" xr:uid="{00000000-0005-0000-0000-0000A62F0000}"/>
    <cellStyle name="20% - Accent5 2 2 39 9" xfId="12200" xr:uid="{00000000-0005-0000-0000-0000A72F0000}"/>
    <cellStyle name="20% - Accent5 2 2 4" xfId="12201" xr:uid="{00000000-0005-0000-0000-0000A82F0000}"/>
    <cellStyle name="20% - Accent5 2 2 4 10" xfId="12202" xr:uid="{00000000-0005-0000-0000-0000A92F0000}"/>
    <cellStyle name="20% - Accent5 2 2 4 11" xfId="12203" xr:uid="{00000000-0005-0000-0000-0000AA2F0000}"/>
    <cellStyle name="20% - Accent5 2 2 4 12" xfId="12204" xr:uid="{00000000-0005-0000-0000-0000AB2F0000}"/>
    <cellStyle name="20% - Accent5 2 2 4 13" xfId="12205" xr:uid="{00000000-0005-0000-0000-0000AC2F0000}"/>
    <cellStyle name="20% - Accent5 2 2 4 14" xfId="12206" xr:uid="{00000000-0005-0000-0000-0000AD2F0000}"/>
    <cellStyle name="20% - Accent5 2 2 4 15" xfId="12207" xr:uid="{00000000-0005-0000-0000-0000AE2F0000}"/>
    <cellStyle name="20% - Accent5 2 2 4 16" xfId="12208" xr:uid="{00000000-0005-0000-0000-0000AF2F0000}"/>
    <cellStyle name="20% - Accent5 2 2 4 17" xfId="12209" xr:uid="{00000000-0005-0000-0000-0000B02F0000}"/>
    <cellStyle name="20% - Accent5 2 2 4 18" xfId="12210" xr:uid="{00000000-0005-0000-0000-0000B12F0000}"/>
    <cellStyle name="20% - Accent5 2 2 4 19" xfId="12211" xr:uid="{00000000-0005-0000-0000-0000B22F0000}"/>
    <cellStyle name="20% - Accent5 2 2 4 2" xfId="12212" xr:uid="{00000000-0005-0000-0000-0000B32F0000}"/>
    <cellStyle name="20% - Accent5 2 2 4 3" xfId="12213" xr:uid="{00000000-0005-0000-0000-0000B42F0000}"/>
    <cellStyle name="20% - Accent5 2 2 4 4" xfId="12214" xr:uid="{00000000-0005-0000-0000-0000B52F0000}"/>
    <cellStyle name="20% - Accent5 2 2 4 5" xfId="12215" xr:uid="{00000000-0005-0000-0000-0000B62F0000}"/>
    <cellStyle name="20% - Accent5 2 2 4 6" xfId="12216" xr:uid="{00000000-0005-0000-0000-0000B72F0000}"/>
    <cellStyle name="20% - Accent5 2 2 4 7" xfId="12217" xr:uid="{00000000-0005-0000-0000-0000B82F0000}"/>
    <cellStyle name="20% - Accent5 2 2 4 8" xfId="12218" xr:uid="{00000000-0005-0000-0000-0000B92F0000}"/>
    <cellStyle name="20% - Accent5 2 2 4 9" xfId="12219" xr:uid="{00000000-0005-0000-0000-0000BA2F0000}"/>
    <cellStyle name="20% - Accent5 2 2 40" xfId="12220" xr:uid="{00000000-0005-0000-0000-0000BB2F0000}"/>
    <cellStyle name="20% - Accent5 2 2 40 10" xfId="12221" xr:uid="{00000000-0005-0000-0000-0000BC2F0000}"/>
    <cellStyle name="20% - Accent5 2 2 40 11" xfId="12222" xr:uid="{00000000-0005-0000-0000-0000BD2F0000}"/>
    <cellStyle name="20% - Accent5 2 2 40 12" xfId="12223" xr:uid="{00000000-0005-0000-0000-0000BE2F0000}"/>
    <cellStyle name="20% - Accent5 2 2 40 13" xfId="12224" xr:uid="{00000000-0005-0000-0000-0000BF2F0000}"/>
    <cellStyle name="20% - Accent5 2 2 40 14" xfId="12225" xr:uid="{00000000-0005-0000-0000-0000C02F0000}"/>
    <cellStyle name="20% - Accent5 2 2 40 15" xfId="12226" xr:uid="{00000000-0005-0000-0000-0000C12F0000}"/>
    <cellStyle name="20% - Accent5 2 2 40 16" xfId="12227" xr:uid="{00000000-0005-0000-0000-0000C22F0000}"/>
    <cellStyle name="20% - Accent5 2 2 40 17" xfId="12228" xr:uid="{00000000-0005-0000-0000-0000C32F0000}"/>
    <cellStyle name="20% - Accent5 2 2 40 18" xfId="12229" xr:uid="{00000000-0005-0000-0000-0000C42F0000}"/>
    <cellStyle name="20% - Accent5 2 2 40 19" xfId="12230" xr:uid="{00000000-0005-0000-0000-0000C52F0000}"/>
    <cellStyle name="20% - Accent5 2 2 40 2" xfId="12231" xr:uid="{00000000-0005-0000-0000-0000C62F0000}"/>
    <cellStyle name="20% - Accent5 2 2 40 3" xfId="12232" xr:uid="{00000000-0005-0000-0000-0000C72F0000}"/>
    <cellStyle name="20% - Accent5 2 2 40 4" xfId="12233" xr:uid="{00000000-0005-0000-0000-0000C82F0000}"/>
    <cellStyle name="20% - Accent5 2 2 40 5" xfId="12234" xr:uid="{00000000-0005-0000-0000-0000C92F0000}"/>
    <cellStyle name="20% - Accent5 2 2 40 6" xfId="12235" xr:uid="{00000000-0005-0000-0000-0000CA2F0000}"/>
    <cellStyle name="20% - Accent5 2 2 40 7" xfId="12236" xr:uid="{00000000-0005-0000-0000-0000CB2F0000}"/>
    <cellStyle name="20% - Accent5 2 2 40 8" xfId="12237" xr:uid="{00000000-0005-0000-0000-0000CC2F0000}"/>
    <cellStyle name="20% - Accent5 2 2 40 9" xfId="12238" xr:uid="{00000000-0005-0000-0000-0000CD2F0000}"/>
    <cellStyle name="20% - Accent5 2 2 41" xfId="12239" xr:uid="{00000000-0005-0000-0000-0000CE2F0000}"/>
    <cellStyle name="20% - Accent5 2 2 41 10" xfId="12240" xr:uid="{00000000-0005-0000-0000-0000CF2F0000}"/>
    <cellStyle name="20% - Accent5 2 2 41 11" xfId="12241" xr:uid="{00000000-0005-0000-0000-0000D02F0000}"/>
    <cellStyle name="20% - Accent5 2 2 41 12" xfId="12242" xr:uid="{00000000-0005-0000-0000-0000D12F0000}"/>
    <cellStyle name="20% - Accent5 2 2 41 13" xfId="12243" xr:uid="{00000000-0005-0000-0000-0000D22F0000}"/>
    <cellStyle name="20% - Accent5 2 2 41 14" xfId="12244" xr:uid="{00000000-0005-0000-0000-0000D32F0000}"/>
    <cellStyle name="20% - Accent5 2 2 41 15" xfId="12245" xr:uid="{00000000-0005-0000-0000-0000D42F0000}"/>
    <cellStyle name="20% - Accent5 2 2 41 16" xfId="12246" xr:uid="{00000000-0005-0000-0000-0000D52F0000}"/>
    <cellStyle name="20% - Accent5 2 2 41 17" xfId="12247" xr:uid="{00000000-0005-0000-0000-0000D62F0000}"/>
    <cellStyle name="20% - Accent5 2 2 41 18" xfId="12248" xr:uid="{00000000-0005-0000-0000-0000D72F0000}"/>
    <cellStyle name="20% - Accent5 2 2 41 19" xfId="12249" xr:uid="{00000000-0005-0000-0000-0000D82F0000}"/>
    <cellStyle name="20% - Accent5 2 2 41 2" xfId="12250" xr:uid="{00000000-0005-0000-0000-0000D92F0000}"/>
    <cellStyle name="20% - Accent5 2 2 41 3" xfId="12251" xr:uid="{00000000-0005-0000-0000-0000DA2F0000}"/>
    <cellStyle name="20% - Accent5 2 2 41 4" xfId="12252" xr:uid="{00000000-0005-0000-0000-0000DB2F0000}"/>
    <cellStyle name="20% - Accent5 2 2 41 5" xfId="12253" xr:uid="{00000000-0005-0000-0000-0000DC2F0000}"/>
    <cellStyle name="20% - Accent5 2 2 41 6" xfId="12254" xr:uid="{00000000-0005-0000-0000-0000DD2F0000}"/>
    <cellStyle name="20% - Accent5 2 2 41 7" xfId="12255" xr:uid="{00000000-0005-0000-0000-0000DE2F0000}"/>
    <cellStyle name="20% - Accent5 2 2 41 8" xfId="12256" xr:uid="{00000000-0005-0000-0000-0000DF2F0000}"/>
    <cellStyle name="20% - Accent5 2 2 41 9" xfId="12257" xr:uid="{00000000-0005-0000-0000-0000E02F0000}"/>
    <cellStyle name="20% - Accent5 2 2 42" xfId="12258" xr:uid="{00000000-0005-0000-0000-0000E12F0000}"/>
    <cellStyle name="20% - Accent5 2 2 42 10" xfId="12259" xr:uid="{00000000-0005-0000-0000-0000E22F0000}"/>
    <cellStyle name="20% - Accent5 2 2 42 11" xfId="12260" xr:uid="{00000000-0005-0000-0000-0000E32F0000}"/>
    <cellStyle name="20% - Accent5 2 2 42 12" xfId="12261" xr:uid="{00000000-0005-0000-0000-0000E42F0000}"/>
    <cellStyle name="20% - Accent5 2 2 42 13" xfId="12262" xr:uid="{00000000-0005-0000-0000-0000E52F0000}"/>
    <cellStyle name="20% - Accent5 2 2 42 14" xfId="12263" xr:uid="{00000000-0005-0000-0000-0000E62F0000}"/>
    <cellStyle name="20% - Accent5 2 2 42 15" xfId="12264" xr:uid="{00000000-0005-0000-0000-0000E72F0000}"/>
    <cellStyle name="20% - Accent5 2 2 42 16" xfId="12265" xr:uid="{00000000-0005-0000-0000-0000E82F0000}"/>
    <cellStyle name="20% - Accent5 2 2 42 17" xfId="12266" xr:uid="{00000000-0005-0000-0000-0000E92F0000}"/>
    <cellStyle name="20% - Accent5 2 2 42 18" xfId="12267" xr:uid="{00000000-0005-0000-0000-0000EA2F0000}"/>
    <cellStyle name="20% - Accent5 2 2 42 19" xfId="12268" xr:uid="{00000000-0005-0000-0000-0000EB2F0000}"/>
    <cellStyle name="20% - Accent5 2 2 42 2" xfId="12269" xr:uid="{00000000-0005-0000-0000-0000EC2F0000}"/>
    <cellStyle name="20% - Accent5 2 2 42 3" xfId="12270" xr:uid="{00000000-0005-0000-0000-0000ED2F0000}"/>
    <cellStyle name="20% - Accent5 2 2 42 4" xfId="12271" xr:uid="{00000000-0005-0000-0000-0000EE2F0000}"/>
    <cellStyle name="20% - Accent5 2 2 42 5" xfId="12272" xr:uid="{00000000-0005-0000-0000-0000EF2F0000}"/>
    <cellStyle name="20% - Accent5 2 2 42 6" xfId="12273" xr:uid="{00000000-0005-0000-0000-0000F02F0000}"/>
    <cellStyle name="20% - Accent5 2 2 42 7" xfId="12274" xr:uid="{00000000-0005-0000-0000-0000F12F0000}"/>
    <cellStyle name="20% - Accent5 2 2 42 8" xfId="12275" xr:uid="{00000000-0005-0000-0000-0000F22F0000}"/>
    <cellStyle name="20% - Accent5 2 2 42 9" xfId="12276" xr:uid="{00000000-0005-0000-0000-0000F32F0000}"/>
    <cellStyle name="20% - Accent5 2 2 43" xfId="12277" xr:uid="{00000000-0005-0000-0000-0000F42F0000}"/>
    <cellStyle name="20% - Accent5 2 2 43 10" xfId="12278" xr:uid="{00000000-0005-0000-0000-0000F52F0000}"/>
    <cellStyle name="20% - Accent5 2 2 43 11" xfId="12279" xr:uid="{00000000-0005-0000-0000-0000F62F0000}"/>
    <cellStyle name="20% - Accent5 2 2 43 12" xfId="12280" xr:uid="{00000000-0005-0000-0000-0000F72F0000}"/>
    <cellStyle name="20% - Accent5 2 2 43 13" xfId="12281" xr:uid="{00000000-0005-0000-0000-0000F82F0000}"/>
    <cellStyle name="20% - Accent5 2 2 43 14" xfId="12282" xr:uid="{00000000-0005-0000-0000-0000F92F0000}"/>
    <cellStyle name="20% - Accent5 2 2 43 15" xfId="12283" xr:uid="{00000000-0005-0000-0000-0000FA2F0000}"/>
    <cellStyle name="20% - Accent5 2 2 43 16" xfId="12284" xr:uid="{00000000-0005-0000-0000-0000FB2F0000}"/>
    <cellStyle name="20% - Accent5 2 2 43 17" xfId="12285" xr:uid="{00000000-0005-0000-0000-0000FC2F0000}"/>
    <cellStyle name="20% - Accent5 2 2 43 18" xfId="12286" xr:uid="{00000000-0005-0000-0000-0000FD2F0000}"/>
    <cellStyle name="20% - Accent5 2 2 43 19" xfId="12287" xr:uid="{00000000-0005-0000-0000-0000FE2F0000}"/>
    <cellStyle name="20% - Accent5 2 2 43 2" xfId="12288" xr:uid="{00000000-0005-0000-0000-0000FF2F0000}"/>
    <cellStyle name="20% - Accent5 2 2 43 3" xfId="12289" xr:uid="{00000000-0005-0000-0000-000000300000}"/>
    <cellStyle name="20% - Accent5 2 2 43 4" xfId="12290" xr:uid="{00000000-0005-0000-0000-000001300000}"/>
    <cellStyle name="20% - Accent5 2 2 43 5" xfId="12291" xr:uid="{00000000-0005-0000-0000-000002300000}"/>
    <cellStyle name="20% - Accent5 2 2 43 6" xfId="12292" xr:uid="{00000000-0005-0000-0000-000003300000}"/>
    <cellStyle name="20% - Accent5 2 2 43 7" xfId="12293" xr:uid="{00000000-0005-0000-0000-000004300000}"/>
    <cellStyle name="20% - Accent5 2 2 43 8" xfId="12294" xr:uid="{00000000-0005-0000-0000-000005300000}"/>
    <cellStyle name="20% - Accent5 2 2 43 9" xfId="12295" xr:uid="{00000000-0005-0000-0000-000006300000}"/>
    <cellStyle name="20% - Accent5 2 2 44" xfId="12296" xr:uid="{00000000-0005-0000-0000-000007300000}"/>
    <cellStyle name="20% - Accent5 2 2 44 10" xfId="12297" xr:uid="{00000000-0005-0000-0000-000008300000}"/>
    <cellStyle name="20% - Accent5 2 2 44 11" xfId="12298" xr:uid="{00000000-0005-0000-0000-000009300000}"/>
    <cellStyle name="20% - Accent5 2 2 44 12" xfId="12299" xr:uid="{00000000-0005-0000-0000-00000A300000}"/>
    <cellStyle name="20% - Accent5 2 2 44 13" xfId="12300" xr:uid="{00000000-0005-0000-0000-00000B300000}"/>
    <cellStyle name="20% - Accent5 2 2 44 14" xfId="12301" xr:uid="{00000000-0005-0000-0000-00000C300000}"/>
    <cellStyle name="20% - Accent5 2 2 44 15" xfId="12302" xr:uid="{00000000-0005-0000-0000-00000D300000}"/>
    <cellStyle name="20% - Accent5 2 2 44 16" xfId="12303" xr:uid="{00000000-0005-0000-0000-00000E300000}"/>
    <cellStyle name="20% - Accent5 2 2 44 17" xfId="12304" xr:uid="{00000000-0005-0000-0000-00000F300000}"/>
    <cellStyle name="20% - Accent5 2 2 44 18" xfId="12305" xr:uid="{00000000-0005-0000-0000-000010300000}"/>
    <cellStyle name="20% - Accent5 2 2 44 19" xfId="12306" xr:uid="{00000000-0005-0000-0000-000011300000}"/>
    <cellStyle name="20% - Accent5 2 2 44 2" xfId="12307" xr:uid="{00000000-0005-0000-0000-000012300000}"/>
    <cellStyle name="20% - Accent5 2 2 44 3" xfId="12308" xr:uid="{00000000-0005-0000-0000-000013300000}"/>
    <cellStyle name="20% - Accent5 2 2 44 4" xfId="12309" xr:uid="{00000000-0005-0000-0000-000014300000}"/>
    <cellStyle name="20% - Accent5 2 2 44 5" xfId="12310" xr:uid="{00000000-0005-0000-0000-000015300000}"/>
    <cellStyle name="20% - Accent5 2 2 44 6" xfId="12311" xr:uid="{00000000-0005-0000-0000-000016300000}"/>
    <cellStyle name="20% - Accent5 2 2 44 7" xfId="12312" xr:uid="{00000000-0005-0000-0000-000017300000}"/>
    <cellStyle name="20% - Accent5 2 2 44 8" xfId="12313" xr:uid="{00000000-0005-0000-0000-000018300000}"/>
    <cellStyle name="20% - Accent5 2 2 44 9" xfId="12314" xr:uid="{00000000-0005-0000-0000-000019300000}"/>
    <cellStyle name="20% - Accent5 2 2 45" xfId="12315" xr:uid="{00000000-0005-0000-0000-00001A300000}"/>
    <cellStyle name="20% - Accent5 2 2 45 10" xfId="12316" xr:uid="{00000000-0005-0000-0000-00001B300000}"/>
    <cellStyle name="20% - Accent5 2 2 45 11" xfId="12317" xr:uid="{00000000-0005-0000-0000-00001C300000}"/>
    <cellStyle name="20% - Accent5 2 2 45 12" xfId="12318" xr:uid="{00000000-0005-0000-0000-00001D300000}"/>
    <cellStyle name="20% - Accent5 2 2 45 13" xfId="12319" xr:uid="{00000000-0005-0000-0000-00001E300000}"/>
    <cellStyle name="20% - Accent5 2 2 45 14" xfId="12320" xr:uid="{00000000-0005-0000-0000-00001F300000}"/>
    <cellStyle name="20% - Accent5 2 2 45 15" xfId="12321" xr:uid="{00000000-0005-0000-0000-000020300000}"/>
    <cellStyle name="20% - Accent5 2 2 45 16" xfId="12322" xr:uid="{00000000-0005-0000-0000-000021300000}"/>
    <cellStyle name="20% - Accent5 2 2 45 17" xfId="12323" xr:uid="{00000000-0005-0000-0000-000022300000}"/>
    <cellStyle name="20% - Accent5 2 2 45 18" xfId="12324" xr:uid="{00000000-0005-0000-0000-000023300000}"/>
    <cellStyle name="20% - Accent5 2 2 45 19" xfId="12325" xr:uid="{00000000-0005-0000-0000-000024300000}"/>
    <cellStyle name="20% - Accent5 2 2 45 2" xfId="12326" xr:uid="{00000000-0005-0000-0000-000025300000}"/>
    <cellStyle name="20% - Accent5 2 2 45 3" xfId="12327" xr:uid="{00000000-0005-0000-0000-000026300000}"/>
    <cellStyle name="20% - Accent5 2 2 45 4" xfId="12328" xr:uid="{00000000-0005-0000-0000-000027300000}"/>
    <cellStyle name="20% - Accent5 2 2 45 5" xfId="12329" xr:uid="{00000000-0005-0000-0000-000028300000}"/>
    <cellStyle name="20% - Accent5 2 2 45 6" xfId="12330" xr:uid="{00000000-0005-0000-0000-000029300000}"/>
    <cellStyle name="20% - Accent5 2 2 45 7" xfId="12331" xr:uid="{00000000-0005-0000-0000-00002A300000}"/>
    <cellStyle name="20% - Accent5 2 2 45 8" xfId="12332" xr:uid="{00000000-0005-0000-0000-00002B300000}"/>
    <cellStyle name="20% - Accent5 2 2 45 9" xfId="12333" xr:uid="{00000000-0005-0000-0000-00002C300000}"/>
    <cellStyle name="20% - Accent5 2 2 46" xfId="12334" xr:uid="{00000000-0005-0000-0000-00002D300000}"/>
    <cellStyle name="20% - Accent5 2 2 46 10" xfId="12335" xr:uid="{00000000-0005-0000-0000-00002E300000}"/>
    <cellStyle name="20% - Accent5 2 2 46 11" xfId="12336" xr:uid="{00000000-0005-0000-0000-00002F300000}"/>
    <cellStyle name="20% - Accent5 2 2 46 12" xfId="12337" xr:uid="{00000000-0005-0000-0000-000030300000}"/>
    <cellStyle name="20% - Accent5 2 2 46 13" xfId="12338" xr:uid="{00000000-0005-0000-0000-000031300000}"/>
    <cellStyle name="20% - Accent5 2 2 46 14" xfId="12339" xr:uid="{00000000-0005-0000-0000-000032300000}"/>
    <cellStyle name="20% - Accent5 2 2 46 15" xfId="12340" xr:uid="{00000000-0005-0000-0000-000033300000}"/>
    <cellStyle name="20% - Accent5 2 2 46 16" xfId="12341" xr:uid="{00000000-0005-0000-0000-000034300000}"/>
    <cellStyle name="20% - Accent5 2 2 46 17" xfId="12342" xr:uid="{00000000-0005-0000-0000-000035300000}"/>
    <cellStyle name="20% - Accent5 2 2 46 18" xfId="12343" xr:uid="{00000000-0005-0000-0000-000036300000}"/>
    <cellStyle name="20% - Accent5 2 2 46 19" xfId="12344" xr:uid="{00000000-0005-0000-0000-000037300000}"/>
    <cellStyle name="20% - Accent5 2 2 46 2" xfId="12345" xr:uid="{00000000-0005-0000-0000-000038300000}"/>
    <cellStyle name="20% - Accent5 2 2 46 3" xfId="12346" xr:uid="{00000000-0005-0000-0000-000039300000}"/>
    <cellStyle name="20% - Accent5 2 2 46 4" xfId="12347" xr:uid="{00000000-0005-0000-0000-00003A300000}"/>
    <cellStyle name="20% - Accent5 2 2 46 5" xfId="12348" xr:uid="{00000000-0005-0000-0000-00003B300000}"/>
    <cellStyle name="20% - Accent5 2 2 46 6" xfId="12349" xr:uid="{00000000-0005-0000-0000-00003C300000}"/>
    <cellStyle name="20% - Accent5 2 2 46 7" xfId="12350" xr:uid="{00000000-0005-0000-0000-00003D300000}"/>
    <cellStyle name="20% - Accent5 2 2 46 8" xfId="12351" xr:uid="{00000000-0005-0000-0000-00003E300000}"/>
    <cellStyle name="20% - Accent5 2 2 46 9" xfId="12352" xr:uid="{00000000-0005-0000-0000-00003F300000}"/>
    <cellStyle name="20% - Accent5 2 2 47" xfId="12353" xr:uid="{00000000-0005-0000-0000-000040300000}"/>
    <cellStyle name="20% - Accent5 2 2 47 10" xfId="12354" xr:uid="{00000000-0005-0000-0000-000041300000}"/>
    <cellStyle name="20% - Accent5 2 2 47 11" xfId="12355" xr:uid="{00000000-0005-0000-0000-000042300000}"/>
    <cellStyle name="20% - Accent5 2 2 47 12" xfId="12356" xr:uid="{00000000-0005-0000-0000-000043300000}"/>
    <cellStyle name="20% - Accent5 2 2 47 13" xfId="12357" xr:uid="{00000000-0005-0000-0000-000044300000}"/>
    <cellStyle name="20% - Accent5 2 2 47 14" xfId="12358" xr:uid="{00000000-0005-0000-0000-000045300000}"/>
    <cellStyle name="20% - Accent5 2 2 47 15" xfId="12359" xr:uid="{00000000-0005-0000-0000-000046300000}"/>
    <cellStyle name="20% - Accent5 2 2 47 16" xfId="12360" xr:uid="{00000000-0005-0000-0000-000047300000}"/>
    <cellStyle name="20% - Accent5 2 2 47 17" xfId="12361" xr:uid="{00000000-0005-0000-0000-000048300000}"/>
    <cellStyle name="20% - Accent5 2 2 47 18" xfId="12362" xr:uid="{00000000-0005-0000-0000-000049300000}"/>
    <cellStyle name="20% - Accent5 2 2 47 19" xfId="12363" xr:uid="{00000000-0005-0000-0000-00004A300000}"/>
    <cellStyle name="20% - Accent5 2 2 47 2" xfId="12364" xr:uid="{00000000-0005-0000-0000-00004B300000}"/>
    <cellStyle name="20% - Accent5 2 2 47 3" xfId="12365" xr:uid="{00000000-0005-0000-0000-00004C300000}"/>
    <cellStyle name="20% - Accent5 2 2 47 4" xfId="12366" xr:uid="{00000000-0005-0000-0000-00004D300000}"/>
    <cellStyle name="20% - Accent5 2 2 47 5" xfId="12367" xr:uid="{00000000-0005-0000-0000-00004E300000}"/>
    <cellStyle name="20% - Accent5 2 2 47 6" xfId="12368" xr:uid="{00000000-0005-0000-0000-00004F300000}"/>
    <cellStyle name="20% - Accent5 2 2 47 7" xfId="12369" xr:uid="{00000000-0005-0000-0000-000050300000}"/>
    <cellStyle name="20% - Accent5 2 2 47 8" xfId="12370" xr:uid="{00000000-0005-0000-0000-000051300000}"/>
    <cellStyle name="20% - Accent5 2 2 47 9" xfId="12371" xr:uid="{00000000-0005-0000-0000-000052300000}"/>
    <cellStyle name="20% - Accent5 2 2 48" xfId="12372" xr:uid="{00000000-0005-0000-0000-000053300000}"/>
    <cellStyle name="20% - Accent5 2 2 48 10" xfId="12373" xr:uid="{00000000-0005-0000-0000-000054300000}"/>
    <cellStyle name="20% - Accent5 2 2 48 11" xfId="12374" xr:uid="{00000000-0005-0000-0000-000055300000}"/>
    <cellStyle name="20% - Accent5 2 2 48 12" xfId="12375" xr:uid="{00000000-0005-0000-0000-000056300000}"/>
    <cellStyle name="20% - Accent5 2 2 48 13" xfId="12376" xr:uid="{00000000-0005-0000-0000-000057300000}"/>
    <cellStyle name="20% - Accent5 2 2 48 14" xfId="12377" xr:uid="{00000000-0005-0000-0000-000058300000}"/>
    <cellStyle name="20% - Accent5 2 2 48 15" xfId="12378" xr:uid="{00000000-0005-0000-0000-000059300000}"/>
    <cellStyle name="20% - Accent5 2 2 48 16" xfId="12379" xr:uid="{00000000-0005-0000-0000-00005A300000}"/>
    <cellStyle name="20% - Accent5 2 2 48 17" xfId="12380" xr:uid="{00000000-0005-0000-0000-00005B300000}"/>
    <cellStyle name="20% - Accent5 2 2 48 18" xfId="12381" xr:uid="{00000000-0005-0000-0000-00005C300000}"/>
    <cellStyle name="20% - Accent5 2 2 48 19" xfId="12382" xr:uid="{00000000-0005-0000-0000-00005D300000}"/>
    <cellStyle name="20% - Accent5 2 2 48 2" xfId="12383" xr:uid="{00000000-0005-0000-0000-00005E300000}"/>
    <cellStyle name="20% - Accent5 2 2 48 3" xfId="12384" xr:uid="{00000000-0005-0000-0000-00005F300000}"/>
    <cellStyle name="20% - Accent5 2 2 48 4" xfId="12385" xr:uid="{00000000-0005-0000-0000-000060300000}"/>
    <cellStyle name="20% - Accent5 2 2 48 5" xfId="12386" xr:uid="{00000000-0005-0000-0000-000061300000}"/>
    <cellStyle name="20% - Accent5 2 2 48 6" xfId="12387" xr:uid="{00000000-0005-0000-0000-000062300000}"/>
    <cellStyle name="20% - Accent5 2 2 48 7" xfId="12388" xr:uid="{00000000-0005-0000-0000-000063300000}"/>
    <cellStyle name="20% - Accent5 2 2 48 8" xfId="12389" xr:uid="{00000000-0005-0000-0000-000064300000}"/>
    <cellStyle name="20% - Accent5 2 2 48 9" xfId="12390" xr:uid="{00000000-0005-0000-0000-000065300000}"/>
    <cellStyle name="20% - Accent5 2 2 49" xfId="12391" xr:uid="{00000000-0005-0000-0000-000066300000}"/>
    <cellStyle name="20% - Accent5 2 2 49 10" xfId="12392" xr:uid="{00000000-0005-0000-0000-000067300000}"/>
    <cellStyle name="20% - Accent5 2 2 49 11" xfId="12393" xr:uid="{00000000-0005-0000-0000-000068300000}"/>
    <cellStyle name="20% - Accent5 2 2 49 12" xfId="12394" xr:uid="{00000000-0005-0000-0000-000069300000}"/>
    <cellStyle name="20% - Accent5 2 2 49 13" xfId="12395" xr:uid="{00000000-0005-0000-0000-00006A300000}"/>
    <cellStyle name="20% - Accent5 2 2 49 14" xfId="12396" xr:uid="{00000000-0005-0000-0000-00006B300000}"/>
    <cellStyle name="20% - Accent5 2 2 49 15" xfId="12397" xr:uid="{00000000-0005-0000-0000-00006C300000}"/>
    <cellStyle name="20% - Accent5 2 2 49 16" xfId="12398" xr:uid="{00000000-0005-0000-0000-00006D300000}"/>
    <cellStyle name="20% - Accent5 2 2 49 17" xfId="12399" xr:uid="{00000000-0005-0000-0000-00006E300000}"/>
    <cellStyle name="20% - Accent5 2 2 49 18" xfId="12400" xr:uid="{00000000-0005-0000-0000-00006F300000}"/>
    <cellStyle name="20% - Accent5 2 2 49 19" xfId="12401" xr:uid="{00000000-0005-0000-0000-000070300000}"/>
    <cellStyle name="20% - Accent5 2 2 49 2" xfId="12402" xr:uid="{00000000-0005-0000-0000-000071300000}"/>
    <cellStyle name="20% - Accent5 2 2 49 3" xfId="12403" xr:uid="{00000000-0005-0000-0000-000072300000}"/>
    <cellStyle name="20% - Accent5 2 2 49 4" xfId="12404" xr:uid="{00000000-0005-0000-0000-000073300000}"/>
    <cellStyle name="20% - Accent5 2 2 49 5" xfId="12405" xr:uid="{00000000-0005-0000-0000-000074300000}"/>
    <cellStyle name="20% - Accent5 2 2 49 6" xfId="12406" xr:uid="{00000000-0005-0000-0000-000075300000}"/>
    <cellStyle name="20% - Accent5 2 2 49 7" xfId="12407" xr:uid="{00000000-0005-0000-0000-000076300000}"/>
    <cellStyle name="20% - Accent5 2 2 49 8" xfId="12408" xr:uid="{00000000-0005-0000-0000-000077300000}"/>
    <cellStyle name="20% - Accent5 2 2 49 9" xfId="12409" xr:uid="{00000000-0005-0000-0000-000078300000}"/>
    <cellStyle name="20% - Accent5 2 2 5" xfId="12410" xr:uid="{00000000-0005-0000-0000-000079300000}"/>
    <cellStyle name="20% - Accent5 2 2 5 10" xfId="12411" xr:uid="{00000000-0005-0000-0000-00007A300000}"/>
    <cellStyle name="20% - Accent5 2 2 5 11" xfId="12412" xr:uid="{00000000-0005-0000-0000-00007B300000}"/>
    <cellStyle name="20% - Accent5 2 2 5 12" xfId="12413" xr:uid="{00000000-0005-0000-0000-00007C300000}"/>
    <cellStyle name="20% - Accent5 2 2 5 13" xfId="12414" xr:uid="{00000000-0005-0000-0000-00007D300000}"/>
    <cellStyle name="20% - Accent5 2 2 5 14" xfId="12415" xr:uid="{00000000-0005-0000-0000-00007E300000}"/>
    <cellStyle name="20% - Accent5 2 2 5 15" xfId="12416" xr:uid="{00000000-0005-0000-0000-00007F300000}"/>
    <cellStyle name="20% - Accent5 2 2 5 16" xfId="12417" xr:uid="{00000000-0005-0000-0000-000080300000}"/>
    <cellStyle name="20% - Accent5 2 2 5 17" xfId="12418" xr:uid="{00000000-0005-0000-0000-000081300000}"/>
    <cellStyle name="20% - Accent5 2 2 5 18" xfId="12419" xr:uid="{00000000-0005-0000-0000-000082300000}"/>
    <cellStyle name="20% - Accent5 2 2 5 19" xfId="12420" xr:uid="{00000000-0005-0000-0000-000083300000}"/>
    <cellStyle name="20% - Accent5 2 2 5 2" xfId="12421" xr:uid="{00000000-0005-0000-0000-000084300000}"/>
    <cellStyle name="20% - Accent5 2 2 5 3" xfId="12422" xr:uid="{00000000-0005-0000-0000-000085300000}"/>
    <cellStyle name="20% - Accent5 2 2 5 4" xfId="12423" xr:uid="{00000000-0005-0000-0000-000086300000}"/>
    <cellStyle name="20% - Accent5 2 2 5 5" xfId="12424" xr:uid="{00000000-0005-0000-0000-000087300000}"/>
    <cellStyle name="20% - Accent5 2 2 5 6" xfId="12425" xr:uid="{00000000-0005-0000-0000-000088300000}"/>
    <cellStyle name="20% - Accent5 2 2 5 7" xfId="12426" xr:uid="{00000000-0005-0000-0000-000089300000}"/>
    <cellStyle name="20% - Accent5 2 2 5 8" xfId="12427" xr:uid="{00000000-0005-0000-0000-00008A300000}"/>
    <cellStyle name="20% - Accent5 2 2 5 9" xfId="12428" xr:uid="{00000000-0005-0000-0000-00008B300000}"/>
    <cellStyle name="20% - Accent5 2 2 50" xfId="12429" xr:uid="{00000000-0005-0000-0000-00008C300000}"/>
    <cellStyle name="20% - Accent5 2 2 50 10" xfId="12430" xr:uid="{00000000-0005-0000-0000-00008D300000}"/>
    <cellStyle name="20% - Accent5 2 2 50 11" xfId="12431" xr:uid="{00000000-0005-0000-0000-00008E300000}"/>
    <cellStyle name="20% - Accent5 2 2 50 12" xfId="12432" xr:uid="{00000000-0005-0000-0000-00008F300000}"/>
    <cellStyle name="20% - Accent5 2 2 50 13" xfId="12433" xr:uid="{00000000-0005-0000-0000-000090300000}"/>
    <cellStyle name="20% - Accent5 2 2 50 14" xfId="12434" xr:uid="{00000000-0005-0000-0000-000091300000}"/>
    <cellStyle name="20% - Accent5 2 2 50 15" xfId="12435" xr:uid="{00000000-0005-0000-0000-000092300000}"/>
    <cellStyle name="20% - Accent5 2 2 50 16" xfId="12436" xr:uid="{00000000-0005-0000-0000-000093300000}"/>
    <cellStyle name="20% - Accent5 2 2 50 17" xfId="12437" xr:uid="{00000000-0005-0000-0000-000094300000}"/>
    <cellStyle name="20% - Accent5 2 2 50 18" xfId="12438" xr:uid="{00000000-0005-0000-0000-000095300000}"/>
    <cellStyle name="20% - Accent5 2 2 50 19" xfId="12439" xr:uid="{00000000-0005-0000-0000-000096300000}"/>
    <cellStyle name="20% - Accent5 2 2 50 2" xfId="12440" xr:uid="{00000000-0005-0000-0000-000097300000}"/>
    <cellStyle name="20% - Accent5 2 2 50 3" xfId="12441" xr:uid="{00000000-0005-0000-0000-000098300000}"/>
    <cellStyle name="20% - Accent5 2 2 50 4" xfId="12442" xr:uid="{00000000-0005-0000-0000-000099300000}"/>
    <cellStyle name="20% - Accent5 2 2 50 5" xfId="12443" xr:uid="{00000000-0005-0000-0000-00009A300000}"/>
    <cellStyle name="20% - Accent5 2 2 50 6" xfId="12444" xr:uid="{00000000-0005-0000-0000-00009B300000}"/>
    <cellStyle name="20% - Accent5 2 2 50 7" xfId="12445" xr:uid="{00000000-0005-0000-0000-00009C300000}"/>
    <cellStyle name="20% - Accent5 2 2 50 8" xfId="12446" xr:uid="{00000000-0005-0000-0000-00009D300000}"/>
    <cellStyle name="20% - Accent5 2 2 50 9" xfId="12447" xr:uid="{00000000-0005-0000-0000-00009E300000}"/>
    <cellStyle name="20% - Accent5 2 2 51" xfId="12448" xr:uid="{00000000-0005-0000-0000-00009F300000}"/>
    <cellStyle name="20% - Accent5 2 2 51 10" xfId="12449" xr:uid="{00000000-0005-0000-0000-0000A0300000}"/>
    <cellStyle name="20% - Accent5 2 2 51 11" xfId="12450" xr:uid="{00000000-0005-0000-0000-0000A1300000}"/>
    <cellStyle name="20% - Accent5 2 2 51 12" xfId="12451" xr:uid="{00000000-0005-0000-0000-0000A2300000}"/>
    <cellStyle name="20% - Accent5 2 2 51 13" xfId="12452" xr:uid="{00000000-0005-0000-0000-0000A3300000}"/>
    <cellStyle name="20% - Accent5 2 2 51 14" xfId="12453" xr:uid="{00000000-0005-0000-0000-0000A4300000}"/>
    <cellStyle name="20% - Accent5 2 2 51 15" xfId="12454" xr:uid="{00000000-0005-0000-0000-0000A5300000}"/>
    <cellStyle name="20% - Accent5 2 2 51 16" xfId="12455" xr:uid="{00000000-0005-0000-0000-0000A6300000}"/>
    <cellStyle name="20% - Accent5 2 2 51 17" xfId="12456" xr:uid="{00000000-0005-0000-0000-0000A7300000}"/>
    <cellStyle name="20% - Accent5 2 2 51 18" xfId="12457" xr:uid="{00000000-0005-0000-0000-0000A8300000}"/>
    <cellStyle name="20% - Accent5 2 2 51 19" xfId="12458" xr:uid="{00000000-0005-0000-0000-0000A9300000}"/>
    <cellStyle name="20% - Accent5 2 2 51 2" xfId="12459" xr:uid="{00000000-0005-0000-0000-0000AA300000}"/>
    <cellStyle name="20% - Accent5 2 2 51 3" xfId="12460" xr:uid="{00000000-0005-0000-0000-0000AB300000}"/>
    <cellStyle name="20% - Accent5 2 2 51 4" xfId="12461" xr:uid="{00000000-0005-0000-0000-0000AC300000}"/>
    <cellStyle name="20% - Accent5 2 2 51 5" xfId="12462" xr:uid="{00000000-0005-0000-0000-0000AD300000}"/>
    <cellStyle name="20% - Accent5 2 2 51 6" xfId="12463" xr:uid="{00000000-0005-0000-0000-0000AE300000}"/>
    <cellStyle name="20% - Accent5 2 2 51 7" xfId="12464" xr:uid="{00000000-0005-0000-0000-0000AF300000}"/>
    <cellStyle name="20% - Accent5 2 2 51 8" xfId="12465" xr:uid="{00000000-0005-0000-0000-0000B0300000}"/>
    <cellStyle name="20% - Accent5 2 2 51 9" xfId="12466" xr:uid="{00000000-0005-0000-0000-0000B1300000}"/>
    <cellStyle name="20% - Accent5 2 2 52" xfId="12467" xr:uid="{00000000-0005-0000-0000-0000B2300000}"/>
    <cellStyle name="20% - Accent5 2 2 52 10" xfId="12468" xr:uid="{00000000-0005-0000-0000-0000B3300000}"/>
    <cellStyle name="20% - Accent5 2 2 52 11" xfId="12469" xr:uid="{00000000-0005-0000-0000-0000B4300000}"/>
    <cellStyle name="20% - Accent5 2 2 52 12" xfId="12470" xr:uid="{00000000-0005-0000-0000-0000B5300000}"/>
    <cellStyle name="20% - Accent5 2 2 52 13" xfId="12471" xr:uid="{00000000-0005-0000-0000-0000B6300000}"/>
    <cellStyle name="20% - Accent5 2 2 52 14" xfId="12472" xr:uid="{00000000-0005-0000-0000-0000B7300000}"/>
    <cellStyle name="20% - Accent5 2 2 52 15" xfId="12473" xr:uid="{00000000-0005-0000-0000-0000B8300000}"/>
    <cellStyle name="20% - Accent5 2 2 52 16" xfId="12474" xr:uid="{00000000-0005-0000-0000-0000B9300000}"/>
    <cellStyle name="20% - Accent5 2 2 52 17" xfId="12475" xr:uid="{00000000-0005-0000-0000-0000BA300000}"/>
    <cellStyle name="20% - Accent5 2 2 52 18" xfId="12476" xr:uid="{00000000-0005-0000-0000-0000BB300000}"/>
    <cellStyle name="20% - Accent5 2 2 52 19" xfId="12477" xr:uid="{00000000-0005-0000-0000-0000BC300000}"/>
    <cellStyle name="20% - Accent5 2 2 52 2" xfId="12478" xr:uid="{00000000-0005-0000-0000-0000BD300000}"/>
    <cellStyle name="20% - Accent5 2 2 52 3" xfId="12479" xr:uid="{00000000-0005-0000-0000-0000BE300000}"/>
    <cellStyle name="20% - Accent5 2 2 52 4" xfId="12480" xr:uid="{00000000-0005-0000-0000-0000BF300000}"/>
    <cellStyle name="20% - Accent5 2 2 52 5" xfId="12481" xr:uid="{00000000-0005-0000-0000-0000C0300000}"/>
    <cellStyle name="20% - Accent5 2 2 52 6" xfId="12482" xr:uid="{00000000-0005-0000-0000-0000C1300000}"/>
    <cellStyle name="20% - Accent5 2 2 52 7" xfId="12483" xr:uid="{00000000-0005-0000-0000-0000C2300000}"/>
    <cellStyle name="20% - Accent5 2 2 52 8" xfId="12484" xr:uid="{00000000-0005-0000-0000-0000C3300000}"/>
    <cellStyle name="20% - Accent5 2 2 52 9" xfId="12485" xr:uid="{00000000-0005-0000-0000-0000C4300000}"/>
    <cellStyle name="20% - Accent5 2 2 53" xfId="12486" xr:uid="{00000000-0005-0000-0000-0000C5300000}"/>
    <cellStyle name="20% - Accent5 2 2 53 10" xfId="12487" xr:uid="{00000000-0005-0000-0000-0000C6300000}"/>
    <cellStyle name="20% - Accent5 2 2 53 11" xfId="12488" xr:uid="{00000000-0005-0000-0000-0000C7300000}"/>
    <cellStyle name="20% - Accent5 2 2 53 12" xfId="12489" xr:uid="{00000000-0005-0000-0000-0000C8300000}"/>
    <cellStyle name="20% - Accent5 2 2 53 13" xfId="12490" xr:uid="{00000000-0005-0000-0000-0000C9300000}"/>
    <cellStyle name="20% - Accent5 2 2 53 14" xfId="12491" xr:uid="{00000000-0005-0000-0000-0000CA300000}"/>
    <cellStyle name="20% - Accent5 2 2 53 15" xfId="12492" xr:uid="{00000000-0005-0000-0000-0000CB300000}"/>
    <cellStyle name="20% - Accent5 2 2 53 16" xfId="12493" xr:uid="{00000000-0005-0000-0000-0000CC300000}"/>
    <cellStyle name="20% - Accent5 2 2 53 17" xfId="12494" xr:uid="{00000000-0005-0000-0000-0000CD300000}"/>
    <cellStyle name="20% - Accent5 2 2 53 18" xfId="12495" xr:uid="{00000000-0005-0000-0000-0000CE300000}"/>
    <cellStyle name="20% - Accent5 2 2 53 19" xfId="12496" xr:uid="{00000000-0005-0000-0000-0000CF300000}"/>
    <cellStyle name="20% - Accent5 2 2 53 2" xfId="12497" xr:uid="{00000000-0005-0000-0000-0000D0300000}"/>
    <cellStyle name="20% - Accent5 2 2 53 3" xfId="12498" xr:uid="{00000000-0005-0000-0000-0000D1300000}"/>
    <cellStyle name="20% - Accent5 2 2 53 4" xfId="12499" xr:uid="{00000000-0005-0000-0000-0000D2300000}"/>
    <cellStyle name="20% - Accent5 2 2 53 5" xfId="12500" xr:uid="{00000000-0005-0000-0000-0000D3300000}"/>
    <cellStyle name="20% - Accent5 2 2 53 6" xfId="12501" xr:uid="{00000000-0005-0000-0000-0000D4300000}"/>
    <cellStyle name="20% - Accent5 2 2 53 7" xfId="12502" xr:uid="{00000000-0005-0000-0000-0000D5300000}"/>
    <cellStyle name="20% - Accent5 2 2 53 8" xfId="12503" xr:uid="{00000000-0005-0000-0000-0000D6300000}"/>
    <cellStyle name="20% - Accent5 2 2 53 9" xfId="12504" xr:uid="{00000000-0005-0000-0000-0000D7300000}"/>
    <cellStyle name="20% - Accent5 2 2 54" xfId="12505" xr:uid="{00000000-0005-0000-0000-0000D8300000}"/>
    <cellStyle name="20% - Accent5 2 2 54 10" xfId="12506" xr:uid="{00000000-0005-0000-0000-0000D9300000}"/>
    <cellStyle name="20% - Accent5 2 2 54 11" xfId="12507" xr:uid="{00000000-0005-0000-0000-0000DA300000}"/>
    <cellStyle name="20% - Accent5 2 2 54 12" xfId="12508" xr:uid="{00000000-0005-0000-0000-0000DB300000}"/>
    <cellStyle name="20% - Accent5 2 2 54 13" xfId="12509" xr:uid="{00000000-0005-0000-0000-0000DC300000}"/>
    <cellStyle name="20% - Accent5 2 2 54 14" xfId="12510" xr:uid="{00000000-0005-0000-0000-0000DD300000}"/>
    <cellStyle name="20% - Accent5 2 2 54 15" xfId="12511" xr:uid="{00000000-0005-0000-0000-0000DE300000}"/>
    <cellStyle name="20% - Accent5 2 2 54 16" xfId="12512" xr:uid="{00000000-0005-0000-0000-0000DF300000}"/>
    <cellStyle name="20% - Accent5 2 2 54 17" xfId="12513" xr:uid="{00000000-0005-0000-0000-0000E0300000}"/>
    <cellStyle name="20% - Accent5 2 2 54 18" xfId="12514" xr:uid="{00000000-0005-0000-0000-0000E1300000}"/>
    <cellStyle name="20% - Accent5 2 2 54 19" xfId="12515" xr:uid="{00000000-0005-0000-0000-0000E2300000}"/>
    <cellStyle name="20% - Accent5 2 2 54 2" xfId="12516" xr:uid="{00000000-0005-0000-0000-0000E3300000}"/>
    <cellStyle name="20% - Accent5 2 2 54 3" xfId="12517" xr:uid="{00000000-0005-0000-0000-0000E4300000}"/>
    <cellStyle name="20% - Accent5 2 2 54 4" xfId="12518" xr:uid="{00000000-0005-0000-0000-0000E5300000}"/>
    <cellStyle name="20% - Accent5 2 2 54 5" xfId="12519" xr:uid="{00000000-0005-0000-0000-0000E6300000}"/>
    <cellStyle name="20% - Accent5 2 2 54 6" xfId="12520" xr:uid="{00000000-0005-0000-0000-0000E7300000}"/>
    <cellStyle name="20% - Accent5 2 2 54 7" xfId="12521" xr:uid="{00000000-0005-0000-0000-0000E8300000}"/>
    <cellStyle name="20% - Accent5 2 2 54 8" xfId="12522" xr:uid="{00000000-0005-0000-0000-0000E9300000}"/>
    <cellStyle name="20% - Accent5 2 2 54 9" xfId="12523" xr:uid="{00000000-0005-0000-0000-0000EA300000}"/>
    <cellStyle name="20% - Accent5 2 2 55" xfId="12524" xr:uid="{00000000-0005-0000-0000-0000EB300000}"/>
    <cellStyle name="20% - Accent5 2 2 55 10" xfId="12525" xr:uid="{00000000-0005-0000-0000-0000EC300000}"/>
    <cellStyle name="20% - Accent5 2 2 55 11" xfId="12526" xr:uid="{00000000-0005-0000-0000-0000ED300000}"/>
    <cellStyle name="20% - Accent5 2 2 55 12" xfId="12527" xr:uid="{00000000-0005-0000-0000-0000EE300000}"/>
    <cellStyle name="20% - Accent5 2 2 55 13" xfId="12528" xr:uid="{00000000-0005-0000-0000-0000EF300000}"/>
    <cellStyle name="20% - Accent5 2 2 55 14" xfId="12529" xr:uid="{00000000-0005-0000-0000-0000F0300000}"/>
    <cellStyle name="20% - Accent5 2 2 55 15" xfId="12530" xr:uid="{00000000-0005-0000-0000-0000F1300000}"/>
    <cellStyle name="20% - Accent5 2 2 55 16" xfId="12531" xr:uid="{00000000-0005-0000-0000-0000F2300000}"/>
    <cellStyle name="20% - Accent5 2 2 55 17" xfId="12532" xr:uid="{00000000-0005-0000-0000-0000F3300000}"/>
    <cellStyle name="20% - Accent5 2 2 55 18" xfId="12533" xr:uid="{00000000-0005-0000-0000-0000F4300000}"/>
    <cellStyle name="20% - Accent5 2 2 55 19" xfId="12534" xr:uid="{00000000-0005-0000-0000-0000F5300000}"/>
    <cellStyle name="20% - Accent5 2 2 55 2" xfId="12535" xr:uid="{00000000-0005-0000-0000-0000F6300000}"/>
    <cellStyle name="20% - Accent5 2 2 55 3" xfId="12536" xr:uid="{00000000-0005-0000-0000-0000F7300000}"/>
    <cellStyle name="20% - Accent5 2 2 55 4" xfId="12537" xr:uid="{00000000-0005-0000-0000-0000F8300000}"/>
    <cellStyle name="20% - Accent5 2 2 55 5" xfId="12538" xr:uid="{00000000-0005-0000-0000-0000F9300000}"/>
    <cellStyle name="20% - Accent5 2 2 55 6" xfId="12539" xr:uid="{00000000-0005-0000-0000-0000FA300000}"/>
    <cellStyle name="20% - Accent5 2 2 55 7" xfId="12540" xr:uid="{00000000-0005-0000-0000-0000FB300000}"/>
    <cellStyle name="20% - Accent5 2 2 55 8" xfId="12541" xr:uid="{00000000-0005-0000-0000-0000FC300000}"/>
    <cellStyle name="20% - Accent5 2 2 55 9" xfId="12542" xr:uid="{00000000-0005-0000-0000-0000FD300000}"/>
    <cellStyle name="20% - Accent5 2 2 56" xfId="12543" xr:uid="{00000000-0005-0000-0000-0000FE300000}"/>
    <cellStyle name="20% - Accent5 2 2 56 10" xfId="12544" xr:uid="{00000000-0005-0000-0000-0000FF300000}"/>
    <cellStyle name="20% - Accent5 2 2 56 11" xfId="12545" xr:uid="{00000000-0005-0000-0000-000000310000}"/>
    <cellStyle name="20% - Accent5 2 2 56 12" xfId="12546" xr:uid="{00000000-0005-0000-0000-000001310000}"/>
    <cellStyle name="20% - Accent5 2 2 56 13" xfId="12547" xr:uid="{00000000-0005-0000-0000-000002310000}"/>
    <cellStyle name="20% - Accent5 2 2 56 14" xfId="12548" xr:uid="{00000000-0005-0000-0000-000003310000}"/>
    <cellStyle name="20% - Accent5 2 2 56 15" xfId="12549" xr:uid="{00000000-0005-0000-0000-000004310000}"/>
    <cellStyle name="20% - Accent5 2 2 56 16" xfId="12550" xr:uid="{00000000-0005-0000-0000-000005310000}"/>
    <cellStyle name="20% - Accent5 2 2 56 17" xfId="12551" xr:uid="{00000000-0005-0000-0000-000006310000}"/>
    <cellStyle name="20% - Accent5 2 2 56 18" xfId="12552" xr:uid="{00000000-0005-0000-0000-000007310000}"/>
    <cellStyle name="20% - Accent5 2 2 56 19" xfId="12553" xr:uid="{00000000-0005-0000-0000-000008310000}"/>
    <cellStyle name="20% - Accent5 2 2 56 2" xfId="12554" xr:uid="{00000000-0005-0000-0000-000009310000}"/>
    <cellStyle name="20% - Accent5 2 2 56 3" xfId="12555" xr:uid="{00000000-0005-0000-0000-00000A310000}"/>
    <cellStyle name="20% - Accent5 2 2 56 4" xfId="12556" xr:uid="{00000000-0005-0000-0000-00000B310000}"/>
    <cellStyle name="20% - Accent5 2 2 56 5" xfId="12557" xr:uid="{00000000-0005-0000-0000-00000C310000}"/>
    <cellStyle name="20% - Accent5 2 2 56 6" xfId="12558" xr:uid="{00000000-0005-0000-0000-00000D310000}"/>
    <cellStyle name="20% - Accent5 2 2 56 7" xfId="12559" xr:uid="{00000000-0005-0000-0000-00000E310000}"/>
    <cellStyle name="20% - Accent5 2 2 56 8" xfId="12560" xr:uid="{00000000-0005-0000-0000-00000F310000}"/>
    <cellStyle name="20% - Accent5 2 2 56 9" xfId="12561" xr:uid="{00000000-0005-0000-0000-000010310000}"/>
    <cellStyle name="20% - Accent5 2 2 57" xfId="12562" xr:uid="{00000000-0005-0000-0000-000011310000}"/>
    <cellStyle name="20% - Accent5 2 2 57 10" xfId="12563" xr:uid="{00000000-0005-0000-0000-000012310000}"/>
    <cellStyle name="20% - Accent5 2 2 57 11" xfId="12564" xr:uid="{00000000-0005-0000-0000-000013310000}"/>
    <cellStyle name="20% - Accent5 2 2 57 12" xfId="12565" xr:uid="{00000000-0005-0000-0000-000014310000}"/>
    <cellStyle name="20% - Accent5 2 2 57 13" xfId="12566" xr:uid="{00000000-0005-0000-0000-000015310000}"/>
    <cellStyle name="20% - Accent5 2 2 57 14" xfId="12567" xr:uid="{00000000-0005-0000-0000-000016310000}"/>
    <cellStyle name="20% - Accent5 2 2 57 15" xfId="12568" xr:uid="{00000000-0005-0000-0000-000017310000}"/>
    <cellStyle name="20% - Accent5 2 2 57 16" xfId="12569" xr:uid="{00000000-0005-0000-0000-000018310000}"/>
    <cellStyle name="20% - Accent5 2 2 57 17" xfId="12570" xr:uid="{00000000-0005-0000-0000-000019310000}"/>
    <cellStyle name="20% - Accent5 2 2 57 18" xfId="12571" xr:uid="{00000000-0005-0000-0000-00001A310000}"/>
    <cellStyle name="20% - Accent5 2 2 57 19" xfId="12572" xr:uid="{00000000-0005-0000-0000-00001B310000}"/>
    <cellStyle name="20% - Accent5 2 2 57 2" xfId="12573" xr:uid="{00000000-0005-0000-0000-00001C310000}"/>
    <cellStyle name="20% - Accent5 2 2 57 3" xfId="12574" xr:uid="{00000000-0005-0000-0000-00001D310000}"/>
    <cellStyle name="20% - Accent5 2 2 57 4" xfId="12575" xr:uid="{00000000-0005-0000-0000-00001E310000}"/>
    <cellStyle name="20% - Accent5 2 2 57 5" xfId="12576" xr:uid="{00000000-0005-0000-0000-00001F310000}"/>
    <cellStyle name="20% - Accent5 2 2 57 6" xfId="12577" xr:uid="{00000000-0005-0000-0000-000020310000}"/>
    <cellStyle name="20% - Accent5 2 2 57 7" xfId="12578" xr:uid="{00000000-0005-0000-0000-000021310000}"/>
    <cellStyle name="20% - Accent5 2 2 57 8" xfId="12579" xr:uid="{00000000-0005-0000-0000-000022310000}"/>
    <cellStyle name="20% - Accent5 2 2 57 9" xfId="12580" xr:uid="{00000000-0005-0000-0000-000023310000}"/>
    <cellStyle name="20% - Accent5 2 2 58" xfId="12581" xr:uid="{00000000-0005-0000-0000-000024310000}"/>
    <cellStyle name="20% - Accent5 2 2 58 10" xfId="12582" xr:uid="{00000000-0005-0000-0000-000025310000}"/>
    <cellStyle name="20% - Accent5 2 2 58 11" xfId="12583" xr:uid="{00000000-0005-0000-0000-000026310000}"/>
    <cellStyle name="20% - Accent5 2 2 58 12" xfId="12584" xr:uid="{00000000-0005-0000-0000-000027310000}"/>
    <cellStyle name="20% - Accent5 2 2 58 13" xfId="12585" xr:uid="{00000000-0005-0000-0000-000028310000}"/>
    <cellStyle name="20% - Accent5 2 2 58 14" xfId="12586" xr:uid="{00000000-0005-0000-0000-000029310000}"/>
    <cellStyle name="20% - Accent5 2 2 58 15" xfId="12587" xr:uid="{00000000-0005-0000-0000-00002A310000}"/>
    <cellStyle name="20% - Accent5 2 2 58 16" xfId="12588" xr:uid="{00000000-0005-0000-0000-00002B310000}"/>
    <cellStyle name="20% - Accent5 2 2 58 17" xfId="12589" xr:uid="{00000000-0005-0000-0000-00002C310000}"/>
    <cellStyle name="20% - Accent5 2 2 58 18" xfId="12590" xr:uid="{00000000-0005-0000-0000-00002D310000}"/>
    <cellStyle name="20% - Accent5 2 2 58 19" xfId="12591" xr:uid="{00000000-0005-0000-0000-00002E310000}"/>
    <cellStyle name="20% - Accent5 2 2 58 2" xfId="12592" xr:uid="{00000000-0005-0000-0000-00002F310000}"/>
    <cellStyle name="20% - Accent5 2 2 58 3" xfId="12593" xr:uid="{00000000-0005-0000-0000-000030310000}"/>
    <cellStyle name="20% - Accent5 2 2 58 4" xfId="12594" xr:uid="{00000000-0005-0000-0000-000031310000}"/>
    <cellStyle name="20% - Accent5 2 2 58 5" xfId="12595" xr:uid="{00000000-0005-0000-0000-000032310000}"/>
    <cellStyle name="20% - Accent5 2 2 58 6" xfId="12596" xr:uid="{00000000-0005-0000-0000-000033310000}"/>
    <cellStyle name="20% - Accent5 2 2 58 7" xfId="12597" xr:uid="{00000000-0005-0000-0000-000034310000}"/>
    <cellStyle name="20% - Accent5 2 2 58 8" xfId="12598" xr:uid="{00000000-0005-0000-0000-000035310000}"/>
    <cellStyle name="20% - Accent5 2 2 58 9" xfId="12599" xr:uid="{00000000-0005-0000-0000-000036310000}"/>
    <cellStyle name="20% - Accent5 2 2 59" xfId="12600" xr:uid="{00000000-0005-0000-0000-000037310000}"/>
    <cellStyle name="20% - Accent5 2 2 59 10" xfId="12601" xr:uid="{00000000-0005-0000-0000-000038310000}"/>
    <cellStyle name="20% - Accent5 2 2 59 11" xfId="12602" xr:uid="{00000000-0005-0000-0000-000039310000}"/>
    <cellStyle name="20% - Accent5 2 2 59 12" xfId="12603" xr:uid="{00000000-0005-0000-0000-00003A310000}"/>
    <cellStyle name="20% - Accent5 2 2 59 13" xfId="12604" xr:uid="{00000000-0005-0000-0000-00003B310000}"/>
    <cellStyle name="20% - Accent5 2 2 59 14" xfId="12605" xr:uid="{00000000-0005-0000-0000-00003C310000}"/>
    <cellStyle name="20% - Accent5 2 2 59 15" xfId="12606" xr:uid="{00000000-0005-0000-0000-00003D310000}"/>
    <cellStyle name="20% - Accent5 2 2 59 16" xfId="12607" xr:uid="{00000000-0005-0000-0000-00003E310000}"/>
    <cellStyle name="20% - Accent5 2 2 59 17" xfId="12608" xr:uid="{00000000-0005-0000-0000-00003F310000}"/>
    <cellStyle name="20% - Accent5 2 2 59 18" xfId="12609" xr:uid="{00000000-0005-0000-0000-000040310000}"/>
    <cellStyle name="20% - Accent5 2 2 59 19" xfId="12610" xr:uid="{00000000-0005-0000-0000-000041310000}"/>
    <cellStyle name="20% - Accent5 2 2 59 2" xfId="12611" xr:uid="{00000000-0005-0000-0000-000042310000}"/>
    <cellStyle name="20% - Accent5 2 2 59 3" xfId="12612" xr:uid="{00000000-0005-0000-0000-000043310000}"/>
    <cellStyle name="20% - Accent5 2 2 59 4" xfId="12613" xr:uid="{00000000-0005-0000-0000-000044310000}"/>
    <cellStyle name="20% - Accent5 2 2 59 5" xfId="12614" xr:uid="{00000000-0005-0000-0000-000045310000}"/>
    <cellStyle name="20% - Accent5 2 2 59 6" xfId="12615" xr:uid="{00000000-0005-0000-0000-000046310000}"/>
    <cellStyle name="20% - Accent5 2 2 59 7" xfId="12616" xr:uid="{00000000-0005-0000-0000-000047310000}"/>
    <cellStyle name="20% - Accent5 2 2 59 8" xfId="12617" xr:uid="{00000000-0005-0000-0000-000048310000}"/>
    <cellStyle name="20% - Accent5 2 2 59 9" xfId="12618" xr:uid="{00000000-0005-0000-0000-000049310000}"/>
    <cellStyle name="20% - Accent5 2 2 6" xfId="12619" xr:uid="{00000000-0005-0000-0000-00004A310000}"/>
    <cellStyle name="20% - Accent5 2 2 6 10" xfId="12620" xr:uid="{00000000-0005-0000-0000-00004B310000}"/>
    <cellStyle name="20% - Accent5 2 2 6 11" xfId="12621" xr:uid="{00000000-0005-0000-0000-00004C310000}"/>
    <cellStyle name="20% - Accent5 2 2 6 12" xfId="12622" xr:uid="{00000000-0005-0000-0000-00004D310000}"/>
    <cellStyle name="20% - Accent5 2 2 6 13" xfId="12623" xr:uid="{00000000-0005-0000-0000-00004E310000}"/>
    <cellStyle name="20% - Accent5 2 2 6 14" xfId="12624" xr:uid="{00000000-0005-0000-0000-00004F310000}"/>
    <cellStyle name="20% - Accent5 2 2 6 15" xfId="12625" xr:uid="{00000000-0005-0000-0000-000050310000}"/>
    <cellStyle name="20% - Accent5 2 2 6 16" xfId="12626" xr:uid="{00000000-0005-0000-0000-000051310000}"/>
    <cellStyle name="20% - Accent5 2 2 6 17" xfId="12627" xr:uid="{00000000-0005-0000-0000-000052310000}"/>
    <cellStyle name="20% - Accent5 2 2 6 18" xfId="12628" xr:uid="{00000000-0005-0000-0000-000053310000}"/>
    <cellStyle name="20% - Accent5 2 2 6 19" xfId="12629" xr:uid="{00000000-0005-0000-0000-000054310000}"/>
    <cellStyle name="20% - Accent5 2 2 6 2" xfId="12630" xr:uid="{00000000-0005-0000-0000-000055310000}"/>
    <cellStyle name="20% - Accent5 2 2 6 3" xfId="12631" xr:uid="{00000000-0005-0000-0000-000056310000}"/>
    <cellStyle name="20% - Accent5 2 2 6 4" xfId="12632" xr:uid="{00000000-0005-0000-0000-000057310000}"/>
    <cellStyle name="20% - Accent5 2 2 6 5" xfId="12633" xr:uid="{00000000-0005-0000-0000-000058310000}"/>
    <cellStyle name="20% - Accent5 2 2 6 6" xfId="12634" xr:uid="{00000000-0005-0000-0000-000059310000}"/>
    <cellStyle name="20% - Accent5 2 2 6 7" xfId="12635" xr:uid="{00000000-0005-0000-0000-00005A310000}"/>
    <cellStyle name="20% - Accent5 2 2 6 8" xfId="12636" xr:uid="{00000000-0005-0000-0000-00005B310000}"/>
    <cellStyle name="20% - Accent5 2 2 6 9" xfId="12637" xr:uid="{00000000-0005-0000-0000-00005C310000}"/>
    <cellStyle name="20% - Accent5 2 2 60" xfId="12638" xr:uid="{00000000-0005-0000-0000-00005D310000}"/>
    <cellStyle name="20% - Accent5 2 2 60 10" xfId="12639" xr:uid="{00000000-0005-0000-0000-00005E310000}"/>
    <cellStyle name="20% - Accent5 2 2 60 11" xfId="12640" xr:uid="{00000000-0005-0000-0000-00005F310000}"/>
    <cellStyle name="20% - Accent5 2 2 60 12" xfId="12641" xr:uid="{00000000-0005-0000-0000-000060310000}"/>
    <cellStyle name="20% - Accent5 2 2 60 13" xfId="12642" xr:uid="{00000000-0005-0000-0000-000061310000}"/>
    <cellStyle name="20% - Accent5 2 2 60 14" xfId="12643" xr:uid="{00000000-0005-0000-0000-000062310000}"/>
    <cellStyle name="20% - Accent5 2 2 60 15" xfId="12644" xr:uid="{00000000-0005-0000-0000-000063310000}"/>
    <cellStyle name="20% - Accent5 2 2 60 16" xfId="12645" xr:uid="{00000000-0005-0000-0000-000064310000}"/>
    <cellStyle name="20% - Accent5 2 2 60 17" xfId="12646" xr:uid="{00000000-0005-0000-0000-000065310000}"/>
    <cellStyle name="20% - Accent5 2 2 60 18" xfId="12647" xr:uid="{00000000-0005-0000-0000-000066310000}"/>
    <cellStyle name="20% - Accent5 2 2 60 19" xfId="12648" xr:uid="{00000000-0005-0000-0000-000067310000}"/>
    <cellStyle name="20% - Accent5 2 2 60 2" xfId="12649" xr:uid="{00000000-0005-0000-0000-000068310000}"/>
    <cellStyle name="20% - Accent5 2 2 60 3" xfId="12650" xr:uid="{00000000-0005-0000-0000-000069310000}"/>
    <cellStyle name="20% - Accent5 2 2 60 4" xfId="12651" xr:uid="{00000000-0005-0000-0000-00006A310000}"/>
    <cellStyle name="20% - Accent5 2 2 60 5" xfId="12652" xr:uid="{00000000-0005-0000-0000-00006B310000}"/>
    <cellStyle name="20% - Accent5 2 2 60 6" xfId="12653" xr:uid="{00000000-0005-0000-0000-00006C310000}"/>
    <cellStyle name="20% - Accent5 2 2 60 7" xfId="12654" xr:uid="{00000000-0005-0000-0000-00006D310000}"/>
    <cellStyle name="20% - Accent5 2 2 60 8" xfId="12655" xr:uid="{00000000-0005-0000-0000-00006E310000}"/>
    <cellStyle name="20% - Accent5 2 2 60 9" xfId="12656" xr:uid="{00000000-0005-0000-0000-00006F310000}"/>
    <cellStyle name="20% - Accent5 2 2 61" xfId="12657" xr:uid="{00000000-0005-0000-0000-000070310000}"/>
    <cellStyle name="20% - Accent5 2 2 61 10" xfId="12658" xr:uid="{00000000-0005-0000-0000-000071310000}"/>
    <cellStyle name="20% - Accent5 2 2 61 11" xfId="12659" xr:uid="{00000000-0005-0000-0000-000072310000}"/>
    <cellStyle name="20% - Accent5 2 2 61 12" xfId="12660" xr:uid="{00000000-0005-0000-0000-000073310000}"/>
    <cellStyle name="20% - Accent5 2 2 61 13" xfId="12661" xr:uid="{00000000-0005-0000-0000-000074310000}"/>
    <cellStyle name="20% - Accent5 2 2 61 14" xfId="12662" xr:uid="{00000000-0005-0000-0000-000075310000}"/>
    <cellStyle name="20% - Accent5 2 2 61 15" xfId="12663" xr:uid="{00000000-0005-0000-0000-000076310000}"/>
    <cellStyle name="20% - Accent5 2 2 61 16" xfId="12664" xr:uid="{00000000-0005-0000-0000-000077310000}"/>
    <cellStyle name="20% - Accent5 2 2 61 17" xfId="12665" xr:uid="{00000000-0005-0000-0000-000078310000}"/>
    <cellStyle name="20% - Accent5 2 2 61 18" xfId="12666" xr:uid="{00000000-0005-0000-0000-000079310000}"/>
    <cellStyle name="20% - Accent5 2 2 61 19" xfId="12667" xr:uid="{00000000-0005-0000-0000-00007A310000}"/>
    <cellStyle name="20% - Accent5 2 2 61 2" xfId="12668" xr:uid="{00000000-0005-0000-0000-00007B310000}"/>
    <cellStyle name="20% - Accent5 2 2 61 3" xfId="12669" xr:uid="{00000000-0005-0000-0000-00007C310000}"/>
    <cellStyle name="20% - Accent5 2 2 61 4" xfId="12670" xr:uid="{00000000-0005-0000-0000-00007D310000}"/>
    <cellStyle name="20% - Accent5 2 2 61 5" xfId="12671" xr:uid="{00000000-0005-0000-0000-00007E310000}"/>
    <cellStyle name="20% - Accent5 2 2 61 6" xfId="12672" xr:uid="{00000000-0005-0000-0000-00007F310000}"/>
    <cellStyle name="20% - Accent5 2 2 61 7" xfId="12673" xr:uid="{00000000-0005-0000-0000-000080310000}"/>
    <cellStyle name="20% - Accent5 2 2 61 8" xfId="12674" xr:uid="{00000000-0005-0000-0000-000081310000}"/>
    <cellStyle name="20% - Accent5 2 2 61 9" xfId="12675" xr:uid="{00000000-0005-0000-0000-000082310000}"/>
    <cellStyle name="20% - Accent5 2 2 62" xfId="12676" xr:uid="{00000000-0005-0000-0000-000083310000}"/>
    <cellStyle name="20% - Accent5 2 2 62 10" xfId="12677" xr:uid="{00000000-0005-0000-0000-000084310000}"/>
    <cellStyle name="20% - Accent5 2 2 62 11" xfId="12678" xr:uid="{00000000-0005-0000-0000-000085310000}"/>
    <cellStyle name="20% - Accent5 2 2 62 12" xfId="12679" xr:uid="{00000000-0005-0000-0000-000086310000}"/>
    <cellStyle name="20% - Accent5 2 2 62 13" xfId="12680" xr:uid="{00000000-0005-0000-0000-000087310000}"/>
    <cellStyle name="20% - Accent5 2 2 62 14" xfId="12681" xr:uid="{00000000-0005-0000-0000-000088310000}"/>
    <cellStyle name="20% - Accent5 2 2 62 15" xfId="12682" xr:uid="{00000000-0005-0000-0000-000089310000}"/>
    <cellStyle name="20% - Accent5 2 2 62 16" xfId="12683" xr:uid="{00000000-0005-0000-0000-00008A310000}"/>
    <cellStyle name="20% - Accent5 2 2 62 17" xfId="12684" xr:uid="{00000000-0005-0000-0000-00008B310000}"/>
    <cellStyle name="20% - Accent5 2 2 62 18" xfId="12685" xr:uid="{00000000-0005-0000-0000-00008C310000}"/>
    <cellStyle name="20% - Accent5 2 2 62 19" xfId="12686" xr:uid="{00000000-0005-0000-0000-00008D310000}"/>
    <cellStyle name="20% - Accent5 2 2 62 2" xfId="12687" xr:uid="{00000000-0005-0000-0000-00008E310000}"/>
    <cellStyle name="20% - Accent5 2 2 62 3" xfId="12688" xr:uid="{00000000-0005-0000-0000-00008F310000}"/>
    <cellStyle name="20% - Accent5 2 2 62 4" xfId="12689" xr:uid="{00000000-0005-0000-0000-000090310000}"/>
    <cellStyle name="20% - Accent5 2 2 62 5" xfId="12690" xr:uid="{00000000-0005-0000-0000-000091310000}"/>
    <cellStyle name="20% - Accent5 2 2 62 6" xfId="12691" xr:uid="{00000000-0005-0000-0000-000092310000}"/>
    <cellStyle name="20% - Accent5 2 2 62 7" xfId="12692" xr:uid="{00000000-0005-0000-0000-000093310000}"/>
    <cellStyle name="20% - Accent5 2 2 62 8" xfId="12693" xr:uid="{00000000-0005-0000-0000-000094310000}"/>
    <cellStyle name="20% - Accent5 2 2 62 9" xfId="12694" xr:uid="{00000000-0005-0000-0000-000095310000}"/>
    <cellStyle name="20% - Accent5 2 2 63" xfId="12695" xr:uid="{00000000-0005-0000-0000-000096310000}"/>
    <cellStyle name="20% - Accent5 2 2 63 10" xfId="12696" xr:uid="{00000000-0005-0000-0000-000097310000}"/>
    <cellStyle name="20% - Accent5 2 2 63 11" xfId="12697" xr:uid="{00000000-0005-0000-0000-000098310000}"/>
    <cellStyle name="20% - Accent5 2 2 63 12" xfId="12698" xr:uid="{00000000-0005-0000-0000-000099310000}"/>
    <cellStyle name="20% - Accent5 2 2 63 13" xfId="12699" xr:uid="{00000000-0005-0000-0000-00009A310000}"/>
    <cellStyle name="20% - Accent5 2 2 63 14" xfId="12700" xr:uid="{00000000-0005-0000-0000-00009B310000}"/>
    <cellStyle name="20% - Accent5 2 2 63 15" xfId="12701" xr:uid="{00000000-0005-0000-0000-00009C310000}"/>
    <cellStyle name="20% - Accent5 2 2 63 16" xfId="12702" xr:uid="{00000000-0005-0000-0000-00009D310000}"/>
    <cellStyle name="20% - Accent5 2 2 63 17" xfId="12703" xr:uid="{00000000-0005-0000-0000-00009E310000}"/>
    <cellStyle name="20% - Accent5 2 2 63 18" xfId="12704" xr:uid="{00000000-0005-0000-0000-00009F310000}"/>
    <cellStyle name="20% - Accent5 2 2 63 19" xfId="12705" xr:uid="{00000000-0005-0000-0000-0000A0310000}"/>
    <cellStyle name="20% - Accent5 2 2 63 2" xfId="12706" xr:uid="{00000000-0005-0000-0000-0000A1310000}"/>
    <cellStyle name="20% - Accent5 2 2 63 3" xfId="12707" xr:uid="{00000000-0005-0000-0000-0000A2310000}"/>
    <cellStyle name="20% - Accent5 2 2 63 4" xfId="12708" xr:uid="{00000000-0005-0000-0000-0000A3310000}"/>
    <cellStyle name="20% - Accent5 2 2 63 5" xfId="12709" xr:uid="{00000000-0005-0000-0000-0000A4310000}"/>
    <cellStyle name="20% - Accent5 2 2 63 6" xfId="12710" xr:uid="{00000000-0005-0000-0000-0000A5310000}"/>
    <cellStyle name="20% - Accent5 2 2 63 7" xfId="12711" xr:uid="{00000000-0005-0000-0000-0000A6310000}"/>
    <cellStyle name="20% - Accent5 2 2 63 8" xfId="12712" xr:uid="{00000000-0005-0000-0000-0000A7310000}"/>
    <cellStyle name="20% - Accent5 2 2 63 9" xfId="12713" xr:uid="{00000000-0005-0000-0000-0000A8310000}"/>
    <cellStyle name="20% - Accent5 2 2 64" xfId="12714" xr:uid="{00000000-0005-0000-0000-0000A9310000}"/>
    <cellStyle name="20% - Accent5 2 2 64 10" xfId="12715" xr:uid="{00000000-0005-0000-0000-0000AA310000}"/>
    <cellStyle name="20% - Accent5 2 2 64 11" xfId="12716" xr:uid="{00000000-0005-0000-0000-0000AB310000}"/>
    <cellStyle name="20% - Accent5 2 2 64 12" xfId="12717" xr:uid="{00000000-0005-0000-0000-0000AC310000}"/>
    <cellStyle name="20% - Accent5 2 2 64 13" xfId="12718" xr:uid="{00000000-0005-0000-0000-0000AD310000}"/>
    <cellStyle name="20% - Accent5 2 2 64 14" xfId="12719" xr:uid="{00000000-0005-0000-0000-0000AE310000}"/>
    <cellStyle name="20% - Accent5 2 2 64 15" xfId="12720" xr:uid="{00000000-0005-0000-0000-0000AF310000}"/>
    <cellStyle name="20% - Accent5 2 2 64 16" xfId="12721" xr:uid="{00000000-0005-0000-0000-0000B0310000}"/>
    <cellStyle name="20% - Accent5 2 2 64 17" xfId="12722" xr:uid="{00000000-0005-0000-0000-0000B1310000}"/>
    <cellStyle name="20% - Accent5 2 2 64 18" xfId="12723" xr:uid="{00000000-0005-0000-0000-0000B2310000}"/>
    <cellStyle name="20% - Accent5 2 2 64 19" xfId="12724" xr:uid="{00000000-0005-0000-0000-0000B3310000}"/>
    <cellStyle name="20% - Accent5 2 2 64 2" xfId="12725" xr:uid="{00000000-0005-0000-0000-0000B4310000}"/>
    <cellStyle name="20% - Accent5 2 2 64 3" xfId="12726" xr:uid="{00000000-0005-0000-0000-0000B5310000}"/>
    <cellStyle name="20% - Accent5 2 2 64 4" xfId="12727" xr:uid="{00000000-0005-0000-0000-0000B6310000}"/>
    <cellStyle name="20% - Accent5 2 2 64 5" xfId="12728" xr:uid="{00000000-0005-0000-0000-0000B7310000}"/>
    <cellStyle name="20% - Accent5 2 2 64 6" xfId="12729" xr:uid="{00000000-0005-0000-0000-0000B8310000}"/>
    <cellStyle name="20% - Accent5 2 2 64 7" xfId="12730" xr:uid="{00000000-0005-0000-0000-0000B9310000}"/>
    <cellStyle name="20% - Accent5 2 2 64 8" xfId="12731" xr:uid="{00000000-0005-0000-0000-0000BA310000}"/>
    <cellStyle name="20% - Accent5 2 2 64 9" xfId="12732" xr:uid="{00000000-0005-0000-0000-0000BB310000}"/>
    <cellStyle name="20% - Accent5 2 2 65" xfId="12733" xr:uid="{00000000-0005-0000-0000-0000BC310000}"/>
    <cellStyle name="20% - Accent5 2 2 65 10" xfId="12734" xr:uid="{00000000-0005-0000-0000-0000BD310000}"/>
    <cellStyle name="20% - Accent5 2 2 65 11" xfId="12735" xr:uid="{00000000-0005-0000-0000-0000BE310000}"/>
    <cellStyle name="20% - Accent5 2 2 65 12" xfId="12736" xr:uid="{00000000-0005-0000-0000-0000BF310000}"/>
    <cellStyle name="20% - Accent5 2 2 65 13" xfId="12737" xr:uid="{00000000-0005-0000-0000-0000C0310000}"/>
    <cellStyle name="20% - Accent5 2 2 65 14" xfId="12738" xr:uid="{00000000-0005-0000-0000-0000C1310000}"/>
    <cellStyle name="20% - Accent5 2 2 65 15" xfId="12739" xr:uid="{00000000-0005-0000-0000-0000C2310000}"/>
    <cellStyle name="20% - Accent5 2 2 65 16" xfId="12740" xr:uid="{00000000-0005-0000-0000-0000C3310000}"/>
    <cellStyle name="20% - Accent5 2 2 65 17" xfId="12741" xr:uid="{00000000-0005-0000-0000-0000C4310000}"/>
    <cellStyle name="20% - Accent5 2 2 65 18" xfId="12742" xr:uid="{00000000-0005-0000-0000-0000C5310000}"/>
    <cellStyle name="20% - Accent5 2 2 65 19" xfId="12743" xr:uid="{00000000-0005-0000-0000-0000C6310000}"/>
    <cellStyle name="20% - Accent5 2 2 65 2" xfId="12744" xr:uid="{00000000-0005-0000-0000-0000C7310000}"/>
    <cellStyle name="20% - Accent5 2 2 65 3" xfId="12745" xr:uid="{00000000-0005-0000-0000-0000C8310000}"/>
    <cellStyle name="20% - Accent5 2 2 65 4" xfId="12746" xr:uid="{00000000-0005-0000-0000-0000C9310000}"/>
    <cellStyle name="20% - Accent5 2 2 65 5" xfId="12747" xr:uid="{00000000-0005-0000-0000-0000CA310000}"/>
    <cellStyle name="20% - Accent5 2 2 65 6" xfId="12748" xr:uid="{00000000-0005-0000-0000-0000CB310000}"/>
    <cellStyle name="20% - Accent5 2 2 65 7" xfId="12749" xr:uid="{00000000-0005-0000-0000-0000CC310000}"/>
    <cellStyle name="20% - Accent5 2 2 65 8" xfId="12750" xr:uid="{00000000-0005-0000-0000-0000CD310000}"/>
    <cellStyle name="20% - Accent5 2 2 65 9" xfId="12751" xr:uid="{00000000-0005-0000-0000-0000CE310000}"/>
    <cellStyle name="20% - Accent5 2 2 66" xfId="12752" xr:uid="{00000000-0005-0000-0000-0000CF310000}"/>
    <cellStyle name="20% - Accent5 2 2 66 10" xfId="12753" xr:uid="{00000000-0005-0000-0000-0000D0310000}"/>
    <cellStyle name="20% - Accent5 2 2 66 11" xfId="12754" xr:uid="{00000000-0005-0000-0000-0000D1310000}"/>
    <cellStyle name="20% - Accent5 2 2 66 12" xfId="12755" xr:uid="{00000000-0005-0000-0000-0000D2310000}"/>
    <cellStyle name="20% - Accent5 2 2 66 13" xfId="12756" xr:uid="{00000000-0005-0000-0000-0000D3310000}"/>
    <cellStyle name="20% - Accent5 2 2 66 14" xfId="12757" xr:uid="{00000000-0005-0000-0000-0000D4310000}"/>
    <cellStyle name="20% - Accent5 2 2 66 15" xfId="12758" xr:uid="{00000000-0005-0000-0000-0000D5310000}"/>
    <cellStyle name="20% - Accent5 2 2 66 16" xfId="12759" xr:uid="{00000000-0005-0000-0000-0000D6310000}"/>
    <cellStyle name="20% - Accent5 2 2 66 17" xfId="12760" xr:uid="{00000000-0005-0000-0000-0000D7310000}"/>
    <cellStyle name="20% - Accent5 2 2 66 18" xfId="12761" xr:uid="{00000000-0005-0000-0000-0000D8310000}"/>
    <cellStyle name="20% - Accent5 2 2 66 19" xfId="12762" xr:uid="{00000000-0005-0000-0000-0000D9310000}"/>
    <cellStyle name="20% - Accent5 2 2 66 2" xfId="12763" xr:uid="{00000000-0005-0000-0000-0000DA310000}"/>
    <cellStyle name="20% - Accent5 2 2 66 3" xfId="12764" xr:uid="{00000000-0005-0000-0000-0000DB310000}"/>
    <cellStyle name="20% - Accent5 2 2 66 4" xfId="12765" xr:uid="{00000000-0005-0000-0000-0000DC310000}"/>
    <cellStyle name="20% - Accent5 2 2 66 5" xfId="12766" xr:uid="{00000000-0005-0000-0000-0000DD310000}"/>
    <cellStyle name="20% - Accent5 2 2 66 6" xfId="12767" xr:uid="{00000000-0005-0000-0000-0000DE310000}"/>
    <cellStyle name="20% - Accent5 2 2 66 7" xfId="12768" xr:uid="{00000000-0005-0000-0000-0000DF310000}"/>
    <cellStyle name="20% - Accent5 2 2 66 8" xfId="12769" xr:uid="{00000000-0005-0000-0000-0000E0310000}"/>
    <cellStyle name="20% - Accent5 2 2 66 9" xfId="12770" xr:uid="{00000000-0005-0000-0000-0000E1310000}"/>
    <cellStyle name="20% - Accent5 2 2 67" xfId="12771" xr:uid="{00000000-0005-0000-0000-0000E2310000}"/>
    <cellStyle name="20% - Accent5 2 2 67 10" xfId="12772" xr:uid="{00000000-0005-0000-0000-0000E3310000}"/>
    <cellStyle name="20% - Accent5 2 2 67 11" xfId="12773" xr:uid="{00000000-0005-0000-0000-0000E4310000}"/>
    <cellStyle name="20% - Accent5 2 2 67 12" xfId="12774" xr:uid="{00000000-0005-0000-0000-0000E5310000}"/>
    <cellStyle name="20% - Accent5 2 2 67 13" xfId="12775" xr:uid="{00000000-0005-0000-0000-0000E6310000}"/>
    <cellStyle name="20% - Accent5 2 2 67 14" xfId="12776" xr:uid="{00000000-0005-0000-0000-0000E7310000}"/>
    <cellStyle name="20% - Accent5 2 2 67 15" xfId="12777" xr:uid="{00000000-0005-0000-0000-0000E8310000}"/>
    <cellStyle name="20% - Accent5 2 2 67 16" xfId="12778" xr:uid="{00000000-0005-0000-0000-0000E9310000}"/>
    <cellStyle name="20% - Accent5 2 2 67 17" xfId="12779" xr:uid="{00000000-0005-0000-0000-0000EA310000}"/>
    <cellStyle name="20% - Accent5 2 2 67 18" xfId="12780" xr:uid="{00000000-0005-0000-0000-0000EB310000}"/>
    <cellStyle name="20% - Accent5 2 2 67 19" xfId="12781" xr:uid="{00000000-0005-0000-0000-0000EC310000}"/>
    <cellStyle name="20% - Accent5 2 2 67 2" xfId="12782" xr:uid="{00000000-0005-0000-0000-0000ED310000}"/>
    <cellStyle name="20% - Accent5 2 2 67 3" xfId="12783" xr:uid="{00000000-0005-0000-0000-0000EE310000}"/>
    <cellStyle name="20% - Accent5 2 2 67 4" xfId="12784" xr:uid="{00000000-0005-0000-0000-0000EF310000}"/>
    <cellStyle name="20% - Accent5 2 2 67 5" xfId="12785" xr:uid="{00000000-0005-0000-0000-0000F0310000}"/>
    <cellStyle name="20% - Accent5 2 2 67 6" xfId="12786" xr:uid="{00000000-0005-0000-0000-0000F1310000}"/>
    <cellStyle name="20% - Accent5 2 2 67 7" xfId="12787" xr:uid="{00000000-0005-0000-0000-0000F2310000}"/>
    <cellStyle name="20% - Accent5 2 2 67 8" xfId="12788" xr:uid="{00000000-0005-0000-0000-0000F3310000}"/>
    <cellStyle name="20% - Accent5 2 2 67 9" xfId="12789" xr:uid="{00000000-0005-0000-0000-0000F4310000}"/>
    <cellStyle name="20% - Accent5 2 2 68" xfId="12790" xr:uid="{00000000-0005-0000-0000-0000F5310000}"/>
    <cellStyle name="20% - Accent5 2 2 68 10" xfId="12791" xr:uid="{00000000-0005-0000-0000-0000F6310000}"/>
    <cellStyle name="20% - Accent5 2 2 68 11" xfId="12792" xr:uid="{00000000-0005-0000-0000-0000F7310000}"/>
    <cellStyle name="20% - Accent5 2 2 68 12" xfId="12793" xr:uid="{00000000-0005-0000-0000-0000F8310000}"/>
    <cellStyle name="20% - Accent5 2 2 68 13" xfId="12794" xr:uid="{00000000-0005-0000-0000-0000F9310000}"/>
    <cellStyle name="20% - Accent5 2 2 68 14" xfId="12795" xr:uid="{00000000-0005-0000-0000-0000FA310000}"/>
    <cellStyle name="20% - Accent5 2 2 68 15" xfId="12796" xr:uid="{00000000-0005-0000-0000-0000FB310000}"/>
    <cellStyle name="20% - Accent5 2 2 68 16" xfId="12797" xr:uid="{00000000-0005-0000-0000-0000FC310000}"/>
    <cellStyle name="20% - Accent5 2 2 68 17" xfId="12798" xr:uid="{00000000-0005-0000-0000-0000FD310000}"/>
    <cellStyle name="20% - Accent5 2 2 68 18" xfId="12799" xr:uid="{00000000-0005-0000-0000-0000FE310000}"/>
    <cellStyle name="20% - Accent5 2 2 68 19" xfId="12800" xr:uid="{00000000-0005-0000-0000-0000FF310000}"/>
    <cellStyle name="20% - Accent5 2 2 68 2" xfId="12801" xr:uid="{00000000-0005-0000-0000-000000320000}"/>
    <cellStyle name="20% - Accent5 2 2 68 3" xfId="12802" xr:uid="{00000000-0005-0000-0000-000001320000}"/>
    <cellStyle name="20% - Accent5 2 2 68 4" xfId="12803" xr:uid="{00000000-0005-0000-0000-000002320000}"/>
    <cellStyle name="20% - Accent5 2 2 68 5" xfId="12804" xr:uid="{00000000-0005-0000-0000-000003320000}"/>
    <cellStyle name="20% - Accent5 2 2 68 6" xfId="12805" xr:uid="{00000000-0005-0000-0000-000004320000}"/>
    <cellStyle name="20% - Accent5 2 2 68 7" xfId="12806" xr:uid="{00000000-0005-0000-0000-000005320000}"/>
    <cellStyle name="20% - Accent5 2 2 68 8" xfId="12807" xr:uid="{00000000-0005-0000-0000-000006320000}"/>
    <cellStyle name="20% - Accent5 2 2 68 9" xfId="12808" xr:uid="{00000000-0005-0000-0000-000007320000}"/>
    <cellStyle name="20% - Accent5 2 2 69" xfId="12809" xr:uid="{00000000-0005-0000-0000-000008320000}"/>
    <cellStyle name="20% - Accent5 2 2 69 10" xfId="12810" xr:uid="{00000000-0005-0000-0000-000009320000}"/>
    <cellStyle name="20% - Accent5 2 2 69 11" xfId="12811" xr:uid="{00000000-0005-0000-0000-00000A320000}"/>
    <cellStyle name="20% - Accent5 2 2 69 12" xfId="12812" xr:uid="{00000000-0005-0000-0000-00000B320000}"/>
    <cellStyle name="20% - Accent5 2 2 69 13" xfId="12813" xr:uid="{00000000-0005-0000-0000-00000C320000}"/>
    <cellStyle name="20% - Accent5 2 2 69 14" xfId="12814" xr:uid="{00000000-0005-0000-0000-00000D320000}"/>
    <cellStyle name="20% - Accent5 2 2 69 15" xfId="12815" xr:uid="{00000000-0005-0000-0000-00000E320000}"/>
    <cellStyle name="20% - Accent5 2 2 69 16" xfId="12816" xr:uid="{00000000-0005-0000-0000-00000F320000}"/>
    <cellStyle name="20% - Accent5 2 2 69 17" xfId="12817" xr:uid="{00000000-0005-0000-0000-000010320000}"/>
    <cellStyle name="20% - Accent5 2 2 69 18" xfId="12818" xr:uid="{00000000-0005-0000-0000-000011320000}"/>
    <cellStyle name="20% - Accent5 2 2 69 19" xfId="12819" xr:uid="{00000000-0005-0000-0000-000012320000}"/>
    <cellStyle name="20% - Accent5 2 2 69 2" xfId="12820" xr:uid="{00000000-0005-0000-0000-000013320000}"/>
    <cellStyle name="20% - Accent5 2 2 69 3" xfId="12821" xr:uid="{00000000-0005-0000-0000-000014320000}"/>
    <cellStyle name="20% - Accent5 2 2 69 4" xfId="12822" xr:uid="{00000000-0005-0000-0000-000015320000}"/>
    <cellStyle name="20% - Accent5 2 2 69 5" xfId="12823" xr:uid="{00000000-0005-0000-0000-000016320000}"/>
    <cellStyle name="20% - Accent5 2 2 69 6" xfId="12824" xr:uid="{00000000-0005-0000-0000-000017320000}"/>
    <cellStyle name="20% - Accent5 2 2 69 7" xfId="12825" xr:uid="{00000000-0005-0000-0000-000018320000}"/>
    <cellStyle name="20% - Accent5 2 2 69 8" xfId="12826" xr:uid="{00000000-0005-0000-0000-000019320000}"/>
    <cellStyle name="20% - Accent5 2 2 69 9" xfId="12827" xr:uid="{00000000-0005-0000-0000-00001A320000}"/>
    <cellStyle name="20% - Accent5 2 2 7" xfId="12828" xr:uid="{00000000-0005-0000-0000-00001B320000}"/>
    <cellStyle name="20% - Accent5 2 2 7 10" xfId="12829" xr:uid="{00000000-0005-0000-0000-00001C320000}"/>
    <cellStyle name="20% - Accent5 2 2 7 11" xfId="12830" xr:uid="{00000000-0005-0000-0000-00001D320000}"/>
    <cellStyle name="20% - Accent5 2 2 7 12" xfId="12831" xr:uid="{00000000-0005-0000-0000-00001E320000}"/>
    <cellStyle name="20% - Accent5 2 2 7 13" xfId="12832" xr:uid="{00000000-0005-0000-0000-00001F320000}"/>
    <cellStyle name="20% - Accent5 2 2 7 14" xfId="12833" xr:uid="{00000000-0005-0000-0000-000020320000}"/>
    <cellStyle name="20% - Accent5 2 2 7 15" xfId="12834" xr:uid="{00000000-0005-0000-0000-000021320000}"/>
    <cellStyle name="20% - Accent5 2 2 7 16" xfId="12835" xr:uid="{00000000-0005-0000-0000-000022320000}"/>
    <cellStyle name="20% - Accent5 2 2 7 17" xfId="12836" xr:uid="{00000000-0005-0000-0000-000023320000}"/>
    <cellStyle name="20% - Accent5 2 2 7 18" xfId="12837" xr:uid="{00000000-0005-0000-0000-000024320000}"/>
    <cellStyle name="20% - Accent5 2 2 7 19" xfId="12838" xr:uid="{00000000-0005-0000-0000-000025320000}"/>
    <cellStyle name="20% - Accent5 2 2 7 2" xfId="12839" xr:uid="{00000000-0005-0000-0000-000026320000}"/>
    <cellStyle name="20% - Accent5 2 2 7 3" xfId="12840" xr:uid="{00000000-0005-0000-0000-000027320000}"/>
    <cellStyle name="20% - Accent5 2 2 7 4" xfId="12841" xr:uid="{00000000-0005-0000-0000-000028320000}"/>
    <cellStyle name="20% - Accent5 2 2 7 5" xfId="12842" xr:uid="{00000000-0005-0000-0000-000029320000}"/>
    <cellStyle name="20% - Accent5 2 2 7 6" xfId="12843" xr:uid="{00000000-0005-0000-0000-00002A320000}"/>
    <cellStyle name="20% - Accent5 2 2 7 7" xfId="12844" xr:uid="{00000000-0005-0000-0000-00002B320000}"/>
    <cellStyle name="20% - Accent5 2 2 7 8" xfId="12845" xr:uid="{00000000-0005-0000-0000-00002C320000}"/>
    <cellStyle name="20% - Accent5 2 2 7 9" xfId="12846" xr:uid="{00000000-0005-0000-0000-00002D320000}"/>
    <cellStyle name="20% - Accent5 2 2 70" xfId="12847" xr:uid="{00000000-0005-0000-0000-00002E320000}"/>
    <cellStyle name="20% - Accent5 2 2 70 10" xfId="12848" xr:uid="{00000000-0005-0000-0000-00002F320000}"/>
    <cellStyle name="20% - Accent5 2 2 70 11" xfId="12849" xr:uid="{00000000-0005-0000-0000-000030320000}"/>
    <cellStyle name="20% - Accent5 2 2 70 12" xfId="12850" xr:uid="{00000000-0005-0000-0000-000031320000}"/>
    <cellStyle name="20% - Accent5 2 2 70 13" xfId="12851" xr:uid="{00000000-0005-0000-0000-000032320000}"/>
    <cellStyle name="20% - Accent5 2 2 70 14" xfId="12852" xr:uid="{00000000-0005-0000-0000-000033320000}"/>
    <cellStyle name="20% - Accent5 2 2 70 15" xfId="12853" xr:uid="{00000000-0005-0000-0000-000034320000}"/>
    <cellStyle name="20% - Accent5 2 2 70 16" xfId="12854" xr:uid="{00000000-0005-0000-0000-000035320000}"/>
    <cellStyle name="20% - Accent5 2 2 70 17" xfId="12855" xr:uid="{00000000-0005-0000-0000-000036320000}"/>
    <cellStyle name="20% - Accent5 2 2 70 18" xfId="12856" xr:uid="{00000000-0005-0000-0000-000037320000}"/>
    <cellStyle name="20% - Accent5 2 2 70 19" xfId="12857" xr:uid="{00000000-0005-0000-0000-000038320000}"/>
    <cellStyle name="20% - Accent5 2 2 70 2" xfId="12858" xr:uid="{00000000-0005-0000-0000-000039320000}"/>
    <cellStyle name="20% - Accent5 2 2 70 3" xfId="12859" xr:uid="{00000000-0005-0000-0000-00003A320000}"/>
    <cellStyle name="20% - Accent5 2 2 70 4" xfId="12860" xr:uid="{00000000-0005-0000-0000-00003B320000}"/>
    <cellStyle name="20% - Accent5 2 2 70 5" xfId="12861" xr:uid="{00000000-0005-0000-0000-00003C320000}"/>
    <cellStyle name="20% - Accent5 2 2 70 6" xfId="12862" xr:uid="{00000000-0005-0000-0000-00003D320000}"/>
    <cellStyle name="20% - Accent5 2 2 70 7" xfId="12863" xr:uid="{00000000-0005-0000-0000-00003E320000}"/>
    <cellStyle name="20% - Accent5 2 2 70 8" xfId="12864" xr:uid="{00000000-0005-0000-0000-00003F320000}"/>
    <cellStyle name="20% - Accent5 2 2 70 9" xfId="12865" xr:uid="{00000000-0005-0000-0000-000040320000}"/>
    <cellStyle name="20% - Accent5 2 2 71" xfId="12866" xr:uid="{00000000-0005-0000-0000-000041320000}"/>
    <cellStyle name="20% - Accent5 2 2 71 10" xfId="12867" xr:uid="{00000000-0005-0000-0000-000042320000}"/>
    <cellStyle name="20% - Accent5 2 2 71 11" xfId="12868" xr:uid="{00000000-0005-0000-0000-000043320000}"/>
    <cellStyle name="20% - Accent5 2 2 71 12" xfId="12869" xr:uid="{00000000-0005-0000-0000-000044320000}"/>
    <cellStyle name="20% - Accent5 2 2 71 13" xfId="12870" xr:uid="{00000000-0005-0000-0000-000045320000}"/>
    <cellStyle name="20% - Accent5 2 2 71 14" xfId="12871" xr:uid="{00000000-0005-0000-0000-000046320000}"/>
    <cellStyle name="20% - Accent5 2 2 71 15" xfId="12872" xr:uid="{00000000-0005-0000-0000-000047320000}"/>
    <cellStyle name="20% - Accent5 2 2 71 16" xfId="12873" xr:uid="{00000000-0005-0000-0000-000048320000}"/>
    <cellStyle name="20% - Accent5 2 2 71 17" xfId="12874" xr:uid="{00000000-0005-0000-0000-000049320000}"/>
    <cellStyle name="20% - Accent5 2 2 71 18" xfId="12875" xr:uid="{00000000-0005-0000-0000-00004A320000}"/>
    <cellStyle name="20% - Accent5 2 2 71 19" xfId="12876" xr:uid="{00000000-0005-0000-0000-00004B320000}"/>
    <cellStyle name="20% - Accent5 2 2 71 2" xfId="12877" xr:uid="{00000000-0005-0000-0000-00004C320000}"/>
    <cellStyle name="20% - Accent5 2 2 71 3" xfId="12878" xr:uid="{00000000-0005-0000-0000-00004D320000}"/>
    <cellStyle name="20% - Accent5 2 2 71 4" xfId="12879" xr:uid="{00000000-0005-0000-0000-00004E320000}"/>
    <cellStyle name="20% - Accent5 2 2 71 5" xfId="12880" xr:uid="{00000000-0005-0000-0000-00004F320000}"/>
    <cellStyle name="20% - Accent5 2 2 71 6" xfId="12881" xr:uid="{00000000-0005-0000-0000-000050320000}"/>
    <cellStyle name="20% - Accent5 2 2 71 7" xfId="12882" xr:uid="{00000000-0005-0000-0000-000051320000}"/>
    <cellStyle name="20% - Accent5 2 2 71 8" xfId="12883" xr:uid="{00000000-0005-0000-0000-000052320000}"/>
    <cellStyle name="20% - Accent5 2 2 71 9" xfId="12884" xr:uid="{00000000-0005-0000-0000-000053320000}"/>
    <cellStyle name="20% - Accent5 2 2 72" xfId="12885" xr:uid="{00000000-0005-0000-0000-000054320000}"/>
    <cellStyle name="20% - Accent5 2 2 72 10" xfId="12886" xr:uid="{00000000-0005-0000-0000-000055320000}"/>
    <cellStyle name="20% - Accent5 2 2 72 11" xfId="12887" xr:uid="{00000000-0005-0000-0000-000056320000}"/>
    <cellStyle name="20% - Accent5 2 2 72 12" xfId="12888" xr:uid="{00000000-0005-0000-0000-000057320000}"/>
    <cellStyle name="20% - Accent5 2 2 72 13" xfId="12889" xr:uid="{00000000-0005-0000-0000-000058320000}"/>
    <cellStyle name="20% - Accent5 2 2 72 14" xfId="12890" xr:uid="{00000000-0005-0000-0000-000059320000}"/>
    <cellStyle name="20% - Accent5 2 2 72 15" xfId="12891" xr:uid="{00000000-0005-0000-0000-00005A320000}"/>
    <cellStyle name="20% - Accent5 2 2 72 16" xfId="12892" xr:uid="{00000000-0005-0000-0000-00005B320000}"/>
    <cellStyle name="20% - Accent5 2 2 72 17" xfId="12893" xr:uid="{00000000-0005-0000-0000-00005C320000}"/>
    <cellStyle name="20% - Accent5 2 2 72 18" xfId="12894" xr:uid="{00000000-0005-0000-0000-00005D320000}"/>
    <cellStyle name="20% - Accent5 2 2 72 19" xfId="12895" xr:uid="{00000000-0005-0000-0000-00005E320000}"/>
    <cellStyle name="20% - Accent5 2 2 72 2" xfId="12896" xr:uid="{00000000-0005-0000-0000-00005F320000}"/>
    <cellStyle name="20% - Accent5 2 2 72 3" xfId="12897" xr:uid="{00000000-0005-0000-0000-000060320000}"/>
    <cellStyle name="20% - Accent5 2 2 72 4" xfId="12898" xr:uid="{00000000-0005-0000-0000-000061320000}"/>
    <cellStyle name="20% - Accent5 2 2 72 5" xfId="12899" xr:uid="{00000000-0005-0000-0000-000062320000}"/>
    <cellStyle name="20% - Accent5 2 2 72 6" xfId="12900" xr:uid="{00000000-0005-0000-0000-000063320000}"/>
    <cellStyle name="20% - Accent5 2 2 72 7" xfId="12901" xr:uid="{00000000-0005-0000-0000-000064320000}"/>
    <cellStyle name="20% - Accent5 2 2 72 8" xfId="12902" xr:uid="{00000000-0005-0000-0000-000065320000}"/>
    <cellStyle name="20% - Accent5 2 2 72 9" xfId="12903" xr:uid="{00000000-0005-0000-0000-000066320000}"/>
    <cellStyle name="20% - Accent5 2 2 73" xfId="12904" xr:uid="{00000000-0005-0000-0000-000067320000}"/>
    <cellStyle name="20% - Accent5 2 2 73 10" xfId="12905" xr:uid="{00000000-0005-0000-0000-000068320000}"/>
    <cellStyle name="20% - Accent5 2 2 73 11" xfId="12906" xr:uid="{00000000-0005-0000-0000-000069320000}"/>
    <cellStyle name="20% - Accent5 2 2 73 12" xfId="12907" xr:uid="{00000000-0005-0000-0000-00006A320000}"/>
    <cellStyle name="20% - Accent5 2 2 73 13" xfId="12908" xr:uid="{00000000-0005-0000-0000-00006B320000}"/>
    <cellStyle name="20% - Accent5 2 2 73 14" xfId="12909" xr:uid="{00000000-0005-0000-0000-00006C320000}"/>
    <cellStyle name="20% - Accent5 2 2 73 15" xfId="12910" xr:uid="{00000000-0005-0000-0000-00006D320000}"/>
    <cellStyle name="20% - Accent5 2 2 73 16" xfId="12911" xr:uid="{00000000-0005-0000-0000-00006E320000}"/>
    <cellStyle name="20% - Accent5 2 2 73 17" xfId="12912" xr:uid="{00000000-0005-0000-0000-00006F320000}"/>
    <cellStyle name="20% - Accent5 2 2 73 18" xfId="12913" xr:uid="{00000000-0005-0000-0000-000070320000}"/>
    <cellStyle name="20% - Accent5 2 2 73 19" xfId="12914" xr:uid="{00000000-0005-0000-0000-000071320000}"/>
    <cellStyle name="20% - Accent5 2 2 73 2" xfId="12915" xr:uid="{00000000-0005-0000-0000-000072320000}"/>
    <cellStyle name="20% - Accent5 2 2 73 3" xfId="12916" xr:uid="{00000000-0005-0000-0000-000073320000}"/>
    <cellStyle name="20% - Accent5 2 2 73 4" xfId="12917" xr:uid="{00000000-0005-0000-0000-000074320000}"/>
    <cellStyle name="20% - Accent5 2 2 73 5" xfId="12918" xr:uid="{00000000-0005-0000-0000-000075320000}"/>
    <cellStyle name="20% - Accent5 2 2 73 6" xfId="12919" xr:uid="{00000000-0005-0000-0000-000076320000}"/>
    <cellStyle name="20% - Accent5 2 2 73 7" xfId="12920" xr:uid="{00000000-0005-0000-0000-000077320000}"/>
    <cellStyle name="20% - Accent5 2 2 73 8" xfId="12921" xr:uid="{00000000-0005-0000-0000-000078320000}"/>
    <cellStyle name="20% - Accent5 2 2 73 9" xfId="12922" xr:uid="{00000000-0005-0000-0000-000079320000}"/>
    <cellStyle name="20% - Accent5 2 2 74" xfId="12923" xr:uid="{00000000-0005-0000-0000-00007A320000}"/>
    <cellStyle name="20% - Accent5 2 2 74 10" xfId="12924" xr:uid="{00000000-0005-0000-0000-00007B320000}"/>
    <cellStyle name="20% - Accent5 2 2 74 11" xfId="12925" xr:uid="{00000000-0005-0000-0000-00007C320000}"/>
    <cellStyle name="20% - Accent5 2 2 74 12" xfId="12926" xr:uid="{00000000-0005-0000-0000-00007D320000}"/>
    <cellStyle name="20% - Accent5 2 2 74 13" xfId="12927" xr:uid="{00000000-0005-0000-0000-00007E320000}"/>
    <cellStyle name="20% - Accent5 2 2 74 14" xfId="12928" xr:uid="{00000000-0005-0000-0000-00007F320000}"/>
    <cellStyle name="20% - Accent5 2 2 74 15" xfId="12929" xr:uid="{00000000-0005-0000-0000-000080320000}"/>
    <cellStyle name="20% - Accent5 2 2 74 16" xfId="12930" xr:uid="{00000000-0005-0000-0000-000081320000}"/>
    <cellStyle name="20% - Accent5 2 2 74 17" xfId="12931" xr:uid="{00000000-0005-0000-0000-000082320000}"/>
    <cellStyle name="20% - Accent5 2 2 74 18" xfId="12932" xr:uid="{00000000-0005-0000-0000-000083320000}"/>
    <cellStyle name="20% - Accent5 2 2 74 19" xfId="12933" xr:uid="{00000000-0005-0000-0000-000084320000}"/>
    <cellStyle name="20% - Accent5 2 2 74 2" xfId="12934" xr:uid="{00000000-0005-0000-0000-000085320000}"/>
    <cellStyle name="20% - Accent5 2 2 74 3" xfId="12935" xr:uid="{00000000-0005-0000-0000-000086320000}"/>
    <cellStyle name="20% - Accent5 2 2 74 4" xfId="12936" xr:uid="{00000000-0005-0000-0000-000087320000}"/>
    <cellStyle name="20% - Accent5 2 2 74 5" xfId="12937" xr:uid="{00000000-0005-0000-0000-000088320000}"/>
    <cellStyle name="20% - Accent5 2 2 74 6" xfId="12938" xr:uid="{00000000-0005-0000-0000-000089320000}"/>
    <cellStyle name="20% - Accent5 2 2 74 7" xfId="12939" xr:uid="{00000000-0005-0000-0000-00008A320000}"/>
    <cellStyle name="20% - Accent5 2 2 74 8" xfId="12940" xr:uid="{00000000-0005-0000-0000-00008B320000}"/>
    <cellStyle name="20% - Accent5 2 2 74 9" xfId="12941" xr:uid="{00000000-0005-0000-0000-00008C320000}"/>
    <cellStyle name="20% - Accent5 2 2 75" xfId="12942" xr:uid="{00000000-0005-0000-0000-00008D320000}"/>
    <cellStyle name="20% - Accent5 2 2 75 10" xfId="12943" xr:uid="{00000000-0005-0000-0000-00008E320000}"/>
    <cellStyle name="20% - Accent5 2 2 75 11" xfId="12944" xr:uid="{00000000-0005-0000-0000-00008F320000}"/>
    <cellStyle name="20% - Accent5 2 2 75 12" xfId="12945" xr:uid="{00000000-0005-0000-0000-000090320000}"/>
    <cellStyle name="20% - Accent5 2 2 75 13" xfId="12946" xr:uid="{00000000-0005-0000-0000-000091320000}"/>
    <cellStyle name="20% - Accent5 2 2 75 14" xfId="12947" xr:uid="{00000000-0005-0000-0000-000092320000}"/>
    <cellStyle name="20% - Accent5 2 2 75 15" xfId="12948" xr:uid="{00000000-0005-0000-0000-000093320000}"/>
    <cellStyle name="20% - Accent5 2 2 75 16" xfId="12949" xr:uid="{00000000-0005-0000-0000-000094320000}"/>
    <cellStyle name="20% - Accent5 2 2 75 17" xfId="12950" xr:uid="{00000000-0005-0000-0000-000095320000}"/>
    <cellStyle name="20% - Accent5 2 2 75 18" xfId="12951" xr:uid="{00000000-0005-0000-0000-000096320000}"/>
    <cellStyle name="20% - Accent5 2 2 75 19" xfId="12952" xr:uid="{00000000-0005-0000-0000-000097320000}"/>
    <cellStyle name="20% - Accent5 2 2 75 2" xfId="12953" xr:uid="{00000000-0005-0000-0000-000098320000}"/>
    <cellStyle name="20% - Accent5 2 2 75 3" xfId="12954" xr:uid="{00000000-0005-0000-0000-000099320000}"/>
    <cellStyle name="20% - Accent5 2 2 75 4" xfId="12955" xr:uid="{00000000-0005-0000-0000-00009A320000}"/>
    <cellStyle name="20% - Accent5 2 2 75 5" xfId="12956" xr:uid="{00000000-0005-0000-0000-00009B320000}"/>
    <cellStyle name="20% - Accent5 2 2 75 6" xfId="12957" xr:uid="{00000000-0005-0000-0000-00009C320000}"/>
    <cellStyle name="20% - Accent5 2 2 75 7" xfId="12958" xr:uid="{00000000-0005-0000-0000-00009D320000}"/>
    <cellStyle name="20% - Accent5 2 2 75 8" xfId="12959" xr:uid="{00000000-0005-0000-0000-00009E320000}"/>
    <cellStyle name="20% - Accent5 2 2 75 9" xfId="12960" xr:uid="{00000000-0005-0000-0000-00009F320000}"/>
    <cellStyle name="20% - Accent5 2 2 76" xfId="12961" xr:uid="{00000000-0005-0000-0000-0000A0320000}"/>
    <cellStyle name="20% - Accent5 2 2 77" xfId="12962" xr:uid="{00000000-0005-0000-0000-0000A1320000}"/>
    <cellStyle name="20% - Accent5 2 2 78" xfId="12963" xr:uid="{00000000-0005-0000-0000-0000A2320000}"/>
    <cellStyle name="20% - Accent5 2 2 79" xfId="12964" xr:uid="{00000000-0005-0000-0000-0000A3320000}"/>
    <cellStyle name="20% - Accent5 2 2 8" xfId="12965" xr:uid="{00000000-0005-0000-0000-0000A4320000}"/>
    <cellStyle name="20% - Accent5 2 2 8 10" xfId="12966" xr:uid="{00000000-0005-0000-0000-0000A5320000}"/>
    <cellStyle name="20% - Accent5 2 2 8 11" xfId="12967" xr:uid="{00000000-0005-0000-0000-0000A6320000}"/>
    <cellStyle name="20% - Accent5 2 2 8 12" xfId="12968" xr:uid="{00000000-0005-0000-0000-0000A7320000}"/>
    <cellStyle name="20% - Accent5 2 2 8 13" xfId="12969" xr:uid="{00000000-0005-0000-0000-0000A8320000}"/>
    <cellStyle name="20% - Accent5 2 2 8 14" xfId="12970" xr:uid="{00000000-0005-0000-0000-0000A9320000}"/>
    <cellStyle name="20% - Accent5 2 2 8 15" xfId="12971" xr:uid="{00000000-0005-0000-0000-0000AA320000}"/>
    <cellStyle name="20% - Accent5 2 2 8 16" xfId="12972" xr:uid="{00000000-0005-0000-0000-0000AB320000}"/>
    <cellStyle name="20% - Accent5 2 2 8 17" xfId="12973" xr:uid="{00000000-0005-0000-0000-0000AC320000}"/>
    <cellStyle name="20% - Accent5 2 2 8 18" xfId="12974" xr:uid="{00000000-0005-0000-0000-0000AD320000}"/>
    <cellStyle name="20% - Accent5 2 2 8 19" xfId="12975" xr:uid="{00000000-0005-0000-0000-0000AE320000}"/>
    <cellStyle name="20% - Accent5 2 2 8 2" xfId="12976" xr:uid="{00000000-0005-0000-0000-0000AF320000}"/>
    <cellStyle name="20% - Accent5 2 2 8 3" xfId="12977" xr:uid="{00000000-0005-0000-0000-0000B0320000}"/>
    <cellStyle name="20% - Accent5 2 2 8 4" xfId="12978" xr:uid="{00000000-0005-0000-0000-0000B1320000}"/>
    <cellStyle name="20% - Accent5 2 2 8 5" xfId="12979" xr:uid="{00000000-0005-0000-0000-0000B2320000}"/>
    <cellStyle name="20% - Accent5 2 2 8 6" xfId="12980" xr:uid="{00000000-0005-0000-0000-0000B3320000}"/>
    <cellStyle name="20% - Accent5 2 2 8 7" xfId="12981" xr:uid="{00000000-0005-0000-0000-0000B4320000}"/>
    <cellStyle name="20% - Accent5 2 2 8 8" xfId="12982" xr:uid="{00000000-0005-0000-0000-0000B5320000}"/>
    <cellStyle name="20% - Accent5 2 2 8 9" xfId="12983" xr:uid="{00000000-0005-0000-0000-0000B6320000}"/>
    <cellStyle name="20% - Accent5 2 2 80" xfId="12984" xr:uid="{00000000-0005-0000-0000-0000B7320000}"/>
    <cellStyle name="20% - Accent5 2 2 81" xfId="12985" xr:uid="{00000000-0005-0000-0000-0000B8320000}"/>
    <cellStyle name="20% - Accent5 2 2 82" xfId="12986" xr:uid="{00000000-0005-0000-0000-0000B9320000}"/>
    <cellStyle name="20% - Accent5 2 2 83" xfId="12987" xr:uid="{00000000-0005-0000-0000-0000BA320000}"/>
    <cellStyle name="20% - Accent5 2 2 84" xfId="12988" xr:uid="{00000000-0005-0000-0000-0000BB320000}"/>
    <cellStyle name="20% - Accent5 2 2 85" xfId="12989" xr:uid="{00000000-0005-0000-0000-0000BC320000}"/>
    <cellStyle name="20% - Accent5 2 2 86" xfId="12990" xr:uid="{00000000-0005-0000-0000-0000BD320000}"/>
    <cellStyle name="20% - Accent5 2 2 87" xfId="12991" xr:uid="{00000000-0005-0000-0000-0000BE320000}"/>
    <cellStyle name="20% - Accent5 2 2 88" xfId="12992" xr:uid="{00000000-0005-0000-0000-0000BF320000}"/>
    <cellStyle name="20% - Accent5 2 2 89" xfId="12993" xr:uid="{00000000-0005-0000-0000-0000C0320000}"/>
    <cellStyle name="20% - Accent5 2 2 9" xfId="12994" xr:uid="{00000000-0005-0000-0000-0000C1320000}"/>
    <cellStyle name="20% - Accent5 2 2 9 10" xfId="12995" xr:uid="{00000000-0005-0000-0000-0000C2320000}"/>
    <cellStyle name="20% - Accent5 2 2 9 11" xfId="12996" xr:uid="{00000000-0005-0000-0000-0000C3320000}"/>
    <cellStyle name="20% - Accent5 2 2 9 12" xfId="12997" xr:uid="{00000000-0005-0000-0000-0000C4320000}"/>
    <cellStyle name="20% - Accent5 2 2 9 13" xfId="12998" xr:uid="{00000000-0005-0000-0000-0000C5320000}"/>
    <cellStyle name="20% - Accent5 2 2 9 14" xfId="12999" xr:uid="{00000000-0005-0000-0000-0000C6320000}"/>
    <cellStyle name="20% - Accent5 2 2 9 15" xfId="13000" xr:uid="{00000000-0005-0000-0000-0000C7320000}"/>
    <cellStyle name="20% - Accent5 2 2 9 16" xfId="13001" xr:uid="{00000000-0005-0000-0000-0000C8320000}"/>
    <cellStyle name="20% - Accent5 2 2 9 17" xfId="13002" xr:uid="{00000000-0005-0000-0000-0000C9320000}"/>
    <cellStyle name="20% - Accent5 2 2 9 18" xfId="13003" xr:uid="{00000000-0005-0000-0000-0000CA320000}"/>
    <cellStyle name="20% - Accent5 2 2 9 19" xfId="13004" xr:uid="{00000000-0005-0000-0000-0000CB320000}"/>
    <cellStyle name="20% - Accent5 2 2 9 2" xfId="13005" xr:uid="{00000000-0005-0000-0000-0000CC320000}"/>
    <cellStyle name="20% - Accent5 2 2 9 3" xfId="13006" xr:uid="{00000000-0005-0000-0000-0000CD320000}"/>
    <cellStyle name="20% - Accent5 2 2 9 4" xfId="13007" xr:uid="{00000000-0005-0000-0000-0000CE320000}"/>
    <cellStyle name="20% - Accent5 2 2 9 5" xfId="13008" xr:uid="{00000000-0005-0000-0000-0000CF320000}"/>
    <cellStyle name="20% - Accent5 2 2 9 6" xfId="13009" xr:uid="{00000000-0005-0000-0000-0000D0320000}"/>
    <cellStyle name="20% - Accent5 2 2 9 7" xfId="13010" xr:uid="{00000000-0005-0000-0000-0000D1320000}"/>
    <cellStyle name="20% - Accent5 2 2 9 8" xfId="13011" xr:uid="{00000000-0005-0000-0000-0000D2320000}"/>
    <cellStyle name="20% - Accent5 2 2 9 9" xfId="13012" xr:uid="{00000000-0005-0000-0000-0000D3320000}"/>
    <cellStyle name="20% - Accent5 2 2 90" xfId="13013" xr:uid="{00000000-0005-0000-0000-0000D4320000}"/>
    <cellStyle name="20% - Accent5 2 2 91" xfId="13014" xr:uid="{00000000-0005-0000-0000-0000D5320000}"/>
    <cellStyle name="20% - Accent5 2 2 92" xfId="13015" xr:uid="{00000000-0005-0000-0000-0000D6320000}"/>
    <cellStyle name="20% - Accent5 2 2 93" xfId="13016" xr:uid="{00000000-0005-0000-0000-0000D7320000}"/>
    <cellStyle name="20% - Accent5 2 20" xfId="13017" xr:uid="{00000000-0005-0000-0000-0000D8320000}"/>
    <cellStyle name="20% - Accent5 2 20 10" xfId="13018" xr:uid="{00000000-0005-0000-0000-0000D9320000}"/>
    <cellStyle name="20% - Accent5 2 20 11" xfId="13019" xr:uid="{00000000-0005-0000-0000-0000DA320000}"/>
    <cellStyle name="20% - Accent5 2 20 12" xfId="13020" xr:uid="{00000000-0005-0000-0000-0000DB320000}"/>
    <cellStyle name="20% - Accent5 2 20 13" xfId="13021" xr:uid="{00000000-0005-0000-0000-0000DC320000}"/>
    <cellStyle name="20% - Accent5 2 20 14" xfId="13022" xr:uid="{00000000-0005-0000-0000-0000DD320000}"/>
    <cellStyle name="20% - Accent5 2 20 15" xfId="13023" xr:uid="{00000000-0005-0000-0000-0000DE320000}"/>
    <cellStyle name="20% - Accent5 2 20 16" xfId="13024" xr:uid="{00000000-0005-0000-0000-0000DF320000}"/>
    <cellStyle name="20% - Accent5 2 20 17" xfId="13025" xr:uid="{00000000-0005-0000-0000-0000E0320000}"/>
    <cellStyle name="20% - Accent5 2 20 18" xfId="13026" xr:uid="{00000000-0005-0000-0000-0000E1320000}"/>
    <cellStyle name="20% - Accent5 2 20 19" xfId="13027" xr:uid="{00000000-0005-0000-0000-0000E2320000}"/>
    <cellStyle name="20% - Accent5 2 20 2" xfId="13028" xr:uid="{00000000-0005-0000-0000-0000E3320000}"/>
    <cellStyle name="20% - Accent5 2 20 3" xfId="13029" xr:uid="{00000000-0005-0000-0000-0000E4320000}"/>
    <cellStyle name="20% - Accent5 2 20 4" xfId="13030" xr:uid="{00000000-0005-0000-0000-0000E5320000}"/>
    <cellStyle name="20% - Accent5 2 20 5" xfId="13031" xr:uid="{00000000-0005-0000-0000-0000E6320000}"/>
    <cellStyle name="20% - Accent5 2 20 6" xfId="13032" xr:uid="{00000000-0005-0000-0000-0000E7320000}"/>
    <cellStyle name="20% - Accent5 2 20 7" xfId="13033" xr:uid="{00000000-0005-0000-0000-0000E8320000}"/>
    <cellStyle name="20% - Accent5 2 20 8" xfId="13034" xr:uid="{00000000-0005-0000-0000-0000E9320000}"/>
    <cellStyle name="20% - Accent5 2 20 9" xfId="13035" xr:uid="{00000000-0005-0000-0000-0000EA320000}"/>
    <cellStyle name="20% - Accent5 2 21" xfId="13036" xr:uid="{00000000-0005-0000-0000-0000EB320000}"/>
    <cellStyle name="20% - Accent5 2 21 10" xfId="13037" xr:uid="{00000000-0005-0000-0000-0000EC320000}"/>
    <cellStyle name="20% - Accent5 2 21 11" xfId="13038" xr:uid="{00000000-0005-0000-0000-0000ED320000}"/>
    <cellStyle name="20% - Accent5 2 21 12" xfId="13039" xr:uid="{00000000-0005-0000-0000-0000EE320000}"/>
    <cellStyle name="20% - Accent5 2 21 13" xfId="13040" xr:uid="{00000000-0005-0000-0000-0000EF320000}"/>
    <cellStyle name="20% - Accent5 2 21 14" xfId="13041" xr:uid="{00000000-0005-0000-0000-0000F0320000}"/>
    <cellStyle name="20% - Accent5 2 21 15" xfId="13042" xr:uid="{00000000-0005-0000-0000-0000F1320000}"/>
    <cellStyle name="20% - Accent5 2 21 16" xfId="13043" xr:uid="{00000000-0005-0000-0000-0000F2320000}"/>
    <cellStyle name="20% - Accent5 2 21 17" xfId="13044" xr:uid="{00000000-0005-0000-0000-0000F3320000}"/>
    <cellStyle name="20% - Accent5 2 21 18" xfId="13045" xr:uid="{00000000-0005-0000-0000-0000F4320000}"/>
    <cellStyle name="20% - Accent5 2 21 19" xfId="13046" xr:uid="{00000000-0005-0000-0000-0000F5320000}"/>
    <cellStyle name="20% - Accent5 2 21 2" xfId="13047" xr:uid="{00000000-0005-0000-0000-0000F6320000}"/>
    <cellStyle name="20% - Accent5 2 21 3" xfId="13048" xr:uid="{00000000-0005-0000-0000-0000F7320000}"/>
    <cellStyle name="20% - Accent5 2 21 4" xfId="13049" xr:uid="{00000000-0005-0000-0000-0000F8320000}"/>
    <cellStyle name="20% - Accent5 2 21 5" xfId="13050" xr:uid="{00000000-0005-0000-0000-0000F9320000}"/>
    <cellStyle name="20% - Accent5 2 21 6" xfId="13051" xr:uid="{00000000-0005-0000-0000-0000FA320000}"/>
    <cellStyle name="20% - Accent5 2 21 7" xfId="13052" xr:uid="{00000000-0005-0000-0000-0000FB320000}"/>
    <cellStyle name="20% - Accent5 2 21 8" xfId="13053" xr:uid="{00000000-0005-0000-0000-0000FC320000}"/>
    <cellStyle name="20% - Accent5 2 21 9" xfId="13054" xr:uid="{00000000-0005-0000-0000-0000FD320000}"/>
    <cellStyle name="20% - Accent5 2 22" xfId="13055" xr:uid="{00000000-0005-0000-0000-0000FE320000}"/>
    <cellStyle name="20% - Accent5 2 22 10" xfId="13056" xr:uid="{00000000-0005-0000-0000-0000FF320000}"/>
    <cellStyle name="20% - Accent5 2 22 11" xfId="13057" xr:uid="{00000000-0005-0000-0000-000000330000}"/>
    <cellStyle name="20% - Accent5 2 22 12" xfId="13058" xr:uid="{00000000-0005-0000-0000-000001330000}"/>
    <cellStyle name="20% - Accent5 2 22 13" xfId="13059" xr:uid="{00000000-0005-0000-0000-000002330000}"/>
    <cellStyle name="20% - Accent5 2 22 14" xfId="13060" xr:uid="{00000000-0005-0000-0000-000003330000}"/>
    <cellStyle name="20% - Accent5 2 22 15" xfId="13061" xr:uid="{00000000-0005-0000-0000-000004330000}"/>
    <cellStyle name="20% - Accent5 2 22 16" xfId="13062" xr:uid="{00000000-0005-0000-0000-000005330000}"/>
    <cellStyle name="20% - Accent5 2 22 17" xfId="13063" xr:uid="{00000000-0005-0000-0000-000006330000}"/>
    <cellStyle name="20% - Accent5 2 22 18" xfId="13064" xr:uid="{00000000-0005-0000-0000-000007330000}"/>
    <cellStyle name="20% - Accent5 2 22 19" xfId="13065" xr:uid="{00000000-0005-0000-0000-000008330000}"/>
    <cellStyle name="20% - Accent5 2 22 2" xfId="13066" xr:uid="{00000000-0005-0000-0000-000009330000}"/>
    <cellStyle name="20% - Accent5 2 22 3" xfId="13067" xr:uid="{00000000-0005-0000-0000-00000A330000}"/>
    <cellStyle name="20% - Accent5 2 22 4" xfId="13068" xr:uid="{00000000-0005-0000-0000-00000B330000}"/>
    <cellStyle name="20% - Accent5 2 22 5" xfId="13069" xr:uid="{00000000-0005-0000-0000-00000C330000}"/>
    <cellStyle name="20% - Accent5 2 22 6" xfId="13070" xr:uid="{00000000-0005-0000-0000-00000D330000}"/>
    <cellStyle name="20% - Accent5 2 22 7" xfId="13071" xr:uid="{00000000-0005-0000-0000-00000E330000}"/>
    <cellStyle name="20% - Accent5 2 22 8" xfId="13072" xr:uid="{00000000-0005-0000-0000-00000F330000}"/>
    <cellStyle name="20% - Accent5 2 22 9" xfId="13073" xr:uid="{00000000-0005-0000-0000-000010330000}"/>
    <cellStyle name="20% - Accent5 2 23" xfId="13074" xr:uid="{00000000-0005-0000-0000-000011330000}"/>
    <cellStyle name="20% - Accent5 2 23 10" xfId="13075" xr:uid="{00000000-0005-0000-0000-000012330000}"/>
    <cellStyle name="20% - Accent5 2 23 11" xfId="13076" xr:uid="{00000000-0005-0000-0000-000013330000}"/>
    <cellStyle name="20% - Accent5 2 23 12" xfId="13077" xr:uid="{00000000-0005-0000-0000-000014330000}"/>
    <cellStyle name="20% - Accent5 2 23 13" xfId="13078" xr:uid="{00000000-0005-0000-0000-000015330000}"/>
    <cellStyle name="20% - Accent5 2 23 14" xfId="13079" xr:uid="{00000000-0005-0000-0000-000016330000}"/>
    <cellStyle name="20% - Accent5 2 23 15" xfId="13080" xr:uid="{00000000-0005-0000-0000-000017330000}"/>
    <cellStyle name="20% - Accent5 2 23 16" xfId="13081" xr:uid="{00000000-0005-0000-0000-000018330000}"/>
    <cellStyle name="20% - Accent5 2 23 17" xfId="13082" xr:uid="{00000000-0005-0000-0000-000019330000}"/>
    <cellStyle name="20% - Accent5 2 23 18" xfId="13083" xr:uid="{00000000-0005-0000-0000-00001A330000}"/>
    <cellStyle name="20% - Accent5 2 23 19" xfId="13084" xr:uid="{00000000-0005-0000-0000-00001B330000}"/>
    <cellStyle name="20% - Accent5 2 23 2" xfId="13085" xr:uid="{00000000-0005-0000-0000-00001C330000}"/>
    <cellStyle name="20% - Accent5 2 23 3" xfId="13086" xr:uid="{00000000-0005-0000-0000-00001D330000}"/>
    <cellStyle name="20% - Accent5 2 23 4" xfId="13087" xr:uid="{00000000-0005-0000-0000-00001E330000}"/>
    <cellStyle name="20% - Accent5 2 23 5" xfId="13088" xr:uid="{00000000-0005-0000-0000-00001F330000}"/>
    <cellStyle name="20% - Accent5 2 23 6" xfId="13089" xr:uid="{00000000-0005-0000-0000-000020330000}"/>
    <cellStyle name="20% - Accent5 2 23 7" xfId="13090" xr:uid="{00000000-0005-0000-0000-000021330000}"/>
    <cellStyle name="20% - Accent5 2 23 8" xfId="13091" xr:uid="{00000000-0005-0000-0000-000022330000}"/>
    <cellStyle name="20% - Accent5 2 23 9" xfId="13092" xr:uid="{00000000-0005-0000-0000-000023330000}"/>
    <cellStyle name="20% - Accent5 2 24" xfId="13093" xr:uid="{00000000-0005-0000-0000-000024330000}"/>
    <cellStyle name="20% - Accent5 2 24 10" xfId="13094" xr:uid="{00000000-0005-0000-0000-000025330000}"/>
    <cellStyle name="20% - Accent5 2 24 11" xfId="13095" xr:uid="{00000000-0005-0000-0000-000026330000}"/>
    <cellStyle name="20% - Accent5 2 24 12" xfId="13096" xr:uid="{00000000-0005-0000-0000-000027330000}"/>
    <cellStyle name="20% - Accent5 2 24 13" xfId="13097" xr:uid="{00000000-0005-0000-0000-000028330000}"/>
    <cellStyle name="20% - Accent5 2 24 14" xfId="13098" xr:uid="{00000000-0005-0000-0000-000029330000}"/>
    <cellStyle name="20% - Accent5 2 24 15" xfId="13099" xr:uid="{00000000-0005-0000-0000-00002A330000}"/>
    <cellStyle name="20% - Accent5 2 24 16" xfId="13100" xr:uid="{00000000-0005-0000-0000-00002B330000}"/>
    <cellStyle name="20% - Accent5 2 24 17" xfId="13101" xr:uid="{00000000-0005-0000-0000-00002C330000}"/>
    <cellStyle name="20% - Accent5 2 24 18" xfId="13102" xr:uid="{00000000-0005-0000-0000-00002D330000}"/>
    <cellStyle name="20% - Accent5 2 24 19" xfId="13103" xr:uid="{00000000-0005-0000-0000-00002E330000}"/>
    <cellStyle name="20% - Accent5 2 24 2" xfId="13104" xr:uid="{00000000-0005-0000-0000-00002F330000}"/>
    <cellStyle name="20% - Accent5 2 24 3" xfId="13105" xr:uid="{00000000-0005-0000-0000-000030330000}"/>
    <cellStyle name="20% - Accent5 2 24 4" xfId="13106" xr:uid="{00000000-0005-0000-0000-000031330000}"/>
    <cellStyle name="20% - Accent5 2 24 5" xfId="13107" xr:uid="{00000000-0005-0000-0000-000032330000}"/>
    <cellStyle name="20% - Accent5 2 24 6" xfId="13108" xr:uid="{00000000-0005-0000-0000-000033330000}"/>
    <cellStyle name="20% - Accent5 2 24 7" xfId="13109" xr:uid="{00000000-0005-0000-0000-000034330000}"/>
    <cellStyle name="20% - Accent5 2 24 8" xfId="13110" xr:uid="{00000000-0005-0000-0000-000035330000}"/>
    <cellStyle name="20% - Accent5 2 24 9" xfId="13111" xr:uid="{00000000-0005-0000-0000-000036330000}"/>
    <cellStyle name="20% - Accent5 2 25" xfId="13112" xr:uid="{00000000-0005-0000-0000-000037330000}"/>
    <cellStyle name="20% - Accent5 2 25 10" xfId="13113" xr:uid="{00000000-0005-0000-0000-000038330000}"/>
    <cellStyle name="20% - Accent5 2 25 11" xfId="13114" xr:uid="{00000000-0005-0000-0000-000039330000}"/>
    <cellStyle name="20% - Accent5 2 25 12" xfId="13115" xr:uid="{00000000-0005-0000-0000-00003A330000}"/>
    <cellStyle name="20% - Accent5 2 25 13" xfId="13116" xr:uid="{00000000-0005-0000-0000-00003B330000}"/>
    <cellStyle name="20% - Accent5 2 25 14" xfId="13117" xr:uid="{00000000-0005-0000-0000-00003C330000}"/>
    <cellStyle name="20% - Accent5 2 25 15" xfId="13118" xr:uid="{00000000-0005-0000-0000-00003D330000}"/>
    <cellStyle name="20% - Accent5 2 25 16" xfId="13119" xr:uid="{00000000-0005-0000-0000-00003E330000}"/>
    <cellStyle name="20% - Accent5 2 25 17" xfId="13120" xr:uid="{00000000-0005-0000-0000-00003F330000}"/>
    <cellStyle name="20% - Accent5 2 25 18" xfId="13121" xr:uid="{00000000-0005-0000-0000-000040330000}"/>
    <cellStyle name="20% - Accent5 2 25 19" xfId="13122" xr:uid="{00000000-0005-0000-0000-000041330000}"/>
    <cellStyle name="20% - Accent5 2 25 2" xfId="13123" xr:uid="{00000000-0005-0000-0000-000042330000}"/>
    <cellStyle name="20% - Accent5 2 25 3" xfId="13124" xr:uid="{00000000-0005-0000-0000-000043330000}"/>
    <cellStyle name="20% - Accent5 2 25 4" xfId="13125" xr:uid="{00000000-0005-0000-0000-000044330000}"/>
    <cellStyle name="20% - Accent5 2 25 5" xfId="13126" xr:uid="{00000000-0005-0000-0000-000045330000}"/>
    <cellStyle name="20% - Accent5 2 25 6" xfId="13127" xr:uid="{00000000-0005-0000-0000-000046330000}"/>
    <cellStyle name="20% - Accent5 2 25 7" xfId="13128" xr:uid="{00000000-0005-0000-0000-000047330000}"/>
    <cellStyle name="20% - Accent5 2 25 8" xfId="13129" xr:uid="{00000000-0005-0000-0000-000048330000}"/>
    <cellStyle name="20% - Accent5 2 25 9" xfId="13130" xr:uid="{00000000-0005-0000-0000-000049330000}"/>
    <cellStyle name="20% - Accent5 2 26" xfId="13131" xr:uid="{00000000-0005-0000-0000-00004A330000}"/>
    <cellStyle name="20% - Accent5 2 26 10" xfId="13132" xr:uid="{00000000-0005-0000-0000-00004B330000}"/>
    <cellStyle name="20% - Accent5 2 26 11" xfId="13133" xr:uid="{00000000-0005-0000-0000-00004C330000}"/>
    <cellStyle name="20% - Accent5 2 26 12" xfId="13134" xr:uid="{00000000-0005-0000-0000-00004D330000}"/>
    <cellStyle name="20% - Accent5 2 26 13" xfId="13135" xr:uid="{00000000-0005-0000-0000-00004E330000}"/>
    <cellStyle name="20% - Accent5 2 26 14" xfId="13136" xr:uid="{00000000-0005-0000-0000-00004F330000}"/>
    <cellStyle name="20% - Accent5 2 26 15" xfId="13137" xr:uid="{00000000-0005-0000-0000-000050330000}"/>
    <cellStyle name="20% - Accent5 2 26 16" xfId="13138" xr:uid="{00000000-0005-0000-0000-000051330000}"/>
    <cellStyle name="20% - Accent5 2 26 17" xfId="13139" xr:uid="{00000000-0005-0000-0000-000052330000}"/>
    <cellStyle name="20% - Accent5 2 26 18" xfId="13140" xr:uid="{00000000-0005-0000-0000-000053330000}"/>
    <cellStyle name="20% - Accent5 2 26 19" xfId="13141" xr:uid="{00000000-0005-0000-0000-000054330000}"/>
    <cellStyle name="20% - Accent5 2 26 2" xfId="13142" xr:uid="{00000000-0005-0000-0000-000055330000}"/>
    <cellStyle name="20% - Accent5 2 26 3" xfId="13143" xr:uid="{00000000-0005-0000-0000-000056330000}"/>
    <cellStyle name="20% - Accent5 2 26 4" xfId="13144" xr:uid="{00000000-0005-0000-0000-000057330000}"/>
    <cellStyle name="20% - Accent5 2 26 5" xfId="13145" xr:uid="{00000000-0005-0000-0000-000058330000}"/>
    <cellStyle name="20% - Accent5 2 26 6" xfId="13146" xr:uid="{00000000-0005-0000-0000-000059330000}"/>
    <cellStyle name="20% - Accent5 2 26 7" xfId="13147" xr:uid="{00000000-0005-0000-0000-00005A330000}"/>
    <cellStyle name="20% - Accent5 2 26 8" xfId="13148" xr:uid="{00000000-0005-0000-0000-00005B330000}"/>
    <cellStyle name="20% - Accent5 2 26 9" xfId="13149" xr:uid="{00000000-0005-0000-0000-00005C330000}"/>
    <cellStyle name="20% - Accent5 2 27" xfId="13150" xr:uid="{00000000-0005-0000-0000-00005D330000}"/>
    <cellStyle name="20% - Accent5 2 27 10" xfId="13151" xr:uid="{00000000-0005-0000-0000-00005E330000}"/>
    <cellStyle name="20% - Accent5 2 27 11" xfId="13152" xr:uid="{00000000-0005-0000-0000-00005F330000}"/>
    <cellStyle name="20% - Accent5 2 27 12" xfId="13153" xr:uid="{00000000-0005-0000-0000-000060330000}"/>
    <cellStyle name="20% - Accent5 2 27 13" xfId="13154" xr:uid="{00000000-0005-0000-0000-000061330000}"/>
    <cellStyle name="20% - Accent5 2 27 14" xfId="13155" xr:uid="{00000000-0005-0000-0000-000062330000}"/>
    <cellStyle name="20% - Accent5 2 27 15" xfId="13156" xr:uid="{00000000-0005-0000-0000-000063330000}"/>
    <cellStyle name="20% - Accent5 2 27 16" xfId="13157" xr:uid="{00000000-0005-0000-0000-000064330000}"/>
    <cellStyle name="20% - Accent5 2 27 17" xfId="13158" xr:uid="{00000000-0005-0000-0000-000065330000}"/>
    <cellStyle name="20% - Accent5 2 27 18" xfId="13159" xr:uid="{00000000-0005-0000-0000-000066330000}"/>
    <cellStyle name="20% - Accent5 2 27 19" xfId="13160" xr:uid="{00000000-0005-0000-0000-000067330000}"/>
    <cellStyle name="20% - Accent5 2 27 2" xfId="13161" xr:uid="{00000000-0005-0000-0000-000068330000}"/>
    <cellStyle name="20% - Accent5 2 27 3" xfId="13162" xr:uid="{00000000-0005-0000-0000-000069330000}"/>
    <cellStyle name="20% - Accent5 2 27 4" xfId="13163" xr:uid="{00000000-0005-0000-0000-00006A330000}"/>
    <cellStyle name="20% - Accent5 2 27 5" xfId="13164" xr:uid="{00000000-0005-0000-0000-00006B330000}"/>
    <cellStyle name="20% - Accent5 2 27 6" xfId="13165" xr:uid="{00000000-0005-0000-0000-00006C330000}"/>
    <cellStyle name="20% - Accent5 2 27 7" xfId="13166" xr:uid="{00000000-0005-0000-0000-00006D330000}"/>
    <cellStyle name="20% - Accent5 2 27 8" xfId="13167" xr:uid="{00000000-0005-0000-0000-00006E330000}"/>
    <cellStyle name="20% - Accent5 2 27 9" xfId="13168" xr:uid="{00000000-0005-0000-0000-00006F330000}"/>
    <cellStyle name="20% - Accent5 2 28" xfId="13169" xr:uid="{00000000-0005-0000-0000-000070330000}"/>
    <cellStyle name="20% - Accent5 2 28 10" xfId="13170" xr:uid="{00000000-0005-0000-0000-000071330000}"/>
    <cellStyle name="20% - Accent5 2 28 11" xfId="13171" xr:uid="{00000000-0005-0000-0000-000072330000}"/>
    <cellStyle name="20% - Accent5 2 28 12" xfId="13172" xr:uid="{00000000-0005-0000-0000-000073330000}"/>
    <cellStyle name="20% - Accent5 2 28 13" xfId="13173" xr:uid="{00000000-0005-0000-0000-000074330000}"/>
    <cellStyle name="20% - Accent5 2 28 14" xfId="13174" xr:uid="{00000000-0005-0000-0000-000075330000}"/>
    <cellStyle name="20% - Accent5 2 28 15" xfId="13175" xr:uid="{00000000-0005-0000-0000-000076330000}"/>
    <cellStyle name="20% - Accent5 2 28 16" xfId="13176" xr:uid="{00000000-0005-0000-0000-000077330000}"/>
    <cellStyle name="20% - Accent5 2 28 17" xfId="13177" xr:uid="{00000000-0005-0000-0000-000078330000}"/>
    <cellStyle name="20% - Accent5 2 28 18" xfId="13178" xr:uid="{00000000-0005-0000-0000-000079330000}"/>
    <cellStyle name="20% - Accent5 2 28 19" xfId="13179" xr:uid="{00000000-0005-0000-0000-00007A330000}"/>
    <cellStyle name="20% - Accent5 2 28 2" xfId="13180" xr:uid="{00000000-0005-0000-0000-00007B330000}"/>
    <cellStyle name="20% - Accent5 2 28 3" xfId="13181" xr:uid="{00000000-0005-0000-0000-00007C330000}"/>
    <cellStyle name="20% - Accent5 2 28 4" xfId="13182" xr:uid="{00000000-0005-0000-0000-00007D330000}"/>
    <cellStyle name="20% - Accent5 2 28 5" xfId="13183" xr:uid="{00000000-0005-0000-0000-00007E330000}"/>
    <cellStyle name="20% - Accent5 2 28 6" xfId="13184" xr:uid="{00000000-0005-0000-0000-00007F330000}"/>
    <cellStyle name="20% - Accent5 2 28 7" xfId="13185" xr:uid="{00000000-0005-0000-0000-000080330000}"/>
    <cellStyle name="20% - Accent5 2 28 8" xfId="13186" xr:uid="{00000000-0005-0000-0000-000081330000}"/>
    <cellStyle name="20% - Accent5 2 28 9" xfId="13187" xr:uid="{00000000-0005-0000-0000-000082330000}"/>
    <cellStyle name="20% - Accent5 2 29" xfId="13188" xr:uid="{00000000-0005-0000-0000-000083330000}"/>
    <cellStyle name="20% - Accent5 2 29 10" xfId="13189" xr:uid="{00000000-0005-0000-0000-000084330000}"/>
    <cellStyle name="20% - Accent5 2 29 11" xfId="13190" xr:uid="{00000000-0005-0000-0000-000085330000}"/>
    <cellStyle name="20% - Accent5 2 29 12" xfId="13191" xr:uid="{00000000-0005-0000-0000-000086330000}"/>
    <cellStyle name="20% - Accent5 2 29 13" xfId="13192" xr:uid="{00000000-0005-0000-0000-000087330000}"/>
    <cellStyle name="20% - Accent5 2 29 14" xfId="13193" xr:uid="{00000000-0005-0000-0000-000088330000}"/>
    <cellStyle name="20% - Accent5 2 29 15" xfId="13194" xr:uid="{00000000-0005-0000-0000-000089330000}"/>
    <cellStyle name="20% - Accent5 2 29 16" xfId="13195" xr:uid="{00000000-0005-0000-0000-00008A330000}"/>
    <cellStyle name="20% - Accent5 2 29 17" xfId="13196" xr:uid="{00000000-0005-0000-0000-00008B330000}"/>
    <cellStyle name="20% - Accent5 2 29 18" xfId="13197" xr:uid="{00000000-0005-0000-0000-00008C330000}"/>
    <cellStyle name="20% - Accent5 2 29 19" xfId="13198" xr:uid="{00000000-0005-0000-0000-00008D330000}"/>
    <cellStyle name="20% - Accent5 2 29 2" xfId="13199" xr:uid="{00000000-0005-0000-0000-00008E330000}"/>
    <cellStyle name="20% - Accent5 2 29 3" xfId="13200" xr:uid="{00000000-0005-0000-0000-00008F330000}"/>
    <cellStyle name="20% - Accent5 2 29 4" xfId="13201" xr:uid="{00000000-0005-0000-0000-000090330000}"/>
    <cellStyle name="20% - Accent5 2 29 5" xfId="13202" xr:uid="{00000000-0005-0000-0000-000091330000}"/>
    <cellStyle name="20% - Accent5 2 29 6" xfId="13203" xr:uid="{00000000-0005-0000-0000-000092330000}"/>
    <cellStyle name="20% - Accent5 2 29 7" xfId="13204" xr:uid="{00000000-0005-0000-0000-000093330000}"/>
    <cellStyle name="20% - Accent5 2 29 8" xfId="13205" xr:uid="{00000000-0005-0000-0000-000094330000}"/>
    <cellStyle name="20% - Accent5 2 29 9" xfId="13206" xr:uid="{00000000-0005-0000-0000-000095330000}"/>
    <cellStyle name="20% - Accent5 2 3" xfId="13207" xr:uid="{00000000-0005-0000-0000-000096330000}"/>
    <cellStyle name="20% - Accent5 2 3 10" xfId="13208" xr:uid="{00000000-0005-0000-0000-000097330000}"/>
    <cellStyle name="20% - Accent5 2 3 11" xfId="13209" xr:uid="{00000000-0005-0000-0000-000098330000}"/>
    <cellStyle name="20% - Accent5 2 3 12" xfId="13210" xr:uid="{00000000-0005-0000-0000-000099330000}"/>
    <cellStyle name="20% - Accent5 2 3 13" xfId="13211" xr:uid="{00000000-0005-0000-0000-00009A330000}"/>
    <cellStyle name="20% - Accent5 2 3 14" xfId="13212" xr:uid="{00000000-0005-0000-0000-00009B330000}"/>
    <cellStyle name="20% - Accent5 2 3 15" xfId="13213" xr:uid="{00000000-0005-0000-0000-00009C330000}"/>
    <cellStyle name="20% - Accent5 2 3 16" xfId="13214" xr:uid="{00000000-0005-0000-0000-00009D330000}"/>
    <cellStyle name="20% - Accent5 2 3 17" xfId="13215" xr:uid="{00000000-0005-0000-0000-00009E330000}"/>
    <cellStyle name="20% - Accent5 2 3 18" xfId="13216" xr:uid="{00000000-0005-0000-0000-00009F330000}"/>
    <cellStyle name="20% - Accent5 2 3 19" xfId="13217" xr:uid="{00000000-0005-0000-0000-0000A0330000}"/>
    <cellStyle name="20% - Accent5 2 3 2" xfId="13218" xr:uid="{00000000-0005-0000-0000-0000A1330000}"/>
    <cellStyle name="20% - Accent5 2 3 3" xfId="13219" xr:uid="{00000000-0005-0000-0000-0000A2330000}"/>
    <cellStyle name="20% - Accent5 2 3 4" xfId="13220" xr:uid="{00000000-0005-0000-0000-0000A3330000}"/>
    <cellStyle name="20% - Accent5 2 3 5" xfId="13221" xr:uid="{00000000-0005-0000-0000-0000A4330000}"/>
    <cellStyle name="20% - Accent5 2 3 6" xfId="13222" xr:uid="{00000000-0005-0000-0000-0000A5330000}"/>
    <cellStyle name="20% - Accent5 2 3 7" xfId="13223" xr:uid="{00000000-0005-0000-0000-0000A6330000}"/>
    <cellStyle name="20% - Accent5 2 3 8" xfId="13224" xr:uid="{00000000-0005-0000-0000-0000A7330000}"/>
    <cellStyle name="20% - Accent5 2 3 9" xfId="13225" xr:uid="{00000000-0005-0000-0000-0000A8330000}"/>
    <cellStyle name="20% - Accent5 2 30" xfId="13226" xr:uid="{00000000-0005-0000-0000-0000A9330000}"/>
    <cellStyle name="20% - Accent5 2 30 10" xfId="13227" xr:uid="{00000000-0005-0000-0000-0000AA330000}"/>
    <cellStyle name="20% - Accent5 2 30 11" xfId="13228" xr:uid="{00000000-0005-0000-0000-0000AB330000}"/>
    <cellStyle name="20% - Accent5 2 30 12" xfId="13229" xr:uid="{00000000-0005-0000-0000-0000AC330000}"/>
    <cellStyle name="20% - Accent5 2 30 13" xfId="13230" xr:uid="{00000000-0005-0000-0000-0000AD330000}"/>
    <cellStyle name="20% - Accent5 2 30 14" xfId="13231" xr:uid="{00000000-0005-0000-0000-0000AE330000}"/>
    <cellStyle name="20% - Accent5 2 30 15" xfId="13232" xr:uid="{00000000-0005-0000-0000-0000AF330000}"/>
    <cellStyle name="20% - Accent5 2 30 16" xfId="13233" xr:uid="{00000000-0005-0000-0000-0000B0330000}"/>
    <cellStyle name="20% - Accent5 2 30 17" xfId="13234" xr:uid="{00000000-0005-0000-0000-0000B1330000}"/>
    <cellStyle name="20% - Accent5 2 30 18" xfId="13235" xr:uid="{00000000-0005-0000-0000-0000B2330000}"/>
    <cellStyle name="20% - Accent5 2 30 19" xfId="13236" xr:uid="{00000000-0005-0000-0000-0000B3330000}"/>
    <cellStyle name="20% - Accent5 2 30 2" xfId="13237" xr:uid="{00000000-0005-0000-0000-0000B4330000}"/>
    <cellStyle name="20% - Accent5 2 30 3" xfId="13238" xr:uid="{00000000-0005-0000-0000-0000B5330000}"/>
    <cellStyle name="20% - Accent5 2 30 4" xfId="13239" xr:uid="{00000000-0005-0000-0000-0000B6330000}"/>
    <cellStyle name="20% - Accent5 2 30 5" xfId="13240" xr:uid="{00000000-0005-0000-0000-0000B7330000}"/>
    <cellStyle name="20% - Accent5 2 30 6" xfId="13241" xr:uid="{00000000-0005-0000-0000-0000B8330000}"/>
    <cellStyle name="20% - Accent5 2 30 7" xfId="13242" xr:uid="{00000000-0005-0000-0000-0000B9330000}"/>
    <cellStyle name="20% - Accent5 2 30 8" xfId="13243" xr:uid="{00000000-0005-0000-0000-0000BA330000}"/>
    <cellStyle name="20% - Accent5 2 30 9" xfId="13244" xr:uid="{00000000-0005-0000-0000-0000BB330000}"/>
    <cellStyle name="20% - Accent5 2 31" xfId="13245" xr:uid="{00000000-0005-0000-0000-0000BC330000}"/>
    <cellStyle name="20% - Accent5 2 31 10" xfId="13246" xr:uid="{00000000-0005-0000-0000-0000BD330000}"/>
    <cellStyle name="20% - Accent5 2 31 11" xfId="13247" xr:uid="{00000000-0005-0000-0000-0000BE330000}"/>
    <cellStyle name="20% - Accent5 2 31 12" xfId="13248" xr:uid="{00000000-0005-0000-0000-0000BF330000}"/>
    <cellStyle name="20% - Accent5 2 31 13" xfId="13249" xr:uid="{00000000-0005-0000-0000-0000C0330000}"/>
    <cellStyle name="20% - Accent5 2 31 14" xfId="13250" xr:uid="{00000000-0005-0000-0000-0000C1330000}"/>
    <cellStyle name="20% - Accent5 2 31 15" xfId="13251" xr:uid="{00000000-0005-0000-0000-0000C2330000}"/>
    <cellStyle name="20% - Accent5 2 31 16" xfId="13252" xr:uid="{00000000-0005-0000-0000-0000C3330000}"/>
    <cellStyle name="20% - Accent5 2 31 17" xfId="13253" xr:uid="{00000000-0005-0000-0000-0000C4330000}"/>
    <cellStyle name="20% - Accent5 2 31 18" xfId="13254" xr:uid="{00000000-0005-0000-0000-0000C5330000}"/>
    <cellStyle name="20% - Accent5 2 31 19" xfId="13255" xr:uid="{00000000-0005-0000-0000-0000C6330000}"/>
    <cellStyle name="20% - Accent5 2 31 2" xfId="13256" xr:uid="{00000000-0005-0000-0000-0000C7330000}"/>
    <cellStyle name="20% - Accent5 2 31 3" xfId="13257" xr:uid="{00000000-0005-0000-0000-0000C8330000}"/>
    <cellStyle name="20% - Accent5 2 31 4" xfId="13258" xr:uid="{00000000-0005-0000-0000-0000C9330000}"/>
    <cellStyle name="20% - Accent5 2 31 5" xfId="13259" xr:uid="{00000000-0005-0000-0000-0000CA330000}"/>
    <cellStyle name="20% - Accent5 2 31 6" xfId="13260" xr:uid="{00000000-0005-0000-0000-0000CB330000}"/>
    <cellStyle name="20% - Accent5 2 31 7" xfId="13261" xr:uid="{00000000-0005-0000-0000-0000CC330000}"/>
    <cellStyle name="20% - Accent5 2 31 8" xfId="13262" xr:uid="{00000000-0005-0000-0000-0000CD330000}"/>
    <cellStyle name="20% - Accent5 2 31 9" xfId="13263" xr:uid="{00000000-0005-0000-0000-0000CE330000}"/>
    <cellStyle name="20% - Accent5 2 32" xfId="13264" xr:uid="{00000000-0005-0000-0000-0000CF330000}"/>
    <cellStyle name="20% - Accent5 2 32 10" xfId="13265" xr:uid="{00000000-0005-0000-0000-0000D0330000}"/>
    <cellStyle name="20% - Accent5 2 32 11" xfId="13266" xr:uid="{00000000-0005-0000-0000-0000D1330000}"/>
    <cellStyle name="20% - Accent5 2 32 12" xfId="13267" xr:uid="{00000000-0005-0000-0000-0000D2330000}"/>
    <cellStyle name="20% - Accent5 2 32 13" xfId="13268" xr:uid="{00000000-0005-0000-0000-0000D3330000}"/>
    <cellStyle name="20% - Accent5 2 32 14" xfId="13269" xr:uid="{00000000-0005-0000-0000-0000D4330000}"/>
    <cellStyle name="20% - Accent5 2 32 15" xfId="13270" xr:uid="{00000000-0005-0000-0000-0000D5330000}"/>
    <cellStyle name="20% - Accent5 2 32 16" xfId="13271" xr:uid="{00000000-0005-0000-0000-0000D6330000}"/>
    <cellStyle name="20% - Accent5 2 32 17" xfId="13272" xr:uid="{00000000-0005-0000-0000-0000D7330000}"/>
    <cellStyle name="20% - Accent5 2 32 18" xfId="13273" xr:uid="{00000000-0005-0000-0000-0000D8330000}"/>
    <cellStyle name="20% - Accent5 2 32 19" xfId="13274" xr:uid="{00000000-0005-0000-0000-0000D9330000}"/>
    <cellStyle name="20% - Accent5 2 32 2" xfId="13275" xr:uid="{00000000-0005-0000-0000-0000DA330000}"/>
    <cellStyle name="20% - Accent5 2 32 3" xfId="13276" xr:uid="{00000000-0005-0000-0000-0000DB330000}"/>
    <cellStyle name="20% - Accent5 2 32 4" xfId="13277" xr:uid="{00000000-0005-0000-0000-0000DC330000}"/>
    <cellStyle name="20% - Accent5 2 32 5" xfId="13278" xr:uid="{00000000-0005-0000-0000-0000DD330000}"/>
    <cellStyle name="20% - Accent5 2 32 6" xfId="13279" xr:uid="{00000000-0005-0000-0000-0000DE330000}"/>
    <cellStyle name="20% - Accent5 2 32 7" xfId="13280" xr:uid="{00000000-0005-0000-0000-0000DF330000}"/>
    <cellStyle name="20% - Accent5 2 32 8" xfId="13281" xr:uid="{00000000-0005-0000-0000-0000E0330000}"/>
    <cellStyle name="20% - Accent5 2 32 9" xfId="13282" xr:uid="{00000000-0005-0000-0000-0000E1330000}"/>
    <cellStyle name="20% - Accent5 2 33" xfId="13283" xr:uid="{00000000-0005-0000-0000-0000E2330000}"/>
    <cellStyle name="20% - Accent5 2 33 10" xfId="13284" xr:uid="{00000000-0005-0000-0000-0000E3330000}"/>
    <cellStyle name="20% - Accent5 2 33 11" xfId="13285" xr:uid="{00000000-0005-0000-0000-0000E4330000}"/>
    <cellStyle name="20% - Accent5 2 33 12" xfId="13286" xr:uid="{00000000-0005-0000-0000-0000E5330000}"/>
    <cellStyle name="20% - Accent5 2 33 13" xfId="13287" xr:uid="{00000000-0005-0000-0000-0000E6330000}"/>
    <cellStyle name="20% - Accent5 2 33 14" xfId="13288" xr:uid="{00000000-0005-0000-0000-0000E7330000}"/>
    <cellStyle name="20% - Accent5 2 33 15" xfId="13289" xr:uid="{00000000-0005-0000-0000-0000E8330000}"/>
    <cellStyle name="20% - Accent5 2 33 16" xfId="13290" xr:uid="{00000000-0005-0000-0000-0000E9330000}"/>
    <cellStyle name="20% - Accent5 2 33 17" xfId="13291" xr:uid="{00000000-0005-0000-0000-0000EA330000}"/>
    <cellStyle name="20% - Accent5 2 33 18" xfId="13292" xr:uid="{00000000-0005-0000-0000-0000EB330000}"/>
    <cellStyle name="20% - Accent5 2 33 19" xfId="13293" xr:uid="{00000000-0005-0000-0000-0000EC330000}"/>
    <cellStyle name="20% - Accent5 2 33 2" xfId="13294" xr:uid="{00000000-0005-0000-0000-0000ED330000}"/>
    <cellStyle name="20% - Accent5 2 33 3" xfId="13295" xr:uid="{00000000-0005-0000-0000-0000EE330000}"/>
    <cellStyle name="20% - Accent5 2 33 4" xfId="13296" xr:uid="{00000000-0005-0000-0000-0000EF330000}"/>
    <cellStyle name="20% - Accent5 2 33 5" xfId="13297" xr:uid="{00000000-0005-0000-0000-0000F0330000}"/>
    <cellStyle name="20% - Accent5 2 33 6" xfId="13298" xr:uid="{00000000-0005-0000-0000-0000F1330000}"/>
    <cellStyle name="20% - Accent5 2 33 7" xfId="13299" xr:uid="{00000000-0005-0000-0000-0000F2330000}"/>
    <cellStyle name="20% - Accent5 2 33 8" xfId="13300" xr:uid="{00000000-0005-0000-0000-0000F3330000}"/>
    <cellStyle name="20% - Accent5 2 33 9" xfId="13301" xr:uid="{00000000-0005-0000-0000-0000F4330000}"/>
    <cellStyle name="20% - Accent5 2 34" xfId="13302" xr:uid="{00000000-0005-0000-0000-0000F5330000}"/>
    <cellStyle name="20% - Accent5 2 34 10" xfId="13303" xr:uid="{00000000-0005-0000-0000-0000F6330000}"/>
    <cellStyle name="20% - Accent5 2 34 11" xfId="13304" xr:uid="{00000000-0005-0000-0000-0000F7330000}"/>
    <cellStyle name="20% - Accent5 2 34 12" xfId="13305" xr:uid="{00000000-0005-0000-0000-0000F8330000}"/>
    <cellStyle name="20% - Accent5 2 34 13" xfId="13306" xr:uid="{00000000-0005-0000-0000-0000F9330000}"/>
    <cellStyle name="20% - Accent5 2 34 14" xfId="13307" xr:uid="{00000000-0005-0000-0000-0000FA330000}"/>
    <cellStyle name="20% - Accent5 2 34 15" xfId="13308" xr:uid="{00000000-0005-0000-0000-0000FB330000}"/>
    <cellStyle name="20% - Accent5 2 34 16" xfId="13309" xr:uid="{00000000-0005-0000-0000-0000FC330000}"/>
    <cellStyle name="20% - Accent5 2 34 17" xfId="13310" xr:uid="{00000000-0005-0000-0000-0000FD330000}"/>
    <cellStyle name="20% - Accent5 2 34 18" xfId="13311" xr:uid="{00000000-0005-0000-0000-0000FE330000}"/>
    <cellStyle name="20% - Accent5 2 34 19" xfId="13312" xr:uid="{00000000-0005-0000-0000-0000FF330000}"/>
    <cellStyle name="20% - Accent5 2 34 2" xfId="13313" xr:uid="{00000000-0005-0000-0000-000000340000}"/>
    <cellStyle name="20% - Accent5 2 34 3" xfId="13314" xr:uid="{00000000-0005-0000-0000-000001340000}"/>
    <cellStyle name="20% - Accent5 2 34 4" xfId="13315" xr:uid="{00000000-0005-0000-0000-000002340000}"/>
    <cellStyle name="20% - Accent5 2 34 5" xfId="13316" xr:uid="{00000000-0005-0000-0000-000003340000}"/>
    <cellStyle name="20% - Accent5 2 34 6" xfId="13317" xr:uid="{00000000-0005-0000-0000-000004340000}"/>
    <cellStyle name="20% - Accent5 2 34 7" xfId="13318" xr:uid="{00000000-0005-0000-0000-000005340000}"/>
    <cellStyle name="20% - Accent5 2 34 8" xfId="13319" xr:uid="{00000000-0005-0000-0000-000006340000}"/>
    <cellStyle name="20% - Accent5 2 34 9" xfId="13320" xr:uid="{00000000-0005-0000-0000-000007340000}"/>
    <cellStyle name="20% - Accent5 2 35" xfId="13321" xr:uid="{00000000-0005-0000-0000-000008340000}"/>
    <cellStyle name="20% - Accent5 2 35 10" xfId="13322" xr:uid="{00000000-0005-0000-0000-000009340000}"/>
    <cellStyle name="20% - Accent5 2 35 11" xfId="13323" xr:uid="{00000000-0005-0000-0000-00000A340000}"/>
    <cellStyle name="20% - Accent5 2 35 12" xfId="13324" xr:uid="{00000000-0005-0000-0000-00000B340000}"/>
    <cellStyle name="20% - Accent5 2 35 13" xfId="13325" xr:uid="{00000000-0005-0000-0000-00000C340000}"/>
    <cellStyle name="20% - Accent5 2 35 14" xfId="13326" xr:uid="{00000000-0005-0000-0000-00000D340000}"/>
    <cellStyle name="20% - Accent5 2 35 15" xfId="13327" xr:uid="{00000000-0005-0000-0000-00000E340000}"/>
    <cellStyle name="20% - Accent5 2 35 16" xfId="13328" xr:uid="{00000000-0005-0000-0000-00000F340000}"/>
    <cellStyle name="20% - Accent5 2 35 17" xfId="13329" xr:uid="{00000000-0005-0000-0000-000010340000}"/>
    <cellStyle name="20% - Accent5 2 35 18" xfId="13330" xr:uid="{00000000-0005-0000-0000-000011340000}"/>
    <cellStyle name="20% - Accent5 2 35 19" xfId="13331" xr:uid="{00000000-0005-0000-0000-000012340000}"/>
    <cellStyle name="20% - Accent5 2 35 2" xfId="13332" xr:uid="{00000000-0005-0000-0000-000013340000}"/>
    <cellStyle name="20% - Accent5 2 35 3" xfId="13333" xr:uid="{00000000-0005-0000-0000-000014340000}"/>
    <cellStyle name="20% - Accent5 2 35 4" xfId="13334" xr:uid="{00000000-0005-0000-0000-000015340000}"/>
    <cellStyle name="20% - Accent5 2 35 5" xfId="13335" xr:uid="{00000000-0005-0000-0000-000016340000}"/>
    <cellStyle name="20% - Accent5 2 35 6" xfId="13336" xr:uid="{00000000-0005-0000-0000-000017340000}"/>
    <cellStyle name="20% - Accent5 2 35 7" xfId="13337" xr:uid="{00000000-0005-0000-0000-000018340000}"/>
    <cellStyle name="20% - Accent5 2 35 8" xfId="13338" xr:uid="{00000000-0005-0000-0000-000019340000}"/>
    <cellStyle name="20% - Accent5 2 35 9" xfId="13339" xr:uid="{00000000-0005-0000-0000-00001A340000}"/>
    <cellStyle name="20% - Accent5 2 36" xfId="13340" xr:uid="{00000000-0005-0000-0000-00001B340000}"/>
    <cellStyle name="20% - Accent5 2 36 10" xfId="13341" xr:uid="{00000000-0005-0000-0000-00001C340000}"/>
    <cellStyle name="20% - Accent5 2 36 11" xfId="13342" xr:uid="{00000000-0005-0000-0000-00001D340000}"/>
    <cellStyle name="20% - Accent5 2 36 12" xfId="13343" xr:uid="{00000000-0005-0000-0000-00001E340000}"/>
    <cellStyle name="20% - Accent5 2 36 13" xfId="13344" xr:uid="{00000000-0005-0000-0000-00001F340000}"/>
    <cellStyle name="20% - Accent5 2 36 14" xfId="13345" xr:uid="{00000000-0005-0000-0000-000020340000}"/>
    <cellStyle name="20% - Accent5 2 36 15" xfId="13346" xr:uid="{00000000-0005-0000-0000-000021340000}"/>
    <cellStyle name="20% - Accent5 2 36 16" xfId="13347" xr:uid="{00000000-0005-0000-0000-000022340000}"/>
    <cellStyle name="20% - Accent5 2 36 17" xfId="13348" xr:uid="{00000000-0005-0000-0000-000023340000}"/>
    <cellStyle name="20% - Accent5 2 36 18" xfId="13349" xr:uid="{00000000-0005-0000-0000-000024340000}"/>
    <cellStyle name="20% - Accent5 2 36 19" xfId="13350" xr:uid="{00000000-0005-0000-0000-000025340000}"/>
    <cellStyle name="20% - Accent5 2 36 2" xfId="13351" xr:uid="{00000000-0005-0000-0000-000026340000}"/>
    <cellStyle name="20% - Accent5 2 36 3" xfId="13352" xr:uid="{00000000-0005-0000-0000-000027340000}"/>
    <cellStyle name="20% - Accent5 2 36 4" xfId="13353" xr:uid="{00000000-0005-0000-0000-000028340000}"/>
    <cellStyle name="20% - Accent5 2 36 5" xfId="13354" xr:uid="{00000000-0005-0000-0000-000029340000}"/>
    <cellStyle name="20% - Accent5 2 36 6" xfId="13355" xr:uid="{00000000-0005-0000-0000-00002A340000}"/>
    <cellStyle name="20% - Accent5 2 36 7" xfId="13356" xr:uid="{00000000-0005-0000-0000-00002B340000}"/>
    <cellStyle name="20% - Accent5 2 36 8" xfId="13357" xr:uid="{00000000-0005-0000-0000-00002C340000}"/>
    <cellStyle name="20% - Accent5 2 36 9" xfId="13358" xr:uid="{00000000-0005-0000-0000-00002D340000}"/>
    <cellStyle name="20% - Accent5 2 37" xfId="13359" xr:uid="{00000000-0005-0000-0000-00002E340000}"/>
    <cellStyle name="20% - Accent5 2 37 10" xfId="13360" xr:uid="{00000000-0005-0000-0000-00002F340000}"/>
    <cellStyle name="20% - Accent5 2 37 11" xfId="13361" xr:uid="{00000000-0005-0000-0000-000030340000}"/>
    <cellStyle name="20% - Accent5 2 37 12" xfId="13362" xr:uid="{00000000-0005-0000-0000-000031340000}"/>
    <cellStyle name="20% - Accent5 2 37 13" xfId="13363" xr:uid="{00000000-0005-0000-0000-000032340000}"/>
    <cellStyle name="20% - Accent5 2 37 14" xfId="13364" xr:uid="{00000000-0005-0000-0000-000033340000}"/>
    <cellStyle name="20% - Accent5 2 37 15" xfId="13365" xr:uid="{00000000-0005-0000-0000-000034340000}"/>
    <cellStyle name="20% - Accent5 2 37 16" xfId="13366" xr:uid="{00000000-0005-0000-0000-000035340000}"/>
    <cellStyle name="20% - Accent5 2 37 17" xfId="13367" xr:uid="{00000000-0005-0000-0000-000036340000}"/>
    <cellStyle name="20% - Accent5 2 37 18" xfId="13368" xr:uid="{00000000-0005-0000-0000-000037340000}"/>
    <cellStyle name="20% - Accent5 2 37 19" xfId="13369" xr:uid="{00000000-0005-0000-0000-000038340000}"/>
    <cellStyle name="20% - Accent5 2 37 2" xfId="13370" xr:uid="{00000000-0005-0000-0000-000039340000}"/>
    <cellStyle name="20% - Accent5 2 37 3" xfId="13371" xr:uid="{00000000-0005-0000-0000-00003A340000}"/>
    <cellStyle name="20% - Accent5 2 37 4" xfId="13372" xr:uid="{00000000-0005-0000-0000-00003B340000}"/>
    <cellStyle name="20% - Accent5 2 37 5" xfId="13373" xr:uid="{00000000-0005-0000-0000-00003C340000}"/>
    <cellStyle name="20% - Accent5 2 37 6" xfId="13374" xr:uid="{00000000-0005-0000-0000-00003D340000}"/>
    <cellStyle name="20% - Accent5 2 37 7" xfId="13375" xr:uid="{00000000-0005-0000-0000-00003E340000}"/>
    <cellStyle name="20% - Accent5 2 37 8" xfId="13376" xr:uid="{00000000-0005-0000-0000-00003F340000}"/>
    <cellStyle name="20% - Accent5 2 37 9" xfId="13377" xr:uid="{00000000-0005-0000-0000-000040340000}"/>
    <cellStyle name="20% - Accent5 2 38" xfId="13378" xr:uid="{00000000-0005-0000-0000-000041340000}"/>
    <cellStyle name="20% - Accent5 2 38 10" xfId="13379" xr:uid="{00000000-0005-0000-0000-000042340000}"/>
    <cellStyle name="20% - Accent5 2 38 11" xfId="13380" xr:uid="{00000000-0005-0000-0000-000043340000}"/>
    <cellStyle name="20% - Accent5 2 38 12" xfId="13381" xr:uid="{00000000-0005-0000-0000-000044340000}"/>
    <cellStyle name="20% - Accent5 2 38 13" xfId="13382" xr:uid="{00000000-0005-0000-0000-000045340000}"/>
    <cellStyle name="20% - Accent5 2 38 14" xfId="13383" xr:uid="{00000000-0005-0000-0000-000046340000}"/>
    <cellStyle name="20% - Accent5 2 38 15" xfId="13384" xr:uid="{00000000-0005-0000-0000-000047340000}"/>
    <cellStyle name="20% - Accent5 2 38 16" xfId="13385" xr:uid="{00000000-0005-0000-0000-000048340000}"/>
    <cellStyle name="20% - Accent5 2 38 17" xfId="13386" xr:uid="{00000000-0005-0000-0000-000049340000}"/>
    <cellStyle name="20% - Accent5 2 38 18" xfId="13387" xr:uid="{00000000-0005-0000-0000-00004A340000}"/>
    <cellStyle name="20% - Accent5 2 38 19" xfId="13388" xr:uid="{00000000-0005-0000-0000-00004B340000}"/>
    <cellStyle name="20% - Accent5 2 38 2" xfId="13389" xr:uid="{00000000-0005-0000-0000-00004C340000}"/>
    <cellStyle name="20% - Accent5 2 38 3" xfId="13390" xr:uid="{00000000-0005-0000-0000-00004D340000}"/>
    <cellStyle name="20% - Accent5 2 38 4" xfId="13391" xr:uid="{00000000-0005-0000-0000-00004E340000}"/>
    <cellStyle name="20% - Accent5 2 38 5" xfId="13392" xr:uid="{00000000-0005-0000-0000-00004F340000}"/>
    <cellStyle name="20% - Accent5 2 38 6" xfId="13393" xr:uid="{00000000-0005-0000-0000-000050340000}"/>
    <cellStyle name="20% - Accent5 2 38 7" xfId="13394" xr:uid="{00000000-0005-0000-0000-000051340000}"/>
    <cellStyle name="20% - Accent5 2 38 8" xfId="13395" xr:uid="{00000000-0005-0000-0000-000052340000}"/>
    <cellStyle name="20% - Accent5 2 38 9" xfId="13396" xr:uid="{00000000-0005-0000-0000-000053340000}"/>
    <cellStyle name="20% - Accent5 2 39" xfId="13397" xr:uid="{00000000-0005-0000-0000-000054340000}"/>
    <cellStyle name="20% - Accent5 2 39 10" xfId="13398" xr:uid="{00000000-0005-0000-0000-000055340000}"/>
    <cellStyle name="20% - Accent5 2 39 11" xfId="13399" xr:uid="{00000000-0005-0000-0000-000056340000}"/>
    <cellStyle name="20% - Accent5 2 39 12" xfId="13400" xr:uid="{00000000-0005-0000-0000-000057340000}"/>
    <cellStyle name="20% - Accent5 2 39 13" xfId="13401" xr:uid="{00000000-0005-0000-0000-000058340000}"/>
    <cellStyle name="20% - Accent5 2 39 14" xfId="13402" xr:uid="{00000000-0005-0000-0000-000059340000}"/>
    <cellStyle name="20% - Accent5 2 39 15" xfId="13403" xr:uid="{00000000-0005-0000-0000-00005A340000}"/>
    <cellStyle name="20% - Accent5 2 39 16" xfId="13404" xr:uid="{00000000-0005-0000-0000-00005B340000}"/>
    <cellStyle name="20% - Accent5 2 39 17" xfId="13405" xr:uid="{00000000-0005-0000-0000-00005C340000}"/>
    <cellStyle name="20% - Accent5 2 39 18" xfId="13406" xr:uid="{00000000-0005-0000-0000-00005D340000}"/>
    <cellStyle name="20% - Accent5 2 39 19" xfId="13407" xr:uid="{00000000-0005-0000-0000-00005E340000}"/>
    <cellStyle name="20% - Accent5 2 39 2" xfId="13408" xr:uid="{00000000-0005-0000-0000-00005F340000}"/>
    <cellStyle name="20% - Accent5 2 39 3" xfId="13409" xr:uid="{00000000-0005-0000-0000-000060340000}"/>
    <cellStyle name="20% - Accent5 2 39 4" xfId="13410" xr:uid="{00000000-0005-0000-0000-000061340000}"/>
    <cellStyle name="20% - Accent5 2 39 5" xfId="13411" xr:uid="{00000000-0005-0000-0000-000062340000}"/>
    <cellStyle name="20% - Accent5 2 39 6" xfId="13412" xr:uid="{00000000-0005-0000-0000-000063340000}"/>
    <cellStyle name="20% - Accent5 2 39 7" xfId="13413" xr:uid="{00000000-0005-0000-0000-000064340000}"/>
    <cellStyle name="20% - Accent5 2 39 8" xfId="13414" xr:uid="{00000000-0005-0000-0000-000065340000}"/>
    <cellStyle name="20% - Accent5 2 39 9" xfId="13415" xr:uid="{00000000-0005-0000-0000-000066340000}"/>
    <cellStyle name="20% - Accent5 2 4" xfId="13416" xr:uid="{00000000-0005-0000-0000-000067340000}"/>
    <cellStyle name="20% - Accent5 2 4 10" xfId="13417" xr:uid="{00000000-0005-0000-0000-000068340000}"/>
    <cellStyle name="20% - Accent5 2 4 11" xfId="13418" xr:uid="{00000000-0005-0000-0000-000069340000}"/>
    <cellStyle name="20% - Accent5 2 4 12" xfId="13419" xr:uid="{00000000-0005-0000-0000-00006A340000}"/>
    <cellStyle name="20% - Accent5 2 4 13" xfId="13420" xr:uid="{00000000-0005-0000-0000-00006B340000}"/>
    <cellStyle name="20% - Accent5 2 4 14" xfId="13421" xr:uid="{00000000-0005-0000-0000-00006C340000}"/>
    <cellStyle name="20% - Accent5 2 4 15" xfId="13422" xr:uid="{00000000-0005-0000-0000-00006D340000}"/>
    <cellStyle name="20% - Accent5 2 4 16" xfId="13423" xr:uid="{00000000-0005-0000-0000-00006E340000}"/>
    <cellStyle name="20% - Accent5 2 4 17" xfId="13424" xr:uid="{00000000-0005-0000-0000-00006F340000}"/>
    <cellStyle name="20% - Accent5 2 4 18" xfId="13425" xr:uid="{00000000-0005-0000-0000-000070340000}"/>
    <cellStyle name="20% - Accent5 2 4 19" xfId="13426" xr:uid="{00000000-0005-0000-0000-000071340000}"/>
    <cellStyle name="20% - Accent5 2 4 2" xfId="13427" xr:uid="{00000000-0005-0000-0000-000072340000}"/>
    <cellStyle name="20% - Accent5 2 4 3" xfId="13428" xr:uid="{00000000-0005-0000-0000-000073340000}"/>
    <cellStyle name="20% - Accent5 2 4 4" xfId="13429" xr:uid="{00000000-0005-0000-0000-000074340000}"/>
    <cellStyle name="20% - Accent5 2 4 5" xfId="13430" xr:uid="{00000000-0005-0000-0000-000075340000}"/>
    <cellStyle name="20% - Accent5 2 4 6" xfId="13431" xr:uid="{00000000-0005-0000-0000-000076340000}"/>
    <cellStyle name="20% - Accent5 2 4 7" xfId="13432" xr:uid="{00000000-0005-0000-0000-000077340000}"/>
    <cellStyle name="20% - Accent5 2 4 8" xfId="13433" xr:uid="{00000000-0005-0000-0000-000078340000}"/>
    <cellStyle name="20% - Accent5 2 4 9" xfId="13434" xr:uid="{00000000-0005-0000-0000-000079340000}"/>
    <cellStyle name="20% - Accent5 2 40" xfId="13435" xr:uid="{00000000-0005-0000-0000-00007A340000}"/>
    <cellStyle name="20% - Accent5 2 40 10" xfId="13436" xr:uid="{00000000-0005-0000-0000-00007B340000}"/>
    <cellStyle name="20% - Accent5 2 40 11" xfId="13437" xr:uid="{00000000-0005-0000-0000-00007C340000}"/>
    <cellStyle name="20% - Accent5 2 40 12" xfId="13438" xr:uid="{00000000-0005-0000-0000-00007D340000}"/>
    <cellStyle name="20% - Accent5 2 40 13" xfId="13439" xr:uid="{00000000-0005-0000-0000-00007E340000}"/>
    <cellStyle name="20% - Accent5 2 40 14" xfId="13440" xr:uid="{00000000-0005-0000-0000-00007F340000}"/>
    <cellStyle name="20% - Accent5 2 40 15" xfId="13441" xr:uid="{00000000-0005-0000-0000-000080340000}"/>
    <cellStyle name="20% - Accent5 2 40 16" xfId="13442" xr:uid="{00000000-0005-0000-0000-000081340000}"/>
    <cellStyle name="20% - Accent5 2 40 17" xfId="13443" xr:uid="{00000000-0005-0000-0000-000082340000}"/>
    <cellStyle name="20% - Accent5 2 40 18" xfId="13444" xr:uid="{00000000-0005-0000-0000-000083340000}"/>
    <cellStyle name="20% - Accent5 2 40 19" xfId="13445" xr:uid="{00000000-0005-0000-0000-000084340000}"/>
    <cellStyle name="20% - Accent5 2 40 2" xfId="13446" xr:uid="{00000000-0005-0000-0000-000085340000}"/>
    <cellStyle name="20% - Accent5 2 40 3" xfId="13447" xr:uid="{00000000-0005-0000-0000-000086340000}"/>
    <cellStyle name="20% - Accent5 2 40 4" xfId="13448" xr:uid="{00000000-0005-0000-0000-000087340000}"/>
    <cellStyle name="20% - Accent5 2 40 5" xfId="13449" xr:uid="{00000000-0005-0000-0000-000088340000}"/>
    <cellStyle name="20% - Accent5 2 40 6" xfId="13450" xr:uid="{00000000-0005-0000-0000-000089340000}"/>
    <cellStyle name="20% - Accent5 2 40 7" xfId="13451" xr:uid="{00000000-0005-0000-0000-00008A340000}"/>
    <cellStyle name="20% - Accent5 2 40 8" xfId="13452" xr:uid="{00000000-0005-0000-0000-00008B340000}"/>
    <cellStyle name="20% - Accent5 2 40 9" xfId="13453" xr:uid="{00000000-0005-0000-0000-00008C340000}"/>
    <cellStyle name="20% - Accent5 2 41" xfId="13454" xr:uid="{00000000-0005-0000-0000-00008D340000}"/>
    <cellStyle name="20% - Accent5 2 41 10" xfId="13455" xr:uid="{00000000-0005-0000-0000-00008E340000}"/>
    <cellStyle name="20% - Accent5 2 41 11" xfId="13456" xr:uid="{00000000-0005-0000-0000-00008F340000}"/>
    <cellStyle name="20% - Accent5 2 41 12" xfId="13457" xr:uid="{00000000-0005-0000-0000-000090340000}"/>
    <cellStyle name="20% - Accent5 2 41 13" xfId="13458" xr:uid="{00000000-0005-0000-0000-000091340000}"/>
    <cellStyle name="20% - Accent5 2 41 14" xfId="13459" xr:uid="{00000000-0005-0000-0000-000092340000}"/>
    <cellStyle name="20% - Accent5 2 41 15" xfId="13460" xr:uid="{00000000-0005-0000-0000-000093340000}"/>
    <cellStyle name="20% - Accent5 2 41 16" xfId="13461" xr:uid="{00000000-0005-0000-0000-000094340000}"/>
    <cellStyle name="20% - Accent5 2 41 17" xfId="13462" xr:uid="{00000000-0005-0000-0000-000095340000}"/>
    <cellStyle name="20% - Accent5 2 41 18" xfId="13463" xr:uid="{00000000-0005-0000-0000-000096340000}"/>
    <cellStyle name="20% - Accent5 2 41 19" xfId="13464" xr:uid="{00000000-0005-0000-0000-000097340000}"/>
    <cellStyle name="20% - Accent5 2 41 2" xfId="13465" xr:uid="{00000000-0005-0000-0000-000098340000}"/>
    <cellStyle name="20% - Accent5 2 41 3" xfId="13466" xr:uid="{00000000-0005-0000-0000-000099340000}"/>
    <cellStyle name="20% - Accent5 2 41 4" xfId="13467" xr:uid="{00000000-0005-0000-0000-00009A340000}"/>
    <cellStyle name="20% - Accent5 2 41 5" xfId="13468" xr:uid="{00000000-0005-0000-0000-00009B340000}"/>
    <cellStyle name="20% - Accent5 2 41 6" xfId="13469" xr:uid="{00000000-0005-0000-0000-00009C340000}"/>
    <cellStyle name="20% - Accent5 2 41 7" xfId="13470" xr:uid="{00000000-0005-0000-0000-00009D340000}"/>
    <cellStyle name="20% - Accent5 2 41 8" xfId="13471" xr:uid="{00000000-0005-0000-0000-00009E340000}"/>
    <cellStyle name="20% - Accent5 2 41 9" xfId="13472" xr:uid="{00000000-0005-0000-0000-00009F340000}"/>
    <cellStyle name="20% - Accent5 2 42" xfId="13473" xr:uid="{00000000-0005-0000-0000-0000A0340000}"/>
    <cellStyle name="20% - Accent5 2 42 10" xfId="13474" xr:uid="{00000000-0005-0000-0000-0000A1340000}"/>
    <cellStyle name="20% - Accent5 2 42 11" xfId="13475" xr:uid="{00000000-0005-0000-0000-0000A2340000}"/>
    <cellStyle name="20% - Accent5 2 42 12" xfId="13476" xr:uid="{00000000-0005-0000-0000-0000A3340000}"/>
    <cellStyle name="20% - Accent5 2 42 13" xfId="13477" xr:uid="{00000000-0005-0000-0000-0000A4340000}"/>
    <cellStyle name="20% - Accent5 2 42 14" xfId="13478" xr:uid="{00000000-0005-0000-0000-0000A5340000}"/>
    <cellStyle name="20% - Accent5 2 42 15" xfId="13479" xr:uid="{00000000-0005-0000-0000-0000A6340000}"/>
    <cellStyle name="20% - Accent5 2 42 16" xfId="13480" xr:uid="{00000000-0005-0000-0000-0000A7340000}"/>
    <cellStyle name="20% - Accent5 2 42 17" xfId="13481" xr:uid="{00000000-0005-0000-0000-0000A8340000}"/>
    <cellStyle name="20% - Accent5 2 42 18" xfId="13482" xr:uid="{00000000-0005-0000-0000-0000A9340000}"/>
    <cellStyle name="20% - Accent5 2 42 19" xfId="13483" xr:uid="{00000000-0005-0000-0000-0000AA340000}"/>
    <cellStyle name="20% - Accent5 2 42 2" xfId="13484" xr:uid="{00000000-0005-0000-0000-0000AB340000}"/>
    <cellStyle name="20% - Accent5 2 42 3" xfId="13485" xr:uid="{00000000-0005-0000-0000-0000AC340000}"/>
    <cellStyle name="20% - Accent5 2 42 4" xfId="13486" xr:uid="{00000000-0005-0000-0000-0000AD340000}"/>
    <cellStyle name="20% - Accent5 2 42 5" xfId="13487" xr:uid="{00000000-0005-0000-0000-0000AE340000}"/>
    <cellStyle name="20% - Accent5 2 42 6" xfId="13488" xr:uid="{00000000-0005-0000-0000-0000AF340000}"/>
    <cellStyle name="20% - Accent5 2 42 7" xfId="13489" xr:uid="{00000000-0005-0000-0000-0000B0340000}"/>
    <cellStyle name="20% - Accent5 2 42 8" xfId="13490" xr:uid="{00000000-0005-0000-0000-0000B1340000}"/>
    <cellStyle name="20% - Accent5 2 42 9" xfId="13491" xr:uid="{00000000-0005-0000-0000-0000B2340000}"/>
    <cellStyle name="20% - Accent5 2 43" xfId="13492" xr:uid="{00000000-0005-0000-0000-0000B3340000}"/>
    <cellStyle name="20% - Accent5 2 43 10" xfId="13493" xr:uid="{00000000-0005-0000-0000-0000B4340000}"/>
    <cellStyle name="20% - Accent5 2 43 11" xfId="13494" xr:uid="{00000000-0005-0000-0000-0000B5340000}"/>
    <cellStyle name="20% - Accent5 2 43 12" xfId="13495" xr:uid="{00000000-0005-0000-0000-0000B6340000}"/>
    <cellStyle name="20% - Accent5 2 43 13" xfId="13496" xr:uid="{00000000-0005-0000-0000-0000B7340000}"/>
    <cellStyle name="20% - Accent5 2 43 14" xfId="13497" xr:uid="{00000000-0005-0000-0000-0000B8340000}"/>
    <cellStyle name="20% - Accent5 2 43 15" xfId="13498" xr:uid="{00000000-0005-0000-0000-0000B9340000}"/>
    <cellStyle name="20% - Accent5 2 43 16" xfId="13499" xr:uid="{00000000-0005-0000-0000-0000BA340000}"/>
    <cellStyle name="20% - Accent5 2 43 17" xfId="13500" xr:uid="{00000000-0005-0000-0000-0000BB340000}"/>
    <cellStyle name="20% - Accent5 2 43 18" xfId="13501" xr:uid="{00000000-0005-0000-0000-0000BC340000}"/>
    <cellStyle name="20% - Accent5 2 43 19" xfId="13502" xr:uid="{00000000-0005-0000-0000-0000BD340000}"/>
    <cellStyle name="20% - Accent5 2 43 2" xfId="13503" xr:uid="{00000000-0005-0000-0000-0000BE340000}"/>
    <cellStyle name="20% - Accent5 2 43 3" xfId="13504" xr:uid="{00000000-0005-0000-0000-0000BF340000}"/>
    <cellStyle name="20% - Accent5 2 43 4" xfId="13505" xr:uid="{00000000-0005-0000-0000-0000C0340000}"/>
    <cellStyle name="20% - Accent5 2 43 5" xfId="13506" xr:uid="{00000000-0005-0000-0000-0000C1340000}"/>
    <cellStyle name="20% - Accent5 2 43 6" xfId="13507" xr:uid="{00000000-0005-0000-0000-0000C2340000}"/>
    <cellStyle name="20% - Accent5 2 43 7" xfId="13508" xr:uid="{00000000-0005-0000-0000-0000C3340000}"/>
    <cellStyle name="20% - Accent5 2 43 8" xfId="13509" xr:uid="{00000000-0005-0000-0000-0000C4340000}"/>
    <cellStyle name="20% - Accent5 2 43 9" xfId="13510" xr:uid="{00000000-0005-0000-0000-0000C5340000}"/>
    <cellStyle name="20% - Accent5 2 44" xfId="13511" xr:uid="{00000000-0005-0000-0000-0000C6340000}"/>
    <cellStyle name="20% - Accent5 2 44 10" xfId="13512" xr:uid="{00000000-0005-0000-0000-0000C7340000}"/>
    <cellStyle name="20% - Accent5 2 44 11" xfId="13513" xr:uid="{00000000-0005-0000-0000-0000C8340000}"/>
    <cellStyle name="20% - Accent5 2 44 12" xfId="13514" xr:uid="{00000000-0005-0000-0000-0000C9340000}"/>
    <cellStyle name="20% - Accent5 2 44 13" xfId="13515" xr:uid="{00000000-0005-0000-0000-0000CA340000}"/>
    <cellStyle name="20% - Accent5 2 44 14" xfId="13516" xr:uid="{00000000-0005-0000-0000-0000CB340000}"/>
    <cellStyle name="20% - Accent5 2 44 15" xfId="13517" xr:uid="{00000000-0005-0000-0000-0000CC340000}"/>
    <cellStyle name="20% - Accent5 2 44 16" xfId="13518" xr:uid="{00000000-0005-0000-0000-0000CD340000}"/>
    <cellStyle name="20% - Accent5 2 44 17" xfId="13519" xr:uid="{00000000-0005-0000-0000-0000CE340000}"/>
    <cellStyle name="20% - Accent5 2 44 18" xfId="13520" xr:uid="{00000000-0005-0000-0000-0000CF340000}"/>
    <cellStyle name="20% - Accent5 2 44 19" xfId="13521" xr:uid="{00000000-0005-0000-0000-0000D0340000}"/>
    <cellStyle name="20% - Accent5 2 44 2" xfId="13522" xr:uid="{00000000-0005-0000-0000-0000D1340000}"/>
    <cellStyle name="20% - Accent5 2 44 3" xfId="13523" xr:uid="{00000000-0005-0000-0000-0000D2340000}"/>
    <cellStyle name="20% - Accent5 2 44 4" xfId="13524" xr:uid="{00000000-0005-0000-0000-0000D3340000}"/>
    <cellStyle name="20% - Accent5 2 44 5" xfId="13525" xr:uid="{00000000-0005-0000-0000-0000D4340000}"/>
    <cellStyle name="20% - Accent5 2 44 6" xfId="13526" xr:uid="{00000000-0005-0000-0000-0000D5340000}"/>
    <cellStyle name="20% - Accent5 2 44 7" xfId="13527" xr:uid="{00000000-0005-0000-0000-0000D6340000}"/>
    <cellStyle name="20% - Accent5 2 44 8" xfId="13528" xr:uid="{00000000-0005-0000-0000-0000D7340000}"/>
    <cellStyle name="20% - Accent5 2 44 9" xfId="13529" xr:uid="{00000000-0005-0000-0000-0000D8340000}"/>
    <cellStyle name="20% - Accent5 2 45" xfId="13530" xr:uid="{00000000-0005-0000-0000-0000D9340000}"/>
    <cellStyle name="20% - Accent5 2 45 10" xfId="13531" xr:uid="{00000000-0005-0000-0000-0000DA340000}"/>
    <cellStyle name="20% - Accent5 2 45 11" xfId="13532" xr:uid="{00000000-0005-0000-0000-0000DB340000}"/>
    <cellStyle name="20% - Accent5 2 45 12" xfId="13533" xr:uid="{00000000-0005-0000-0000-0000DC340000}"/>
    <cellStyle name="20% - Accent5 2 45 13" xfId="13534" xr:uid="{00000000-0005-0000-0000-0000DD340000}"/>
    <cellStyle name="20% - Accent5 2 45 14" xfId="13535" xr:uid="{00000000-0005-0000-0000-0000DE340000}"/>
    <cellStyle name="20% - Accent5 2 45 15" xfId="13536" xr:uid="{00000000-0005-0000-0000-0000DF340000}"/>
    <cellStyle name="20% - Accent5 2 45 16" xfId="13537" xr:uid="{00000000-0005-0000-0000-0000E0340000}"/>
    <cellStyle name="20% - Accent5 2 45 17" xfId="13538" xr:uid="{00000000-0005-0000-0000-0000E1340000}"/>
    <cellStyle name="20% - Accent5 2 45 18" xfId="13539" xr:uid="{00000000-0005-0000-0000-0000E2340000}"/>
    <cellStyle name="20% - Accent5 2 45 19" xfId="13540" xr:uid="{00000000-0005-0000-0000-0000E3340000}"/>
    <cellStyle name="20% - Accent5 2 45 2" xfId="13541" xr:uid="{00000000-0005-0000-0000-0000E4340000}"/>
    <cellStyle name="20% - Accent5 2 45 3" xfId="13542" xr:uid="{00000000-0005-0000-0000-0000E5340000}"/>
    <cellStyle name="20% - Accent5 2 45 4" xfId="13543" xr:uid="{00000000-0005-0000-0000-0000E6340000}"/>
    <cellStyle name="20% - Accent5 2 45 5" xfId="13544" xr:uid="{00000000-0005-0000-0000-0000E7340000}"/>
    <cellStyle name="20% - Accent5 2 45 6" xfId="13545" xr:uid="{00000000-0005-0000-0000-0000E8340000}"/>
    <cellStyle name="20% - Accent5 2 45 7" xfId="13546" xr:uid="{00000000-0005-0000-0000-0000E9340000}"/>
    <cellStyle name="20% - Accent5 2 45 8" xfId="13547" xr:uid="{00000000-0005-0000-0000-0000EA340000}"/>
    <cellStyle name="20% - Accent5 2 45 9" xfId="13548" xr:uid="{00000000-0005-0000-0000-0000EB340000}"/>
    <cellStyle name="20% - Accent5 2 46" xfId="13549" xr:uid="{00000000-0005-0000-0000-0000EC340000}"/>
    <cellStyle name="20% - Accent5 2 46 10" xfId="13550" xr:uid="{00000000-0005-0000-0000-0000ED340000}"/>
    <cellStyle name="20% - Accent5 2 46 11" xfId="13551" xr:uid="{00000000-0005-0000-0000-0000EE340000}"/>
    <cellStyle name="20% - Accent5 2 46 12" xfId="13552" xr:uid="{00000000-0005-0000-0000-0000EF340000}"/>
    <cellStyle name="20% - Accent5 2 46 13" xfId="13553" xr:uid="{00000000-0005-0000-0000-0000F0340000}"/>
    <cellStyle name="20% - Accent5 2 46 14" xfId="13554" xr:uid="{00000000-0005-0000-0000-0000F1340000}"/>
    <cellStyle name="20% - Accent5 2 46 15" xfId="13555" xr:uid="{00000000-0005-0000-0000-0000F2340000}"/>
    <cellStyle name="20% - Accent5 2 46 16" xfId="13556" xr:uid="{00000000-0005-0000-0000-0000F3340000}"/>
    <cellStyle name="20% - Accent5 2 46 17" xfId="13557" xr:uid="{00000000-0005-0000-0000-0000F4340000}"/>
    <cellStyle name="20% - Accent5 2 46 18" xfId="13558" xr:uid="{00000000-0005-0000-0000-0000F5340000}"/>
    <cellStyle name="20% - Accent5 2 46 19" xfId="13559" xr:uid="{00000000-0005-0000-0000-0000F6340000}"/>
    <cellStyle name="20% - Accent5 2 46 2" xfId="13560" xr:uid="{00000000-0005-0000-0000-0000F7340000}"/>
    <cellStyle name="20% - Accent5 2 46 3" xfId="13561" xr:uid="{00000000-0005-0000-0000-0000F8340000}"/>
    <cellStyle name="20% - Accent5 2 46 4" xfId="13562" xr:uid="{00000000-0005-0000-0000-0000F9340000}"/>
    <cellStyle name="20% - Accent5 2 46 5" xfId="13563" xr:uid="{00000000-0005-0000-0000-0000FA340000}"/>
    <cellStyle name="20% - Accent5 2 46 6" xfId="13564" xr:uid="{00000000-0005-0000-0000-0000FB340000}"/>
    <cellStyle name="20% - Accent5 2 46 7" xfId="13565" xr:uid="{00000000-0005-0000-0000-0000FC340000}"/>
    <cellStyle name="20% - Accent5 2 46 8" xfId="13566" xr:uid="{00000000-0005-0000-0000-0000FD340000}"/>
    <cellStyle name="20% - Accent5 2 46 9" xfId="13567" xr:uid="{00000000-0005-0000-0000-0000FE340000}"/>
    <cellStyle name="20% - Accent5 2 47" xfId="13568" xr:uid="{00000000-0005-0000-0000-0000FF340000}"/>
    <cellStyle name="20% - Accent5 2 47 10" xfId="13569" xr:uid="{00000000-0005-0000-0000-000000350000}"/>
    <cellStyle name="20% - Accent5 2 47 11" xfId="13570" xr:uid="{00000000-0005-0000-0000-000001350000}"/>
    <cellStyle name="20% - Accent5 2 47 12" xfId="13571" xr:uid="{00000000-0005-0000-0000-000002350000}"/>
    <cellStyle name="20% - Accent5 2 47 13" xfId="13572" xr:uid="{00000000-0005-0000-0000-000003350000}"/>
    <cellStyle name="20% - Accent5 2 47 14" xfId="13573" xr:uid="{00000000-0005-0000-0000-000004350000}"/>
    <cellStyle name="20% - Accent5 2 47 15" xfId="13574" xr:uid="{00000000-0005-0000-0000-000005350000}"/>
    <cellStyle name="20% - Accent5 2 47 16" xfId="13575" xr:uid="{00000000-0005-0000-0000-000006350000}"/>
    <cellStyle name="20% - Accent5 2 47 17" xfId="13576" xr:uid="{00000000-0005-0000-0000-000007350000}"/>
    <cellStyle name="20% - Accent5 2 47 18" xfId="13577" xr:uid="{00000000-0005-0000-0000-000008350000}"/>
    <cellStyle name="20% - Accent5 2 47 19" xfId="13578" xr:uid="{00000000-0005-0000-0000-000009350000}"/>
    <cellStyle name="20% - Accent5 2 47 2" xfId="13579" xr:uid="{00000000-0005-0000-0000-00000A350000}"/>
    <cellStyle name="20% - Accent5 2 47 3" xfId="13580" xr:uid="{00000000-0005-0000-0000-00000B350000}"/>
    <cellStyle name="20% - Accent5 2 47 4" xfId="13581" xr:uid="{00000000-0005-0000-0000-00000C350000}"/>
    <cellStyle name="20% - Accent5 2 47 5" xfId="13582" xr:uid="{00000000-0005-0000-0000-00000D350000}"/>
    <cellStyle name="20% - Accent5 2 47 6" xfId="13583" xr:uid="{00000000-0005-0000-0000-00000E350000}"/>
    <cellStyle name="20% - Accent5 2 47 7" xfId="13584" xr:uid="{00000000-0005-0000-0000-00000F350000}"/>
    <cellStyle name="20% - Accent5 2 47 8" xfId="13585" xr:uid="{00000000-0005-0000-0000-000010350000}"/>
    <cellStyle name="20% - Accent5 2 47 9" xfId="13586" xr:uid="{00000000-0005-0000-0000-000011350000}"/>
    <cellStyle name="20% - Accent5 2 48" xfId="13587" xr:uid="{00000000-0005-0000-0000-000012350000}"/>
    <cellStyle name="20% - Accent5 2 48 10" xfId="13588" xr:uid="{00000000-0005-0000-0000-000013350000}"/>
    <cellStyle name="20% - Accent5 2 48 11" xfId="13589" xr:uid="{00000000-0005-0000-0000-000014350000}"/>
    <cellStyle name="20% - Accent5 2 48 12" xfId="13590" xr:uid="{00000000-0005-0000-0000-000015350000}"/>
    <cellStyle name="20% - Accent5 2 48 13" xfId="13591" xr:uid="{00000000-0005-0000-0000-000016350000}"/>
    <cellStyle name="20% - Accent5 2 48 14" xfId="13592" xr:uid="{00000000-0005-0000-0000-000017350000}"/>
    <cellStyle name="20% - Accent5 2 48 15" xfId="13593" xr:uid="{00000000-0005-0000-0000-000018350000}"/>
    <cellStyle name="20% - Accent5 2 48 16" xfId="13594" xr:uid="{00000000-0005-0000-0000-000019350000}"/>
    <cellStyle name="20% - Accent5 2 48 17" xfId="13595" xr:uid="{00000000-0005-0000-0000-00001A350000}"/>
    <cellStyle name="20% - Accent5 2 48 18" xfId="13596" xr:uid="{00000000-0005-0000-0000-00001B350000}"/>
    <cellStyle name="20% - Accent5 2 48 19" xfId="13597" xr:uid="{00000000-0005-0000-0000-00001C350000}"/>
    <cellStyle name="20% - Accent5 2 48 2" xfId="13598" xr:uid="{00000000-0005-0000-0000-00001D350000}"/>
    <cellStyle name="20% - Accent5 2 48 3" xfId="13599" xr:uid="{00000000-0005-0000-0000-00001E350000}"/>
    <cellStyle name="20% - Accent5 2 48 4" xfId="13600" xr:uid="{00000000-0005-0000-0000-00001F350000}"/>
    <cellStyle name="20% - Accent5 2 48 5" xfId="13601" xr:uid="{00000000-0005-0000-0000-000020350000}"/>
    <cellStyle name="20% - Accent5 2 48 6" xfId="13602" xr:uid="{00000000-0005-0000-0000-000021350000}"/>
    <cellStyle name="20% - Accent5 2 48 7" xfId="13603" xr:uid="{00000000-0005-0000-0000-000022350000}"/>
    <cellStyle name="20% - Accent5 2 48 8" xfId="13604" xr:uid="{00000000-0005-0000-0000-000023350000}"/>
    <cellStyle name="20% - Accent5 2 48 9" xfId="13605" xr:uid="{00000000-0005-0000-0000-000024350000}"/>
    <cellStyle name="20% - Accent5 2 49" xfId="13606" xr:uid="{00000000-0005-0000-0000-000025350000}"/>
    <cellStyle name="20% - Accent5 2 49 10" xfId="13607" xr:uid="{00000000-0005-0000-0000-000026350000}"/>
    <cellStyle name="20% - Accent5 2 49 11" xfId="13608" xr:uid="{00000000-0005-0000-0000-000027350000}"/>
    <cellStyle name="20% - Accent5 2 49 12" xfId="13609" xr:uid="{00000000-0005-0000-0000-000028350000}"/>
    <cellStyle name="20% - Accent5 2 49 13" xfId="13610" xr:uid="{00000000-0005-0000-0000-000029350000}"/>
    <cellStyle name="20% - Accent5 2 49 14" xfId="13611" xr:uid="{00000000-0005-0000-0000-00002A350000}"/>
    <cellStyle name="20% - Accent5 2 49 15" xfId="13612" xr:uid="{00000000-0005-0000-0000-00002B350000}"/>
    <cellStyle name="20% - Accent5 2 49 16" xfId="13613" xr:uid="{00000000-0005-0000-0000-00002C350000}"/>
    <cellStyle name="20% - Accent5 2 49 17" xfId="13614" xr:uid="{00000000-0005-0000-0000-00002D350000}"/>
    <cellStyle name="20% - Accent5 2 49 18" xfId="13615" xr:uid="{00000000-0005-0000-0000-00002E350000}"/>
    <cellStyle name="20% - Accent5 2 49 19" xfId="13616" xr:uid="{00000000-0005-0000-0000-00002F350000}"/>
    <cellStyle name="20% - Accent5 2 49 2" xfId="13617" xr:uid="{00000000-0005-0000-0000-000030350000}"/>
    <cellStyle name="20% - Accent5 2 49 3" xfId="13618" xr:uid="{00000000-0005-0000-0000-000031350000}"/>
    <cellStyle name="20% - Accent5 2 49 4" xfId="13619" xr:uid="{00000000-0005-0000-0000-000032350000}"/>
    <cellStyle name="20% - Accent5 2 49 5" xfId="13620" xr:uid="{00000000-0005-0000-0000-000033350000}"/>
    <cellStyle name="20% - Accent5 2 49 6" xfId="13621" xr:uid="{00000000-0005-0000-0000-000034350000}"/>
    <cellStyle name="20% - Accent5 2 49 7" xfId="13622" xr:uid="{00000000-0005-0000-0000-000035350000}"/>
    <cellStyle name="20% - Accent5 2 49 8" xfId="13623" xr:uid="{00000000-0005-0000-0000-000036350000}"/>
    <cellStyle name="20% - Accent5 2 49 9" xfId="13624" xr:uid="{00000000-0005-0000-0000-000037350000}"/>
    <cellStyle name="20% - Accent5 2 5" xfId="13625" xr:uid="{00000000-0005-0000-0000-000038350000}"/>
    <cellStyle name="20% - Accent5 2 5 10" xfId="13626" xr:uid="{00000000-0005-0000-0000-000039350000}"/>
    <cellStyle name="20% - Accent5 2 5 11" xfId="13627" xr:uid="{00000000-0005-0000-0000-00003A350000}"/>
    <cellStyle name="20% - Accent5 2 5 12" xfId="13628" xr:uid="{00000000-0005-0000-0000-00003B350000}"/>
    <cellStyle name="20% - Accent5 2 5 13" xfId="13629" xr:uid="{00000000-0005-0000-0000-00003C350000}"/>
    <cellStyle name="20% - Accent5 2 5 14" xfId="13630" xr:uid="{00000000-0005-0000-0000-00003D350000}"/>
    <cellStyle name="20% - Accent5 2 5 15" xfId="13631" xr:uid="{00000000-0005-0000-0000-00003E350000}"/>
    <cellStyle name="20% - Accent5 2 5 16" xfId="13632" xr:uid="{00000000-0005-0000-0000-00003F350000}"/>
    <cellStyle name="20% - Accent5 2 5 17" xfId="13633" xr:uid="{00000000-0005-0000-0000-000040350000}"/>
    <cellStyle name="20% - Accent5 2 5 18" xfId="13634" xr:uid="{00000000-0005-0000-0000-000041350000}"/>
    <cellStyle name="20% - Accent5 2 5 19" xfId="13635" xr:uid="{00000000-0005-0000-0000-000042350000}"/>
    <cellStyle name="20% - Accent5 2 5 2" xfId="13636" xr:uid="{00000000-0005-0000-0000-000043350000}"/>
    <cellStyle name="20% - Accent5 2 5 3" xfId="13637" xr:uid="{00000000-0005-0000-0000-000044350000}"/>
    <cellStyle name="20% - Accent5 2 5 4" xfId="13638" xr:uid="{00000000-0005-0000-0000-000045350000}"/>
    <cellStyle name="20% - Accent5 2 5 5" xfId="13639" xr:uid="{00000000-0005-0000-0000-000046350000}"/>
    <cellStyle name="20% - Accent5 2 5 6" xfId="13640" xr:uid="{00000000-0005-0000-0000-000047350000}"/>
    <cellStyle name="20% - Accent5 2 5 7" xfId="13641" xr:uid="{00000000-0005-0000-0000-000048350000}"/>
    <cellStyle name="20% - Accent5 2 5 8" xfId="13642" xr:uid="{00000000-0005-0000-0000-000049350000}"/>
    <cellStyle name="20% - Accent5 2 5 9" xfId="13643" xr:uid="{00000000-0005-0000-0000-00004A350000}"/>
    <cellStyle name="20% - Accent5 2 50" xfId="13644" xr:uid="{00000000-0005-0000-0000-00004B350000}"/>
    <cellStyle name="20% - Accent5 2 50 10" xfId="13645" xr:uid="{00000000-0005-0000-0000-00004C350000}"/>
    <cellStyle name="20% - Accent5 2 50 11" xfId="13646" xr:uid="{00000000-0005-0000-0000-00004D350000}"/>
    <cellStyle name="20% - Accent5 2 50 12" xfId="13647" xr:uid="{00000000-0005-0000-0000-00004E350000}"/>
    <cellStyle name="20% - Accent5 2 50 13" xfId="13648" xr:uid="{00000000-0005-0000-0000-00004F350000}"/>
    <cellStyle name="20% - Accent5 2 50 14" xfId="13649" xr:uid="{00000000-0005-0000-0000-000050350000}"/>
    <cellStyle name="20% - Accent5 2 50 15" xfId="13650" xr:uid="{00000000-0005-0000-0000-000051350000}"/>
    <cellStyle name="20% - Accent5 2 50 16" xfId="13651" xr:uid="{00000000-0005-0000-0000-000052350000}"/>
    <cellStyle name="20% - Accent5 2 50 17" xfId="13652" xr:uid="{00000000-0005-0000-0000-000053350000}"/>
    <cellStyle name="20% - Accent5 2 50 18" xfId="13653" xr:uid="{00000000-0005-0000-0000-000054350000}"/>
    <cellStyle name="20% - Accent5 2 50 19" xfId="13654" xr:uid="{00000000-0005-0000-0000-000055350000}"/>
    <cellStyle name="20% - Accent5 2 50 2" xfId="13655" xr:uid="{00000000-0005-0000-0000-000056350000}"/>
    <cellStyle name="20% - Accent5 2 50 3" xfId="13656" xr:uid="{00000000-0005-0000-0000-000057350000}"/>
    <cellStyle name="20% - Accent5 2 50 4" xfId="13657" xr:uid="{00000000-0005-0000-0000-000058350000}"/>
    <cellStyle name="20% - Accent5 2 50 5" xfId="13658" xr:uid="{00000000-0005-0000-0000-000059350000}"/>
    <cellStyle name="20% - Accent5 2 50 6" xfId="13659" xr:uid="{00000000-0005-0000-0000-00005A350000}"/>
    <cellStyle name="20% - Accent5 2 50 7" xfId="13660" xr:uid="{00000000-0005-0000-0000-00005B350000}"/>
    <cellStyle name="20% - Accent5 2 50 8" xfId="13661" xr:uid="{00000000-0005-0000-0000-00005C350000}"/>
    <cellStyle name="20% - Accent5 2 50 9" xfId="13662" xr:uid="{00000000-0005-0000-0000-00005D350000}"/>
    <cellStyle name="20% - Accent5 2 51" xfId="13663" xr:uid="{00000000-0005-0000-0000-00005E350000}"/>
    <cellStyle name="20% - Accent5 2 51 10" xfId="13664" xr:uid="{00000000-0005-0000-0000-00005F350000}"/>
    <cellStyle name="20% - Accent5 2 51 11" xfId="13665" xr:uid="{00000000-0005-0000-0000-000060350000}"/>
    <cellStyle name="20% - Accent5 2 51 12" xfId="13666" xr:uid="{00000000-0005-0000-0000-000061350000}"/>
    <cellStyle name="20% - Accent5 2 51 13" xfId="13667" xr:uid="{00000000-0005-0000-0000-000062350000}"/>
    <cellStyle name="20% - Accent5 2 51 14" xfId="13668" xr:uid="{00000000-0005-0000-0000-000063350000}"/>
    <cellStyle name="20% - Accent5 2 51 15" xfId="13669" xr:uid="{00000000-0005-0000-0000-000064350000}"/>
    <cellStyle name="20% - Accent5 2 51 16" xfId="13670" xr:uid="{00000000-0005-0000-0000-000065350000}"/>
    <cellStyle name="20% - Accent5 2 51 17" xfId="13671" xr:uid="{00000000-0005-0000-0000-000066350000}"/>
    <cellStyle name="20% - Accent5 2 51 18" xfId="13672" xr:uid="{00000000-0005-0000-0000-000067350000}"/>
    <cellStyle name="20% - Accent5 2 51 19" xfId="13673" xr:uid="{00000000-0005-0000-0000-000068350000}"/>
    <cellStyle name="20% - Accent5 2 51 2" xfId="13674" xr:uid="{00000000-0005-0000-0000-000069350000}"/>
    <cellStyle name="20% - Accent5 2 51 3" xfId="13675" xr:uid="{00000000-0005-0000-0000-00006A350000}"/>
    <cellStyle name="20% - Accent5 2 51 4" xfId="13676" xr:uid="{00000000-0005-0000-0000-00006B350000}"/>
    <cellStyle name="20% - Accent5 2 51 5" xfId="13677" xr:uid="{00000000-0005-0000-0000-00006C350000}"/>
    <cellStyle name="20% - Accent5 2 51 6" xfId="13678" xr:uid="{00000000-0005-0000-0000-00006D350000}"/>
    <cellStyle name="20% - Accent5 2 51 7" xfId="13679" xr:uid="{00000000-0005-0000-0000-00006E350000}"/>
    <cellStyle name="20% - Accent5 2 51 8" xfId="13680" xr:uid="{00000000-0005-0000-0000-00006F350000}"/>
    <cellStyle name="20% - Accent5 2 51 9" xfId="13681" xr:uid="{00000000-0005-0000-0000-000070350000}"/>
    <cellStyle name="20% - Accent5 2 52" xfId="13682" xr:uid="{00000000-0005-0000-0000-000071350000}"/>
    <cellStyle name="20% - Accent5 2 52 10" xfId="13683" xr:uid="{00000000-0005-0000-0000-000072350000}"/>
    <cellStyle name="20% - Accent5 2 52 11" xfId="13684" xr:uid="{00000000-0005-0000-0000-000073350000}"/>
    <cellStyle name="20% - Accent5 2 52 12" xfId="13685" xr:uid="{00000000-0005-0000-0000-000074350000}"/>
    <cellStyle name="20% - Accent5 2 52 13" xfId="13686" xr:uid="{00000000-0005-0000-0000-000075350000}"/>
    <cellStyle name="20% - Accent5 2 52 14" xfId="13687" xr:uid="{00000000-0005-0000-0000-000076350000}"/>
    <cellStyle name="20% - Accent5 2 52 15" xfId="13688" xr:uid="{00000000-0005-0000-0000-000077350000}"/>
    <cellStyle name="20% - Accent5 2 52 16" xfId="13689" xr:uid="{00000000-0005-0000-0000-000078350000}"/>
    <cellStyle name="20% - Accent5 2 52 17" xfId="13690" xr:uid="{00000000-0005-0000-0000-000079350000}"/>
    <cellStyle name="20% - Accent5 2 52 18" xfId="13691" xr:uid="{00000000-0005-0000-0000-00007A350000}"/>
    <cellStyle name="20% - Accent5 2 52 19" xfId="13692" xr:uid="{00000000-0005-0000-0000-00007B350000}"/>
    <cellStyle name="20% - Accent5 2 52 2" xfId="13693" xr:uid="{00000000-0005-0000-0000-00007C350000}"/>
    <cellStyle name="20% - Accent5 2 52 3" xfId="13694" xr:uid="{00000000-0005-0000-0000-00007D350000}"/>
    <cellStyle name="20% - Accent5 2 52 4" xfId="13695" xr:uid="{00000000-0005-0000-0000-00007E350000}"/>
    <cellStyle name="20% - Accent5 2 52 5" xfId="13696" xr:uid="{00000000-0005-0000-0000-00007F350000}"/>
    <cellStyle name="20% - Accent5 2 52 6" xfId="13697" xr:uid="{00000000-0005-0000-0000-000080350000}"/>
    <cellStyle name="20% - Accent5 2 52 7" xfId="13698" xr:uid="{00000000-0005-0000-0000-000081350000}"/>
    <cellStyle name="20% - Accent5 2 52 8" xfId="13699" xr:uid="{00000000-0005-0000-0000-000082350000}"/>
    <cellStyle name="20% - Accent5 2 52 9" xfId="13700" xr:uid="{00000000-0005-0000-0000-000083350000}"/>
    <cellStyle name="20% - Accent5 2 53" xfId="13701" xr:uid="{00000000-0005-0000-0000-000084350000}"/>
    <cellStyle name="20% - Accent5 2 53 10" xfId="13702" xr:uid="{00000000-0005-0000-0000-000085350000}"/>
    <cellStyle name="20% - Accent5 2 53 11" xfId="13703" xr:uid="{00000000-0005-0000-0000-000086350000}"/>
    <cellStyle name="20% - Accent5 2 53 12" xfId="13704" xr:uid="{00000000-0005-0000-0000-000087350000}"/>
    <cellStyle name="20% - Accent5 2 53 13" xfId="13705" xr:uid="{00000000-0005-0000-0000-000088350000}"/>
    <cellStyle name="20% - Accent5 2 53 14" xfId="13706" xr:uid="{00000000-0005-0000-0000-000089350000}"/>
    <cellStyle name="20% - Accent5 2 53 15" xfId="13707" xr:uid="{00000000-0005-0000-0000-00008A350000}"/>
    <cellStyle name="20% - Accent5 2 53 16" xfId="13708" xr:uid="{00000000-0005-0000-0000-00008B350000}"/>
    <cellStyle name="20% - Accent5 2 53 17" xfId="13709" xr:uid="{00000000-0005-0000-0000-00008C350000}"/>
    <cellStyle name="20% - Accent5 2 53 18" xfId="13710" xr:uid="{00000000-0005-0000-0000-00008D350000}"/>
    <cellStyle name="20% - Accent5 2 53 19" xfId="13711" xr:uid="{00000000-0005-0000-0000-00008E350000}"/>
    <cellStyle name="20% - Accent5 2 53 2" xfId="13712" xr:uid="{00000000-0005-0000-0000-00008F350000}"/>
    <cellStyle name="20% - Accent5 2 53 3" xfId="13713" xr:uid="{00000000-0005-0000-0000-000090350000}"/>
    <cellStyle name="20% - Accent5 2 53 4" xfId="13714" xr:uid="{00000000-0005-0000-0000-000091350000}"/>
    <cellStyle name="20% - Accent5 2 53 5" xfId="13715" xr:uid="{00000000-0005-0000-0000-000092350000}"/>
    <cellStyle name="20% - Accent5 2 53 6" xfId="13716" xr:uid="{00000000-0005-0000-0000-000093350000}"/>
    <cellStyle name="20% - Accent5 2 53 7" xfId="13717" xr:uid="{00000000-0005-0000-0000-000094350000}"/>
    <cellStyle name="20% - Accent5 2 53 8" xfId="13718" xr:uid="{00000000-0005-0000-0000-000095350000}"/>
    <cellStyle name="20% - Accent5 2 53 9" xfId="13719" xr:uid="{00000000-0005-0000-0000-000096350000}"/>
    <cellStyle name="20% - Accent5 2 54" xfId="13720" xr:uid="{00000000-0005-0000-0000-000097350000}"/>
    <cellStyle name="20% - Accent5 2 54 10" xfId="13721" xr:uid="{00000000-0005-0000-0000-000098350000}"/>
    <cellStyle name="20% - Accent5 2 54 11" xfId="13722" xr:uid="{00000000-0005-0000-0000-000099350000}"/>
    <cellStyle name="20% - Accent5 2 54 12" xfId="13723" xr:uid="{00000000-0005-0000-0000-00009A350000}"/>
    <cellStyle name="20% - Accent5 2 54 13" xfId="13724" xr:uid="{00000000-0005-0000-0000-00009B350000}"/>
    <cellStyle name="20% - Accent5 2 54 14" xfId="13725" xr:uid="{00000000-0005-0000-0000-00009C350000}"/>
    <cellStyle name="20% - Accent5 2 54 15" xfId="13726" xr:uid="{00000000-0005-0000-0000-00009D350000}"/>
    <cellStyle name="20% - Accent5 2 54 16" xfId="13727" xr:uid="{00000000-0005-0000-0000-00009E350000}"/>
    <cellStyle name="20% - Accent5 2 54 17" xfId="13728" xr:uid="{00000000-0005-0000-0000-00009F350000}"/>
    <cellStyle name="20% - Accent5 2 54 18" xfId="13729" xr:uid="{00000000-0005-0000-0000-0000A0350000}"/>
    <cellStyle name="20% - Accent5 2 54 19" xfId="13730" xr:uid="{00000000-0005-0000-0000-0000A1350000}"/>
    <cellStyle name="20% - Accent5 2 54 2" xfId="13731" xr:uid="{00000000-0005-0000-0000-0000A2350000}"/>
    <cellStyle name="20% - Accent5 2 54 3" xfId="13732" xr:uid="{00000000-0005-0000-0000-0000A3350000}"/>
    <cellStyle name="20% - Accent5 2 54 4" xfId="13733" xr:uid="{00000000-0005-0000-0000-0000A4350000}"/>
    <cellStyle name="20% - Accent5 2 54 5" xfId="13734" xr:uid="{00000000-0005-0000-0000-0000A5350000}"/>
    <cellStyle name="20% - Accent5 2 54 6" xfId="13735" xr:uid="{00000000-0005-0000-0000-0000A6350000}"/>
    <cellStyle name="20% - Accent5 2 54 7" xfId="13736" xr:uid="{00000000-0005-0000-0000-0000A7350000}"/>
    <cellStyle name="20% - Accent5 2 54 8" xfId="13737" xr:uid="{00000000-0005-0000-0000-0000A8350000}"/>
    <cellStyle name="20% - Accent5 2 54 9" xfId="13738" xr:uid="{00000000-0005-0000-0000-0000A9350000}"/>
    <cellStyle name="20% - Accent5 2 55" xfId="13739" xr:uid="{00000000-0005-0000-0000-0000AA350000}"/>
    <cellStyle name="20% - Accent5 2 55 10" xfId="13740" xr:uid="{00000000-0005-0000-0000-0000AB350000}"/>
    <cellStyle name="20% - Accent5 2 55 11" xfId="13741" xr:uid="{00000000-0005-0000-0000-0000AC350000}"/>
    <cellStyle name="20% - Accent5 2 55 12" xfId="13742" xr:uid="{00000000-0005-0000-0000-0000AD350000}"/>
    <cellStyle name="20% - Accent5 2 55 13" xfId="13743" xr:uid="{00000000-0005-0000-0000-0000AE350000}"/>
    <cellStyle name="20% - Accent5 2 55 14" xfId="13744" xr:uid="{00000000-0005-0000-0000-0000AF350000}"/>
    <cellStyle name="20% - Accent5 2 55 15" xfId="13745" xr:uid="{00000000-0005-0000-0000-0000B0350000}"/>
    <cellStyle name="20% - Accent5 2 55 16" xfId="13746" xr:uid="{00000000-0005-0000-0000-0000B1350000}"/>
    <cellStyle name="20% - Accent5 2 55 17" xfId="13747" xr:uid="{00000000-0005-0000-0000-0000B2350000}"/>
    <cellStyle name="20% - Accent5 2 55 18" xfId="13748" xr:uid="{00000000-0005-0000-0000-0000B3350000}"/>
    <cellStyle name="20% - Accent5 2 55 19" xfId="13749" xr:uid="{00000000-0005-0000-0000-0000B4350000}"/>
    <cellStyle name="20% - Accent5 2 55 2" xfId="13750" xr:uid="{00000000-0005-0000-0000-0000B5350000}"/>
    <cellStyle name="20% - Accent5 2 55 3" xfId="13751" xr:uid="{00000000-0005-0000-0000-0000B6350000}"/>
    <cellStyle name="20% - Accent5 2 55 4" xfId="13752" xr:uid="{00000000-0005-0000-0000-0000B7350000}"/>
    <cellStyle name="20% - Accent5 2 55 5" xfId="13753" xr:uid="{00000000-0005-0000-0000-0000B8350000}"/>
    <cellStyle name="20% - Accent5 2 55 6" xfId="13754" xr:uid="{00000000-0005-0000-0000-0000B9350000}"/>
    <cellStyle name="20% - Accent5 2 55 7" xfId="13755" xr:uid="{00000000-0005-0000-0000-0000BA350000}"/>
    <cellStyle name="20% - Accent5 2 55 8" xfId="13756" xr:uid="{00000000-0005-0000-0000-0000BB350000}"/>
    <cellStyle name="20% - Accent5 2 55 9" xfId="13757" xr:uid="{00000000-0005-0000-0000-0000BC350000}"/>
    <cellStyle name="20% - Accent5 2 56" xfId="13758" xr:uid="{00000000-0005-0000-0000-0000BD350000}"/>
    <cellStyle name="20% - Accent5 2 56 10" xfId="13759" xr:uid="{00000000-0005-0000-0000-0000BE350000}"/>
    <cellStyle name="20% - Accent5 2 56 11" xfId="13760" xr:uid="{00000000-0005-0000-0000-0000BF350000}"/>
    <cellStyle name="20% - Accent5 2 56 12" xfId="13761" xr:uid="{00000000-0005-0000-0000-0000C0350000}"/>
    <cellStyle name="20% - Accent5 2 56 13" xfId="13762" xr:uid="{00000000-0005-0000-0000-0000C1350000}"/>
    <cellStyle name="20% - Accent5 2 56 14" xfId="13763" xr:uid="{00000000-0005-0000-0000-0000C2350000}"/>
    <cellStyle name="20% - Accent5 2 56 15" xfId="13764" xr:uid="{00000000-0005-0000-0000-0000C3350000}"/>
    <cellStyle name="20% - Accent5 2 56 16" xfId="13765" xr:uid="{00000000-0005-0000-0000-0000C4350000}"/>
    <cellStyle name="20% - Accent5 2 56 17" xfId="13766" xr:uid="{00000000-0005-0000-0000-0000C5350000}"/>
    <cellStyle name="20% - Accent5 2 56 18" xfId="13767" xr:uid="{00000000-0005-0000-0000-0000C6350000}"/>
    <cellStyle name="20% - Accent5 2 56 19" xfId="13768" xr:uid="{00000000-0005-0000-0000-0000C7350000}"/>
    <cellStyle name="20% - Accent5 2 56 2" xfId="13769" xr:uid="{00000000-0005-0000-0000-0000C8350000}"/>
    <cellStyle name="20% - Accent5 2 56 3" xfId="13770" xr:uid="{00000000-0005-0000-0000-0000C9350000}"/>
    <cellStyle name="20% - Accent5 2 56 4" xfId="13771" xr:uid="{00000000-0005-0000-0000-0000CA350000}"/>
    <cellStyle name="20% - Accent5 2 56 5" xfId="13772" xr:uid="{00000000-0005-0000-0000-0000CB350000}"/>
    <cellStyle name="20% - Accent5 2 56 6" xfId="13773" xr:uid="{00000000-0005-0000-0000-0000CC350000}"/>
    <cellStyle name="20% - Accent5 2 56 7" xfId="13774" xr:uid="{00000000-0005-0000-0000-0000CD350000}"/>
    <cellStyle name="20% - Accent5 2 56 8" xfId="13775" xr:uid="{00000000-0005-0000-0000-0000CE350000}"/>
    <cellStyle name="20% - Accent5 2 56 9" xfId="13776" xr:uid="{00000000-0005-0000-0000-0000CF350000}"/>
    <cellStyle name="20% - Accent5 2 57" xfId="13777" xr:uid="{00000000-0005-0000-0000-0000D0350000}"/>
    <cellStyle name="20% - Accent5 2 57 10" xfId="13778" xr:uid="{00000000-0005-0000-0000-0000D1350000}"/>
    <cellStyle name="20% - Accent5 2 57 11" xfId="13779" xr:uid="{00000000-0005-0000-0000-0000D2350000}"/>
    <cellStyle name="20% - Accent5 2 57 12" xfId="13780" xr:uid="{00000000-0005-0000-0000-0000D3350000}"/>
    <cellStyle name="20% - Accent5 2 57 13" xfId="13781" xr:uid="{00000000-0005-0000-0000-0000D4350000}"/>
    <cellStyle name="20% - Accent5 2 57 14" xfId="13782" xr:uid="{00000000-0005-0000-0000-0000D5350000}"/>
    <cellStyle name="20% - Accent5 2 57 15" xfId="13783" xr:uid="{00000000-0005-0000-0000-0000D6350000}"/>
    <cellStyle name="20% - Accent5 2 57 16" xfId="13784" xr:uid="{00000000-0005-0000-0000-0000D7350000}"/>
    <cellStyle name="20% - Accent5 2 57 17" xfId="13785" xr:uid="{00000000-0005-0000-0000-0000D8350000}"/>
    <cellStyle name="20% - Accent5 2 57 18" xfId="13786" xr:uid="{00000000-0005-0000-0000-0000D9350000}"/>
    <cellStyle name="20% - Accent5 2 57 19" xfId="13787" xr:uid="{00000000-0005-0000-0000-0000DA350000}"/>
    <cellStyle name="20% - Accent5 2 57 2" xfId="13788" xr:uid="{00000000-0005-0000-0000-0000DB350000}"/>
    <cellStyle name="20% - Accent5 2 57 3" xfId="13789" xr:uid="{00000000-0005-0000-0000-0000DC350000}"/>
    <cellStyle name="20% - Accent5 2 57 4" xfId="13790" xr:uid="{00000000-0005-0000-0000-0000DD350000}"/>
    <cellStyle name="20% - Accent5 2 57 5" xfId="13791" xr:uid="{00000000-0005-0000-0000-0000DE350000}"/>
    <cellStyle name="20% - Accent5 2 57 6" xfId="13792" xr:uid="{00000000-0005-0000-0000-0000DF350000}"/>
    <cellStyle name="20% - Accent5 2 57 7" xfId="13793" xr:uid="{00000000-0005-0000-0000-0000E0350000}"/>
    <cellStyle name="20% - Accent5 2 57 8" xfId="13794" xr:uid="{00000000-0005-0000-0000-0000E1350000}"/>
    <cellStyle name="20% - Accent5 2 57 9" xfId="13795" xr:uid="{00000000-0005-0000-0000-0000E2350000}"/>
    <cellStyle name="20% - Accent5 2 58" xfId="13796" xr:uid="{00000000-0005-0000-0000-0000E3350000}"/>
    <cellStyle name="20% - Accent5 2 58 10" xfId="13797" xr:uid="{00000000-0005-0000-0000-0000E4350000}"/>
    <cellStyle name="20% - Accent5 2 58 11" xfId="13798" xr:uid="{00000000-0005-0000-0000-0000E5350000}"/>
    <cellStyle name="20% - Accent5 2 58 12" xfId="13799" xr:uid="{00000000-0005-0000-0000-0000E6350000}"/>
    <cellStyle name="20% - Accent5 2 58 13" xfId="13800" xr:uid="{00000000-0005-0000-0000-0000E7350000}"/>
    <cellStyle name="20% - Accent5 2 58 14" xfId="13801" xr:uid="{00000000-0005-0000-0000-0000E8350000}"/>
    <cellStyle name="20% - Accent5 2 58 15" xfId="13802" xr:uid="{00000000-0005-0000-0000-0000E9350000}"/>
    <cellStyle name="20% - Accent5 2 58 16" xfId="13803" xr:uid="{00000000-0005-0000-0000-0000EA350000}"/>
    <cellStyle name="20% - Accent5 2 58 17" xfId="13804" xr:uid="{00000000-0005-0000-0000-0000EB350000}"/>
    <cellStyle name="20% - Accent5 2 58 18" xfId="13805" xr:uid="{00000000-0005-0000-0000-0000EC350000}"/>
    <cellStyle name="20% - Accent5 2 58 19" xfId="13806" xr:uid="{00000000-0005-0000-0000-0000ED350000}"/>
    <cellStyle name="20% - Accent5 2 58 2" xfId="13807" xr:uid="{00000000-0005-0000-0000-0000EE350000}"/>
    <cellStyle name="20% - Accent5 2 58 3" xfId="13808" xr:uid="{00000000-0005-0000-0000-0000EF350000}"/>
    <cellStyle name="20% - Accent5 2 58 4" xfId="13809" xr:uid="{00000000-0005-0000-0000-0000F0350000}"/>
    <cellStyle name="20% - Accent5 2 58 5" xfId="13810" xr:uid="{00000000-0005-0000-0000-0000F1350000}"/>
    <cellStyle name="20% - Accent5 2 58 6" xfId="13811" xr:uid="{00000000-0005-0000-0000-0000F2350000}"/>
    <cellStyle name="20% - Accent5 2 58 7" xfId="13812" xr:uid="{00000000-0005-0000-0000-0000F3350000}"/>
    <cellStyle name="20% - Accent5 2 58 8" xfId="13813" xr:uid="{00000000-0005-0000-0000-0000F4350000}"/>
    <cellStyle name="20% - Accent5 2 58 9" xfId="13814" xr:uid="{00000000-0005-0000-0000-0000F5350000}"/>
    <cellStyle name="20% - Accent5 2 59" xfId="13815" xr:uid="{00000000-0005-0000-0000-0000F6350000}"/>
    <cellStyle name="20% - Accent5 2 59 10" xfId="13816" xr:uid="{00000000-0005-0000-0000-0000F7350000}"/>
    <cellStyle name="20% - Accent5 2 59 11" xfId="13817" xr:uid="{00000000-0005-0000-0000-0000F8350000}"/>
    <cellStyle name="20% - Accent5 2 59 12" xfId="13818" xr:uid="{00000000-0005-0000-0000-0000F9350000}"/>
    <cellStyle name="20% - Accent5 2 59 13" xfId="13819" xr:uid="{00000000-0005-0000-0000-0000FA350000}"/>
    <cellStyle name="20% - Accent5 2 59 14" xfId="13820" xr:uid="{00000000-0005-0000-0000-0000FB350000}"/>
    <cellStyle name="20% - Accent5 2 59 15" xfId="13821" xr:uid="{00000000-0005-0000-0000-0000FC350000}"/>
    <cellStyle name="20% - Accent5 2 59 16" xfId="13822" xr:uid="{00000000-0005-0000-0000-0000FD350000}"/>
    <cellStyle name="20% - Accent5 2 59 17" xfId="13823" xr:uid="{00000000-0005-0000-0000-0000FE350000}"/>
    <cellStyle name="20% - Accent5 2 59 18" xfId="13824" xr:uid="{00000000-0005-0000-0000-0000FF350000}"/>
    <cellStyle name="20% - Accent5 2 59 19" xfId="13825" xr:uid="{00000000-0005-0000-0000-000000360000}"/>
    <cellStyle name="20% - Accent5 2 59 2" xfId="13826" xr:uid="{00000000-0005-0000-0000-000001360000}"/>
    <cellStyle name="20% - Accent5 2 59 3" xfId="13827" xr:uid="{00000000-0005-0000-0000-000002360000}"/>
    <cellStyle name="20% - Accent5 2 59 4" xfId="13828" xr:uid="{00000000-0005-0000-0000-000003360000}"/>
    <cellStyle name="20% - Accent5 2 59 5" xfId="13829" xr:uid="{00000000-0005-0000-0000-000004360000}"/>
    <cellStyle name="20% - Accent5 2 59 6" xfId="13830" xr:uid="{00000000-0005-0000-0000-000005360000}"/>
    <cellStyle name="20% - Accent5 2 59 7" xfId="13831" xr:uid="{00000000-0005-0000-0000-000006360000}"/>
    <cellStyle name="20% - Accent5 2 59 8" xfId="13832" xr:uid="{00000000-0005-0000-0000-000007360000}"/>
    <cellStyle name="20% - Accent5 2 59 9" xfId="13833" xr:uid="{00000000-0005-0000-0000-000008360000}"/>
    <cellStyle name="20% - Accent5 2 6" xfId="13834" xr:uid="{00000000-0005-0000-0000-000009360000}"/>
    <cellStyle name="20% - Accent5 2 6 10" xfId="13835" xr:uid="{00000000-0005-0000-0000-00000A360000}"/>
    <cellStyle name="20% - Accent5 2 6 11" xfId="13836" xr:uid="{00000000-0005-0000-0000-00000B360000}"/>
    <cellStyle name="20% - Accent5 2 6 12" xfId="13837" xr:uid="{00000000-0005-0000-0000-00000C360000}"/>
    <cellStyle name="20% - Accent5 2 6 13" xfId="13838" xr:uid="{00000000-0005-0000-0000-00000D360000}"/>
    <cellStyle name="20% - Accent5 2 6 14" xfId="13839" xr:uid="{00000000-0005-0000-0000-00000E360000}"/>
    <cellStyle name="20% - Accent5 2 6 15" xfId="13840" xr:uid="{00000000-0005-0000-0000-00000F360000}"/>
    <cellStyle name="20% - Accent5 2 6 16" xfId="13841" xr:uid="{00000000-0005-0000-0000-000010360000}"/>
    <cellStyle name="20% - Accent5 2 6 17" xfId="13842" xr:uid="{00000000-0005-0000-0000-000011360000}"/>
    <cellStyle name="20% - Accent5 2 6 18" xfId="13843" xr:uid="{00000000-0005-0000-0000-000012360000}"/>
    <cellStyle name="20% - Accent5 2 6 19" xfId="13844" xr:uid="{00000000-0005-0000-0000-000013360000}"/>
    <cellStyle name="20% - Accent5 2 6 2" xfId="13845" xr:uid="{00000000-0005-0000-0000-000014360000}"/>
    <cellStyle name="20% - Accent5 2 6 3" xfId="13846" xr:uid="{00000000-0005-0000-0000-000015360000}"/>
    <cellStyle name="20% - Accent5 2 6 4" xfId="13847" xr:uid="{00000000-0005-0000-0000-000016360000}"/>
    <cellStyle name="20% - Accent5 2 6 5" xfId="13848" xr:uid="{00000000-0005-0000-0000-000017360000}"/>
    <cellStyle name="20% - Accent5 2 6 6" xfId="13849" xr:uid="{00000000-0005-0000-0000-000018360000}"/>
    <cellStyle name="20% - Accent5 2 6 7" xfId="13850" xr:uid="{00000000-0005-0000-0000-000019360000}"/>
    <cellStyle name="20% - Accent5 2 6 8" xfId="13851" xr:uid="{00000000-0005-0000-0000-00001A360000}"/>
    <cellStyle name="20% - Accent5 2 6 9" xfId="13852" xr:uid="{00000000-0005-0000-0000-00001B360000}"/>
    <cellStyle name="20% - Accent5 2 60" xfId="13853" xr:uid="{00000000-0005-0000-0000-00001C360000}"/>
    <cellStyle name="20% - Accent5 2 60 10" xfId="13854" xr:uid="{00000000-0005-0000-0000-00001D360000}"/>
    <cellStyle name="20% - Accent5 2 60 11" xfId="13855" xr:uid="{00000000-0005-0000-0000-00001E360000}"/>
    <cellStyle name="20% - Accent5 2 60 12" xfId="13856" xr:uid="{00000000-0005-0000-0000-00001F360000}"/>
    <cellStyle name="20% - Accent5 2 60 13" xfId="13857" xr:uid="{00000000-0005-0000-0000-000020360000}"/>
    <cellStyle name="20% - Accent5 2 60 14" xfId="13858" xr:uid="{00000000-0005-0000-0000-000021360000}"/>
    <cellStyle name="20% - Accent5 2 60 15" xfId="13859" xr:uid="{00000000-0005-0000-0000-000022360000}"/>
    <cellStyle name="20% - Accent5 2 60 16" xfId="13860" xr:uid="{00000000-0005-0000-0000-000023360000}"/>
    <cellStyle name="20% - Accent5 2 60 17" xfId="13861" xr:uid="{00000000-0005-0000-0000-000024360000}"/>
    <cellStyle name="20% - Accent5 2 60 18" xfId="13862" xr:uid="{00000000-0005-0000-0000-000025360000}"/>
    <cellStyle name="20% - Accent5 2 60 19" xfId="13863" xr:uid="{00000000-0005-0000-0000-000026360000}"/>
    <cellStyle name="20% - Accent5 2 60 2" xfId="13864" xr:uid="{00000000-0005-0000-0000-000027360000}"/>
    <cellStyle name="20% - Accent5 2 60 3" xfId="13865" xr:uid="{00000000-0005-0000-0000-000028360000}"/>
    <cellStyle name="20% - Accent5 2 60 4" xfId="13866" xr:uid="{00000000-0005-0000-0000-000029360000}"/>
    <cellStyle name="20% - Accent5 2 60 5" xfId="13867" xr:uid="{00000000-0005-0000-0000-00002A360000}"/>
    <cellStyle name="20% - Accent5 2 60 6" xfId="13868" xr:uid="{00000000-0005-0000-0000-00002B360000}"/>
    <cellStyle name="20% - Accent5 2 60 7" xfId="13869" xr:uid="{00000000-0005-0000-0000-00002C360000}"/>
    <cellStyle name="20% - Accent5 2 60 8" xfId="13870" xr:uid="{00000000-0005-0000-0000-00002D360000}"/>
    <cellStyle name="20% - Accent5 2 60 9" xfId="13871" xr:uid="{00000000-0005-0000-0000-00002E360000}"/>
    <cellStyle name="20% - Accent5 2 61" xfId="13872" xr:uid="{00000000-0005-0000-0000-00002F360000}"/>
    <cellStyle name="20% - Accent5 2 61 10" xfId="13873" xr:uid="{00000000-0005-0000-0000-000030360000}"/>
    <cellStyle name="20% - Accent5 2 61 11" xfId="13874" xr:uid="{00000000-0005-0000-0000-000031360000}"/>
    <cellStyle name="20% - Accent5 2 61 12" xfId="13875" xr:uid="{00000000-0005-0000-0000-000032360000}"/>
    <cellStyle name="20% - Accent5 2 61 13" xfId="13876" xr:uid="{00000000-0005-0000-0000-000033360000}"/>
    <cellStyle name="20% - Accent5 2 61 14" xfId="13877" xr:uid="{00000000-0005-0000-0000-000034360000}"/>
    <cellStyle name="20% - Accent5 2 61 15" xfId="13878" xr:uid="{00000000-0005-0000-0000-000035360000}"/>
    <cellStyle name="20% - Accent5 2 61 16" xfId="13879" xr:uid="{00000000-0005-0000-0000-000036360000}"/>
    <cellStyle name="20% - Accent5 2 61 17" xfId="13880" xr:uid="{00000000-0005-0000-0000-000037360000}"/>
    <cellStyle name="20% - Accent5 2 61 18" xfId="13881" xr:uid="{00000000-0005-0000-0000-000038360000}"/>
    <cellStyle name="20% - Accent5 2 61 19" xfId="13882" xr:uid="{00000000-0005-0000-0000-000039360000}"/>
    <cellStyle name="20% - Accent5 2 61 2" xfId="13883" xr:uid="{00000000-0005-0000-0000-00003A360000}"/>
    <cellStyle name="20% - Accent5 2 61 3" xfId="13884" xr:uid="{00000000-0005-0000-0000-00003B360000}"/>
    <cellStyle name="20% - Accent5 2 61 4" xfId="13885" xr:uid="{00000000-0005-0000-0000-00003C360000}"/>
    <cellStyle name="20% - Accent5 2 61 5" xfId="13886" xr:uid="{00000000-0005-0000-0000-00003D360000}"/>
    <cellStyle name="20% - Accent5 2 61 6" xfId="13887" xr:uid="{00000000-0005-0000-0000-00003E360000}"/>
    <cellStyle name="20% - Accent5 2 61 7" xfId="13888" xr:uid="{00000000-0005-0000-0000-00003F360000}"/>
    <cellStyle name="20% - Accent5 2 61 8" xfId="13889" xr:uid="{00000000-0005-0000-0000-000040360000}"/>
    <cellStyle name="20% - Accent5 2 61 9" xfId="13890" xr:uid="{00000000-0005-0000-0000-000041360000}"/>
    <cellStyle name="20% - Accent5 2 62" xfId="13891" xr:uid="{00000000-0005-0000-0000-000042360000}"/>
    <cellStyle name="20% - Accent5 2 62 10" xfId="13892" xr:uid="{00000000-0005-0000-0000-000043360000}"/>
    <cellStyle name="20% - Accent5 2 62 11" xfId="13893" xr:uid="{00000000-0005-0000-0000-000044360000}"/>
    <cellStyle name="20% - Accent5 2 62 12" xfId="13894" xr:uid="{00000000-0005-0000-0000-000045360000}"/>
    <cellStyle name="20% - Accent5 2 62 13" xfId="13895" xr:uid="{00000000-0005-0000-0000-000046360000}"/>
    <cellStyle name="20% - Accent5 2 62 14" xfId="13896" xr:uid="{00000000-0005-0000-0000-000047360000}"/>
    <cellStyle name="20% - Accent5 2 62 15" xfId="13897" xr:uid="{00000000-0005-0000-0000-000048360000}"/>
    <cellStyle name="20% - Accent5 2 62 16" xfId="13898" xr:uid="{00000000-0005-0000-0000-000049360000}"/>
    <cellStyle name="20% - Accent5 2 62 17" xfId="13899" xr:uid="{00000000-0005-0000-0000-00004A360000}"/>
    <cellStyle name="20% - Accent5 2 62 18" xfId="13900" xr:uid="{00000000-0005-0000-0000-00004B360000}"/>
    <cellStyle name="20% - Accent5 2 62 19" xfId="13901" xr:uid="{00000000-0005-0000-0000-00004C360000}"/>
    <cellStyle name="20% - Accent5 2 62 2" xfId="13902" xr:uid="{00000000-0005-0000-0000-00004D360000}"/>
    <cellStyle name="20% - Accent5 2 62 3" xfId="13903" xr:uid="{00000000-0005-0000-0000-00004E360000}"/>
    <cellStyle name="20% - Accent5 2 62 4" xfId="13904" xr:uid="{00000000-0005-0000-0000-00004F360000}"/>
    <cellStyle name="20% - Accent5 2 62 5" xfId="13905" xr:uid="{00000000-0005-0000-0000-000050360000}"/>
    <cellStyle name="20% - Accent5 2 62 6" xfId="13906" xr:uid="{00000000-0005-0000-0000-000051360000}"/>
    <cellStyle name="20% - Accent5 2 62 7" xfId="13907" xr:uid="{00000000-0005-0000-0000-000052360000}"/>
    <cellStyle name="20% - Accent5 2 62 8" xfId="13908" xr:uid="{00000000-0005-0000-0000-000053360000}"/>
    <cellStyle name="20% - Accent5 2 62 9" xfId="13909" xr:uid="{00000000-0005-0000-0000-000054360000}"/>
    <cellStyle name="20% - Accent5 2 63" xfId="13910" xr:uid="{00000000-0005-0000-0000-000055360000}"/>
    <cellStyle name="20% - Accent5 2 63 10" xfId="13911" xr:uid="{00000000-0005-0000-0000-000056360000}"/>
    <cellStyle name="20% - Accent5 2 63 11" xfId="13912" xr:uid="{00000000-0005-0000-0000-000057360000}"/>
    <cellStyle name="20% - Accent5 2 63 12" xfId="13913" xr:uid="{00000000-0005-0000-0000-000058360000}"/>
    <cellStyle name="20% - Accent5 2 63 13" xfId="13914" xr:uid="{00000000-0005-0000-0000-000059360000}"/>
    <cellStyle name="20% - Accent5 2 63 14" xfId="13915" xr:uid="{00000000-0005-0000-0000-00005A360000}"/>
    <cellStyle name="20% - Accent5 2 63 15" xfId="13916" xr:uid="{00000000-0005-0000-0000-00005B360000}"/>
    <cellStyle name="20% - Accent5 2 63 16" xfId="13917" xr:uid="{00000000-0005-0000-0000-00005C360000}"/>
    <cellStyle name="20% - Accent5 2 63 17" xfId="13918" xr:uid="{00000000-0005-0000-0000-00005D360000}"/>
    <cellStyle name="20% - Accent5 2 63 18" xfId="13919" xr:uid="{00000000-0005-0000-0000-00005E360000}"/>
    <cellStyle name="20% - Accent5 2 63 19" xfId="13920" xr:uid="{00000000-0005-0000-0000-00005F360000}"/>
    <cellStyle name="20% - Accent5 2 63 2" xfId="13921" xr:uid="{00000000-0005-0000-0000-000060360000}"/>
    <cellStyle name="20% - Accent5 2 63 3" xfId="13922" xr:uid="{00000000-0005-0000-0000-000061360000}"/>
    <cellStyle name="20% - Accent5 2 63 4" xfId="13923" xr:uid="{00000000-0005-0000-0000-000062360000}"/>
    <cellStyle name="20% - Accent5 2 63 5" xfId="13924" xr:uid="{00000000-0005-0000-0000-000063360000}"/>
    <cellStyle name="20% - Accent5 2 63 6" xfId="13925" xr:uid="{00000000-0005-0000-0000-000064360000}"/>
    <cellStyle name="20% - Accent5 2 63 7" xfId="13926" xr:uid="{00000000-0005-0000-0000-000065360000}"/>
    <cellStyle name="20% - Accent5 2 63 8" xfId="13927" xr:uid="{00000000-0005-0000-0000-000066360000}"/>
    <cellStyle name="20% - Accent5 2 63 9" xfId="13928" xr:uid="{00000000-0005-0000-0000-000067360000}"/>
    <cellStyle name="20% - Accent5 2 64" xfId="13929" xr:uid="{00000000-0005-0000-0000-000068360000}"/>
    <cellStyle name="20% - Accent5 2 64 10" xfId="13930" xr:uid="{00000000-0005-0000-0000-000069360000}"/>
    <cellStyle name="20% - Accent5 2 64 11" xfId="13931" xr:uid="{00000000-0005-0000-0000-00006A360000}"/>
    <cellStyle name="20% - Accent5 2 64 12" xfId="13932" xr:uid="{00000000-0005-0000-0000-00006B360000}"/>
    <cellStyle name="20% - Accent5 2 64 13" xfId="13933" xr:uid="{00000000-0005-0000-0000-00006C360000}"/>
    <cellStyle name="20% - Accent5 2 64 14" xfId="13934" xr:uid="{00000000-0005-0000-0000-00006D360000}"/>
    <cellStyle name="20% - Accent5 2 64 15" xfId="13935" xr:uid="{00000000-0005-0000-0000-00006E360000}"/>
    <cellStyle name="20% - Accent5 2 64 16" xfId="13936" xr:uid="{00000000-0005-0000-0000-00006F360000}"/>
    <cellStyle name="20% - Accent5 2 64 17" xfId="13937" xr:uid="{00000000-0005-0000-0000-000070360000}"/>
    <cellStyle name="20% - Accent5 2 64 18" xfId="13938" xr:uid="{00000000-0005-0000-0000-000071360000}"/>
    <cellStyle name="20% - Accent5 2 64 19" xfId="13939" xr:uid="{00000000-0005-0000-0000-000072360000}"/>
    <cellStyle name="20% - Accent5 2 64 2" xfId="13940" xr:uid="{00000000-0005-0000-0000-000073360000}"/>
    <cellStyle name="20% - Accent5 2 64 3" xfId="13941" xr:uid="{00000000-0005-0000-0000-000074360000}"/>
    <cellStyle name="20% - Accent5 2 64 4" xfId="13942" xr:uid="{00000000-0005-0000-0000-000075360000}"/>
    <cellStyle name="20% - Accent5 2 64 5" xfId="13943" xr:uid="{00000000-0005-0000-0000-000076360000}"/>
    <cellStyle name="20% - Accent5 2 64 6" xfId="13944" xr:uid="{00000000-0005-0000-0000-000077360000}"/>
    <cellStyle name="20% - Accent5 2 64 7" xfId="13945" xr:uid="{00000000-0005-0000-0000-000078360000}"/>
    <cellStyle name="20% - Accent5 2 64 8" xfId="13946" xr:uid="{00000000-0005-0000-0000-000079360000}"/>
    <cellStyle name="20% - Accent5 2 64 9" xfId="13947" xr:uid="{00000000-0005-0000-0000-00007A360000}"/>
    <cellStyle name="20% - Accent5 2 65" xfId="13948" xr:uid="{00000000-0005-0000-0000-00007B360000}"/>
    <cellStyle name="20% - Accent5 2 65 10" xfId="13949" xr:uid="{00000000-0005-0000-0000-00007C360000}"/>
    <cellStyle name="20% - Accent5 2 65 11" xfId="13950" xr:uid="{00000000-0005-0000-0000-00007D360000}"/>
    <cellStyle name="20% - Accent5 2 65 12" xfId="13951" xr:uid="{00000000-0005-0000-0000-00007E360000}"/>
    <cellStyle name="20% - Accent5 2 65 13" xfId="13952" xr:uid="{00000000-0005-0000-0000-00007F360000}"/>
    <cellStyle name="20% - Accent5 2 65 14" xfId="13953" xr:uid="{00000000-0005-0000-0000-000080360000}"/>
    <cellStyle name="20% - Accent5 2 65 15" xfId="13954" xr:uid="{00000000-0005-0000-0000-000081360000}"/>
    <cellStyle name="20% - Accent5 2 65 16" xfId="13955" xr:uid="{00000000-0005-0000-0000-000082360000}"/>
    <cellStyle name="20% - Accent5 2 65 17" xfId="13956" xr:uid="{00000000-0005-0000-0000-000083360000}"/>
    <cellStyle name="20% - Accent5 2 65 18" xfId="13957" xr:uid="{00000000-0005-0000-0000-000084360000}"/>
    <cellStyle name="20% - Accent5 2 65 19" xfId="13958" xr:uid="{00000000-0005-0000-0000-000085360000}"/>
    <cellStyle name="20% - Accent5 2 65 2" xfId="13959" xr:uid="{00000000-0005-0000-0000-000086360000}"/>
    <cellStyle name="20% - Accent5 2 65 3" xfId="13960" xr:uid="{00000000-0005-0000-0000-000087360000}"/>
    <cellStyle name="20% - Accent5 2 65 4" xfId="13961" xr:uid="{00000000-0005-0000-0000-000088360000}"/>
    <cellStyle name="20% - Accent5 2 65 5" xfId="13962" xr:uid="{00000000-0005-0000-0000-000089360000}"/>
    <cellStyle name="20% - Accent5 2 65 6" xfId="13963" xr:uid="{00000000-0005-0000-0000-00008A360000}"/>
    <cellStyle name="20% - Accent5 2 65 7" xfId="13964" xr:uid="{00000000-0005-0000-0000-00008B360000}"/>
    <cellStyle name="20% - Accent5 2 65 8" xfId="13965" xr:uid="{00000000-0005-0000-0000-00008C360000}"/>
    <cellStyle name="20% - Accent5 2 65 9" xfId="13966" xr:uid="{00000000-0005-0000-0000-00008D360000}"/>
    <cellStyle name="20% - Accent5 2 66" xfId="13967" xr:uid="{00000000-0005-0000-0000-00008E360000}"/>
    <cellStyle name="20% - Accent5 2 66 10" xfId="13968" xr:uid="{00000000-0005-0000-0000-00008F360000}"/>
    <cellStyle name="20% - Accent5 2 66 11" xfId="13969" xr:uid="{00000000-0005-0000-0000-000090360000}"/>
    <cellStyle name="20% - Accent5 2 66 12" xfId="13970" xr:uid="{00000000-0005-0000-0000-000091360000}"/>
    <cellStyle name="20% - Accent5 2 66 13" xfId="13971" xr:uid="{00000000-0005-0000-0000-000092360000}"/>
    <cellStyle name="20% - Accent5 2 66 14" xfId="13972" xr:uid="{00000000-0005-0000-0000-000093360000}"/>
    <cellStyle name="20% - Accent5 2 66 15" xfId="13973" xr:uid="{00000000-0005-0000-0000-000094360000}"/>
    <cellStyle name="20% - Accent5 2 66 16" xfId="13974" xr:uid="{00000000-0005-0000-0000-000095360000}"/>
    <cellStyle name="20% - Accent5 2 66 17" xfId="13975" xr:uid="{00000000-0005-0000-0000-000096360000}"/>
    <cellStyle name="20% - Accent5 2 66 18" xfId="13976" xr:uid="{00000000-0005-0000-0000-000097360000}"/>
    <cellStyle name="20% - Accent5 2 66 19" xfId="13977" xr:uid="{00000000-0005-0000-0000-000098360000}"/>
    <cellStyle name="20% - Accent5 2 66 2" xfId="13978" xr:uid="{00000000-0005-0000-0000-000099360000}"/>
    <cellStyle name="20% - Accent5 2 66 3" xfId="13979" xr:uid="{00000000-0005-0000-0000-00009A360000}"/>
    <cellStyle name="20% - Accent5 2 66 4" xfId="13980" xr:uid="{00000000-0005-0000-0000-00009B360000}"/>
    <cellStyle name="20% - Accent5 2 66 5" xfId="13981" xr:uid="{00000000-0005-0000-0000-00009C360000}"/>
    <cellStyle name="20% - Accent5 2 66 6" xfId="13982" xr:uid="{00000000-0005-0000-0000-00009D360000}"/>
    <cellStyle name="20% - Accent5 2 66 7" xfId="13983" xr:uid="{00000000-0005-0000-0000-00009E360000}"/>
    <cellStyle name="20% - Accent5 2 66 8" xfId="13984" xr:uid="{00000000-0005-0000-0000-00009F360000}"/>
    <cellStyle name="20% - Accent5 2 66 9" xfId="13985" xr:uid="{00000000-0005-0000-0000-0000A0360000}"/>
    <cellStyle name="20% - Accent5 2 67" xfId="13986" xr:uid="{00000000-0005-0000-0000-0000A1360000}"/>
    <cellStyle name="20% - Accent5 2 67 10" xfId="13987" xr:uid="{00000000-0005-0000-0000-0000A2360000}"/>
    <cellStyle name="20% - Accent5 2 67 11" xfId="13988" xr:uid="{00000000-0005-0000-0000-0000A3360000}"/>
    <cellStyle name="20% - Accent5 2 67 12" xfId="13989" xr:uid="{00000000-0005-0000-0000-0000A4360000}"/>
    <cellStyle name="20% - Accent5 2 67 13" xfId="13990" xr:uid="{00000000-0005-0000-0000-0000A5360000}"/>
    <cellStyle name="20% - Accent5 2 67 14" xfId="13991" xr:uid="{00000000-0005-0000-0000-0000A6360000}"/>
    <cellStyle name="20% - Accent5 2 67 15" xfId="13992" xr:uid="{00000000-0005-0000-0000-0000A7360000}"/>
    <cellStyle name="20% - Accent5 2 67 16" xfId="13993" xr:uid="{00000000-0005-0000-0000-0000A8360000}"/>
    <cellStyle name="20% - Accent5 2 67 17" xfId="13994" xr:uid="{00000000-0005-0000-0000-0000A9360000}"/>
    <cellStyle name="20% - Accent5 2 67 18" xfId="13995" xr:uid="{00000000-0005-0000-0000-0000AA360000}"/>
    <cellStyle name="20% - Accent5 2 67 19" xfId="13996" xr:uid="{00000000-0005-0000-0000-0000AB360000}"/>
    <cellStyle name="20% - Accent5 2 67 2" xfId="13997" xr:uid="{00000000-0005-0000-0000-0000AC360000}"/>
    <cellStyle name="20% - Accent5 2 67 3" xfId="13998" xr:uid="{00000000-0005-0000-0000-0000AD360000}"/>
    <cellStyle name="20% - Accent5 2 67 4" xfId="13999" xr:uid="{00000000-0005-0000-0000-0000AE360000}"/>
    <cellStyle name="20% - Accent5 2 67 5" xfId="14000" xr:uid="{00000000-0005-0000-0000-0000AF360000}"/>
    <cellStyle name="20% - Accent5 2 67 6" xfId="14001" xr:uid="{00000000-0005-0000-0000-0000B0360000}"/>
    <cellStyle name="20% - Accent5 2 67 7" xfId="14002" xr:uid="{00000000-0005-0000-0000-0000B1360000}"/>
    <cellStyle name="20% - Accent5 2 67 8" xfId="14003" xr:uid="{00000000-0005-0000-0000-0000B2360000}"/>
    <cellStyle name="20% - Accent5 2 67 9" xfId="14004" xr:uid="{00000000-0005-0000-0000-0000B3360000}"/>
    <cellStyle name="20% - Accent5 2 68" xfId="14005" xr:uid="{00000000-0005-0000-0000-0000B4360000}"/>
    <cellStyle name="20% - Accent5 2 68 10" xfId="14006" xr:uid="{00000000-0005-0000-0000-0000B5360000}"/>
    <cellStyle name="20% - Accent5 2 68 11" xfId="14007" xr:uid="{00000000-0005-0000-0000-0000B6360000}"/>
    <cellStyle name="20% - Accent5 2 68 12" xfId="14008" xr:uid="{00000000-0005-0000-0000-0000B7360000}"/>
    <cellStyle name="20% - Accent5 2 68 13" xfId="14009" xr:uid="{00000000-0005-0000-0000-0000B8360000}"/>
    <cellStyle name="20% - Accent5 2 68 14" xfId="14010" xr:uid="{00000000-0005-0000-0000-0000B9360000}"/>
    <cellStyle name="20% - Accent5 2 68 15" xfId="14011" xr:uid="{00000000-0005-0000-0000-0000BA360000}"/>
    <cellStyle name="20% - Accent5 2 68 16" xfId="14012" xr:uid="{00000000-0005-0000-0000-0000BB360000}"/>
    <cellStyle name="20% - Accent5 2 68 17" xfId="14013" xr:uid="{00000000-0005-0000-0000-0000BC360000}"/>
    <cellStyle name="20% - Accent5 2 68 18" xfId="14014" xr:uid="{00000000-0005-0000-0000-0000BD360000}"/>
    <cellStyle name="20% - Accent5 2 68 19" xfId="14015" xr:uid="{00000000-0005-0000-0000-0000BE360000}"/>
    <cellStyle name="20% - Accent5 2 68 2" xfId="14016" xr:uid="{00000000-0005-0000-0000-0000BF360000}"/>
    <cellStyle name="20% - Accent5 2 68 3" xfId="14017" xr:uid="{00000000-0005-0000-0000-0000C0360000}"/>
    <cellStyle name="20% - Accent5 2 68 4" xfId="14018" xr:uid="{00000000-0005-0000-0000-0000C1360000}"/>
    <cellStyle name="20% - Accent5 2 68 5" xfId="14019" xr:uid="{00000000-0005-0000-0000-0000C2360000}"/>
    <cellStyle name="20% - Accent5 2 68 6" xfId="14020" xr:uid="{00000000-0005-0000-0000-0000C3360000}"/>
    <cellStyle name="20% - Accent5 2 68 7" xfId="14021" xr:uid="{00000000-0005-0000-0000-0000C4360000}"/>
    <cellStyle name="20% - Accent5 2 68 8" xfId="14022" xr:uid="{00000000-0005-0000-0000-0000C5360000}"/>
    <cellStyle name="20% - Accent5 2 68 9" xfId="14023" xr:uid="{00000000-0005-0000-0000-0000C6360000}"/>
    <cellStyle name="20% - Accent5 2 69" xfId="14024" xr:uid="{00000000-0005-0000-0000-0000C7360000}"/>
    <cellStyle name="20% - Accent5 2 69 10" xfId="14025" xr:uid="{00000000-0005-0000-0000-0000C8360000}"/>
    <cellStyle name="20% - Accent5 2 69 11" xfId="14026" xr:uid="{00000000-0005-0000-0000-0000C9360000}"/>
    <cellStyle name="20% - Accent5 2 69 12" xfId="14027" xr:uid="{00000000-0005-0000-0000-0000CA360000}"/>
    <cellStyle name="20% - Accent5 2 69 13" xfId="14028" xr:uid="{00000000-0005-0000-0000-0000CB360000}"/>
    <cellStyle name="20% - Accent5 2 69 14" xfId="14029" xr:uid="{00000000-0005-0000-0000-0000CC360000}"/>
    <cellStyle name="20% - Accent5 2 69 15" xfId="14030" xr:uid="{00000000-0005-0000-0000-0000CD360000}"/>
    <cellStyle name="20% - Accent5 2 69 16" xfId="14031" xr:uid="{00000000-0005-0000-0000-0000CE360000}"/>
    <cellStyle name="20% - Accent5 2 69 17" xfId="14032" xr:uid="{00000000-0005-0000-0000-0000CF360000}"/>
    <cellStyle name="20% - Accent5 2 69 18" xfId="14033" xr:uid="{00000000-0005-0000-0000-0000D0360000}"/>
    <cellStyle name="20% - Accent5 2 69 19" xfId="14034" xr:uid="{00000000-0005-0000-0000-0000D1360000}"/>
    <cellStyle name="20% - Accent5 2 69 2" xfId="14035" xr:uid="{00000000-0005-0000-0000-0000D2360000}"/>
    <cellStyle name="20% - Accent5 2 69 3" xfId="14036" xr:uid="{00000000-0005-0000-0000-0000D3360000}"/>
    <cellStyle name="20% - Accent5 2 69 4" xfId="14037" xr:uid="{00000000-0005-0000-0000-0000D4360000}"/>
    <cellStyle name="20% - Accent5 2 69 5" xfId="14038" xr:uid="{00000000-0005-0000-0000-0000D5360000}"/>
    <cellStyle name="20% - Accent5 2 69 6" xfId="14039" xr:uid="{00000000-0005-0000-0000-0000D6360000}"/>
    <cellStyle name="20% - Accent5 2 69 7" xfId="14040" xr:uid="{00000000-0005-0000-0000-0000D7360000}"/>
    <cellStyle name="20% - Accent5 2 69 8" xfId="14041" xr:uid="{00000000-0005-0000-0000-0000D8360000}"/>
    <cellStyle name="20% - Accent5 2 69 9" xfId="14042" xr:uid="{00000000-0005-0000-0000-0000D9360000}"/>
    <cellStyle name="20% - Accent5 2 7" xfId="14043" xr:uid="{00000000-0005-0000-0000-0000DA360000}"/>
    <cellStyle name="20% - Accent5 2 7 10" xfId="14044" xr:uid="{00000000-0005-0000-0000-0000DB360000}"/>
    <cellStyle name="20% - Accent5 2 7 11" xfId="14045" xr:uid="{00000000-0005-0000-0000-0000DC360000}"/>
    <cellStyle name="20% - Accent5 2 7 12" xfId="14046" xr:uid="{00000000-0005-0000-0000-0000DD360000}"/>
    <cellStyle name="20% - Accent5 2 7 13" xfId="14047" xr:uid="{00000000-0005-0000-0000-0000DE360000}"/>
    <cellStyle name="20% - Accent5 2 7 14" xfId="14048" xr:uid="{00000000-0005-0000-0000-0000DF360000}"/>
    <cellStyle name="20% - Accent5 2 7 15" xfId="14049" xr:uid="{00000000-0005-0000-0000-0000E0360000}"/>
    <cellStyle name="20% - Accent5 2 7 16" xfId="14050" xr:uid="{00000000-0005-0000-0000-0000E1360000}"/>
    <cellStyle name="20% - Accent5 2 7 17" xfId="14051" xr:uid="{00000000-0005-0000-0000-0000E2360000}"/>
    <cellStyle name="20% - Accent5 2 7 18" xfId="14052" xr:uid="{00000000-0005-0000-0000-0000E3360000}"/>
    <cellStyle name="20% - Accent5 2 7 19" xfId="14053" xr:uid="{00000000-0005-0000-0000-0000E4360000}"/>
    <cellStyle name="20% - Accent5 2 7 2" xfId="14054" xr:uid="{00000000-0005-0000-0000-0000E5360000}"/>
    <cellStyle name="20% - Accent5 2 7 3" xfId="14055" xr:uid="{00000000-0005-0000-0000-0000E6360000}"/>
    <cellStyle name="20% - Accent5 2 7 4" xfId="14056" xr:uid="{00000000-0005-0000-0000-0000E7360000}"/>
    <cellStyle name="20% - Accent5 2 7 5" xfId="14057" xr:uid="{00000000-0005-0000-0000-0000E8360000}"/>
    <cellStyle name="20% - Accent5 2 7 6" xfId="14058" xr:uid="{00000000-0005-0000-0000-0000E9360000}"/>
    <cellStyle name="20% - Accent5 2 7 7" xfId="14059" xr:uid="{00000000-0005-0000-0000-0000EA360000}"/>
    <cellStyle name="20% - Accent5 2 7 8" xfId="14060" xr:uid="{00000000-0005-0000-0000-0000EB360000}"/>
    <cellStyle name="20% - Accent5 2 7 9" xfId="14061" xr:uid="{00000000-0005-0000-0000-0000EC360000}"/>
    <cellStyle name="20% - Accent5 2 70" xfId="14062" xr:uid="{00000000-0005-0000-0000-0000ED360000}"/>
    <cellStyle name="20% - Accent5 2 70 10" xfId="14063" xr:uid="{00000000-0005-0000-0000-0000EE360000}"/>
    <cellStyle name="20% - Accent5 2 70 11" xfId="14064" xr:uid="{00000000-0005-0000-0000-0000EF360000}"/>
    <cellStyle name="20% - Accent5 2 70 12" xfId="14065" xr:uid="{00000000-0005-0000-0000-0000F0360000}"/>
    <cellStyle name="20% - Accent5 2 70 13" xfId="14066" xr:uid="{00000000-0005-0000-0000-0000F1360000}"/>
    <cellStyle name="20% - Accent5 2 70 14" xfId="14067" xr:uid="{00000000-0005-0000-0000-0000F2360000}"/>
    <cellStyle name="20% - Accent5 2 70 15" xfId="14068" xr:uid="{00000000-0005-0000-0000-0000F3360000}"/>
    <cellStyle name="20% - Accent5 2 70 16" xfId="14069" xr:uid="{00000000-0005-0000-0000-0000F4360000}"/>
    <cellStyle name="20% - Accent5 2 70 17" xfId="14070" xr:uid="{00000000-0005-0000-0000-0000F5360000}"/>
    <cellStyle name="20% - Accent5 2 70 18" xfId="14071" xr:uid="{00000000-0005-0000-0000-0000F6360000}"/>
    <cellStyle name="20% - Accent5 2 70 19" xfId="14072" xr:uid="{00000000-0005-0000-0000-0000F7360000}"/>
    <cellStyle name="20% - Accent5 2 70 2" xfId="14073" xr:uid="{00000000-0005-0000-0000-0000F8360000}"/>
    <cellStyle name="20% - Accent5 2 70 3" xfId="14074" xr:uid="{00000000-0005-0000-0000-0000F9360000}"/>
    <cellStyle name="20% - Accent5 2 70 4" xfId="14075" xr:uid="{00000000-0005-0000-0000-0000FA360000}"/>
    <cellStyle name="20% - Accent5 2 70 5" xfId="14076" xr:uid="{00000000-0005-0000-0000-0000FB360000}"/>
    <cellStyle name="20% - Accent5 2 70 6" xfId="14077" xr:uid="{00000000-0005-0000-0000-0000FC360000}"/>
    <cellStyle name="20% - Accent5 2 70 7" xfId="14078" xr:uid="{00000000-0005-0000-0000-0000FD360000}"/>
    <cellStyle name="20% - Accent5 2 70 8" xfId="14079" xr:uid="{00000000-0005-0000-0000-0000FE360000}"/>
    <cellStyle name="20% - Accent5 2 70 9" xfId="14080" xr:uid="{00000000-0005-0000-0000-0000FF360000}"/>
    <cellStyle name="20% - Accent5 2 71" xfId="14081" xr:uid="{00000000-0005-0000-0000-000000370000}"/>
    <cellStyle name="20% - Accent5 2 71 10" xfId="14082" xr:uid="{00000000-0005-0000-0000-000001370000}"/>
    <cellStyle name="20% - Accent5 2 71 11" xfId="14083" xr:uid="{00000000-0005-0000-0000-000002370000}"/>
    <cellStyle name="20% - Accent5 2 71 12" xfId="14084" xr:uid="{00000000-0005-0000-0000-000003370000}"/>
    <cellStyle name="20% - Accent5 2 71 13" xfId="14085" xr:uid="{00000000-0005-0000-0000-000004370000}"/>
    <cellStyle name="20% - Accent5 2 71 14" xfId="14086" xr:uid="{00000000-0005-0000-0000-000005370000}"/>
    <cellStyle name="20% - Accent5 2 71 15" xfId="14087" xr:uid="{00000000-0005-0000-0000-000006370000}"/>
    <cellStyle name="20% - Accent5 2 71 16" xfId="14088" xr:uid="{00000000-0005-0000-0000-000007370000}"/>
    <cellStyle name="20% - Accent5 2 71 17" xfId="14089" xr:uid="{00000000-0005-0000-0000-000008370000}"/>
    <cellStyle name="20% - Accent5 2 71 18" xfId="14090" xr:uid="{00000000-0005-0000-0000-000009370000}"/>
    <cellStyle name="20% - Accent5 2 71 19" xfId="14091" xr:uid="{00000000-0005-0000-0000-00000A370000}"/>
    <cellStyle name="20% - Accent5 2 71 2" xfId="14092" xr:uid="{00000000-0005-0000-0000-00000B370000}"/>
    <cellStyle name="20% - Accent5 2 71 3" xfId="14093" xr:uid="{00000000-0005-0000-0000-00000C370000}"/>
    <cellStyle name="20% - Accent5 2 71 4" xfId="14094" xr:uid="{00000000-0005-0000-0000-00000D370000}"/>
    <cellStyle name="20% - Accent5 2 71 5" xfId="14095" xr:uid="{00000000-0005-0000-0000-00000E370000}"/>
    <cellStyle name="20% - Accent5 2 71 6" xfId="14096" xr:uid="{00000000-0005-0000-0000-00000F370000}"/>
    <cellStyle name="20% - Accent5 2 71 7" xfId="14097" xr:uid="{00000000-0005-0000-0000-000010370000}"/>
    <cellStyle name="20% - Accent5 2 71 8" xfId="14098" xr:uid="{00000000-0005-0000-0000-000011370000}"/>
    <cellStyle name="20% - Accent5 2 71 9" xfId="14099" xr:uid="{00000000-0005-0000-0000-000012370000}"/>
    <cellStyle name="20% - Accent5 2 72" xfId="14100" xr:uid="{00000000-0005-0000-0000-000013370000}"/>
    <cellStyle name="20% - Accent5 2 72 10" xfId="14101" xr:uid="{00000000-0005-0000-0000-000014370000}"/>
    <cellStyle name="20% - Accent5 2 72 11" xfId="14102" xr:uid="{00000000-0005-0000-0000-000015370000}"/>
    <cellStyle name="20% - Accent5 2 72 12" xfId="14103" xr:uid="{00000000-0005-0000-0000-000016370000}"/>
    <cellStyle name="20% - Accent5 2 72 13" xfId="14104" xr:uid="{00000000-0005-0000-0000-000017370000}"/>
    <cellStyle name="20% - Accent5 2 72 14" xfId="14105" xr:uid="{00000000-0005-0000-0000-000018370000}"/>
    <cellStyle name="20% - Accent5 2 72 15" xfId="14106" xr:uid="{00000000-0005-0000-0000-000019370000}"/>
    <cellStyle name="20% - Accent5 2 72 16" xfId="14107" xr:uid="{00000000-0005-0000-0000-00001A370000}"/>
    <cellStyle name="20% - Accent5 2 72 17" xfId="14108" xr:uid="{00000000-0005-0000-0000-00001B370000}"/>
    <cellStyle name="20% - Accent5 2 72 18" xfId="14109" xr:uid="{00000000-0005-0000-0000-00001C370000}"/>
    <cellStyle name="20% - Accent5 2 72 19" xfId="14110" xr:uid="{00000000-0005-0000-0000-00001D370000}"/>
    <cellStyle name="20% - Accent5 2 72 2" xfId="14111" xr:uid="{00000000-0005-0000-0000-00001E370000}"/>
    <cellStyle name="20% - Accent5 2 72 3" xfId="14112" xr:uid="{00000000-0005-0000-0000-00001F370000}"/>
    <cellStyle name="20% - Accent5 2 72 4" xfId="14113" xr:uid="{00000000-0005-0000-0000-000020370000}"/>
    <cellStyle name="20% - Accent5 2 72 5" xfId="14114" xr:uid="{00000000-0005-0000-0000-000021370000}"/>
    <cellStyle name="20% - Accent5 2 72 6" xfId="14115" xr:uid="{00000000-0005-0000-0000-000022370000}"/>
    <cellStyle name="20% - Accent5 2 72 7" xfId="14116" xr:uid="{00000000-0005-0000-0000-000023370000}"/>
    <cellStyle name="20% - Accent5 2 72 8" xfId="14117" xr:uid="{00000000-0005-0000-0000-000024370000}"/>
    <cellStyle name="20% - Accent5 2 72 9" xfId="14118" xr:uid="{00000000-0005-0000-0000-000025370000}"/>
    <cellStyle name="20% - Accent5 2 73" xfId="14119" xr:uid="{00000000-0005-0000-0000-000026370000}"/>
    <cellStyle name="20% - Accent5 2 73 10" xfId="14120" xr:uid="{00000000-0005-0000-0000-000027370000}"/>
    <cellStyle name="20% - Accent5 2 73 11" xfId="14121" xr:uid="{00000000-0005-0000-0000-000028370000}"/>
    <cellStyle name="20% - Accent5 2 73 12" xfId="14122" xr:uid="{00000000-0005-0000-0000-000029370000}"/>
    <cellStyle name="20% - Accent5 2 73 13" xfId="14123" xr:uid="{00000000-0005-0000-0000-00002A370000}"/>
    <cellStyle name="20% - Accent5 2 73 14" xfId="14124" xr:uid="{00000000-0005-0000-0000-00002B370000}"/>
    <cellStyle name="20% - Accent5 2 73 15" xfId="14125" xr:uid="{00000000-0005-0000-0000-00002C370000}"/>
    <cellStyle name="20% - Accent5 2 73 16" xfId="14126" xr:uid="{00000000-0005-0000-0000-00002D370000}"/>
    <cellStyle name="20% - Accent5 2 73 17" xfId="14127" xr:uid="{00000000-0005-0000-0000-00002E370000}"/>
    <cellStyle name="20% - Accent5 2 73 18" xfId="14128" xr:uid="{00000000-0005-0000-0000-00002F370000}"/>
    <cellStyle name="20% - Accent5 2 73 19" xfId="14129" xr:uid="{00000000-0005-0000-0000-000030370000}"/>
    <cellStyle name="20% - Accent5 2 73 2" xfId="14130" xr:uid="{00000000-0005-0000-0000-000031370000}"/>
    <cellStyle name="20% - Accent5 2 73 3" xfId="14131" xr:uid="{00000000-0005-0000-0000-000032370000}"/>
    <cellStyle name="20% - Accent5 2 73 4" xfId="14132" xr:uid="{00000000-0005-0000-0000-000033370000}"/>
    <cellStyle name="20% - Accent5 2 73 5" xfId="14133" xr:uid="{00000000-0005-0000-0000-000034370000}"/>
    <cellStyle name="20% - Accent5 2 73 6" xfId="14134" xr:uid="{00000000-0005-0000-0000-000035370000}"/>
    <cellStyle name="20% - Accent5 2 73 7" xfId="14135" xr:uid="{00000000-0005-0000-0000-000036370000}"/>
    <cellStyle name="20% - Accent5 2 73 8" xfId="14136" xr:uid="{00000000-0005-0000-0000-000037370000}"/>
    <cellStyle name="20% - Accent5 2 73 9" xfId="14137" xr:uid="{00000000-0005-0000-0000-000038370000}"/>
    <cellStyle name="20% - Accent5 2 74" xfId="14138" xr:uid="{00000000-0005-0000-0000-000039370000}"/>
    <cellStyle name="20% - Accent5 2 74 10" xfId="14139" xr:uid="{00000000-0005-0000-0000-00003A370000}"/>
    <cellStyle name="20% - Accent5 2 74 11" xfId="14140" xr:uid="{00000000-0005-0000-0000-00003B370000}"/>
    <cellStyle name="20% - Accent5 2 74 12" xfId="14141" xr:uid="{00000000-0005-0000-0000-00003C370000}"/>
    <cellStyle name="20% - Accent5 2 74 13" xfId="14142" xr:uid="{00000000-0005-0000-0000-00003D370000}"/>
    <cellStyle name="20% - Accent5 2 74 14" xfId="14143" xr:uid="{00000000-0005-0000-0000-00003E370000}"/>
    <cellStyle name="20% - Accent5 2 74 15" xfId="14144" xr:uid="{00000000-0005-0000-0000-00003F370000}"/>
    <cellStyle name="20% - Accent5 2 74 16" xfId="14145" xr:uid="{00000000-0005-0000-0000-000040370000}"/>
    <cellStyle name="20% - Accent5 2 74 17" xfId="14146" xr:uid="{00000000-0005-0000-0000-000041370000}"/>
    <cellStyle name="20% - Accent5 2 74 18" xfId="14147" xr:uid="{00000000-0005-0000-0000-000042370000}"/>
    <cellStyle name="20% - Accent5 2 74 19" xfId="14148" xr:uid="{00000000-0005-0000-0000-000043370000}"/>
    <cellStyle name="20% - Accent5 2 74 2" xfId="14149" xr:uid="{00000000-0005-0000-0000-000044370000}"/>
    <cellStyle name="20% - Accent5 2 74 3" xfId="14150" xr:uid="{00000000-0005-0000-0000-000045370000}"/>
    <cellStyle name="20% - Accent5 2 74 4" xfId="14151" xr:uid="{00000000-0005-0000-0000-000046370000}"/>
    <cellStyle name="20% - Accent5 2 74 5" xfId="14152" xr:uid="{00000000-0005-0000-0000-000047370000}"/>
    <cellStyle name="20% - Accent5 2 74 6" xfId="14153" xr:uid="{00000000-0005-0000-0000-000048370000}"/>
    <cellStyle name="20% - Accent5 2 74 7" xfId="14154" xr:uid="{00000000-0005-0000-0000-000049370000}"/>
    <cellStyle name="20% - Accent5 2 74 8" xfId="14155" xr:uid="{00000000-0005-0000-0000-00004A370000}"/>
    <cellStyle name="20% - Accent5 2 74 9" xfId="14156" xr:uid="{00000000-0005-0000-0000-00004B370000}"/>
    <cellStyle name="20% - Accent5 2 75" xfId="14157" xr:uid="{00000000-0005-0000-0000-00004C370000}"/>
    <cellStyle name="20% - Accent5 2 75 10" xfId="14158" xr:uid="{00000000-0005-0000-0000-00004D370000}"/>
    <cellStyle name="20% - Accent5 2 75 11" xfId="14159" xr:uid="{00000000-0005-0000-0000-00004E370000}"/>
    <cellStyle name="20% - Accent5 2 75 12" xfId="14160" xr:uid="{00000000-0005-0000-0000-00004F370000}"/>
    <cellStyle name="20% - Accent5 2 75 13" xfId="14161" xr:uid="{00000000-0005-0000-0000-000050370000}"/>
    <cellStyle name="20% - Accent5 2 75 14" xfId="14162" xr:uid="{00000000-0005-0000-0000-000051370000}"/>
    <cellStyle name="20% - Accent5 2 75 15" xfId="14163" xr:uid="{00000000-0005-0000-0000-000052370000}"/>
    <cellStyle name="20% - Accent5 2 75 16" xfId="14164" xr:uid="{00000000-0005-0000-0000-000053370000}"/>
    <cellStyle name="20% - Accent5 2 75 17" xfId="14165" xr:uid="{00000000-0005-0000-0000-000054370000}"/>
    <cellStyle name="20% - Accent5 2 75 18" xfId="14166" xr:uid="{00000000-0005-0000-0000-000055370000}"/>
    <cellStyle name="20% - Accent5 2 75 19" xfId="14167" xr:uid="{00000000-0005-0000-0000-000056370000}"/>
    <cellStyle name="20% - Accent5 2 75 2" xfId="14168" xr:uid="{00000000-0005-0000-0000-000057370000}"/>
    <cellStyle name="20% - Accent5 2 75 3" xfId="14169" xr:uid="{00000000-0005-0000-0000-000058370000}"/>
    <cellStyle name="20% - Accent5 2 75 4" xfId="14170" xr:uid="{00000000-0005-0000-0000-000059370000}"/>
    <cellStyle name="20% - Accent5 2 75 5" xfId="14171" xr:uid="{00000000-0005-0000-0000-00005A370000}"/>
    <cellStyle name="20% - Accent5 2 75 6" xfId="14172" xr:uid="{00000000-0005-0000-0000-00005B370000}"/>
    <cellStyle name="20% - Accent5 2 75 7" xfId="14173" xr:uid="{00000000-0005-0000-0000-00005C370000}"/>
    <cellStyle name="20% - Accent5 2 75 8" xfId="14174" xr:uid="{00000000-0005-0000-0000-00005D370000}"/>
    <cellStyle name="20% - Accent5 2 75 9" xfId="14175" xr:uid="{00000000-0005-0000-0000-00005E370000}"/>
    <cellStyle name="20% - Accent5 2 76" xfId="14176" xr:uid="{00000000-0005-0000-0000-00005F370000}"/>
    <cellStyle name="20% - Accent5 2 76 10" xfId="14177" xr:uid="{00000000-0005-0000-0000-000060370000}"/>
    <cellStyle name="20% - Accent5 2 76 11" xfId="14178" xr:uid="{00000000-0005-0000-0000-000061370000}"/>
    <cellStyle name="20% - Accent5 2 76 12" xfId="14179" xr:uid="{00000000-0005-0000-0000-000062370000}"/>
    <cellStyle name="20% - Accent5 2 76 13" xfId="14180" xr:uid="{00000000-0005-0000-0000-000063370000}"/>
    <cellStyle name="20% - Accent5 2 76 14" xfId="14181" xr:uid="{00000000-0005-0000-0000-000064370000}"/>
    <cellStyle name="20% - Accent5 2 76 15" xfId="14182" xr:uid="{00000000-0005-0000-0000-000065370000}"/>
    <cellStyle name="20% - Accent5 2 76 16" xfId="14183" xr:uid="{00000000-0005-0000-0000-000066370000}"/>
    <cellStyle name="20% - Accent5 2 76 17" xfId="14184" xr:uid="{00000000-0005-0000-0000-000067370000}"/>
    <cellStyle name="20% - Accent5 2 76 18" xfId="14185" xr:uid="{00000000-0005-0000-0000-000068370000}"/>
    <cellStyle name="20% - Accent5 2 76 19" xfId="14186" xr:uid="{00000000-0005-0000-0000-000069370000}"/>
    <cellStyle name="20% - Accent5 2 76 2" xfId="14187" xr:uid="{00000000-0005-0000-0000-00006A370000}"/>
    <cellStyle name="20% - Accent5 2 76 3" xfId="14188" xr:uid="{00000000-0005-0000-0000-00006B370000}"/>
    <cellStyle name="20% - Accent5 2 76 4" xfId="14189" xr:uid="{00000000-0005-0000-0000-00006C370000}"/>
    <cellStyle name="20% - Accent5 2 76 5" xfId="14190" xr:uid="{00000000-0005-0000-0000-00006D370000}"/>
    <cellStyle name="20% - Accent5 2 76 6" xfId="14191" xr:uid="{00000000-0005-0000-0000-00006E370000}"/>
    <cellStyle name="20% - Accent5 2 76 7" xfId="14192" xr:uid="{00000000-0005-0000-0000-00006F370000}"/>
    <cellStyle name="20% - Accent5 2 76 8" xfId="14193" xr:uid="{00000000-0005-0000-0000-000070370000}"/>
    <cellStyle name="20% - Accent5 2 76 9" xfId="14194" xr:uid="{00000000-0005-0000-0000-000071370000}"/>
    <cellStyle name="20% - Accent5 2 77" xfId="14195" xr:uid="{00000000-0005-0000-0000-000072370000}"/>
    <cellStyle name="20% - Accent5 2 78" xfId="14196" xr:uid="{00000000-0005-0000-0000-000073370000}"/>
    <cellStyle name="20% - Accent5 2 79" xfId="14197" xr:uid="{00000000-0005-0000-0000-000074370000}"/>
    <cellStyle name="20% - Accent5 2 8" xfId="14198" xr:uid="{00000000-0005-0000-0000-000075370000}"/>
    <cellStyle name="20% - Accent5 2 8 10" xfId="14199" xr:uid="{00000000-0005-0000-0000-000076370000}"/>
    <cellStyle name="20% - Accent5 2 8 11" xfId="14200" xr:uid="{00000000-0005-0000-0000-000077370000}"/>
    <cellStyle name="20% - Accent5 2 8 12" xfId="14201" xr:uid="{00000000-0005-0000-0000-000078370000}"/>
    <cellStyle name="20% - Accent5 2 8 13" xfId="14202" xr:uid="{00000000-0005-0000-0000-000079370000}"/>
    <cellStyle name="20% - Accent5 2 8 14" xfId="14203" xr:uid="{00000000-0005-0000-0000-00007A370000}"/>
    <cellStyle name="20% - Accent5 2 8 15" xfId="14204" xr:uid="{00000000-0005-0000-0000-00007B370000}"/>
    <cellStyle name="20% - Accent5 2 8 16" xfId="14205" xr:uid="{00000000-0005-0000-0000-00007C370000}"/>
    <cellStyle name="20% - Accent5 2 8 17" xfId="14206" xr:uid="{00000000-0005-0000-0000-00007D370000}"/>
    <cellStyle name="20% - Accent5 2 8 18" xfId="14207" xr:uid="{00000000-0005-0000-0000-00007E370000}"/>
    <cellStyle name="20% - Accent5 2 8 19" xfId="14208" xr:uid="{00000000-0005-0000-0000-00007F370000}"/>
    <cellStyle name="20% - Accent5 2 8 2" xfId="14209" xr:uid="{00000000-0005-0000-0000-000080370000}"/>
    <cellStyle name="20% - Accent5 2 8 3" xfId="14210" xr:uid="{00000000-0005-0000-0000-000081370000}"/>
    <cellStyle name="20% - Accent5 2 8 4" xfId="14211" xr:uid="{00000000-0005-0000-0000-000082370000}"/>
    <cellStyle name="20% - Accent5 2 8 5" xfId="14212" xr:uid="{00000000-0005-0000-0000-000083370000}"/>
    <cellStyle name="20% - Accent5 2 8 6" xfId="14213" xr:uid="{00000000-0005-0000-0000-000084370000}"/>
    <cellStyle name="20% - Accent5 2 8 7" xfId="14214" xr:uid="{00000000-0005-0000-0000-000085370000}"/>
    <cellStyle name="20% - Accent5 2 8 8" xfId="14215" xr:uid="{00000000-0005-0000-0000-000086370000}"/>
    <cellStyle name="20% - Accent5 2 8 9" xfId="14216" xr:uid="{00000000-0005-0000-0000-000087370000}"/>
    <cellStyle name="20% - Accent5 2 80" xfId="14217" xr:uid="{00000000-0005-0000-0000-000088370000}"/>
    <cellStyle name="20% - Accent5 2 81" xfId="14218" xr:uid="{00000000-0005-0000-0000-000089370000}"/>
    <cellStyle name="20% - Accent5 2 82" xfId="14219" xr:uid="{00000000-0005-0000-0000-00008A370000}"/>
    <cellStyle name="20% - Accent5 2 83" xfId="14220" xr:uid="{00000000-0005-0000-0000-00008B370000}"/>
    <cellStyle name="20% - Accent5 2 84" xfId="14221" xr:uid="{00000000-0005-0000-0000-00008C370000}"/>
    <cellStyle name="20% - Accent5 2 85" xfId="14222" xr:uid="{00000000-0005-0000-0000-00008D370000}"/>
    <cellStyle name="20% - Accent5 2 86" xfId="14223" xr:uid="{00000000-0005-0000-0000-00008E370000}"/>
    <cellStyle name="20% - Accent5 2 87" xfId="14224" xr:uid="{00000000-0005-0000-0000-00008F370000}"/>
    <cellStyle name="20% - Accent5 2 88" xfId="14225" xr:uid="{00000000-0005-0000-0000-000090370000}"/>
    <cellStyle name="20% - Accent5 2 89" xfId="14226" xr:uid="{00000000-0005-0000-0000-000091370000}"/>
    <cellStyle name="20% - Accent5 2 9" xfId="14227" xr:uid="{00000000-0005-0000-0000-000092370000}"/>
    <cellStyle name="20% - Accent5 2 9 10" xfId="14228" xr:uid="{00000000-0005-0000-0000-000093370000}"/>
    <cellStyle name="20% - Accent5 2 9 11" xfId="14229" xr:uid="{00000000-0005-0000-0000-000094370000}"/>
    <cellStyle name="20% - Accent5 2 9 12" xfId="14230" xr:uid="{00000000-0005-0000-0000-000095370000}"/>
    <cellStyle name="20% - Accent5 2 9 13" xfId="14231" xr:uid="{00000000-0005-0000-0000-000096370000}"/>
    <cellStyle name="20% - Accent5 2 9 14" xfId="14232" xr:uid="{00000000-0005-0000-0000-000097370000}"/>
    <cellStyle name="20% - Accent5 2 9 15" xfId="14233" xr:uid="{00000000-0005-0000-0000-000098370000}"/>
    <cellStyle name="20% - Accent5 2 9 16" xfId="14234" xr:uid="{00000000-0005-0000-0000-000099370000}"/>
    <cellStyle name="20% - Accent5 2 9 17" xfId="14235" xr:uid="{00000000-0005-0000-0000-00009A370000}"/>
    <cellStyle name="20% - Accent5 2 9 18" xfId="14236" xr:uid="{00000000-0005-0000-0000-00009B370000}"/>
    <cellStyle name="20% - Accent5 2 9 19" xfId="14237" xr:uid="{00000000-0005-0000-0000-00009C370000}"/>
    <cellStyle name="20% - Accent5 2 9 2" xfId="14238" xr:uid="{00000000-0005-0000-0000-00009D370000}"/>
    <cellStyle name="20% - Accent5 2 9 3" xfId="14239" xr:uid="{00000000-0005-0000-0000-00009E370000}"/>
    <cellStyle name="20% - Accent5 2 9 4" xfId="14240" xr:uid="{00000000-0005-0000-0000-00009F370000}"/>
    <cellStyle name="20% - Accent5 2 9 5" xfId="14241" xr:uid="{00000000-0005-0000-0000-0000A0370000}"/>
    <cellStyle name="20% - Accent5 2 9 6" xfId="14242" xr:uid="{00000000-0005-0000-0000-0000A1370000}"/>
    <cellStyle name="20% - Accent5 2 9 7" xfId="14243" xr:uid="{00000000-0005-0000-0000-0000A2370000}"/>
    <cellStyle name="20% - Accent5 2 9 8" xfId="14244" xr:uid="{00000000-0005-0000-0000-0000A3370000}"/>
    <cellStyle name="20% - Accent5 2 9 9" xfId="14245" xr:uid="{00000000-0005-0000-0000-0000A4370000}"/>
    <cellStyle name="20% - Accent5 2 90" xfId="14246" xr:uid="{00000000-0005-0000-0000-0000A5370000}"/>
    <cellStyle name="20% - Accent5 2 91" xfId="14247" xr:uid="{00000000-0005-0000-0000-0000A6370000}"/>
    <cellStyle name="20% - Accent5 2 92" xfId="14248" xr:uid="{00000000-0005-0000-0000-0000A7370000}"/>
    <cellStyle name="20% - Accent5 2 93" xfId="14249" xr:uid="{00000000-0005-0000-0000-0000A8370000}"/>
    <cellStyle name="20% - Accent5 2 94" xfId="14250" xr:uid="{00000000-0005-0000-0000-0000A9370000}"/>
    <cellStyle name="20% - Accent6 2" xfId="14251" xr:uid="{00000000-0005-0000-0000-0000AA370000}"/>
    <cellStyle name="20% - Accent6 2 10" xfId="14252" xr:uid="{00000000-0005-0000-0000-0000AB370000}"/>
    <cellStyle name="20% - Accent6 2 10 10" xfId="14253" xr:uid="{00000000-0005-0000-0000-0000AC370000}"/>
    <cellStyle name="20% - Accent6 2 10 11" xfId="14254" xr:uid="{00000000-0005-0000-0000-0000AD370000}"/>
    <cellStyle name="20% - Accent6 2 10 12" xfId="14255" xr:uid="{00000000-0005-0000-0000-0000AE370000}"/>
    <cellStyle name="20% - Accent6 2 10 13" xfId="14256" xr:uid="{00000000-0005-0000-0000-0000AF370000}"/>
    <cellStyle name="20% - Accent6 2 10 14" xfId="14257" xr:uid="{00000000-0005-0000-0000-0000B0370000}"/>
    <cellStyle name="20% - Accent6 2 10 15" xfId="14258" xr:uid="{00000000-0005-0000-0000-0000B1370000}"/>
    <cellStyle name="20% - Accent6 2 10 16" xfId="14259" xr:uid="{00000000-0005-0000-0000-0000B2370000}"/>
    <cellStyle name="20% - Accent6 2 10 17" xfId="14260" xr:uid="{00000000-0005-0000-0000-0000B3370000}"/>
    <cellStyle name="20% - Accent6 2 10 18" xfId="14261" xr:uid="{00000000-0005-0000-0000-0000B4370000}"/>
    <cellStyle name="20% - Accent6 2 10 19" xfId="14262" xr:uid="{00000000-0005-0000-0000-0000B5370000}"/>
    <cellStyle name="20% - Accent6 2 10 2" xfId="14263" xr:uid="{00000000-0005-0000-0000-0000B6370000}"/>
    <cellStyle name="20% - Accent6 2 10 3" xfId="14264" xr:uid="{00000000-0005-0000-0000-0000B7370000}"/>
    <cellStyle name="20% - Accent6 2 10 4" xfId="14265" xr:uid="{00000000-0005-0000-0000-0000B8370000}"/>
    <cellStyle name="20% - Accent6 2 10 5" xfId="14266" xr:uid="{00000000-0005-0000-0000-0000B9370000}"/>
    <cellStyle name="20% - Accent6 2 10 6" xfId="14267" xr:uid="{00000000-0005-0000-0000-0000BA370000}"/>
    <cellStyle name="20% - Accent6 2 10 7" xfId="14268" xr:uid="{00000000-0005-0000-0000-0000BB370000}"/>
    <cellStyle name="20% - Accent6 2 10 8" xfId="14269" xr:uid="{00000000-0005-0000-0000-0000BC370000}"/>
    <cellStyle name="20% - Accent6 2 10 9" xfId="14270" xr:uid="{00000000-0005-0000-0000-0000BD370000}"/>
    <cellStyle name="20% - Accent6 2 11" xfId="14271" xr:uid="{00000000-0005-0000-0000-0000BE370000}"/>
    <cellStyle name="20% - Accent6 2 11 10" xfId="14272" xr:uid="{00000000-0005-0000-0000-0000BF370000}"/>
    <cellStyle name="20% - Accent6 2 11 11" xfId="14273" xr:uid="{00000000-0005-0000-0000-0000C0370000}"/>
    <cellStyle name="20% - Accent6 2 11 12" xfId="14274" xr:uid="{00000000-0005-0000-0000-0000C1370000}"/>
    <cellStyle name="20% - Accent6 2 11 13" xfId="14275" xr:uid="{00000000-0005-0000-0000-0000C2370000}"/>
    <cellStyle name="20% - Accent6 2 11 14" xfId="14276" xr:uid="{00000000-0005-0000-0000-0000C3370000}"/>
    <cellStyle name="20% - Accent6 2 11 15" xfId="14277" xr:uid="{00000000-0005-0000-0000-0000C4370000}"/>
    <cellStyle name="20% - Accent6 2 11 16" xfId="14278" xr:uid="{00000000-0005-0000-0000-0000C5370000}"/>
    <cellStyle name="20% - Accent6 2 11 17" xfId="14279" xr:uid="{00000000-0005-0000-0000-0000C6370000}"/>
    <cellStyle name="20% - Accent6 2 11 18" xfId="14280" xr:uid="{00000000-0005-0000-0000-0000C7370000}"/>
    <cellStyle name="20% - Accent6 2 11 19" xfId="14281" xr:uid="{00000000-0005-0000-0000-0000C8370000}"/>
    <cellStyle name="20% - Accent6 2 11 2" xfId="14282" xr:uid="{00000000-0005-0000-0000-0000C9370000}"/>
    <cellStyle name="20% - Accent6 2 11 3" xfId="14283" xr:uid="{00000000-0005-0000-0000-0000CA370000}"/>
    <cellStyle name="20% - Accent6 2 11 4" xfId="14284" xr:uid="{00000000-0005-0000-0000-0000CB370000}"/>
    <cellStyle name="20% - Accent6 2 11 5" xfId="14285" xr:uid="{00000000-0005-0000-0000-0000CC370000}"/>
    <cellStyle name="20% - Accent6 2 11 6" xfId="14286" xr:uid="{00000000-0005-0000-0000-0000CD370000}"/>
    <cellStyle name="20% - Accent6 2 11 7" xfId="14287" xr:uid="{00000000-0005-0000-0000-0000CE370000}"/>
    <cellStyle name="20% - Accent6 2 11 8" xfId="14288" xr:uid="{00000000-0005-0000-0000-0000CF370000}"/>
    <cellStyle name="20% - Accent6 2 11 9" xfId="14289" xr:uid="{00000000-0005-0000-0000-0000D0370000}"/>
    <cellStyle name="20% - Accent6 2 12" xfId="14290" xr:uid="{00000000-0005-0000-0000-0000D1370000}"/>
    <cellStyle name="20% - Accent6 2 12 10" xfId="14291" xr:uid="{00000000-0005-0000-0000-0000D2370000}"/>
    <cellStyle name="20% - Accent6 2 12 11" xfId="14292" xr:uid="{00000000-0005-0000-0000-0000D3370000}"/>
    <cellStyle name="20% - Accent6 2 12 12" xfId="14293" xr:uid="{00000000-0005-0000-0000-0000D4370000}"/>
    <cellStyle name="20% - Accent6 2 12 13" xfId="14294" xr:uid="{00000000-0005-0000-0000-0000D5370000}"/>
    <cellStyle name="20% - Accent6 2 12 14" xfId="14295" xr:uid="{00000000-0005-0000-0000-0000D6370000}"/>
    <cellStyle name="20% - Accent6 2 12 15" xfId="14296" xr:uid="{00000000-0005-0000-0000-0000D7370000}"/>
    <cellStyle name="20% - Accent6 2 12 16" xfId="14297" xr:uid="{00000000-0005-0000-0000-0000D8370000}"/>
    <cellStyle name="20% - Accent6 2 12 17" xfId="14298" xr:uid="{00000000-0005-0000-0000-0000D9370000}"/>
    <cellStyle name="20% - Accent6 2 12 18" xfId="14299" xr:uid="{00000000-0005-0000-0000-0000DA370000}"/>
    <cellStyle name="20% - Accent6 2 12 19" xfId="14300" xr:uid="{00000000-0005-0000-0000-0000DB370000}"/>
    <cellStyle name="20% - Accent6 2 12 2" xfId="14301" xr:uid="{00000000-0005-0000-0000-0000DC370000}"/>
    <cellStyle name="20% - Accent6 2 12 3" xfId="14302" xr:uid="{00000000-0005-0000-0000-0000DD370000}"/>
    <cellStyle name="20% - Accent6 2 12 4" xfId="14303" xr:uid="{00000000-0005-0000-0000-0000DE370000}"/>
    <cellStyle name="20% - Accent6 2 12 5" xfId="14304" xr:uid="{00000000-0005-0000-0000-0000DF370000}"/>
    <cellStyle name="20% - Accent6 2 12 6" xfId="14305" xr:uid="{00000000-0005-0000-0000-0000E0370000}"/>
    <cellStyle name="20% - Accent6 2 12 7" xfId="14306" xr:uid="{00000000-0005-0000-0000-0000E1370000}"/>
    <cellStyle name="20% - Accent6 2 12 8" xfId="14307" xr:uid="{00000000-0005-0000-0000-0000E2370000}"/>
    <cellStyle name="20% - Accent6 2 12 9" xfId="14308" xr:uid="{00000000-0005-0000-0000-0000E3370000}"/>
    <cellStyle name="20% - Accent6 2 13" xfId="14309" xr:uid="{00000000-0005-0000-0000-0000E4370000}"/>
    <cellStyle name="20% - Accent6 2 13 10" xfId="14310" xr:uid="{00000000-0005-0000-0000-0000E5370000}"/>
    <cellStyle name="20% - Accent6 2 13 11" xfId="14311" xr:uid="{00000000-0005-0000-0000-0000E6370000}"/>
    <cellStyle name="20% - Accent6 2 13 12" xfId="14312" xr:uid="{00000000-0005-0000-0000-0000E7370000}"/>
    <cellStyle name="20% - Accent6 2 13 13" xfId="14313" xr:uid="{00000000-0005-0000-0000-0000E8370000}"/>
    <cellStyle name="20% - Accent6 2 13 14" xfId="14314" xr:uid="{00000000-0005-0000-0000-0000E9370000}"/>
    <cellStyle name="20% - Accent6 2 13 15" xfId="14315" xr:uid="{00000000-0005-0000-0000-0000EA370000}"/>
    <cellStyle name="20% - Accent6 2 13 16" xfId="14316" xr:uid="{00000000-0005-0000-0000-0000EB370000}"/>
    <cellStyle name="20% - Accent6 2 13 17" xfId="14317" xr:uid="{00000000-0005-0000-0000-0000EC370000}"/>
    <cellStyle name="20% - Accent6 2 13 18" xfId="14318" xr:uid="{00000000-0005-0000-0000-0000ED370000}"/>
    <cellStyle name="20% - Accent6 2 13 19" xfId="14319" xr:uid="{00000000-0005-0000-0000-0000EE370000}"/>
    <cellStyle name="20% - Accent6 2 13 2" xfId="14320" xr:uid="{00000000-0005-0000-0000-0000EF370000}"/>
    <cellStyle name="20% - Accent6 2 13 3" xfId="14321" xr:uid="{00000000-0005-0000-0000-0000F0370000}"/>
    <cellStyle name="20% - Accent6 2 13 4" xfId="14322" xr:uid="{00000000-0005-0000-0000-0000F1370000}"/>
    <cellStyle name="20% - Accent6 2 13 5" xfId="14323" xr:uid="{00000000-0005-0000-0000-0000F2370000}"/>
    <cellStyle name="20% - Accent6 2 13 6" xfId="14324" xr:uid="{00000000-0005-0000-0000-0000F3370000}"/>
    <cellStyle name="20% - Accent6 2 13 7" xfId="14325" xr:uid="{00000000-0005-0000-0000-0000F4370000}"/>
    <cellStyle name="20% - Accent6 2 13 8" xfId="14326" xr:uid="{00000000-0005-0000-0000-0000F5370000}"/>
    <cellStyle name="20% - Accent6 2 13 9" xfId="14327" xr:uid="{00000000-0005-0000-0000-0000F6370000}"/>
    <cellStyle name="20% - Accent6 2 14" xfId="14328" xr:uid="{00000000-0005-0000-0000-0000F7370000}"/>
    <cellStyle name="20% - Accent6 2 14 10" xfId="14329" xr:uid="{00000000-0005-0000-0000-0000F8370000}"/>
    <cellStyle name="20% - Accent6 2 14 11" xfId="14330" xr:uid="{00000000-0005-0000-0000-0000F9370000}"/>
    <cellStyle name="20% - Accent6 2 14 12" xfId="14331" xr:uid="{00000000-0005-0000-0000-0000FA370000}"/>
    <cellStyle name="20% - Accent6 2 14 13" xfId="14332" xr:uid="{00000000-0005-0000-0000-0000FB370000}"/>
    <cellStyle name="20% - Accent6 2 14 14" xfId="14333" xr:uid="{00000000-0005-0000-0000-0000FC370000}"/>
    <cellStyle name="20% - Accent6 2 14 15" xfId="14334" xr:uid="{00000000-0005-0000-0000-0000FD370000}"/>
    <cellStyle name="20% - Accent6 2 14 16" xfId="14335" xr:uid="{00000000-0005-0000-0000-0000FE370000}"/>
    <cellStyle name="20% - Accent6 2 14 17" xfId="14336" xr:uid="{00000000-0005-0000-0000-0000FF370000}"/>
    <cellStyle name="20% - Accent6 2 14 18" xfId="14337" xr:uid="{00000000-0005-0000-0000-000000380000}"/>
    <cellStyle name="20% - Accent6 2 14 19" xfId="14338" xr:uid="{00000000-0005-0000-0000-000001380000}"/>
    <cellStyle name="20% - Accent6 2 14 2" xfId="14339" xr:uid="{00000000-0005-0000-0000-000002380000}"/>
    <cellStyle name="20% - Accent6 2 14 3" xfId="14340" xr:uid="{00000000-0005-0000-0000-000003380000}"/>
    <cellStyle name="20% - Accent6 2 14 4" xfId="14341" xr:uid="{00000000-0005-0000-0000-000004380000}"/>
    <cellStyle name="20% - Accent6 2 14 5" xfId="14342" xr:uid="{00000000-0005-0000-0000-000005380000}"/>
    <cellStyle name="20% - Accent6 2 14 6" xfId="14343" xr:uid="{00000000-0005-0000-0000-000006380000}"/>
    <cellStyle name="20% - Accent6 2 14 7" xfId="14344" xr:uid="{00000000-0005-0000-0000-000007380000}"/>
    <cellStyle name="20% - Accent6 2 14 8" xfId="14345" xr:uid="{00000000-0005-0000-0000-000008380000}"/>
    <cellStyle name="20% - Accent6 2 14 9" xfId="14346" xr:uid="{00000000-0005-0000-0000-000009380000}"/>
    <cellStyle name="20% - Accent6 2 15" xfId="14347" xr:uid="{00000000-0005-0000-0000-00000A380000}"/>
    <cellStyle name="20% - Accent6 2 15 10" xfId="14348" xr:uid="{00000000-0005-0000-0000-00000B380000}"/>
    <cellStyle name="20% - Accent6 2 15 11" xfId="14349" xr:uid="{00000000-0005-0000-0000-00000C380000}"/>
    <cellStyle name="20% - Accent6 2 15 12" xfId="14350" xr:uid="{00000000-0005-0000-0000-00000D380000}"/>
    <cellStyle name="20% - Accent6 2 15 13" xfId="14351" xr:uid="{00000000-0005-0000-0000-00000E380000}"/>
    <cellStyle name="20% - Accent6 2 15 14" xfId="14352" xr:uid="{00000000-0005-0000-0000-00000F380000}"/>
    <cellStyle name="20% - Accent6 2 15 15" xfId="14353" xr:uid="{00000000-0005-0000-0000-000010380000}"/>
    <cellStyle name="20% - Accent6 2 15 16" xfId="14354" xr:uid="{00000000-0005-0000-0000-000011380000}"/>
    <cellStyle name="20% - Accent6 2 15 17" xfId="14355" xr:uid="{00000000-0005-0000-0000-000012380000}"/>
    <cellStyle name="20% - Accent6 2 15 18" xfId="14356" xr:uid="{00000000-0005-0000-0000-000013380000}"/>
    <cellStyle name="20% - Accent6 2 15 19" xfId="14357" xr:uid="{00000000-0005-0000-0000-000014380000}"/>
    <cellStyle name="20% - Accent6 2 15 2" xfId="14358" xr:uid="{00000000-0005-0000-0000-000015380000}"/>
    <cellStyle name="20% - Accent6 2 15 3" xfId="14359" xr:uid="{00000000-0005-0000-0000-000016380000}"/>
    <cellStyle name="20% - Accent6 2 15 4" xfId="14360" xr:uid="{00000000-0005-0000-0000-000017380000}"/>
    <cellStyle name="20% - Accent6 2 15 5" xfId="14361" xr:uid="{00000000-0005-0000-0000-000018380000}"/>
    <cellStyle name="20% - Accent6 2 15 6" xfId="14362" xr:uid="{00000000-0005-0000-0000-000019380000}"/>
    <cellStyle name="20% - Accent6 2 15 7" xfId="14363" xr:uid="{00000000-0005-0000-0000-00001A380000}"/>
    <cellStyle name="20% - Accent6 2 15 8" xfId="14364" xr:uid="{00000000-0005-0000-0000-00001B380000}"/>
    <cellStyle name="20% - Accent6 2 15 9" xfId="14365" xr:uid="{00000000-0005-0000-0000-00001C380000}"/>
    <cellStyle name="20% - Accent6 2 16" xfId="14366" xr:uid="{00000000-0005-0000-0000-00001D380000}"/>
    <cellStyle name="20% - Accent6 2 16 10" xfId="14367" xr:uid="{00000000-0005-0000-0000-00001E380000}"/>
    <cellStyle name="20% - Accent6 2 16 11" xfId="14368" xr:uid="{00000000-0005-0000-0000-00001F380000}"/>
    <cellStyle name="20% - Accent6 2 16 12" xfId="14369" xr:uid="{00000000-0005-0000-0000-000020380000}"/>
    <cellStyle name="20% - Accent6 2 16 13" xfId="14370" xr:uid="{00000000-0005-0000-0000-000021380000}"/>
    <cellStyle name="20% - Accent6 2 16 14" xfId="14371" xr:uid="{00000000-0005-0000-0000-000022380000}"/>
    <cellStyle name="20% - Accent6 2 16 15" xfId="14372" xr:uid="{00000000-0005-0000-0000-000023380000}"/>
    <cellStyle name="20% - Accent6 2 16 16" xfId="14373" xr:uid="{00000000-0005-0000-0000-000024380000}"/>
    <cellStyle name="20% - Accent6 2 16 17" xfId="14374" xr:uid="{00000000-0005-0000-0000-000025380000}"/>
    <cellStyle name="20% - Accent6 2 16 18" xfId="14375" xr:uid="{00000000-0005-0000-0000-000026380000}"/>
    <cellStyle name="20% - Accent6 2 16 19" xfId="14376" xr:uid="{00000000-0005-0000-0000-000027380000}"/>
    <cellStyle name="20% - Accent6 2 16 2" xfId="14377" xr:uid="{00000000-0005-0000-0000-000028380000}"/>
    <cellStyle name="20% - Accent6 2 16 3" xfId="14378" xr:uid="{00000000-0005-0000-0000-000029380000}"/>
    <cellStyle name="20% - Accent6 2 16 4" xfId="14379" xr:uid="{00000000-0005-0000-0000-00002A380000}"/>
    <cellStyle name="20% - Accent6 2 16 5" xfId="14380" xr:uid="{00000000-0005-0000-0000-00002B380000}"/>
    <cellStyle name="20% - Accent6 2 16 6" xfId="14381" xr:uid="{00000000-0005-0000-0000-00002C380000}"/>
    <cellStyle name="20% - Accent6 2 16 7" xfId="14382" xr:uid="{00000000-0005-0000-0000-00002D380000}"/>
    <cellStyle name="20% - Accent6 2 16 8" xfId="14383" xr:uid="{00000000-0005-0000-0000-00002E380000}"/>
    <cellStyle name="20% - Accent6 2 16 9" xfId="14384" xr:uid="{00000000-0005-0000-0000-00002F380000}"/>
    <cellStyle name="20% - Accent6 2 17" xfId="14385" xr:uid="{00000000-0005-0000-0000-000030380000}"/>
    <cellStyle name="20% - Accent6 2 17 10" xfId="14386" xr:uid="{00000000-0005-0000-0000-000031380000}"/>
    <cellStyle name="20% - Accent6 2 17 11" xfId="14387" xr:uid="{00000000-0005-0000-0000-000032380000}"/>
    <cellStyle name="20% - Accent6 2 17 12" xfId="14388" xr:uid="{00000000-0005-0000-0000-000033380000}"/>
    <cellStyle name="20% - Accent6 2 17 13" xfId="14389" xr:uid="{00000000-0005-0000-0000-000034380000}"/>
    <cellStyle name="20% - Accent6 2 17 14" xfId="14390" xr:uid="{00000000-0005-0000-0000-000035380000}"/>
    <cellStyle name="20% - Accent6 2 17 15" xfId="14391" xr:uid="{00000000-0005-0000-0000-000036380000}"/>
    <cellStyle name="20% - Accent6 2 17 16" xfId="14392" xr:uid="{00000000-0005-0000-0000-000037380000}"/>
    <cellStyle name="20% - Accent6 2 17 17" xfId="14393" xr:uid="{00000000-0005-0000-0000-000038380000}"/>
    <cellStyle name="20% - Accent6 2 17 18" xfId="14394" xr:uid="{00000000-0005-0000-0000-000039380000}"/>
    <cellStyle name="20% - Accent6 2 17 19" xfId="14395" xr:uid="{00000000-0005-0000-0000-00003A380000}"/>
    <cellStyle name="20% - Accent6 2 17 2" xfId="14396" xr:uid="{00000000-0005-0000-0000-00003B380000}"/>
    <cellStyle name="20% - Accent6 2 17 3" xfId="14397" xr:uid="{00000000-0005-0000-0000-00003C380000}"/>
    <cellStyle name="20% - Accent6 2 17 4" xfId="14398" xr:uid="{00000000-0005-0000-0000-00003D380000}"/>
    <cellStyle name="20% - Accent6 2 17 5" xfId="14399" xr:uid="{00000000-0005-0000-0000-00003E380000}"/>
    <cellStyle name="20% - Accent6 2 17 6" xfId="14400" xr:uid="{00000000-0005-0000-0000-00003F380000}"/>
    <cellStyle name="20% - Accent6 2 17 7" xfId="14401" xr:uid="{00000000-0005-0000-0000-000040380000}"/>
    <cellStyle name="20% - Accent6 2 17 8" xfId="14402" xr:uid="{00000000-0005-0000-0000-000041380000}"/>
    <cellStyle name="20% - Accent6 2 17 9" xfId="14403" xr:uid="{00000000-0005-0000-0000-000042380000}"/>
    <cellStyle name="20% - Accent6 2 18" xfId="14404" xr:uid="{00000000-0005-0000-0000-000043380000}"/>
    <cellStyle name="20% - Accent6 2 18 10" xfId="14405" xr:uid="{00000000-0005-0000-0000-000044380000}"/>
    <cellStyle name="20% - Accent6 2 18 11" xfId="14406" xr:uid="{00000000-0005-0000-0000-000045380000}"/>
    <cellStyle name="20% - Accent6 2 18 12" xfId="14407" xr:uid="{00000000-0005-0000-0000-000046380000}"/>
    <cellStyle name="20% - Accent6 2 18 13" xfId="14408" xr:uid="{00000000-0005-0000-0000-000047380000}"/>
    <cellStyle name="20% - Accent6 2 18 14" xfId="14409" xr:uid="{00000000-0005-0000-0000-000048380000}"/>
    <cellStyle name="20% - Accent6 2 18 15" xfId="14410" xr:uid="{00000000-0005-0000-0000-000049380000}"/>
    <cellStyle name="20% - Accent6 2 18 16" xfId="14411" xr:uid="{00000000-0005-0000-0000-00004A380000}"/>
    <cellStyle name="20% - Accent6 2 18 17" xfId="14412" xr:uid="{00000000-0005-0000-0000-00004B380000}"/>
    <cellStyle name="20% - Accent6 2 18 18" xfId="14413" xr:uid="{00000000-0005-0000-0000-00004C380000}"/>
    <cellStyle name="20% - Accent6 2 18 19" xfId="14414" xr:uid="{00000000-0005-0000-0000-00004D380000}"/>
    <cellStyle name="20% - Accent6 2 18 2" xfId="14415" xr:uid="{00000000-0005-0000-0000-00004E380000}"/>
    <cellStyle name="20% - Accent6 2 18 3" xfId="14416" xr:uid="{00000000-0005-0000-0000-00004F380000}"/>
    <cellStyle name="20% - Accent6 2 18 4" xfId="14417" xr:uid="{00000000-0005-0000-0000-000050380000}"/>
    <cellStyle name="20% - Accent6 2 18 5" xfId="14418" xr:uid="{00000000-0005-0000-0000-000051380000}"/>
    <cellStyle name="20% - Accent6 2 18 6" xfId="14419" xr:uid="{00000000-0005-0000-0000-000052380000}"/>
    <cellStyle name="20% - Accent6 2 18 7" xfId="14420" xr:uid="{00000000-0005-0000-0000-000053380000}"/>
    <cellStyle name="20% - Accent6 2 18 8" xfId="14421" xr:uid="{00000000-0005-0000-0000-000054380000}"/>
    <cellStyle name="20% - Accent6 2 18 9" xfId="14422" xr:uid="{00000000-0005-0000-0000-000055380000}"/>
    <cellStyle name="20% - Accent6 2 19" xfId="14423" xr:uid="{00000000-0005-0000-0000-000056380000}"/>
    <cellStyle name="20% - Accent6 2 19 10" xfId="14424" xr:uid="{00000000-0005-0000-0000-000057380000}"/>
    <cellStyle name="20% - Accent6 2 19 11" xfId="14425" xr:uid="{00000000-0005-0000-0000-000058380000}"/>
    <cellStyle name="20% - Accent6 2 19 12" xfId="14426" xr:uid="{00000000-0005-0000-0000-000059380000}"/>
    <cellStyle name="20% - Accent6 2 19 13" xfId="14427" xr:uid="{00000000-0005-0000-0000-00005A380000}"/>
    <cellStyle name="20% - Accent6 2 19 14" xfId="14428" xr:uid="{00000000-0005-0000-0000-00005B380000}"/>
    <cellStyle name="20% - Accent6 2 19 15" xfId="14429" xr:uid="{00000000-0005-0000-0000-00005C380000}"/>
    <cellStyle name="20% - Accent6 2 19 16" xfId="14430" xr:uid="{00000000-0005-0000-0000-00005D380000}"/>
    <cellStyle name="20% - Accent6 2 19 17" xfId="14431" xr:uid="{00000000-0005-0000-0000-00005E380000}"/>
    <cellStyle name="20% - Accent6 2 19 18" xfId="14432" xr:uid="{00000000-0005-0000-0000-00005F380000}"/>
    <cellStyle name="20% - Accent6 2 19 19" xfId="14433" xr:uid="{00000000-0005-0000-0000-000060380000}"/>
    <cellStyle name="20% - Accent6 2 19 2" xfId="14434" xr:uid="{00000000-0005-0000-0000-000061380000}"/>
    <cellStyle name="20% - Accent6 2 19 3" xfId="14435" xr:uid="{00000000-0005-0000-0000-000062380000}"/>
    <cellStyle name="20% - Accent6 2 19 4" xfId="14436" xr:uid="{00000000-0005-0000-0000-000063380000}"/>
    <cellStyle name="20% - Accent6 2 19 5" xfId="14437" xr:uid="{00000000-0005-0000-0000-000064380000}"/>
    <cellStyle name="20% - Accent6 2 19 6" xfId="14438" xr:uid="{00000000-0005-0000-0000-000065380000}"/>
    <cellStyle name="20% - Accent6 2 19 7" xfId="14439" xr:uid="{00000000-0005-0000-0000-000066380000}"/>
    <cellStyle name="20% - Accent6 2 19 8" xfId="14440" xr:uid="{00000000-0005-0000-0000-000067380000}"/>
    <cellStyle name="20% - Accent6 2 19 9" xfId="14441" xr:uid="{00000000-0005-0000-0000-000068380000}"/>
    <cellStyle name="20% - Accent6 2 2" xfId="14442" xr:uid="{00000000-0005-0000-0000-000069380000}"/>
    <cellStyle name="20% - Accent6 2 2 10" xfId="14443" xr:uid="{00000000-0005-0000-0000-00006A380000}"/>
    <cellStyle name="20% - Accent6 2 2 10 10" xfId="14444" xr:uid="{00000000-0005-0000-0000-00006B380000}"/>
    <cellStyle name="20% - Accent6 2 2 10 11" xfId="14445" xr:uid="{00000000-0005-0000-0000-00006C380000}"/>
    <cellStyle name="20% - Accent6 2 2 10 12" xfId="14446" xr:uid="{00000000-0005-0000-0000-00006D380000}"/>
    <cellStyle name="20% - Accent6 2 2 10 13" xfId="14447" xr:uid="{00000000-0005-0000-0000-00006E380000}"/>
    <cellStyle name="20% - Accent6 2 2 10 14" xfId="14448" xr:uid="{00000000-0005-0000-0000-00006F380000}"/>
    <cellStyle name="20% - Accent6 2 2 10 15" xfId="14449" xr:uid="{00000000-0005-0000-0000-000070380000}"/>
    <cellStyle name="20% - Accent6 2 2 10 16" xfId="14450" xr:uid="{00000000-0005-0000-0000-000071380000}"/>
    <cellStyle name="20% - Accent6 2 2 10 17" xfId="14451" xr:uid="{00000000-0005-0000-0000-000072380000}"/>
    <cellStyle name="20% - Accent6 2 2 10 18" xfId="14452" xr:uid="{00000000-0005-0000-0000-000073380000}"/>
    <cellStyle name="20% - Accent6 2 2 10 19" xfId="14453" xr:uid="{00000000-0005-0000-0000-000074380000}"/>
    <cellStyle name="20% - Accent6 2 2 10 2" xfId="14454" xr:uid="{00000000-0005-0000-0000-000075380000}"/>
    <cellStyle name="20% - Accent6 2 2 10 3" xfId="14455" xr:uid="{00000000-0005-0000-0000-000076380000}"/>
    <cellStyle name="20% - Accent6 2 2 10 4" xfId="14456" xr:uid="{00000000-0005-0000-0000-000077380000}"/>
    <cellStyle name="20% - Accent6 2 2 10 5" xfId="14457" xr:uid="{00000000-0005-0000-0000-000078380000}"/>
    <cellStyle name="20% - Accent6 2 2 10 6" xfId="14458" xr:uid="{00000000-0005-0000-0000-000079380000}"/>
    <cellStyle name="20% - Accent6 2 2 10 7" xfId="14459" xr:uid="{00000000-0005-0000-0000-00007A380000}"/>
    <cellStyle name="20% - Accent6 2 2 10 8" xfId="14460" xr:uid="{00000000-0005-0000-0000-00007B380000}"/>
    <cellStyle name="20% - Accent6 2 2 10 9" xfId="14461" xr:uid="{00000000-0005-0000-0000-00007C380000}"/>
    <cellStyle name="20% - Accent6 2 2 11" xfId="14462" xr:uid="{00000000-0005-0000-0000-00007D380000}"/>
    <cellStyle name="20% - Accent6 2 2 11 10" xfId="14463" xr:uid="{00000000-0005-0000-0000-00007E380000}"/>
    <cellStyle name="20% - Accent6 2 2 11 11" xfId="14464" xr:uid="{00000000-0005-0000-0000-00007F380000}"/>
    <cellStyle name="20% - Accent6 2 2 11 12" xfId="14465" xr:uid="{00000000-0005-0000-0000-000080380000}"/>
    <cellStyle name="20% - Accent6 2 2 11 13" xfId="14466" xr:uid="{00000000-0005-0000-0000-000081380000}"/>
    <cellStyle name="20% - Accent6 2 2 11 14" xfId="14467" xr:uid="{00000000-0005-0000-0000-000082380000}"/>
    <cellStyle name="20% - Accent6 2 2 11 15" xfId="14468" xr:uid="{00000000-0005-0000-0000-000083380000}"/>
    <cellStyle name="20% - Accent6 2 2 11 16" xfId="14469" xr:uid="{00000000-0005-0000-0000-000084380000}"/>
    <cellStyle name="20% - Accent6 2 2 11 17" xfId="14470" xr:uid="{00000000-0005-0000-0000-000085380000}"/>
    <cellStyle name="20% - Accent6 2 2 11 18" xfId="14471" xr:uid="{00000000-0005-0000-0000-000086380000}"/>
    <cellStyle name="20% - Accent6 2 2 11 19" xfId="14472" xr:uid="{00000000-0005-0000-0000-000087380000}"/>
    <cellStyle name="20% - Accent6 2 2 11 2" xfId="14473" xr:uid="{00000000-0005-0000-0000-000088380000}"/>
    <cellStyle name="20% - Accent6 2 2 11 3" xfId="14474" xr:uid="{00000000-0005-0000-0000-000089380000}"/>
    <cellStyle name="20% - Accent6 2 2 11 4" xfId="14475" xr:uid="{00000000-0005-0000-0000-00008A380000}"/>
    <cellStyle name="20% - Accent6 2 2 11 5" xfId="14476" xr:uid="{00000000-0005-0000-0000-00008B380000}"/>
    <cellStyle name="20% - Accent6 2 2 11 6" xfId="14477" xr:uid="{00000000-0005-0000-0000-00008C380000}"/>
    <cellStyle name="20% - Accent6 2 2 11 7" xfId="14478" xr:uid="{00000000-0005-0000-0000-00008D380000}"/>
    <cellStyle name="20% - Accent6 2 2 11 8" xfId="14479" xr:uid="{00000000-0005-0000-0000-00008E380000}"/>
    <cellStyle name="20% - Accent6 2 2 11 9" xfId="14480" xr:uid="{00000000-0005-0000-0000-00008F380000}"/>
    <cellStyle name="20% - Accent6 2 2 12" xfId="14481" xr:uid="{00000000-0005-0000-0000-000090380000}"/>
    <cellStyle name="20% - Accent6 2 2 12 10" xfId="14482" xr:uid="{00000000-0005-0000-0000-000091380000}"/>
    <cellStyle name="20% - Accent6 2 2 12 11" xfId="14483" xr:uid="{00000000-0005-0000-0000-000092380000}"/>
    <cellStyle name="20% - Accent6 2 2 12 12" xfId="14484" xr:uid="{00000000-0005-0000-0000-000093380000}"/>
    <cellStyle name="20% - Accent6 2 2 12 13" xfId="14485" xr:uid="{00000000-0005-0000-0000-000094380000}"/>
    <cellStyle name="20% - Accent6 2 2 12 14" xfId="14486" xr:uid="{00000000-0005-0000-0000-000095380000}"/>
    <cellStyle name="20% - Accent6 2 2 12 15" xfId="14487" xr:uid="{00000000-0005-0000-0000-000096380000}"/>
    <cellStyle name="20% - Accent6 2 2 12 16" xfId="14488" xr:uid="{00000000-0005-0000-0000-000097380000}"/>
    <cellStyle name="20% - Accent6 2 2 12 17" xfId="14489" xr:uid="{00000000-0005-0000-0000-000098380000}"/>
    <cellStyle name="20% - Accent6 2 2 12 18" xfId="14490" xr:uid="{00000000-0005-0000-0000-000099380000}"/>
    <cellStyle name="20% - Accent6 2 2 12 19" xfId="14491" xr:uid="{00000000-0005-0000-0000-00009A380000}"/>
    <cellStyle name="20% - Accent6 2 2 12 2" xfId="14492" xr:uid="{00000000-0005-0000-0000-00009B380000}"/>
    <cellStyle name="20% - Accent6 2 2 12 3" xfId="14493" xr:uid="{00000000-0005-0000-0000-00009C380000}"/>
    <cellStyle name="20% - Accent6 2 2 12 4" xfId="14494" xr:uid="{00000000-0005-0000-0000-00009D380000}"/>
    <cellStyle name="20% - Accent6 2 2 12 5" xfId="14495" xr:uid="{00000000-0005-0000-0000-00009E380000}"/>
    <cellStyle name="20% - Accent6 2 2 12 6" xfId="14496" xr:uid="{00000000-0005-0000-0000-00009F380000}"/>
    <cellStyle name="20% - Accent6 2 2 12 7" xfId="14497" xr:uid="{00000000-0005-0000-0000-0000A0380000}"/>
    <cellStyle name="20% - Accent6 2 2 12 8" xfId="14498" xr:uid="{00000000-0005-0000-0000-0000A1380000}"/>
    <cellStyle name="20% - Accent6 2 2 12 9" xfId="14499" xr:uid="{00000000-0005-0000-0000-0000A2380000}"/>
    <cellStyle name="20% - Accent6 2 2 13" xfId="14500" xr:uid="{00000000-0005-0000-0000-0000A3380000}"/>
    <cellStyle name="20% - Accent6 2 2 13 10" xfId="14501" xr:uid="{00000000-0005-0000-0000-0000A4380000}"/>
    <cellStyle name="20% - Accent6 2 2 13 11" xfId="14502" xr:uid="{00000000-0005-0000-0000-0000A5380000}"/>
    <cellStyle name="20% - Accent6 2 2 13 12" xfId="14503" xr:uid="{00000000-0005-0000-0000-0000A6380000}"/>
    <cellStyle name="20% - Accent6 2 2 13 13" xfId="14504" xr:uid="{00000000-0005-0000-0000-0000A7380000}"/>
    <cellStyle name="20% - Accent6 2 2 13 14" xfId="14505" xr:uid="{00000000-0005-0000-0000-0000A8380000}"/>
    <cellStyle name="20% - Accent6 2 2 13 15" xfId="14506" xr:uid="{00000000-0005-0000-0000-0000A9380000}"/>
    <cellStyle name="20% - Accent6 2 2 13 16" xfId="14507" xr:uid="{00000000-0005-0000-0000-0000AA380000}"/>
    <cellStyle name="20% - Accent6 2 2 13 17" xfId="14508" xr:uid="{00000000-0005-0000-0000-0000AB380000}"/>
    <cellStyle name="20% - Accent6 2 2 13 18" xfId="14509" xr:uid="{00000000-0005-0000-0000-0000AC380000}"/>
    <cellStyle name="20% - Accent6 2 2 13 19" xfId="14510" xr:uid="{00000000-0005-0000-0000-0000AD380000}"/>
    <cellStyle name="20% - Accent6 2 2 13 2" xfId="14511" xr:uid="{00000000-0005-0000-0000-0000AE380000}"/>
    <cellStyle name="20% - Accent6 2 2 13 3" xfId="14512" xr:uid="{00000000-0005-0000-0000-0000AF380000}"/>
    <cellStyle name="20% - Accent6 2 2 13 4" xfId="14513" xr:uid="{00000000-0005-0000-0000-0000B0380000}"/>
    <cellStyle name="20% - Accent6 2 2 13 5" xfId="14514" xr:uid="{00000000-0005-0000-0000-0000B1380000}"/>
    <cellStyle name="20% - Accent6 2 2 13 6" xfId="14515" xr:uid="{00000000-0005-0000-0000-0000B2380000}"/>
    <cellStyle name="20% - Accent6 2 2 13 7" xfId="14516" xr:uid="{00000000-0005-0000-0000-0000B3380000}"/>
    <cellStyle name="20% - Accent6 2 2 13 8" xfId="14517" xr:uid="{00000000-0005-0000-0000-0000B4380000}"/>
    <cellStyle name="20% - Accent6 2 2 13 9" xfId="14518" xr:uid="{00000000-0005-0000-0000-0000B5380000}"/>
    <cellStyle name="20% - Accent6 2 2 14" xfId="14519" xr:uid="{00000000-0005-0000-0000-0000B6380000}"/>
    <cellStyle name="20% - Accent6 2 2 14 10" xfId="14520" xr:uid="{00000000-0005-0000-0000-0000B7380000}"/>
    <cellStyle name="20% - Accent6 2 2 14 11" xfId="14521" xr:uid="{00000000-0005-0000-0000-0000B8380000}"/>
    <cellStyle name="20% - Accent6 2 2 14 12" xfId="14522" xr:uid="{00000000-0005-0000-0000-0000B9380000}"/>
    <cellStyle name="20% - Accent6 2 2 14 13" xfId="14523" xr:uid="{00000000-0005-0000-0000-0000BA380000}"/>
    <cellStyle name="20% - Accent6 2 2 14 14" xfId="14524" xr:uid="{00000000-0005-0000-0000-0000BB380000}"/>
    <cellStyle name="20% - Accent6 2 2 14 15" xfId="14525" xr:uid="{00000000-0005-0000-0000-0000BC380000}"/>
    <cellStyle name="20% - Accent6 2 2 14 16" xfId="14526" xr:uid="{00000000-0005-0000-0000-0000BD380000}"/>
    <cellStyle name="20% - Accent6 2 2 14 17" xfId="14527" xr:uid="{00000000-0005-0000-0000-0000BE380000}"/>
    <cellStyle name="20% - Accent6 2 2 14 18" xfId="14528" xr:uid="{00000000-0005-0000-0000-0000BF380000}"/>
    <cellStyle name="20% - Accent6 2 2 14 19" xfId="14529" xr:uid="{00000000-0005-0000-0000-0000C0380000}"/>
    <cellStyle name="20% - Accent6 2 2 14 2" xfId="14530" xr:uid="{00000000-0005-0000-0000-0000C1380000}"/>
    <cellStyle name="20% - Accent6 2 2 14 3" xfId="14531" xr:uid="{00000000-0005-0000-0000-0000C2380000}"/>
    <cellStyle name="20% - Accent6 2 2 14 4" xfId="14532" xr:uid="{00000000-0005-0000-0000-0000C3380000}"/>
    <cellStyle name="20% - Accent6 2 2 14 5" xfId="14533" xr:uid="{00000000-0005-0000-0000-0000C4380000}"/>
    <cellStyle name="20% - Accent6 2 2 14 6" xfId="14534" xr:uid="{00000000-0005-0000-0000-0000C5380000}"/>
    <cellStyle name="20% - Accent6 2 2 14 7" xfId="14535" xr:uid="{00000000-0005-0000-0000-0000C6380000}"/>
    <cellStyle name="20% - Accent6 2 2 14 8" xfId="14536" xr:uid="{00000000-0005-0000-0000-0000C7380000}"/>
    <cellStyle name="20% - Accent6 2 2 14 9" xfId="14537" xr:uid="{00000000-0005-0000-0000-0000C8380000}"/>
    <cellStyle name="20% - Accent6 2 2 15" xfId="14538" xr:uid="{00000000-0005-0000-0000-0000C9380000}"/>
    <cellStyle name="20% - Accent6 2 2 15 10" xfId="14539" xr:uid="{00000000-0005-0000-0000-0000CA380000}"/>
    <cellStyle name="20% - Accent6 2 2 15 11" xfId="14540" xr:uid="{00000000-0005-0000-0000-0000CB380000}"/>
    <cellStyle name="20% - Accent6 2 2 15 12" xfId="14541" xr:uid="{00000000-0005-0000-0000-0000CC380000}"/>
    <cellStyle name="20% - Accent6 2 2 15 13" xfId="14542" xr:uid="{00000000-0005-0000-0000-0000CD380000}"/>
    <cellStyle name="20% - Accent6 2 2 15 14" xfId="14543" xr:uid="{00000000-0005-0000-0000-0000CE380000}"/>
    <cellStyle name="20% - Accent6 2 2 15 15" xfId="14544" xr:uid="{00000000-0005-0000-0000-0000CF380000}"/>
    <cellStyle name="20% - Accent6 2 2 15 16" xfId="14545" xr:uid="{00000000-0005-0000-0000-0000D0380000}"/>
    <cellStyle name="20% - Accent6 2 2 15 17" xfId="14546" xr:uid="{00000000-0005-0000-0000-0000D1380000}"/>
    <cellStyle name="20% - Accent6 2 2 15 18" xfId="14547" xr:uid="{00000000-0005-0000-0000-0000D2380000}"/>
    <cellStyle name="20% - Accent6 2 2 15 19" xfId="14548" xr:uid="{00000000-0005-0000-0000-0000D3380000}"/>
    <cellStyle name="20% - Accent6 2 2 15 2" xfId="14549" xr:uid="{00000000-0005-0000-0000-0000D4380000}"/>
    <cellStyle name="20% - Accent6 2 2 15 3" xfId="14550" xr:uid="{00000000-0005-0000-0000-0000D5380000}"/>
    <cellStyle name="20% - Accent6 2 2 15 4" xfId="14551" xr:uid="{00000000-0005-0000-0000-0000D6380000}"/>
    <cellStyle name="20% - Accent6 2 2 15 5" xfId="14552" xr:uid="{00000000-0005-0000-0000-0000D7380000}"/>
    <cellStyle name="20% - Accent6 2 2 15 6" xfId="14553" xr:uid="{00000000-0005-0000-0000-0000D8380000}"/>
    <cellStyle name="20% - Accent6 2 2 15 7" xfId="14554" xr:uid="{00000000-0005-0000-0000-0000D9380000}"/>
    <cellStyle name="20% - Accent6 2 2 15 8" xfId="14555" xr:uid="{00000000-0005-0000-0000-0000DA380000}"/>
    <cellStyle name="20% - Accent6 2 2 15 9" xfId="14556" xr:uid="{00000000-0005-0000-0000-0000DB380000}"/>
    <cellStyle name="20% - Accent6 2 2 16" xfId="14557" xr:uid="{00000000-0005-0000-0000-0000DC380000}"/>
    <cellStyle name="20% - Accent6 2 2 16 10" xfId="14558" xr:uid="{00000000-0005-0000-0000-0000DD380000}"/>
    <cellStyle name="20% - Accent6 2 2 16 11" xfId="14559" xr:uid="{00000000-0005-0000-0000-0000DE380000}"/>
    <cellStyle name="20% - Accent6 2 2 16 12" xfId="14560" xr:uid="{00000000-0005-0000-0000-0000DF380000}"/>
    <cellStyle name="20% - Accent6 2 2 16 13" xfId="14561" xr:uid="{00000000-0005-0000-0000-0000E0380000}"/>
    <cellStyle name="20% - Accent6 2 2 16 14" xfId="14562" xr:uid="{00000000-0005-0000-0000-0000E1380000}"/>
    <cellStyle name="20% - Accent6 2 2 16 15" xfId="14563" xr:uid="{00000000-0005-0000-0000-0000E2380000}"/>
    <cellStyle name="20% - Accent6 2 2 16 16" xfId="14564" xr:uid="{00000000-0005-0000-0000-0000E3380000}"/>
    <cellStyle name="20% - Accent6 2 2 16 17" xfId="14565" xr:uid="{00000000-0005-0000-0000-0000E4380000}"/>
    <cellStyle name="20% - Accent6 2 2 16 18" xfId="14566" xr:uid="{00000000-0005-0000-0000-0000E5380000}"/>
    <cellStyle name="20% - Accent6 2 2 16 19" xfId="14567" xr:uid="{00000000-0005-0000-0000-0000E6380000}"/>
    <cellStyle name="20% - Accent6 2 2 16 2" xfId="14568" xr:uid="{00000000-0005-0000-0000-0000E7380000}"/>
    <cellStyle name="20% - Accent6 2 2 16 3" xfId="14569" xr:uid="{00000000-0005-0000-0000-0000E8380000}"/>
    <cellStyle name="20% - Accent6 2 2 16 4" xfId="14570" xr:uid="{00000000-0005-0000-0000-0000E9380000}"/>
    <cellStyle name="20% - Accent6 2 2 16 5" xfId="14571" xr:uid="{00000000-0005-0000-0000-0000EA380000}"/>
    <cellStyle name="20% - Accent6 2 2 16 6" xfId="14572" xr:uid="{00000000-0005-0000-0000-0000EB380000}"/>
    <cellStyle name="20% - Accent6 2 2 16 7" xfId="14573" xr:uid="{00000000-0005-0000-0000-0000EC380000}"/>
    <cellStyle name="20% - Accent6 2 2 16 8" xfId="14574" xr:uid="{00000000-0005-0000-0000-0000ED380000}"/>
    <cellStyle name="20% - Accent6 2 2 16 9" xfId="14575" xr:uid="{00000000-0005-0000-0000-0000EE380000}"/>
    <cellStyle name="20% - Accent6 2 2 17" xfId="14576" xr:uid="{00000000-0005-0000-0000-0000EF380000}"/>
    <cellStyle name="20% - Accent6 2 2 17 10" xfId="14577" xr:uid="{00000000-0005-0000-0000-0000F0380000}"/>
    <cellStyle name="20% - Accent6 2 2 17 11" xfId="14578" xr:uid="{00000000-0005-0000-0000-0000F1380000}"/>
    <cellStyle name="20% - Accent6 2 2 17 12" xfId="14579" xr:uid="{00000000-0005-0000-0000-0000F2380000}"/>
    <cellStyle name="20% - Accent6 2 2 17 13" xfId="14580" xr:uid="{00000000-0005-0000-0000-0000F3380000}"/>
    <cellStyle name="20% - Accent6 2 2 17 14" xfId="14581" xr:uid="{00000000-0005-0000-0000-0000F4380000}"/>
    <cellStyle name="20% - Accent6 2 2 17 15" xfId="14582" xr:uid="{00000000-0005-0000-0000-0000F5380000}"/>
    <cellStyle name="20% - Accent6 2 2 17 16" xfId="14583" xr:uid="{00000000-0005-0000-0000-0000F6380000}"/>
    <cellStyle name="20% - Accent6 2 2 17 17" xfId="14584" xr:uid="{00000000-0005-0000-0000-0000F7380000}"/>
    <cellStyle name="20% - Accent6 2 2 17 18" xfId="14585" xr:uid="{00000000-0005-0000-0000-0000F8380000}"/>
    <cellStyle name="20% - Accent6 2 2 17 19" xfId="14586" xr:uid="{00000000-0005-0000-0000-0000F9380000}"/>
    <cellStyle name="20% - Accent6 2 2 17 2" xfId="14587" xr:uid="{00000000-0005-0000-0000-0000FA380000}"/>
    <cellStyle name="20% - Accent6 2 2 17 3" xfId="14588" xr:uid="{00000000-0005-0000-0000-0000FB380000}"/>
    <cellStyle name="20% - Accent6 2 2 17 4" xfId="14589" xr:uid="{00000000-0005-0000-0000-0000FC380000}"/>
    <cellStyle name="20% - Accent6 2 2 17 5" xfId="14590" xr:uid="{00000000-0005-0000-0000-0000FD380000}"/>
    <cellStyle name="20% - Accent6 2 2 17 6" xfId="14591" xr:uid="{00000000-0005-0000-0000-0000FE380000}"/>
    <cellStyle name="20% - Accent6 2 2 17 7" xfId="14592" xr:uid="{00000000-0005-0000-0000-0000FF380000}"/>
    <cellStyle name="20% - Accent6 2 2 17 8" xfId="14593" xr:uid="{00000000-0005-0000-0000-000000390000}"/>
    <cellStyle name="20% - Accent6 2 2 17 9" xfId="14594" xr:uid="{00000000-0005-0000-0000-000001390000}"/>
    <cellStyle name="20% - Accent6 2 2 18" xfId="14595" xr:uid="{00000000-0005-0000-0000-000002390000}"/>
    <cellStyle name="20% - Accent6 2 2 18 10" xfId="14596" xr:uid="{00000000-0005-0000-0000-000003390000}"/>
    <cellStyle name="20% - Accent6 2 2 18 11" xfId="14597" xr:uid="{00000000-0005-0000-0000-000004390000}"/>
    <cellStyle name="20% - Accent6 2 2 18 12" xfId="14598" xr:uid="{00000000-0005-0000-0000-000005390000}"/>
    <cellStyle name="20% - Accent6 2 2 18 13" xfId="14599" xr:uid="{00000000-0005-0000-0000-000006390000}"/>
    <cellStyle name="20% - Accent6 2 2 18 14" xfId="14600" xr:uid="{00000000-0005-0000-0000-000007390000}"/>
    <cellStyle name="20% - Accent6 2 2 18 15" xfId="14601" xr:uid="{00000000-0005-0000-0000-000008390000}"/>
    <cellStyle name="20% - Accent6 2 2 18 16" xfId="14602" xr:uid="{00000000-0005-0000-0000-000009390000}"/>
    <cellStyle name="20% - Accent6 2 2 18 17" xfId="14603" xr:uid="{00000000-0005-0000-0000-00000A390000}"/>
    <cellStyle name="20% - Accent6 2 2 18 18" xfId="14604" xr:uid="{00000000-0005-0000-0000-00000B390000}"/>
    <cellStyle name="20% - Accent6 2 2 18 19" xfId="14605" xr:uid="{00000000-0005-0000-0000-00000C390000}"/>
    <cellStyle name="20% - Accent6 2 2 18 2" xfId="14606" xr:uid="{00000000-0005-0000-0000-00000D390000}"/>
    <cellStyle name="20% - Accent6 2 2 18 3" xfId="14607" xr:uid="{00000000-0005-0000-0000-00000E390000}"/>
    <cellStyle name="20% - Accent6 2 2 18 4" xfId="14608" xr:uid="{00000000-0005-0000-0000-00000F390000}"/>
    <cellStyle name="20% - Accent6 2 2 18 5" xfId="14609" xr:uid="{00000000-0005-0000-0000-000010390000}"/>
    <cellStyle name="20% - Accent6 2 2 18 6" xfId="14610" xr:uid="{00000000-0005-0000-0000-000011390000}"/>
    <cellStyle name="20% - Accent6 2 2 18 7" xfId="14611" xr:uid="{00000000-0005-0000-0000-000012390000}"/>
    <cellStyle name="20% - Accent6 2 2 18 8" xfId="14612" xr:uid="{00000000-0005-0000-0000-000013390000}"/>
    <cellStyle name="20% - Accent6 2 2 18 9" xfId="14613" xr:uid="{00000000-0005-0000-0000-000014390000}"/>
    <cellStyle name="20% - Accent6 2 2 19" xfId="14614" xr:uid="{00000000-0005-0000-0000-000015390000}"/>
    <cellStyle name="20% - Accent6 2 2 19 10" xfId="14615" xr:uid="{00000000-0005-0000-0000-000016390000}"/>
    <cellStyle name="20% - Accent6 2 2 19 11" xfId="14616" xr:uid="{00000000-0005-0000-0000-000017390000}"/>
    <cellStyle name="20% - Accent6 2 2 19 12" xfId="14617" xr:uid="{00000000-0005-0000-0000-000018390000}"/>
    <cellStyle name="20% - Accent6 2 2 19 13" xfId="14618" xr:uid="{00000000-0005-0000-0000-000019390000}"/>
    <cellStyle name="20% - Accent6 2 2 19 14" xfId="14619" xr:uid="{00000000-0005-0000-0000-00001A390000}"/>
    <cellStyle name="20% - Accent6 2 2 19 15" xfId="14620" xr:uid="{00000000-0005-0000-0000-00001B390000}"/>
    <cellStyle name="20% - Accent6 2 2 19 16" xfId="14621" xr:uid="{00000000-0005-0000-0000-00001C390000}"/>
    <cellStyle name="20% - Accent6 2 2 19 17" xfId="14622" xr:uid="{00000000-0005-0000-0000-00001D390000}"/>
    <cellStyle name="20% - Accent6 2 2 19 18" xfId="14623" xr:uid="{00000000-0005-0000-0000-00001E390000}"/>
    <cellStyle name="20% - Accent6 2 2 19 19" xfId="14624" xr:uid="{00000000-0005-0000-0000-00001F390000}"/>
    <cellStyle name="20% - Accent6 2 2 19 2" xfId="14625" xr:uid="{00000000-0005-0000-0000-000020390000}"/>
    <cellStyle name="20% - Accent6 2 2 19 3" xfId="14626" xr:uid="{00000000-0005-0000-0000-000021390000}"/>
    <cellStyle name="20% - Accent6 2 2 19 4" xfId="14627" xr:uid="{00000000-0005-0000-0000-000022390000}"/>
    <cellStyle name="20% - Accent6 2 2 19 5" xfId="14628" xr:uid="{00000000-0005-0000-0000-000023390000}"/>
    <cellStyle name="20% - Accent6 2 2 19 6" xfId="14629" xr:uid="{00000000-0005-0000-0000-000024390000}"/>
    <cellStyle name="20% - Accent6 2 2 19 7" xfId="14630" xr:uid="{00000000-0005-0000-0000-000025390000}"/>
    <cellStyle name="20% - Accent6 2 2 19 8" xfId="14631" xr:uid="{00000000-0005-0000-0000-000026390000}"/>
    <cellStyle name="20% - Accent6 2 2 19 9" xfId="14632" xr:uid="{00000000-0005-0000-0000-000027390000}"/>
    <cellStyle name="20% - Accent6 2 2 2" xfId="14633" xr:uid="{00000000-0005-0000-0000-000028390000}"/>
    <cellStyle name="20% - Accent6 2 2 2 10" xfId="14634" xr:uid="{00000000-0005-0000-0000-000029390000}"/>
    <cellStyle name="20% - Accent6 2 2 2 11" xfId="14635" xr:uid="{00000000-0005-0000-0000-00002A390000}"/>
    <cellStyle name="20% - Accent6 2 2 2 12" xfId="14636" xr:uid="{00000000-0005-0000-0000-00002B390000}"/>
    <cellStyle name="20% - Accent6 2 2 2 13" xfId="14637" xr:uid="{00000000-0005-0000-0000-00002C390000}"/>
    <cellStyle name="20% - Accent6 2 2 2 14" xfId="14638" xr:uid="{00000000-0005-0000-0000-00002D390000}"/>
    <cellStyle name="20% - Accent6 2 2 2 15" xfId="14639" xr:uid="{00000000-0005-0000-0000-00002E390000}"/>
    <cellStyle name="20% - Accent6 2 2 2 16" xfId="14640" xr:uid="{00000000-0005-0000-0000-00002F390000}"/>
    <cellStyle name="20% - Accent6 2 2 2 17" xfId="14641" xr:uid="{00000000-0005-0000-0000-000030390000}"/>
    <cellStyle name="20% - Accent6 2 2 2 18" xfId="14642" xr:uid="{00000000-0005-0000-0000-000031390000}"/>
    <cellStyle name="20% - Accent6 2 2 2 19" xfId="14643" xr:uid="{00000000-0005-0000-0000-000032390000}"/>
    <cellStyle name="20% - Accent6 2 2 2 2" xfId="14644" xr:uid="{00000000-0005-0000-0000-000033390000}"/>
    <cellStyle name="20% - Accent6 2 2 2 3" xfId="14645" xr:uid="{00000000-0005-0000-0000-000034390000}"/>
    <cellStyle name="20% - Accent6 2 2 2 4" xfId="14646" xr:uid="{00000000-0005-0000-0000-000035390000}"/>
    <cellStyle name="20% - Accent6 2 2 2 5" xfId="14647" xr:uid="{00000000-0005-0000-0000-000036390000}"/>
    <cellStyle name="20% - Accent6 2 2 2 6" xfId="14648" xr:uid="{00000000-0005-0000-0000-000037390000}"/>
    <cellStyle name="20% - Accent6 2 2 2 7" xfId="14649" xr:uid="{00000000-0005-0000-0000-000038390000}"/>
    <cellStyle name="20% - Accent6 2 2 2 8" xfId="14650" xr:uid="{00000000-0005-0000-0000-000039390000}"/>
    <cellStyle name="20% - Accent6 2 2 2 9" xfId="14651" xr:uid="{00000000-0005-0000-0000-00003A390000}"/>
    <cellStyle name="20% - Accent6 2 2 20" xfId="14652" xr:uid="{00000000-0005-0000-0000-00003B390000}"/>
    <cellStyle name="20% - Accent6 2 2 20 10" xfId="14653" xr:uid="{00000000-0005-0000-0000-00003C390000}"/>
    <cellStyle name="20% - Accent6 2 2 20 11" xfId="14654" xr:uid="{00000000-0005-0000-0000-00003D390000}"/>
    <cellStyle name="20% - Accent6 2 2 20 12" xfId="14655" xr:uid="{00000000-0005-0000-0000-00003E390000}"/>
    <cellStyle name="20% - Accent6 2 2 20 13" xfId="14656" xr:uid="{00000000-0005-0000-0000-00003F390000}"/>
    <cellStyle name="20% - Accent6 2 2 20 14" xfId="14657" xr:uid="{00000000-0005-0000-0000-000040390000}"/>
    <cellStyle name="20% - Accent6 2 2 20 15" xfId="14658" xr:uid="{00000000-0005-0000-0000-000041390000}"/>
    <cellStyle name="20% - Accent6 2 2 20 16" xfId="14659" xr:uid="{00000000-0005-0000-0000-000042390000}"/>
    <cellStyle name="20% - Accent6 2 2 20 17" xfId="14660" xr:uid="{00000000-0005-0000-0000-000043390000}"/>
    <cellStyle name="20% - Accent6 2 2 20 18" xfId="14661" xr:uid="{00000000-0005-0000-0000-000044390000}"/>
    <cellStyle name="20% - Accent6 2 2 20 19" xfId="14662" xr:uid="{00000000-0005-0000-0000-000045390000}"/>
    <cellStyle name="20% - Accent6 2 2 20 2" xfId="14663" xr:uid="{00000000-0005-0000-0000-000046390000}"/>
    <cellStyle name="20% - Accent6 2 2 20 3" xfId="14664" xr:uid="{00000000-0005-0000-0000-000047390000}"/>
    <cellStyle name="20% - Accent6 2 2 20 4" xfId="14665" xr:uid="{00000000-0005-0000-0000-000048390000}"/>
    <cellStyle name="20% - Accent6 2 2 20 5" xfId="14666" xr:uid="{00000000-0005-0000-0000-000049390000}"/>
    <cellStyle name="20% - Accent6 2 2 20 6" xfId="14667" xr:uid="{00000000-0005-0000-0000-00004A390000}"/>
    <cellStyle name="20% - Accent6 2 2 20 7" xfId="14668" xr:uid="{00000000-0005-0000-0000-00004B390000}"/>
    <cellStyle name="20% - Accent6 2 2 20 8" xfId="14669" xr:uid="{00000000-0005-0000-0000-00004C390000}"/>
    <cellStyle name="20% - Accent6 2 2 20 9" xfId="14670" xr:uid="{00000000-0005-0000-0000-00004D390000}"/>
    <cellStyle name="20% - Accent6 2 2 21" xfId="14671" xr:uid="{00000000-0005-0000-0000-00004E390000}"/>
    <cellStyle name="20% - Accent6 2 2 21 10" xfId="14672" xr:uid="{00000000-0005-0000-0000-00004F390000}"/>
    <cellStyle name="20% - Accent6 2 2 21 11" xfId="14673" xr:uid="{00000000-0005-0000-0000-000050390000}"/>
    <cellStyle name="20% - Accent6 2 2 21 12" xfId="14674" xr:uid="{00000000-0005-0000-0000-000051390000}"/>
    <cellStyle name="20% - Accent6 2 2 21 13" xfId="14675" xr:uid="{00000000-0005-0000-0000-000052390000}"/>
    <cellStyle name="20% - Accent6 2 2 21 14" xfId="14676" xr:uid="{00000000-0005-0000-0000-000053390000}"/>
    <cellStyle name="20% - Accent6 2 2 21 15" xfId="14677" xr:uid="{00000000-0005-0000-0000-000054390000}"/>
    <cellStyle name="20% - Accent6 2 2 21 16" xfId="14678" xr:uid="{00000000-0005-0000-0000-000055390000}"/>
    <cellStyle name="20% - Accent6 2 2 21 17" xfId="14679" xr:uid="{00000000-0005-0000-0000-000056390000}"/>
    <cellStyle name="20% - Accent6 2 2 21 18" xfId="14680" xr:uid="{00000000-0005-0000-0000-000057390000}"/>
    <cellStyle name="20% - Accent6 2 2 21 19" xfId="14681" xr:uid="{00000000-0005-0000-0000-000058390000}"/>
    <cellStyle name="20% - Accent6 2 2 21 2" xfId="14682" xr:uid="{00000000-0005-0000-0000-000059390000}"/>
    <cellStyle name="20% - Accent6 2 2 21 3" xfId="14683" xr:uid="{00000000-0005-0000-0000-00005A390000}"/>
    <cellStyle name="20% - Accent6 2 2 21 4" xfId="14684" xr:uid="{00000000-0005-0000-0000-00005B390000}"/>
    <cellStyle name="20% - Accent6 2 2 21 5" xfId="14685" xr:uid="{00000000-0005-0000-0000-00005C390000}"/>
    <cellStyle name="20% - Accent6 2 2 21 6" xfId="14686" xr:uid="{00000000-0005-0000-0000-00005D390000}"/>
    <cellStyle name="20% - Accent6 2 2 21 7" xfId="14687" xr:uid="{00000000-0005-0000-0000-00005E390000}"/>
    <cellStyle name="20% - Accent6 2 2 21 8" xfId="14688" xr:uid="{00000000-0005-0000-0000-00005F390000}"/>
    <cellStyle name="20% - Accent6 2 2 21 9" xfId="14689" xr:uid="{00000000-0005-0000-0000-000060390000}"/>
    <cellStyle name="20% - Accent6 2 2 22" xfId="14690" xr:uid="{00000000-0005-0000-0000-000061390000}"/>
    <cellStyle name="20% - Accent6 2 2 22 10" xfId="14691" xr:uid="{00000000-0005-0000-0000-000062390000}"/>
    <cellStyle name="20% - Accent6 2 2 22 11" xfId="14692" xr:uid="{00000000-0005-0000-0000-000063390000}"/>
    <cellStyle name="20% - Accent6 2 2 22 12" xfId="14693" xr:uid="{00000000-0005-0000-0000-000064390000}"/>
    <cellStyle name="20% - Accent6 2 2 22 13" xfId="14694" xr:uid="{00000000-0005-0000-0000-000065390000}"/>
    <cellStyle name="20% - Accent6 2 2 22 14" xfId="14695" xr:uid="{00000000-0005-0000-0000-000066390000}"/>
    <cellStyle name="20% - Accent6 2 2 22 15" xfId="14696" xr:uid="{00000000-0005-0000-0000-000067390000}"/>
    <cellStyle name="20% - Accent6 2 2 22 16" xfId="14697" xr:uid="{00000000-0005-0000-0000-000068390000}"/>
    <cellStyle name="20% - Accent6 2 2 22 17" xfId="14698" xr:uid="{00000000-0005-0000-0000-000069390000}"/>
    <cellStyle name="20% - Accent6 2 2 22 18" xfId="14699" xr:uid="{00000000-0005-0000-0000-00006A390000}"/>
    <cellStyle name="20% - Accent6 2 2 22 19" xfId="14700" xr:uid="{00000000-0005-0000-0000-00006B390000}"/>
    <cellStyle name="20% - Accent6 2 2 22 2" xfId="14701" xr:uid="{00000000-0005-0000-0000-00006C390000}"/>
    <cellStyle name="20% - Accent6 2 2 22 3" xfId="14702" xr:uid="{00000000-0005-0000-0000-00006D390000}"/>
    <cellStyle name="20% - Accent6 2 2 22 4" xfId="14703" xr:uid="{00000000-0005-0000-0000-00006E390000}"/>
    <cellStyle name="20% - Accent6 2 2 22 5" xfId="14704" xr:uid="{00000000-0005-0000-0000-00006F390000}"/>
    <cellStyle name="20% - Accent6 2 2 22 6" xfId="14705" xr:uid="{00000000-0005-0000-0000-000070390000}"/>
    <cellStyle name="20% - Accent6 2 2 22 7" xfId="14706" xr:uid="{00000000-0005-0000-0000-000071390000}"/>
    <cellStyle name="20% - Accent6 2 2 22 8" xfId="14707" xr:uid="{00000000-0005-0000-0000-000072390000}"/>
    <cellStyle name="20% - Accent6 2 2 22 9" xfId="14708" xr:uid="{00000000-0005-0000-0000-000073390000}"/>
    <cellStyle name="20% - Accent6 2 2 23" xfId="14709" xr:uid="{00000000-0005-0000-0000-000074390000}"/>
    <cellStyle name="20% - Accent6 2 2 23 10" xfId="14710" xr:uid="{00000000-0005-0000-0000-000075390000}"/>
    <cellStyle name="20% - Accent6 2 2 23 11" xfId="14711" xr:uid="{00000000-0005-0000-0000-000076390000}"/>
    <cellStyle name="20% - Accent6 2 2 23 12" xfId="14712" xr:uid="{00000000-0005-0000-0000-000077390000}"/>
    <cellStyle name="20% - Accent6 2 2 23 13" xfId="14713" xr:uid="{00000000-0005-0000-0000-000078390000}"/>
    <cellStyle name="20% - Accent6 2 2 23 14" xfId="14714" xr:uid="{00000000-0005-0000-0000-000079390000}"/>
    <cellStyle name="20% - Accent6 2 2 23 15" xfId="14715" xr:uid="{00000000-0005-0000-0000-00007A390000}"/>
    <cellStyle name="20% - Accent6 2 2 23 16" xfId="14716" xr:uid="{00000000-0005-0000-0000-00007B390000}"/>
    <cellStyle name="20% - Accent6 2 2 23 17" xfId="14717" xr:uid="{00000000-0005-0000-0000-00007C390000}"/>
    <cellStyle name="20% - Accent6 2 2 23 18" xfId="14718" xr:uid="{00000000-0005-0000-0000-00007D390000}"/>
    <cellStyle name="20% - Accent6 2 2 23 19" xfId="14719" xr:uid="{00000000-0005-0000-0000-00007E390000}"/>
    <cellStyle name="20% - Accent6 2 2 23 2" xfId="14720" xr:uid="{00000000-0005-0000-0000-00007F390000}"/>
    <cellStyle name="20% - Accent6 2 2 23 3" xfId="14721" xr:uid="{00000000-0005-0000-0000-000080390000}"/>
    <cellStyle name="20% - Accent6 2 2 23 4" xfId="14722" xr:uid="{00000000-0005-0000-0000-000081390000}"/>
    <cellStyle name="20% - Accent6 2 2 23 5" xfId="14723" xr:uid="{00000000-0005-0000-0000-000082390000}"/>
    <cellStyle name="20% - Accent6 2 2 23 6" xfId="14724" xr:uid="{00000000-0005-0000-0000-000083390000}"/>
    <cellStyle name="20% - Accent6 2 2 23 7" xfId="14725" xr:uid="{00000000-0005-0000-0000-000084390000}"/>
    <cellStyle name="20% - Accent6 2 2 23 8" xfId="14726" xr:uid="{00000000-0005-0000-0000-000085390000}"/>
    <cellStyle name="20% - Accent6 2 2 23 9" xfId="14727" xr:uid="{00000000-0005-0000-0000-000086390000}"/>
    <cellStyle name="20% - Accent6 2 2 24" xfId="14728" xr:uid="{00000000-0005-0000-0000-000087390000}"/>
    <cellStyle name="20% - Accent6 2 2 24 10" xfId="14729" xr:uid="{00000000-0005-0000-0000-000088390000}"/>
    <cellStyle name="20% - Accent6 2 2 24 11" xfId="14730" xr:uid="{00000000-0005-0000-0000-000089390000}"/>
    <cellStyle name="20% - Accent6 2 2 24 12" xfId="14731" xr:uid="{00000000-0005-0000-0000-00008A390000}"/>
    <cellStyle name="20% - Accent6 2 2 24 13" xfId="14732" xr:uid="{00000000-0005-0000-0000-00008B390000}"/>
    <cellStyle name="20% - Accent6 2 2 24 14" xfId="14733" xr:uid="{00000000-0005-0000-0000-00008C390000}"/>
    <cellStyle name="20% - Accent6 2 2 24 15" xfId="14734" xr:uid="{00000000-0005-0000-0000-00008D390000}"/>
    <cellStyle name="20% - Accent6 2 2 24 16" xfId="14735" xr:uid="{00000000-0005-0000-0000-00008E390000}"/>
    <cellStyle name="20% - Accent6 2 2 24 17" xfId="14736" xr:uid="{00000000-0005-0000-0000-00008F390000}"/>
    <cellStyle name="20% - Accent6 2 2 24 18" xfId="14737" xr:uid="{00000000-0005-0000-0000-000090390000}"/>
    <cellStyle name="20% - Accent6 2 2 24 19" xfId="14738" xr:uid="{00000000-0005-0000-0000-000091390000}"/>
    <cellStyle name="20% - Accent6 2 2 24 2" xfId="14739" xr:uid="{00000000-0005-0000-0000-000092390000}"/>
    <cellStyle name="20% - Accent6 2 2 24 3" xfId="14740" xr:uid="{00000000-0005-0000-0000-000093390000}"/>
    <cellStyle name="20% - Accent6 2 2 24 4" xfId="14741" xr:uid="{00000000-0005-0000-0000-000094390000}"/>
    <cellStyle name="20% - Accent6 2 2 24 5" xfId="14742" xr:uid="{00000000-0005-0000-0000-000095390000}"/>
    <cellStyle name="20% - Accent6 2 2 24 6" xfId="14743" xr:uid="{00000000-0005-0000-0000-000096390000}"/>
    <cellStyle name="20% - Accent6 2 2 24 7" xfId="14744" xr:uid="{00000000-0005-0000-0000-000097390000}"/>
    <cellStyle name="20% - Accent6 2 2 24 8" xfId="14745" xr:uid="{00000000-0005-0000-0000-000098390000}"/>
    <cellStyle name="20% - Accent6 2 2 24 9" xfId="14746" xr:uid="{00000000-0005-0000-0000-000099390000}"/>
    <cellStyle name="20% - Accent6 2 2 25" xfId="14747" xr:uid="{00000000-0005-0000-0000-00009A390000}"/>
    <cellStyle name="20% - Accent6 2 2 25 10" xfId="14748" xr:uid="{00000000-0005-0000-0000-00009B390000}"/>
    <cellStyle name="20% - Accent6 2 2 25 11" xfId="14749" xr:uid="{00000000-0005-0000-0000-00009C390000}"/>
    <cellStyle name="20% - Accent6 2 2 25 12" xfId="14750" xr:uid="{00000000-0005-0000-0000-00009D390000}"/>
    <cellStyle name="20% - Accent6 2 2 25 13" xfId="14751" xr:uid="{00000000-0005-0000-0000-00009E390000}"/>
    <cellStyle name="20% - Accent6 2 2 25 14" xfId="14752" xr:uid="{00000000-0005-0000-0000-00009F390000}"/>
    <cellStyle name="20% - Accent6 2 2 25 15" xfId="14753" xr:uid="{00000000-0005-0000-0000-0000A0390000}"/>
    <cellStyle name="20% - Accent6 2 2 25 16" xfId="14754" xr:uid="{00000000-0005-0000-0000-0000A1390000}"/>
    <cellStyle name="20% - Accent6 2 2 25 17" xfId="14755" xr:uid="{00000000-0005-0000-0000-0000A2390000}"/>
    <cellStyle name="20% - Accent6 2 2 25 18" xfId="14756" xr:uid="{00000000-0005-0000-0000-0000A3390000}"/>
    <cellStyle name="20% - Accent6 2 2 25 19" xfId="14757" xr:uid="{00000000-0005-0000-0000-0000A4390000}"/>
    <cellStyle name="20% - Accent6 2 2 25 2" xfId="14758" xr:uid="{00000000-0005-0000-0000-0000A5390000}"/>
    <cellStyle name="20% - Accent6 2 2 25 3" xfId="14759" xr:uid="{00000000-0005-0000-0000-0000A6390000}"/>
    <cellStyle name="20% - Accent6 2 2 25 4" xfId="14760" xr:uid="{00000000-0005-0000-0000-0000A7390000}"/>
    <cellStyle name="20% - Accent6 2 2 25 5" xfId="14761" xr:uid="{00000000-0005-0000-0000-0000A8390000}"/>
    <cellStyle name="20% - Accent6 2 2 25 6" xfId="14762" xr:uid="{00000000-0005-0000-0000-0000A9390000}"/>
    <cellStyle name="20% - Accent6 2 2 25 7" xfId="14763" xr:uid="{00000000-0005-0000-0000-0000AA390000}"/>
    <cellStyle name="20% - Accent6 2 2 25 8" xfId="14764" xr:uid="{00000000-0005-0000-0000-0000AB390000}"/>
    <cellStyle name="20% - Accent6 2 2 25 9" xfId="14765" xr:uid="{00000000-0005-0000-0000-0000AC390000}"/>
    <cellStyle name="20% - Accent6 2 2 26" xfId="14766" xr:uid="{00000000-0005-0000-0000-0000AD390000}"/>
    <cellStyle name="20% - Accent6 2 2 26 10" xfId="14767" xr:uid="{00000000-0005-0000-0000-0000AE390000}"/>
    <cellStyle name="20% - Accent6 2 2 26 11" xfId="14768" xr:uid="{00000000-0005-0000-0000-0000AF390000}"/>
    <cellStyle name="20% - Accent6 2 2 26 12" xfId="14769" xr:uid="{00000000-0005-0000-0000-0000B0390000}"/>
    <cellStyle name="20% - Accent6 2 2 26 13" xfId="14770" xr:uid="{00000000-0005-0000-0000-0000B1390000}"/>
    <cellStyle name="20% - Accent6 2 2 26 14" xfId="14771" xr:uid="{00000000-0005-0000-0000-0000B2390000}"/>
    <cellStyle name="20% - Accent6 2 2 26 15" xfId="14772" xr:uid="{00000000-0005-0000-0000-0000B3390000}"/>
    <cellStyle name="20% - Accent6 2 2 26 16" xfId="14773" xr:uid="{00000000-0005-0000-0000-0000B4390000}"/>
    <cellStyle name="20% - Accent6 2 2 26 17" xfId="14774" xr:uid="{00000000-0005-0000-0000-0000B5390000}"/>
    <cellStyle name="20% - Accent6 2 2 26 18" xfId="14775" xr:uid="{00000000-0005-0000-0000-0000B6390000}"/>
    <cellStyle name="20% - Accent6 2 2 26 19" xfId="14776" xr:uid="{00000000-0005-0000-0000-0000B7390000}"/>
    <cellStyle name="20% - Accent6 2 2 26 2" xfId="14777" xr:uid="{00000000-0005-0000-0000-0000B8390000}"/>
    <cellStyle name="20% - Accent6 2 2 26 3" xfId="14778" xr:uid="{00000000-0005-0000-0000-0000B9390000}"/>
    <cellStyle name="20% - Accent6 2 2 26 4" xfId="14779" xr:uid="{00000000-0005-0000-0000-0000BA390000}"/>
    <cellStyle name="20% - Accent6 2 2 26 5" xfId="14780" xr:uid="{00000000-0005-0000-0000-0000BB390000}"/>
    <cellStyle name="20% - Accent6 2 2 26 6" xfId="14781" xr:uid="{00000000-0005-0000-0000-0000BC390000}"/>
    <cellStyle name="20% - Accent6 2 2 26 7" xfId="14782" xr:uid="{00000000-0005-0000-0000-0000BD390000}"/>
    <cellStyle name="20% - Accent6 2 2 26 8" xfId="14783" xr:uid="{00000000-0005-0000-0000-0000BE390000}"/>
    <cellStyle name="20% - Accent6 2 2 26 9" xfId="14784" xr:uid="{00000000-0005-0000-0000-0000BF390000}"/>
    <cellStyle name="20% - Accent6 2 2 27" xfId="14785" xr:uid="{00000000-0005-0000-0000-0000C0390000}"/>
    <cellStyle name="20% - Accent6 2 2 27 10" xfId="14786" xr:uid="{00000000-0005-0000-0000-0000C1390000}"/>
    <cellStyle name="20% - Accent6 2 2 27 11" xfId="14787" xr:uid="{00000000-0005-0000-0000-0000C2390000}"/>
    <cellStyle name="20% - Accent6 2 2 27 12" xfId="14788" xr:uid="{00000000-0005-0000-0000-0000C3390000}"/>
    <cellStyle name="20% - Accent6 2 2 27 13" xfId="14789" xr:uid="{00000000-0005-0000-0000-0000C4390000}"/>
    <cellStyle name="20% - Accent6 2 2 27 14" xfId="14790" xr:uid="{00000000-0005-0000-0000-0000C5390000}"/>
    <cellStyle name="20% - Accent6 2 2 27 15" xfId="14791" xr:uid="{00000000-0005-0000-0000-0000C6390000}"/>
    <cellStyle name="20% - Accent6 2 2 27 16" xfId="14792" xr:uid="{00000000-0005-0000-0000-0000C7390000}"/>
    <cellStyle name="20% - Accent6 2 2 27 17" xfId="14793" xr:uid="{00000000-0005-0000-0000-0000C8390000}"/>
    <cellStyle name="20% - Accent6 2 2 27 18" xfId="14794" xr:uid="{00000000-0005-0000-0000-0000C9390000}"/>
    <cellStyle name="20% - Accent6 2 2 27 19" xfId="14795" xr:uid="{00000000-0005-0000-0000-0000CA390000}"/>
    <cellStyle name="20% - Accent6 2 2 27 2" xfId="14796" xr:uid="{00000000-0005-0000-0000-0000CB390000}"/>
    <cellStyle name="20% - Accent6 2 2 27 3" xfId="14797" xr:uid="{00000000-0005-0000-0000-0000CC390000}"/>
    <cellStyle name="20% - Accent6 2 2 27 4" xfId="14798" xr:uid="{00000000-0005-0000-0000-0000CD390000}"/>
    <cellStyle name="20% - Accent6 2 2 27 5" xfId="14799" xr:uid="{00000000-0005-0000-0000-0000CE390000}"/>
    <cellStyle name="20% - Accent6 2 2 27 6" xfId="14800" xr:uid="{00000000-0005-0000-0000-0000CF390000}"/>
    <cellStyle name="20% - Accent6 2 2 27 7" xfId="14801" xr:uid="{00000000-0005-0000-0000-0000D0390000}"/>
    <cellStyle name="20% - Accent6 2 2 27 8" xfId="14802" xr:uid="{00000000-0005-0000-0000-0000D1390000}"/>
    <cellStyle name="20% - Accent6 2 2 27 9" xfId="14803" xr:uid="{00000000-0005-0000-0000-0000D2390000}"/>
    <cellStyle name="20% - Accent6 2 2 28" xfId="14804" xr:uid="{00000000-0005-0000-0000-0000D3390000}"/>
    <cellStyle name="20% - Accent6 2 2 28 10" xfId="14805" xr:uid="{00000000-0005-0000-0000-0000D4390000}"/>
    <cellStyle name="20% - Accent6 2 2 28 11" xfId="14806" xr:uid="{00000000-0005-0000-0000-0000D5390000}"/>
    <cellStyle name="20% - Accent6 2 2 28 12" xfId="14807" xr:uid="{00000000-0005-0000-0000-0000D6390000}"/>
    <cellStyle name="20% - Accent6 2 2 28 13" xfId="14808" xr:uid="{00000000-0005-0000-0000-0000D7390000}"/>
    <cellStyle name="20% - Accent6 2 2 28 14" xfId="14809" xr:uid="{00000000-0005-0000-0000-0000D8390000}"/>
    <cellStyle name="20% - Accent6 2 2 28 15" xfId="14810" xr:uid="{00000000-0005-0000-0000-0000D9390000}"/>
    <cellStyle name="20% - Accent6 2 2 28 16" xfId="14811" xr:uid="{00000000-0005-0000-0000-0000DA390000}"/>
    <cellStyle name="20% - Accent6 2 2 28 17" xfId="14812" xr:uid="{00000000-0005-0000-0000-0000DB390000}"/>
    <cellStyle name="20% - Accent6 2 2 28 18" xfId="14813" xr:uid="{00000000-0005-0000-0000-0000DC390000}"/>
    <cellStyle name="20% - Accent6 2 2 28 19" xfId="14814" xr:uid="{00000000-0005-0000-0000-0000DD390000}"/>
    <cellStyle name="20% - Accent6 2 2 28 2" xfId="14815" xr:uid="{00000000-0005-0000-0000-0000DE390000}"/>
    <cellStyle name="20% - Accent6 2 2 28 3" xfId="14816" xr:uid="{00000000-0005-0000-0000-0000DF390000}"/>
    <cellStyle name="20% - Accent6 2 2 28 4" xfId="14817" xr:uid="{00000000-0005-0000-0000-0000E0390000}"/>
    <cellStyle name="20% - Accent6 2 2 28 5" xfId="14818" xr:uid="{00000000-0005-0000-0000-0000E1390000}"/>
    <cellStyle name="20% - Accent6 2 2 28 6" xfId="14819" xr:uid="{00000000-0005-0000-0000-0000E2390000}"/>
    <cellStyle name="20% - Accent6 2 2 28 7" xfId="14820" xr:uid="{00000000-0005-0000-0000-0000E3390000}"/>
    <cellStyle name="20% - Accent6 2 2 28 8" xfId="14821" xr:uid="{00000000-0005-0000-0000-0000E4390000}"/>
    <cellStyle name="20% - Accent6 2 2 28 9" xfId="14822" xr:uid="{00000000-0005-0000-0000-0000E5390000}"/>
    <cellStyle name="20% - Accent6 2 2 29" xfId="14823" xr:uid="{00000000-0005-0000-0000-0000E6390000}"/>
    <cellStyle name="20% - Accent6 2 2 29 10" xfId="14824" xr:uid="{00000000-0005-0000-0000-0000E7390000}"/>
    <cellStyle name="20% - Accent6 2 2 29 11" xfId="14825" xr:uid="{00000000-0005-0000-0000-0000E8390000}"/>
    <cellStyle name="20% - Accent6 2 2 29 12" xfId="14826" xr:uid="{00000000-0005-0000-0000-0000E9390000}"/>
    <cellStyle name="20% - Accent6 2 2 29 13" xfId="14827" xr:uid="{00000000-0005-0000-0000-0000EA390000}"/>
    <cellStyle name="20% - Accent6 2 2 29 14" xfId="14828" xr:uid="{00000000-0005-0000-0000-0000EB390000}"/>
    <cellStyle name="20% - Accent6 2 2 29 15" xfId="14829" xr:uid="{00000000-0005-0000-0000-0000EC390000}"/>
    <cellStyle name="20% - Accent6 2 2 29 16" xfId="14830" xr:uid="{00000000-0005-0000-0000-0000ED390000}"/>
    <cellStyle name="20% - Accent6 2 2 29 17" xfId="14831" xr:uid="{00000000-0005-0000-0000-0000EE390000}"/>
    <cellStyle name="20% - Accent6 2 2 29 18" xfId="14832" xr:uid="{00000000-0005-0000-0000-0000EF390000}"/>
    <cellStyle name="20% - Accent6 2 2 29 19" xfId="14833" xr:uid="{00000000-0005-0000-0000-0000F0390000}"/>
    <cellStyle name="20% - Accent6 2 2 29 2" xfId="14834" xr:uid="{00000000-0005-0000-0000-0000F1390000}"/>
    <cellStyle name="20% - Accent6 2 2 29 3" xfId="14835" xr:uid="{00000000-0005-0000-0000-0000F2390000}"/>
    <cellStyle name="20% - Accent6 2 2 29 4" xfId="14836" xr:uid="{00000000-0005-0000-0000-0000F3390000}"/>
    <cellStyle name="20% - Accent6 2 2 29 5" xfId="14837" xr:uid="{00000000-0005-0000-0000-0000F4390000}"/>
    <cellStyle name="20% - Accent6 2 2 29 6" xfId="14838" xr:uid="{00000000-0005-0000-0000-0000F5390000}"/>
    <cellStyle name="20% - Accent6 2 2 29 7" xfId="14839" xr:uid="{00000000-0005-0000-0000-0000F6390000}"/>
    <cellStyle name="20% - Accent6 2 2 29 8" xfId="14840" xr:uid="{00000000-0005-0000-0000-0000F7390000}"/>
    <cellStyle name="20% - Accent6 2 2 29 9" xfId="14841" xr:uid="{00000000-0005-0000-0000-0000F8390000}"/>
    <cellStyle name="20% - Accent6 2 2 3" xfId="14842" xr:uid="{00000000-0005-0000-0000-0000F9390000}"/>
    <cellStyle name="20% - Accent6 2 2 3 10" xfId="14843" xr:uid="{00000000-0005-0000-0000-0000FA390000}"/>
    <cellStyle name="20% - Accent6 2 2 3 11" xfId="14844" xr:uid="{00000000-0005-0000-0000-0000FB390000}"/>
    <cellStyle name="20% - Accent6 2 2 3 12" xfId="14845" xr:uid="{00000000-0005-0000-0000-0000FC390000}"/>
    <cellStyle name="20% - Accent6 2 2 3 13" xfId="14846" xr:uid="{00000000-0005-0000-0000-0000FD390000}"/>
    <cellStyle name="20% - Accent6 2 2 3 14" xfId="14847" xr:uid="{00000000-0005-0000-0000-0000FE390000}"/>
    <cellStyle name="20% - Accent6 2 2 3 15" xfId="14848" xr:uid="{00000000-0005-0000-0000-0000FF390000}"/>
    <cellStyle name="20% - Accent6 2 2 3 16" xfId="14849" xr:uid="{00000000-0005-0000-0000-0000003A0000}"/>
    <cellStyle name="20% - Accent6 2 2 3 17" xfId="14850" xr:uid="{00000000-0005-0000-0000-0000013A0000}"/>
    <cellStyle name="20% - Accent6 2 2 3 18" xfId="14851" xr:uid="{00000000-0005-0000-0000-0000023A0000}"/>
    <cellStyle name="20% - Accent6 2 2 3 19" xfId="14852" xr:uid="{00000000-0005-0000-0000-0000033A0000}"/>
    <cellStyle name="20% - Accent6 2 2 3 2" xfId="14853" xr:uid="{00000000-0005-0000-0000-0000043A0000}"/>
    <cellStyle name="20% - Accent6 2 2 3 3" xfId="14854" xr:uid="{00000000-0005-0000-0000-0000053A0000}"/>
    <cellStyle name="20% - Accent6 2 2 3 4" xfId="14855" xr:uid="{00000000-0005-0000-0000-0000063A0000}"/>
    <cellStyle name="20% - Accent6 2 2 3 5" xfId="14856" xr:uid="{00000000-0005-0000-0000-0000073A0000}"/>
    <cellStyle name="20% - Accent6 2 2 3 6" xfId="14857" xr:uid="{00000000-0005-0000-0000-0000083A0000}"/>
    <cellStyle name="20% - Accent6 2 2 3 7" xfId="14858" xr:uid="{00000000-0005-0000-0000-0000093A0000}"/>
    <cellStyle name="20% - Accent6 2 2 3 8" xfId="14859" xr:uid="{00000000-0005-0000-0000-00000A3A0000}"/>
    <cellStyle name="20% - Accent6 2 2 3 9" xfId="14860" xr:uid="{00000000-0005-0000-0000-00000B3A0000}"/>
    <cellStyle name="20% - Accent6 2 2 30" xfId="14861" xr:uid="{00000000-0005-0000-0000-00000C3A0000}"/>
    <cellStyle name="20% - Accent6 2 2 30 10" xfId="14862" xr:uid="{00000000-0005-0000-0000-00000D3A0000}"/>
    <cellStyle name="20% - Accent6 2 2 30 11" xfId="14863" xr:uid="{00000000-0005-0000-0000-00000E3A0000}"/>
    <cellStyle name="20% - Accent6 2 2 30 12" xfId="14864" xr:uid="{00000000-0005-0000-0000-00000F3A0000}"/>
    <cellStyle name="20% - Accent6 2 2 30 13" xfId="14865" xr:uid="{00000000-0005-0000-0000-0000103A0000}"/>
    <cellStyle name="20% - Accent6 2 2 30 14" xfId="14866" xr:uid="{00000000-0005-0000-0000-0000113A0000}"/>
    <cellStyle name="20% - Accent6 2 2 30 15" xfId="14867" xr:uid="{00000000-0005-0000-0000-0000123A0000}"/>
    <cellStyle name="20% - Accent6 2 2 30 16" xfId="14868" xr:uid="{00000000-0005-0000-0000-0000133A0000}"/>
    <cellStyle name="20% - Accent6 2 2 30 17" xfId="14869" xr:uid="{00000000-0005-0000-0000-0000143A0000}"/>
    <cellStyle name="20% - Accent6 2 2 30 18" xfId="14870" xr:uid="{00000000-0005-0000-0000-0000153A0000}"/>
    <cellStyle name="20% - Accent6 2 2 30 19" xfId="14871" xr:uid="{00000000-0005-0000-0000-0000163A0000}"/>
    <cellStyle name="20% - Accent6 2 2 30 2" xfId="14872" xr:uid="{00000000-0005-0000-0000-0000173A0000}"/>
    <cellStyle name="20% - Accent6 2 2 30 3" xfId="14873" xr:uid="{00000000-0005-0000-0000-0000183A0000}"/>
    <cellStyle name="20% - Accent6 2 2 30 4" xfId="14874" xr:uid="{00000000-0005-0000-0000-0000193A0000}"/>
    <cellStyle name="20% - Accent6 2 2 30 5" xfId="14875" xr:uid="{00000000-0005-0000-0000-00001A3A0000}"/>
    <cellStyle name="20% - Accent6 2 2 30 6" xfId="14876" xr:uid="{00000000-0005-0000-0000-00001B3A0000}"/>
    <cellStyle name="20% - Accent6 2 2 30 7" xfId="14877" xr:uid="{00000000-0005-0000-0000-00001C3A0000}"/>
    <cellStyle name="20% - Accent6 2 2 30 8" xfId="14878" xr:uid="{00000000-0005-0000-0000-00001D3A0000}"/>
    <cellStyle name="20% - Accent6 2 2 30 9" xfId="14879" xr:uid="{00000000-0005-0000-0000-00001E3A0000}"/>
    <cellStyle name="20% - Accent6 2 2 31" xfId="14880" xr:uid="{00000000-0005-0000-0000-00001F3A0000}"/>
    <cellStyle name="20% - Accent6 2 2 31 10" xfId="14881" xr:uid="{00000000-0005-0000-0000-0000203A0000}"/>
    <cellStyle name="20% - Accent6 2 2 31 11" xfId="14882" xr:uid="{00000000-0005-0000-0000-0000213A0000}"/>
    <cellStyle name="20% - Accent6 2 2 31 12" xfId="14883" xr:uid="{00000000-0005-0000-0000-0000223A0000}"/>
    <cellStyle name="20% - Accent6 2 2 31 13" xfId="14884" xr:uid="{00000000-0005-0000-0000-0000233A0000}"/>
    <cellStyle name="20% - Accent6 2 2 31 14" xfId="14885" xr:uid="{00000000-0005-0000-0000-0000243A0000}"/>
    <cellStyle name="20% - Accent6 2 2 31 15" xfId="14886" xr:uid="{00000000-0005-0000-0000-0000253A0000}"/>
    <cellStyle name="20% - Accent6 2 2 31 16" xfId="14887" xr:uid="{00000000-0005-0000-0000-0000263A0000}"/>
    <cellStyle name="20% - Accent6 2 2 31 17" xfId="14888" xr:uid="{00000000-0005-0000-0000-0000273A0000}"/>
    <cellStyle name="20% - Accent6 2 2 31 18" xfId="14889" xr:uid="{00000000-0005-0000-0000-0000283A0000}"/>
    <cellStyle name="20% - Accent6 2 2 31 19" xfId="14890" xr:uid="{00000000-0005-0000-0000-0000293A0000}"/>
    <cellStyle name="20% - Accent6 2 2 31 2" xfId="14891" xr:uid="{00000000-0005-0000-0000-00002A3A0000}"/>
    <cellStyle name="20% - Accent6 2 2 31 3" xfId="14892" xr:uid="{00000000-0005-0000-0000-00002B3A0000}"/>
    <cellStyle name="20% - Accent6 2 2 31 4" xfId="14893" xr:uid="{00000000-0005-0000-0000-00002C3A0000}"/>
    <cellStyle name="20% - Accent6 2 2 31 5" xfId="14894" xr:uid="{00000000-0005-0000-0000-00002D3A0000}"/>
    <cellStyle name="20% - Accent6 2 2 31 6" xfId="14895" xr:uid="{00000000-0005-0000-0000-00002E3A0000}"/>
    <cellStyle name="20% - Accent6 2 2 31 7" xfId="14896" xr:uid="{00000000-0005-0000-0000-00002F3A0000}"/>
    <cellStyle name="20% - Accent6 2 2 31 8" xfId="14897" xr:uid="{00000000-0005-0000-0000-0000303A0000}"/>
    <cellStyle name="20% - Accent6 2 2 31 9" xfId="14898" xr:uid="{00000000-0005-0000-0000-0000313A0000}"/>
    <cellStyle name="20% - Accent6 2 2 32" xfId="14899" xr:uid="{00000000-0005-0000-0000-0000323A0000}"/>
    <cellStyle name="20% - Accent6 2 2 32 10" xfId="14900" xr:uid="{00000000-0005-0000-0000-0000333A0000}"/>
    <cellStyle name="20% - Accent6 2 2 32 11" xfId="14901" xr:uid="{00000000-0005-0000-0000-0000343A0000}"/>
    <cellStyle name="20% - Accent6 2 2 32 12" xfId="14902" xr:uid="{00000000-0005-0000-0000-0000353A0000}"/>
    <cellStyle name="20% - Accent6 2 2 32 13" xfId="14903" xr:uid="{00000000-0005-0000-0000-0000363A0000}"/>
    <cellStyle name="20% - Accent6 2 2 32 14" xfId="14904" xr:uid="{00000000-0005-0000-0000-0000373A0000}"/>
    <cellStyle name="20% - Accent6 2 2 32 15" xfId="14905" xr:uid="{00000000-0005-0000-0000-0000383A0000}"/>
    <cellStyle name="20% - Accent6 2 2 32 16" xfId="14906" xr:uid="{00000000-0005-0000-0000-0000393A0000}"/>
    <cellStyle name="20% - Accent6 2 2 32 17" xfId="14907" xr:uid="{00000000-0005-0000-0000-00003A3A0000}"/>
    <cellStyle name="20% - Accent6 2 2 32 18" xfId="14908" xr:uid="{00000000-0005-0000-0000-00003B3A0000}"/>
    <cellStyle name="20% - Accent6 2 2 32 19" xfId="14909" xr:uid="{00000000-0005-0000-0000-00003C3A0000}"/>
    <cellStyle name="20% - Accent6 2 2 32 2" xfId="14910" xr:uid="{00000000-0005-0000-0000-00003D3A0000}"/>
    <cellStyle name="20% - Accent6 2 2 32 3" xfId="14911" xr:uid="{00000000-0005-0000-0000-00003E3A0000}"/>
    <cellStyle name="20% - Accent6 2 2 32 4" xfId="14912" xr:uid="{00000000-0005-0000-0000-00003F3A0000}"/>
    <cellStyle name="20% - Accent6 2 2 32 5" xfId="14913" xr:uid="{00000000-0005-0000-0000-0000403A0000}"/>
    <cellStyle name="20% - Accent6 2 2 32 6" xfId="14914" xr:uid="{00000000-0005-0000-0000-0000413A0000}"/>
    <cellStyle name="20% - Accent6 2 2 32 7" xfId="14915" xr:uid="{00000000-0005-0000-0000-0000423A0000}"/>
    <cellStyle name="20% - Accent6 2 2 32 8" xfId="14916" xr:uid="{00000000-0005-0000-0000-0000433A0000}"/>
    <cellStyle name="20% - Accent6 2 2 32 9" xfId="14917" xr:uid="{00000000-0005-0000-0000-0000443A0000}"/>
    <cellStyle name="20% - Accent6 2 2 33" xfId="14918" xr:uid="{00000000-0005-0000-0000-0000453A0000}"/>
    <cellStyle name="20% - Accent6 2 2 33 10" xfId="14919" xr:uid="{00000000-0005-0000-0000-0000463A0000}"/>
    <cellStyle name="20% - Accent6 2 2 33 11" xfId="14920" xr:uid="{00000000-0005-0000-0000-0000473A0000}"/>
    <cellStyle name="20% - Accent6 2 2 33 12" xfId="14921" xr:uid="{00000000-0005-0000-0000-0000483A0000}"/>
    <cellStyle name="20% - Accent6 2 2 33 13" xfId="14922" xr:uid="{00000000-0005-0000-0000-0000493A0000}"/>
    <cellStyle name="20% - Accent6 2 2 33 14" xfId="14923" xr:uid="{00000000-0005-0000-0000-00004A3A0000}"/>
    <cellStyle name="20% - Accent6 2 2 33 15" xfId="14924" xr:uid="{00000000-0005-0000-0000-00004B3A0000}"/>
    <cellStyle name="20% - Accent6 2 2 33 16" xfId="14925" xr:uid="{00000000-0005-0000-0000-00004C3A0000}"/>
    <cellStyle name="20% - Accent6 2 2 33 17" xfId="14926" xr:uid="{00000000-0005-0000-0000-00004D3A0000}"/>
    <cellStyle name="20% - Accent6 2 2 33 18" xfId="14927" xr:uid="{00000000-0005-0000-0000-00004E3A0000}"/>
    <cellStyle name="20% - Accent6 2 2 33 19" xfId="14928" xr:uid="{00000000-0005-0000-0000-00004F3A0000}"/>
    <cellStyle name="20% - Accent6 2 2 33 2" xfId="14929" xr:uid="{00000000-0005-0000-0000-0000503A0000}"/>
    <cellStyle name="20% - Accent6 2 2 33 3" xfId="14930" xr:uid="{00000000-0005-0000-0000-0000513A0000}"/>
    <cellStyle name="20% - Accent6 2 2 33 4" xfId="14931" xr:uid="{00000000-0005-0000-0000-0000523A0000}"/>
    <cellStyle name="20% - Accent6 2 2 33 5" xfId="14932" xr:uid="{00000000-0005-0000-0000-0000533A0000}"/>
    <cellStyle name="20% - Accent6 2 2 33 6" xfId="14933" xr:uid="{00000000-0005-0000-0000-0000543A0000}"/>
    <cellStyle name="20% - Accent6 2 2 33 7" xfId="14934" xr:uid="{00000000-0005-0000-0000-0000553A0000}"/>
    <cellStyle name="20% - Accent6 2 2 33 8" xfId="14935" xr:uid="{00000000-0005-0000-0000-0000563A0000}"/>
    <cellStyle name="20% - Accent6 2 2 33 9" xfId="14936" xr:uid="{00000000-0005-0000-0000-0000573A0000}"/>
    <cellStyle name="20% - Accent6 2 2 34" xfId="14937" xr:uid="{00000000-0005-0000-0000-0000583A0000}"/>
    <cellStyle name="20% - Accent6 2 2 34 10" xfId="14938" xr:uid="{00000000-0005-0000-0000-0000593A0000}"/>
    <cellStyle name="20% - Accent6 2 2 34 11" xfId="14939" xr:uid="{00000000-0005-0000-0000-00005A3A0000}"/>
    <cellStyle name="20% - Accent6 2 2 34 12" xfId="14940" xr:uid="{00000000-0005-0000-0000-00005B3A0000}"/>
    <cellStyle name="20% - Accent6 2 2 34 13" xfId="14941" xr:uid="{00000000-0005-0000-0000-00005C3A0000}"/>
    <cellStyle name="20% - Accent6 2 2 34 14" xfId="14942" xr:uid="{00000000-0005-0000-0000-00005D3A0000}"/>
    <cellStyle name="20% - Accent6 2 2 34 15" xfId="14943" xr:uid="{00000000-0005-0000-0000-00005E3A0000}"/>
    <cellStyle name="20% - Accent6 2 2 34 16" xfId="14944" xr:uid="{00000000-0005-0000-0000-00005F3A0000}"/>
    <cellStyle name="20% - Accent6 2 2 34 17" xfId="14945" xr:uid="{00000000-0005-0000-0000-0000603A0000}"/>
    <cellStyle name="20% - Accent6 2 2 34 18" xfId="14946" xr:uid="{00000000-0005-0000-0000-0000613A0000}"/>
    <cellStyle name="20% - Accent6 2 2 34 19" xfId="14947" xr:uid="{00000000-0005-0000-0000-0000623A0000}"/>
    <cellStyle name="20% - Accent6 2 2 34 2" xfId="14948" xr:uid="{00000000-0005-0000-0000-0000633A0000}"/>
    <cellStyle name="20% - Accent6 2 2 34 3" xfId="14949" xr:uid="{00000000-0005-0000-0000-0000643A0000}"/>
    <cellStyle name="20% - Accent6 2 2 34 4" xfId="14950" xr:uid="{00000000-0005-0000-0000-0000653A0000}"/>
    <cellStyle name="20% - Accent6 2 2 34 5" xfId="14951" xr:uid="{00000000-0005-0000-0000-0000663A0000}"/>
    <cellStyle name="20% - Accent6 2 2 34 6" xfId="14952" xr:uid="{00000000-0005-0000-0000-0000673A0000}"/>
    <cellStyle name="20% - Accent6 2 2 34 7" xfId="14953" xr:uid="{00000000-0005-0000-0000-0000683A0000}"/>
    <cellStyle name="20% - Accent6 2 2 34 8" xfId="14954" xr:uid="{00000000-0005-0000-0000-0000693A0000}"/>
    <cellStyle name="20% - Accent6 2 2 34 9" xfId="14955" xr:uid="{00000000-0005-0000-0000-00006A3A0000}"/>
    <cellStyle name="20% - Accent6 2 2 35" xfId="14956" xr:uid="{00000000-0005-0000-0000-00006B3A0000}"/>
    <cellStyle name="20% - Accent6 2 2 35 10" xfId="14957" xr:uid="{00000000-0005-0000-0000-00006C3A0000}"/>
    <cellStyle name="20% - Accent6 2 2 35 11" xfId="14958" xr:uid="{00000000-0005-0000-0000-00006D3A0000}"/>
    <cellStyle name="20% - Accent6 2 2 35 12" xfId="14959" xr:uid="{00000000-0005-0000-0000-00006E3A0000}"/>
    <cellStyle name="20% - Accent6 2 2 35 13" xfId="14960" xr:uid="{00000000-0005-0000-0000-00006F3A0000}"/>
    <cellStyle name="20% - Accent6 2 2 35 14" xfId="14961" xr:uid="{00000000-0005-0000-0000-0000703A0000}"/>
    <cellStyle name="20% - Accent6 2 2 35 15" xfId="14962" xr:uid="{00000000-0005-0000-0000-0000713A0000}"/>
    <cellStyle name="20% - Accent6 2 2 35 16" xfId="14963" xr:uid="{00000000-0005-0000-0000-0000723A0000}"/>
    <cellStyle name="20% - Accent6 2 2 35 17" xfId="14964" xr:uid="{00000000-0005-0000-0000-0000733A0000}"/>
    <cellStyle name="20% - Accent6 2 2 35 18" xfId="14965" xr:uid="{00000000-0005-0000-0000-0000743A0000}"/>
    <cellStyle name="20% - Accent6 2 2 35 19" xfId="14966" xr:uid="{00000000-0005-0000-0000-0000753A0000}"/>
    <cellStyle name="20% - Accent6 2 2 35 2" xfId="14967" xr:uid="{00000000-0005-0000-0000-0000763A0000}"/>
    <cellStyle name="20% - Accent6 2 2 35 3" xfId="14968" xr:uid="{00000000-0005-0000-0000-0000773A0000}"/>
    <cellStyle name="20% - Accent6 2 2 35 4" xfId="14969" xr:uid="{00000000-0005-0000-0000-0000783A0000}"/>
    <cellStyle name="20% - Accent6 2 2 35 5" xfId="14970" xr:uid="{00000000-0005-0000-0000-0000793A0000}"/>
    <cellStyle name="20% - Accent6 2 2 35 6" xfId="14971" xr:uid="{00000000-0005-0000-0000-00007A3A0000}"/>
    <cellStyle name="20% - Accent6 2 2 35 7" xfId="14972" xr:uid="{00000000-0005-0000-0000-00007B3A0000}"/>
    <cellStyle name="20% - Accent6 2 2 35 8" xfId="14973" xr:uid="{00000000-0005-0000-0000-00007C3A0000}"/>
    <cellStyle name="20% - Accent6 2 2 35 9" xfId="14974" xr:uid="{00000000-0005-0000-0000-00007D3A0000}"/>
    <cellStyle name="20% - Accent6 2 2 36" xfId="14975" xr:uid="{00000000-0005-0000-0000-00007E3A0000}"/>
    <cellStyle name="20% - Accent6 2 2 36 10" xfId="14976" xr:uid="{00000000-0005-0000-0000-00007F3A0000}"/>
    <cellStyle name="20% - Accent6 2 2 36 11" xfId="14977" xr:uid="{00000000-0005-0000-0000-0000803A0000}"/>
    <cellStyle name="20% - Accent6 2 2 36 12" xfId="14978" xr:uid="{00000000-0005-0000-0000-0000813A0000}"/>
    <cellStyle name="20% - Accent6 2 2 36 13" xfId="14979" xr:uid="{00000000-0005-0000-0000-0000823A0000}"/>
    <cellStyle name="20% - Accent6 2 2 36 14" xfId="14980" xr:uid="{00000000-0005-0000-0000-0000833A0000}"/>
    <cellStyle name="20% - Accent6 2 2 36 15" xfId="14981" xr:uid="{00000000-0005-0000-0000-0000843A0000}"/>
    <cellStyle name="20% - Accent6 2 2 36 16" xfId="14982" xr:uid="{00000000-0005-0000-0000-0000853A0000}"/>
    <cellStyle name="20% - Accent6 2 2 36 17" xfId="14983" xr:uid="{00000000-0005-0000-0000-0000863A0000}"/>
    <cellStyle name="20% - Accent6 2 2 36 18" xfId="14984" xr:uid="{00000000-0005-0000-0000-0000873A0000}"/>
    <cellStyle name="20% - Accent6 2 2 36 19" xfId="14985" xr:uid="{00000000-0005-0000-0000-0000883A0000}"/>
    <cellStyle name="20% - Accent6 2 2 36 2" xfId="14986" xr:uid="{00000000-0005-0000-0000-0000893A0000}"/>
    <cellStyle name="20% - Accent6 2 2 36 3" xfId="14987" xr:uid="{00000000-0005-0000-0000-00008A3A0000}"/>
    <cellStyle name="20% - Accent6 2 2 36 4" xfId="14988" xr:uid="{00000000-0005-0000-0000-00008B3A0000}"/>
    <cellStyle name="20% - Accent6 2 2 36 5" xfId="14989" xr:uid="{00000000-0005-0000-0000-00008C3A0000}"/>
    <cellStyle name="20% - Accent6 2 2 36 6" xfId="14990" xr:uid="{00000000-0005-0000-0000-00008D3A0000}"/>
    <cellStyle name="20% - Accent6 2 2 36 7" xfId="14991" xr:uid="{00000000-0005-0000-0000-00008E3A0000}"/>
    <cellStyle name="20% - Accent6 2 2 36 8" xfId="14992" xr:uid="{00000000-0005-0000-0000-00008F3A0000}"/>
    <cellStyle name="20% - Accent6 2 2 36 9" xfId="14993" xr:uid="{00000000-0005-0000-0000-0000903A0000}"/>
    <cellStyle name="20% - Accent6 2 2 37" xfId="14994" xr:uid="{00000000-0005-0000-0000-0000913A0000}"/>
    <cellStyle name="20% - Accent6 2 2 37 10" xfId="14995" xr:uid="{00000000-0005-0000-0000-0000923A0000}"/>
    <cellStyle name="20% - Accent6 2 2 37 11" xfId="14996" xr:uid="{00000000-0005-0000-0000-0000933A0000}"/>
    <cellStyle name="20% - Accent6 2 2 37 12" xfId="14997" xr:uid="{00000000-0005-0000-0000-0000943A0000}"/>
    <cellStyle name="20% - Accent6 2 2 37 13" xfId="14998" xr:uid="{00000000-0005-0000-0000-0000953A0000}"/>
    <cellStyle name="20% - Accent6 2 2 37 14" xfId="14999" xr:uid="{00000000-0005-0000-0000-0000963A0000}"/>
    <cellStyle name="20% - Accent6 2 2 37 15" xfId="15000" xr:uid="{00000000-0005-0000-0000-0000973A0000}"/>
    <cellStyle name="20% - Accent6 2 2 37 16" xfId="15001" xr:uid="{00000000-0005-0000-0000-0000983A0000}"/>
    <cellStyle name="20% - Accent6 2 2 37 17" xfId="15002" xr:uid="{00000000-0005-0000-0000-0000993A0000}"/>
    <cellStyle name="20% - Accent6 2 2 37 18" xfId="15003" xr:uid="{00000000-0005-0000-0000-00009A3A0000}"/>
    <cellStyle name="20% - Accent6 2 2 37 19" xfId="15004" xr:uid="{00000000-0005-0000-0000-00009B3A0000}"/>
    <cellStyle name="20% - Accent6 2 2 37 2" xfId="15005" xr:uid="{00000000-0005-0000-0000-00009C3A0000}"/>
    <cellStyle name="20% - Accent6 2 2 37 3" xfId="15006" xr:uid="{00000000-0005-0000-0000-00009D3A0000}"/>
    <cellStyle name="20% - Accent6 2 2 37 4" xfId="15007" xr:uid="{00000000-0005-0000-0000-00009E3A0000}"/>
    <cellStyle name="20% - Accent6 2 2 37 5" xfId="15008" xr:uid="{00000000-0005-0000-0000-00009F3A0000}"/>
    <cellStyle name="20% - Accent6 2 2 37 6" xfId="15009" xr:uid="{00000000-0005-0000-0000-0000A03A0000}"/>
    <cellStyle name="20% - Accent6 2 2 37 7" xfId="15010" xr:uid="{00000000-0005-0000-0000-0000A13A0000}"/>
    <cellStyle name="20% - Accent6 2 2 37 8" xfId="15011" xr:uid="{00000000-0005-0000-0000-0000A23A0000}"/>
    <cellStyle name="20% - Accent6 2 2 37 9" xfId="15012" xr:uid="{00000000-0005-0000-0000-0000A33A0000}"/>
    <cellStyle name="20% - Accent6 2 2 38" xfId="15013" xr:uid="{00000000-0005-0000-0000-0000A43A0000}"/>
    <cellStyle name="20% - Accent6 2 2 38 10" xfId="15014" xr:uid="{00000000-0005-0000-0000-0000A53A0000}"/>
    <cellStyle name="20% - Accent6 2 2 38 11" xfId="15015" xr:uid="{00000000-0005-0000-0000-0000A63A0000}"/>
    <cellStyle name="20% - Accent6 2 2 38 12" xfId="15016" xr:uid="{00000000-0005-0000-0000-0000A73A0000}"/>
    <cellStyle name="20% - Accent6 2 2 38 13" xfId="15017" xr:uid="{00000000-0005-0000-0000-0000A83A0000}"/>
    <cellStyle name="20% - Accent6 2 2 38 14" xfId="15018" xr:uid="{00000000-0005-0000-0000-0000A93A0000}"/>
    <cellStyle name="20% - Accent6 2 2 38 15" xfId="15019" xr:uid="{00000000-0005-0000-0000-0000AA3A0000}"/>
    <cellStyle name="20% - Accent6 2 2 38 16" xfId="15020" xr:uid="{00000000-0005-0000-0000-0000AB3A0000}"/>
    <cellStyle name="20% - Accent6 2 2 38 17" xfId="15021" xr:uid="{00000000-0005-0000-0000-0000AC3A0000}"/>
    <cellStyle name="20% - Accent6 2 2 38 18" xfId="15022" xr:uid="{00000000-0005-0000-0000-0000AD3A0000}"/>
    <cellStyle name="20% - Accent6 2 2 38 19" xfId="15023" xr:uid="{00000000-0005-0000-0000-0000AE3A0000}"/>
    <cellStyle name="20% - Accent6 2 2 38 2" xfId="15024" xr:uid="{00000000-0005-0000-0000-0000AF3A0000}"/>
    <cellStyle name="20% - Accent6 2 2 38 3" xfId="15025" xr:uid="{00000000-0005-0000-0000-0000B03A0000}"/>
    <cellStyle name="20% - Accent6 2 2 38 4" xfId="15026" xr:uid="{00000000-0005-0000-0000-0000B13A0000}"/>
    <cellStyle name="20% - Accent6 2 2 38 5" xfId="15027" xr:uid="{00000000-0005-0000-0000-0000B23A0000}"/>
    <cellStyle name="20% - Accent6 2 2 38 6" xfId="15028" xr:uid="{00000000-0005-0000-0000-0000B33A0000}"/>
    <cellStyle name="20% - Accent6 2 2 38 7" xfId="15029" xr:uid="{00000000-0005-0000-0000-0000B43A0000}"/>
    <cellStyle name="20% - Accent6 2 2 38 8" xfId="15030" xr:uid="{00000000-0005-0000-0000-0000B53A0000}"/>
    <cellStyle name="20% - Accent6 2 2 38 9" xfId="15031" xr:uid="{00000000-0005-0000-0000-0000B63A0000}"/>
    <cellStyle name="20% - Accent6 2 2 39" xfId="15032" xr:uid="{00000000-0005-0000-0000-0000B73A0000}"/>
    <cellStyle name="20% - Accent6 2 2 39 10" xfId="15033" xr:uid="{00000000-0005-0000-0000-0000B83A0000}"/>
    <cellStyle name="20% - Accent6 2 2 39 11" xfId="15034" xr:uid="{00000000-0005-0000-0000-0000B93A0000}"/>
    <cellStyle name="20% - Accent6 2 2 39 12" xfId="15035" xr:uid="{00000000-0005-0000-0000-0000BA3A0000}"/>
    <cellStyle name="20% - Accent6 2 2 39 13" xfId="15036" xr:uid="{00000000-0005-0000-0000-0000BB3A0000}"/>
    <cellStyle name="20% - Accent6 2 2 39 14" xfId="15037" xr:uid="{00000000-0005-0000-0000-0000BC3A0000}"/>
    <cellStyle name="20% - Accent6 2 2 39 15" xfId="15038" xr:uid="{00000000-0005-0000-0000-0000BD3A0000}"/>
    <cellStyle name="20% - Accent6 2 2 39 16" xfId="15039" xr:uid="{00000000-0005-0000-0000-0000BE3A0000}"/>
    <cellStyle name="20% - Accent6 2 2 39 17" xfId="15040" xr:uid="{00000000-0005-0000-0000-0000BF3A0000}"/>
    <cellStyle name="20% - Accent6 2 2 39 18" xfId="15041" xr:uid="{00000000-0005-0000-0000-0000C03A0000}"/>
    <cellStyle name="20% - Accent6 2 2 39 19" xfId="15042" xr:uid="{00000000-0005-0000-0000-0000C13A0000}"/>
    <cellStyle name="20% - Accent6 2 2 39 2" xfId="15043" xr:uid="{00000000-0005-0000-0000-0000C23A0000}"/>
    <cellStyle name="20% - Accent6 2 2 39 3" xfId="15044" xr:uid="{00000000-0005-0000-0000-0000C33A0000}"/>
    <cellStyle name="20% - Accent6 2 2 39 4" xfId="15045" xr:uid="{00000000-0005-0000-0000-0000C43A0000}"/>
    <cellStyle name="20% - Accent6 2 2 39 5" xfId="15046" xr:uid="{00000000-0005-0000-0000-0000C53A0000}"/>
    <cellStyle name="20% - Accent6 2 2 39 6" xfId="15047" xr:uid="{00000000-0005-0000-0000-0000C63A0000}"/>
    <cellStyle name="20% - Accent6 2 2 39 7" xfId="15048" xr:uid="{00000000-0005-0000-0000-0000C73A0000}"/>
    <cellStyle name="20% - Accent6 2 2 39 8" xfId="15049" xr:uid="{00000000-0005-0000-0000-0000C83A0000}"/>
    <cellStyle name="20% - Accent6 2 2 39 9" xfId="15050" xr:uid="{00000000-0005-0000-0000-0000C93A0000}"/>
    <cellStyle name="20% - Accent6 2 2 4" xfId="15051" xr:uid="{00000000-0005-0000-0000-0000CA3A0000}"/>
    <cellStyle name="20% - Accent6 2 2 4 10" xfId="15052" xr:uid="{00000000-0005-0000-0000-0000CB3A0000}"/>
    <cellStyle name="20% - Accent6 2 2 4 11" xfId="15053" xr:uid="{00000000-0005-0000-0000-0000CC3A0000}"/>
    <cellStyle name="20% - Accent6 2 2 4 12" xfId="15054" xr:uid="{00000000-0005-0000-0000-0000CD3A0000}"/>
    <cellStyle name="20% - Accent6 2 2 4 13" xfId="15055" xr:uid="{00000000-0005-0000-0000-0000CE3A0000}"/>
    <cellStyle name="20% - Accent6 2 2 4 14" xfId="15056" xr:uid="{00000000-0005-0000-0000-0000CF3A0000}"/>
    <cellStyle name="20% - Accent6 2 2 4 15" xfId="15057" xr:uid="{00000000-0005-0000-0000-0000D03A0000}"/>
    <cellStyle name="20% - Accent6 2 2 4 16" xfId="15058" xr:uid="{00000000-0005-0000-0000-0000D13A0000}"/>
    <cellStyle name="20% - Accent6 2 2 4 17" xfId="15059" xr:uid="{00000000-0005-0000-0000-0000D23A0000}"/>
    <cellStyle name="20% - Accent6 2 2 4 18" xfId="15060" xr:uid="{00000000-0005-0000-0000-0000D33A0000}"/>
    <cellStyle name="20% - Accent6 2 2 4 19" xfId="15061" xr:uid="{00000000-0005-0000-0000-0000D43A0000}"/>
    <cellStyle name="20% - Accent6 2 2 4 2" xfId="15062" xr:uid="{00000000-0005-0000-0000-0000D53A0000}"/>
    <cellStyle name="20% - Accent6 2 2 4 3" xfId="15063" xr:uid="{00000000-0005-0000-0000-0000D63A0000}"/>
    <cellStyle name="20% - Accent6 2 2 4 4" xfId="15064" xr:uid="{00000000-0005-0000-0000-0000D73A0000}"/>
    <cellStyle name="20% - Accent6 2 2 4 5" xfId="15065" xr:uid="{00000000-0005-0000-0000-0000D83A0000}"/>
    <cellStyle name="20% - Accent6 2 2 4 6" xfId="15066" xr:uid="{00000000-0005-0000-0000-0000D93A0000}"/>
    <cellStyle name="20% - Accent6 2 2 4 7" xfId="15067" xr:uid="{00000000-0005-0000-0000-0000DA3A0000}"/>
    <cellStyle name="20% - Accent6 2 2 4 8" xfId="15068" xr:uid="{00000000-0005-0000-0000-0000DB3A0000}"/>
    <cellStyle name="20% - Accent6 2 2 4 9" xfId="15069" xr:uid="{00000000-0005-0000-0000-0000DC3A0000}"/>
    <cellStyle name="20% - Accent6 2 2 40" xfId="15070" xr:uid="{00000000-0005-0000-0000-0000DD3A0000}"/>
    <cellStyle name="20% - Accent6 2 2 40 10" xfId="15071" xr:uid="{00000000-0005-0000-0000-0000DE3A0000}"/>
    <cellStyle name="20% - Accent6 2 2 40 11" xfId="15072" xr:uid="{00000000-0005-0000-0000-0000DF3A0000}"/>
    <cellStyle name="20% - Accent6 2 2 40 12" xfId="15073" xr:uid="{00000000-0005-0000-0000-0000E03A0000}"/>
    <cellStyle name="20% - Accent6 2 2 40 13" xfId="15074" xr:uid="{00000000-0005-0000-0000-0000E13A0000}"/>
    <cellStyle name="20% - Accent6 2 2 40 14" xfId="15075" xr:uid="{00000000-0005-0000-0000-0000E23A0000}"/>
    <cellStyle name="20% - Accent6 2 2 40 15" xfId="15076" xr:uid="{00000000-0005-0000-0000-0000E33A0000}"/>
    <cellStyle name="20% - Accent6 2 2 40 16" xfId="15077" xr:uid="{00000000-0005-0000-0000-0000E43A0000}"/>
    <cellStyle name="20% - Accent6 2 2 40 17" xfId="15078" xr:uid="{00000000-0005-0000-0000-0000E53A0000}"/>
    <cellStyle name="20% - Accent6 2 2 40 18" xfId="15079" xr:uid="{00000000-0005-0000-0000-0000E63A0000}"/>
    <cellStyle name="20% - Accent6 2 2 40 19" xfId="15080" xr:uid="{00000000-0005-0000-0000-0000E73A0000}"/>
    <cellStyle name="20% - Accent6 2 2 40 2" xfId="15081" xr:uid="{00000000-0005-0000-0000-0000E83A0000}"/>
    <cellStyle name="20% - Accent6 2 2 40 3" xfId="15082" xr:uid="{00000000-0005-0000-0000-0000E93A0000}"/>
    <cellStyle name="20% - Accent6 2 2 40 4" xfId="15083" xr:uid="{00000000-0005-0000-0000-0000EA3A0000}"/>
    <cellStyle name="20% - Accent6 2 2 40 5" xfId="15084" xr:uid="{00000000-0005-0000-0000-0000EB3A0000}"/>
    <cellStyle name="20% - Accent6 2 2 40 6" xfId="15085" xr:uid="{00000000-0005-0000-0000-0000EC3A0000}"/>
    <cellStyle name="20% - Accent6 2 2 40 7" xfId="15086" xr:uid="{00000000-0005-0000-0000-0000ED3A0000}"/>
    <cellStyle name="20% - Accent6 2 2 40 8" xfId="15087" xr:uid="{00000000-0005-0000-0000-0000EE3A0000}"/>
    <cellStyle name="20% - Accent6 2 2 40 9" xfId="15088" xr:uid="{00000000-0005-0000-0000-0000EF3A0000}"/>
    <cellStyle name="20% - Accent6 2 2 41" xfId="15089" xr:uid="{00000000-0005-0000-0000-0000F03A0000}"/>
    <cellStyle name="20% - Accent6 2 2 41 10" xfId="15090" xr:uid="{00000000-0005-0000-0000-0000F13A0000}"/>
    <cellStyle name="20% - Accent6 2 2 41 11" xfId="15091" xr:uid="{00000000-0005-0000-0000-0000F23A0000}"/>
    <cellStyle name="20% - Accent6 2 2 41 12" xfId="15092" xr:uid="{00000000-0005-0000-0000-0000F33A0000}"/>
    <cellStyle name="20% - Accent6 2 2 41 13" xfId="15093" xr:uid="{00000000-0005-0000-0000-0000F43A0000}"/>
    <cellStyle name="20% - Accent6 2 2 41 14" xfId="15094" xr:uid="{00000000-0005-0000-0000-0000F53A0000}"/>
    <cellStyle name="20% - Accent6 2 2 41 15" xfId="15095" xr:uid="{00000000-0005-0000-0000-0000F63A0000}"/>
    <cellStyle name="20% - Accent6 2 2 41 16" xfId="15096" xr:uid="{00000000-0005-0000-0000-0000F73A0000}"/>
    <cellStyle name="20% - Accent6 2 2 41 17" xfId="15097" xr:uid="{00000000-0005-0000-0000-0000F83A0000}"/>
    <cellStyle name="20% - Accent6 2 2 41 18" xfId="15098" xr:uid="{00000000-0005-0000-0000-0000F93A0000}"/>
    <cellStyle name="20% - Accent6 2 2 41 19" xfId="15099" xr:uid="{00000000-0005-0000-0000-0000FA3A0000}"/>
    <cellStyle name="20% - Accent6 2 2 41 2" xfId="15100" xr:uid="{00000000-0005-0000-0000-0000FB3A0000}"/>
    <cellStyle name="20% - Accent6 2 2 41 3" xfId="15101" xr:uid="{00000000-0005-0000-0000-0000FC3A0000}"/>
    <cellStyle name="20% - Accent6 2 2 41 4" xfId="15102" xr:uid="{00000000-0005-0000-0000-0000FD3A0000}"/>
    <cellStyle name="20% - Accent6 2 2 41 5" xfId="15103" xr:uid="{00000000-0005-0000-0000-0000FE3A0000}"/>
    <cellStyle name="20% - Accent6 2 2 41 6" xfId="15104" xr:uid="{00000000-0005-0000-0000-0000FF3A0000}"/>
    <cellStyle name="20% - Accent6 2 2 41 7" xfId="15105" xr:uid="{00000000-0005-0000-0000-0000003B0000}"/>
    <cellStyle name="20% - Accent6 2 2 41 8" xfId="15106" xr:uid="{00000000-0005-0000-0000-0000013B0000}"/>
    <cellStyle name="20% - Accent6 2 2 41 9" xfId="15107" xr:uid="{00000000-0005-0000-0000-0000023B0000}"/>
    <cellStyle name="20% - Accent6 2 2 42" xfId="15108" xr:uid="{00000000-0005-0000-0000-0000033B0000}"/>
    <cellStyle name="20% - Accent6 2 2 42 10" xfId="15109" xr:uid="{00000000-0005-0000-0000-0000043B0000}"/>
    <cellStyle name="20% - Accent6 2 2 42 11" xfId="15110" xr:uid="{00000000-0005-0000-0000-0000053B0000}"/>
    <cellStyle name="20% - Accent6 2 2 42 12" xfId="15111" xr:uid="{00000000-0005-0000-0000-0000063B0000}"/>
    <cellStyle name="20% - Accent6 2 2 42 13" xfId="15112" xr:uid="{00000000-0005-0000-0000-0000073B0000}"/>
    <cellStyle name="20% - Accent6 2 2 42 14" xfId="15113" xr:uid="{00000000-0005-0000-0000-0000083B0000}"/>
    <cellStyle name="20% - Accent6 2 2 42 15" xfId="15114" xr:uid="{00000000-0005-0000-0000-0000093B0000}"/>
    <cellStyle name="20% - Accent6 2 2 42 16" xfId="15115" xr:uid="{00000000-0005-0000-0000-00000A3B0000}"/>
    <cellStyle name="20% - Accent6 2 2 42 17" xfId="15116" xr:uid="{00000000-0005-0000-0000-00000B3B0000}"/>
    <cellStyle name="20% - Accent6 2 2 42 18" xfId="15117" xr:uid="{00000000-0005-0000-0000-00000C3B0000}"/>
    <cellStyle name="20% - Accent6 2 2 42 19" xfId="15118" xr:uid="{00000000-0005-0000-0000-00000D3B0000}"/>
    <cellStyle name="20% - Accent6 2 2 42 2" xfId="15119" xr:uid="{00000000-0005-0000-0000-00000E3B0000}"/>
    <cellStyle name="20% - Accent6 2 2 42 3" xfId="15120" xr:uid="{00000000-0005-0000-0000-00000F3B0000}"/>
    <cellStyle name="20% - Accent6 2 2 42 4" xfId="15121" xr:uid="{00000000-0005-0000-0000-0000103B0000}"/>
    <cellStyle name="20% - Accent6 2 2 42 5" xfId="15122" xr:uid="{00000000-0005-0000-0000-0000113B0000}"/>
    <cellStyle name="20% - Accent6 2 2 42 6" xfId="15123" xr:uid="{00000000-0005-0000-0000-0000123B0000}"/>
    <cellStyle name="20% - Accent6 2 2 42 7" xfId="15124" xr:uid="{00000000-0005-0000-0000-0000133B0000}"/>
    <cellStyle name="20% - Accent6 2 2 42 8" xfId="15125" xr:uid="{00000000-0005-0000-0000-0000143B0000}"/>
    <cellStyle name="20% - Accent6 2 2 42 9" xfId="15126" xr:uid="{00000000-0005-0000-0000-0000153B0000}"/>
    <cellStyle name="20% - Accent6 2 2 43" xfId="15127" xr:uid="{00000000-0005-0000-0000-0000163B0000}"/>
    <cellStyle name="20% - Accent6 2 2 43 10" xfId="15128" xr:uid="{00000000-0005-0000-0000-0000173B0000}"/>
    <cellStyle name="20% - Accent6 2 2 43 11" xfId="15129" xr:uid="{00000000-0005-0000-0000-0000183B0000}"/>
    <cellStyle name="20% - Accent6 2 2 43 12" xfId="15130" xr:uid="{00000000-0005-0000-0000-0000193B0000}"/>
    <cellStyle name="20% - Accent6 2 2 43 13" xfId="15131" xr:uid="{00000000-0005-0000-0000-00001A3B0000}"/>
    <cellStyle name="20% - Accent6 2 2 43 14" xfId="15132" xr:uid="{00000000-0005-0000-0000-00001B3B0000}"/>
    <cellStyle name="20% - Accent6 2 2 43 15" xfId="15133" xr:uid="{00000000-0005-0000-0000-00001C3B0000}"/>
    <cellStyle name="20% - Accent6 2 2 43 16" xfId="15134" xr:uid="{00000000-0005-0000-0000-00001D3B0000}"/>
    <cellStyle name="20% - Accent6 2 2 43 17" xfId="15135" xr:uid="{00000000-0005-0000-0000-00001E3B0000}"/>
    <cellStyle name="20% - Accent6 2 2 43 18" xfId="15136" xr:uid="{00000000-0005-0000-0000-00001F3B0000}"/>
    <cellStyle name="20% - Accent6 2 2 43 19" xfId="15137" xr:uid="{00000000-0005-0000-0000-0000203B0000}"/>
    <cellStyle name="20% - Accent6 2 2 43 2" xfId="15138" xr:uid="{00000000-0005-0000-0000-0000213B0000}"/>
    <cellStyle name="20% - Accent6 2 2 43 3" xfId="15139" xr:uid="{00000000-0005-0000-0000-0000223B0000}"/>
    <cellStyle name="20% - Accent6 2 2 43 4" xfId="15140" xr:uid="{00000000-0005-0000-0000-0000233B0000}"/>
    <cellStyle name="20% - Accent6 2 2 43 5" xfId="15141" xr:uid="{00000000-0005-0000-0000-0000243B0000}"/>
    <cellStyle name="20% - Accent6 2 2 43 6" xfId="15142" xr:uid="{00000000-0005-0000-0000-0000253B0000}"/>
    <cellStyle name="20% - Accent6 2 2 43 7" xfId="15143" xr:uid="{00000000-0005-0000-0000-0000263B0000}"/>
    <cellStyle name="20% - Accent6 2 2 43 8" xfId="15144" xr:uid="{00000000-0005-0000-0000-0000273B0000}"/>
    <cellStyle name="20% - Accent6 2 2 43 9" xfId="15145" xr:uid="{00000000-0005-0000-0000-0000283B0000}"/>
    <cellStyle name="20% - Accent6 2 2 44" xfId="15146" xr:uid="{00000000-0005-0000-0000-0000293B0000}"/>
    <cellStyle name="20% - Accent6 2 2 44 10" xfId="15147" xr:uid="{00000000-0005-0000-0000-00002A3B0000}"/>
    <cellStyle name="20% - Accent6 2 2 44 11" xfId="15148" xr:uid="{00000000-0005-0000-0000-00002B3B0000}"/>
    <cellStyle name="20% - Accent6 2 2 44 12" xfId="15149" xr:uid="{00000000-0005-0000-0000-00002C3B0000}"/>
    <cellStyle name="20% - Accent6 2 2 44 13" xfId="15150" xr:uid="{00000000-0005-0000-0000-00002D3B0000}"/>
    <cellStyle name="20% - Accent6 2 2 44 14" xfId="15151" xr:uid="{00000000-0005-0000-0000-00002E3B0000}"/>
    <cellStyle name="20% - Accent6 2 2 44 15" xfId="15152" xr:uid="{00000000-0005-0000-0000-00002F3B0000}"/>
    <cellStyle name="20% - Accent6 2 2 44 16" xfId="15153" xr:uid="{00000000-0005-0000-0000-0000303B0000}"/>
    <cellStyle name="20% - Accent6 2 2 44 17" xfId="15154" xr:uid="{00000000-0005-0000-0000-0000313B0000}"/>
    <cellStyle name="20% - Accent6 2 2 44 18" xfId="15155" xr:uid="{00000000-0005-0000-0000-0000323B0000}"/>
    <cellStyle name="20% - Accent6 2 2 44 19" xfId="15156" xr:uid="{00000000-0005-0000-0000-0000333B0000}"/>
    <cellStyle name="20% - Accent6 2 2 44 2" xfId="15157" xr:uid="{00000000-0005-0000-0000-0000343B0000}"/>
    <cellStyle name="20% - Accent6 2 2 44 3" xfId="15158" xr:uid="{00000000-0005-0000-0000-0000353B0000}"/>
    <cellStyle name="20% - Accent6 2 2 44 4" xfId="15159" xr:uid="{00000000-0005-0000-0000-0000363B0000}"/>
    <cellStyle name="20% - Accent6 2 2 44 5" xfId="15160" xr:uid="{00000000-0005-0000-0000-0000373B0000}"/>
    <cellStyle name="20% - Accent6 2 2 44 6" xfId="15161" xr:uid="{00000000-0005-0000-0000-0000383B0000}"/>
    <cellStyle name="20% - Accent6 2 2 44 7" xfId="15162" xr:uid="{00000000-0005-0000-0000-0000393B0000}"/>
    <cellStyle name="20% - Accent6 2 2 44 8" xfId="15163" xr:uid="{00000000-0005-0000-0000-00003A3B0000}"/>
    <cellStyle name="20% - Accent6 2 2 44 9" xfId="15164" xr:uid="{00000000-0005-0000-0000-00003B3B0000}"/>
    <cellStyle name="20% - Accent6 2 2 45" xfId="15165" xr:uid="{00000000-0005-0000-0000-00003C3B0000}"/>
    <cellStyle name="20% - Accent6 2 2 45 10" xfId="15166" xr:uid="{00000000-0005-0000-0000-00003D3B0000}"/>
    <cellStyle name="20% - Accent6 2 2 45 11" xfId="15167" xr:uid="{00000000-0005-0000-0000-00003E3B0000}"/>
    <cellStyle name="20% - Accent6 2 2 45 12" xfId="15168" xr:uid="{00000000-0005-0000-0000-00003F3B0000}"/>
    <cellStyle name="20% - Accent6 2 2 45 13" xfId="15169" xr:uid="{00000000-0005-0000-0000-0000403B0000}"/>
    <cellStyle name="20% - Accent6 2 2 45 14" xfId="15170" xr:uid="{00000000-0005-0000-0000-0000413B0000}"/>
    <cellStyle name="20% - Accent6 2 2 45 15" xfId="15171" xr:uid="{00000000-0005-0000-0000-0000423B0000}"/>
    <cellStyle name="20% - Accent6 2 2 45 16" xfId="15172" xr:uid="{00000000-0005-0000-0000-0000433B0000}"/>
    <cellStyle name="20% - Accent6 2 2 45 17" xfId="15173" xr:uid="{00000000-0005-0000-0000-0000443B0000}"/>
    <cellStyle name="20% - Accent6 2 2 45 18" xfId="15174" xr:uid="{00000000-0005-0000-0000-0000453B0000}"/>
    <cellStyle name="20% - Accent6 2 2 45 19" xfId="15175" xr:uid="{00000000-0005-0000-0000-0000463B0000}"/>
    <cellStyle name="20% - Accent6 2 2 45 2" xfId="15176" xr:uid="{00000000-0005-0000-0000-0000473B0000}"/>
    <cellStyle name="20% - Accent6 2 2 45 3" xfId="15177" xr:uid="{00000000-0005-0000-0000-0000483B0000}"/>
    <cellStyle name="20% - Accent6 2 2 45 4" xfId="15178" xr:uid="{00000000-0005-0000-0000-0000493B0000}"/>
    <cellStyle name="20% - Accent6 2 2 45 5" xfId="15179" xr:uid="{00000000-0005-0000-0000-00004A3B0000}"/>
    <cellStyle name="20% - Accent6 2 2 45 6" xfId="15180" xr:uid="{00000000-0005-0000-0000-00004B3B0000}"/>
    <cellStyle name="20% - Accent6 2 2 45 7" xfId="15181" xr:uid="{00000000-0005-0000-0000-00004C3B0000}"/>
    <cellStyle name="20% - Accent6 2 2 45 8" xfId="15182" xr:uid="{00000000-0005-0000-0000-00004D3B0000}"/>
    <cellStyle name="20% - Accent6 2 2 45 9" xfId="15183" xr:uid="{00000000-0005-0000-0000-00004E3B0000}"/>
    <cellStyle name="20% - Accent6 2 2 46" xfId="15184" xr:uid="{00000000-0005-0000-0000-00004F3B0000}"/>
    <cellStyle name="20% - Accent6 2 2 46 10" xfId="15185" xr:uid="{00000000-0005-0000-0000-0000503B0000}"/>
    <cellStyle name="20% - Accent6 2 2 46 11" xfId="15186" xr:uid="{00000000-0005-0000-0000-0000513B0000}"/>
    <cellStyle name="20% - Accent6 2 2 46 12" xfId="15187" xr:uid="{00000000-0005-0000-0000-0000523B0000}"/>
    <cellStyle name="20% - Accent6 2 2 46 13" xfId="15188" xr:uid="{00000000-0005-0000-0000-0000533B0000}"/>
    <cellStyle name="20% - Accent6 2 2 46 14" xfId="15189" xr:uid="{00000000-0005-0000-0000-0000543B0000}"/>
    <cellStyle name="20% - Accent6 2 2 46 15" xfId="15190" xr:uid="{00000000-0005-0000-0000-0000553B0000}"/>
    <cellStyle name="20% - Accent6 2 2 46 16" xfId="15191" xr:uid="{00000000-0005-0000-0000-0000563B0000}"/>
    <cellStyle name="20% - Accent6 2 2 46 17" xfId="15192" xr:uid="{00000000-0005-0000-0000-0000573B0000}"/>
    <cellStyle name="20% - Accent6 2 2 46 18" xfId="15193" xr:uid="{00000000-0005-0000-0000-0000583B0000}"/>
    <cellStyle name="20% - Accent6 2 2 46 19" xfId="15194" xr:uid="{00000000-0005-0000-0000-0000593B0000}"/>
    <cellStyle name="20% - Accent6 2 2 46 2" xfId="15195" xr:uid="{00000000-0005-0000-0000-00005A3B0000}"/>
    <cellStyle name="20% - Accent6 2 2 46 3" xfId="15196" xr:uid="{00000000-0005-0000-0000-00005B3B0000}"/>
    <cellStyle name="20% - Accent6 2 2 46 4" xfId="15197" xr:uid="{00000000-0005-0000-0000-00005C3B0000}"/>
    <cellStyle name="20% - Accent6 2 2 46 5" xfId="15198" xr:uid="{00000000-0005-0000-0000-00005D3B0000}"/>
    <cellStyle name="20% - Accent6 2 2 46 6" xfId="15199" xr:uid="{00000000-0005-0000-0000-00005E3B0000}"/>
    <cellStyle name="20% - Accent6 2 2 46 7" xfId="15200" xr:uid="{00000000-0005-0000-0000-00005F3B0000}"/>
    <cellStyle name="20% - Accent6 2 2 46 8" xfId="15201" xr:uid="{00000000-0005-0000-0000-0000603B0000}"/>
    <cellStyle name="20% - Accent6 2 2 46 9" xfId="15202" xr:uid="{00000000-0005-0000-0000-0000613B0000}"/>
    <cellStyle name="20% - Accent6 2 2 47" xfId="15203" xr:uid="{00000000-0005-0000-0000-0000623B0000}"/>
    <cellStyle name="20% - Accent6 2 2 47 10" xfId="15204" xr:uid="{00000000-0005-0000-0000-0000633B0000}"/>
    <cellStyle name="20% - Accent6 2 2 47 11" xfId="15205" xr:uid="{00000000-0005-0000-0000-0000643B0000}"/>
    <cellStyle name="20% - Accent6 2 2 47 12" xfId="15206" xr:uid="{00000000-0005-0000-0000-0000653B0000}"/>
    <cellStyle name="20% - Accent6 2 2 47 13" xfId="15207" xr:uid="{00000000-0005-0000-0000-0000663B0000}"/>
    <cellStyle name="20% - Accent6 2 2 47 14" xfId="15208" xr:uid="{00000000-0005-0000-0000-0000673B0000}"/>
    <cellStyle name="20% - Accent6 2 2 47 15" xfId="15209" xr:uid="{00000000-0005-0000-0000-0000683B0000}"/>
    <cellStyle name="20% - Accent6 2 2 47 16" xfId="15210" xr:uid="{00000000-0005-0000-0000-0000693B0000}"/>
    <cellStyle name="20% - Accent6 2 2 47 17" xfId="15211" xr:uid="{00000000-0005-0000-0000-00006A3B0000}"/>
    <cellStyle name="20% - Accent6 2 2 47 18" xfId="15212" xr:uid="{00000000-0005-0000-0000-00006B3B0000}"/>
    <cellStyle name="20% - Accent6 2 2 47 19" xfId="15213" xr:uid="{00000000-0005-0000-0000-00006C3B0000}"/>
    <cellStyle name="20% - Accent6 2 2 47 2" xfId="15214" xr:uid="{00000000-0005-0000-0000-00006D3B0000}"/>
    <cellStyle name="20% - Accent6 2 2 47 3" xfId="15215" xr:uid="{00000000-0005-0000-0000-00006E3B0000}"/>
    <cellStyle name="20% - Accent6 2 2 47 4" xfId="15216" xr:uid="{00000000-0005-0000-0000-00006F3B0000}"/>
    <cellStyle name="20% - Accent6 2 2 47 5" xfId="15217" xr:uid="{00000000-0005-0000-0000-0000703B0000}"/>
    <cellStyle name="20% - Accent6 2 2 47 6" xfId="15218" xr:uid="{00000000-0005-0000-0000-0000713B0000}"/>
    <cellStyle name="20% - Accent6 2 2 47 7" xfId="15219" xr:uid="{00000000-0005-0000-0000-0000723B0000}"/>
    <cellStyle name="20% - Accent6 2 2 47 8" xfId="15220" xr:uid="{00000000-0005-0000-0000-0000733B0000}"/>
    <cellStyle name="20% - Accent6 2 2 47 9" xfId="15221" xr:uid="{00000000-0005-0000-0000-0000743B0000}"/>
    <cellStyle name="20% - Accent6 2 2 48" xfId="15222" xr:uid="{00000000-0005-0000-0000-0000753B0000}"/>
    <cellStyle name="20% - Accent6 2 2 48 10" xfId="15223" xr:uid="{00000000-0005-0000-0000-0000763B0000}"/>
    <cellStyle name="20% - Accent6 2 2 48 11" xfId="15224" xr:uid="{00000000-0005-0000-0000-0000773B0000}"/>
    <cellStyle name="20% - Accent6 2 2 48 12" xfId="15225" xr:uid="{00000000-0005-0000-0000-0000783B0000}"/>
    <cellStyle name="20% - Accent6 2 2 48 13" xfId="15226" xr:uid="{00000000-0005-0000-0000-0000793B0000}"/>
    <cellStyle name="20% - Accent6 2 2 48 14" xfId="15227" xr:uid="{00000000-0005-0000-0000-00007A3B0000}"/>
    <cellStyle name="20% - Accent6 2 2 48 15" xfId="15228" xr:uid="{00000000-0005-0000-0000-00007B3B0000}"/>
    <cellStyle name="20% - Accent6 2 2 48 16" xfId="15229" xr:uid="{00000000-0005-0000-0000-00007C3B0000}"/>
    <cellStyle name="20% - Accent6 2 2 48 17" xfId="15230" xr:uid="{00000000-0005-0000-0000-00007D3B0000}"/>
    <cellStyle name="20% - Accent6 2 2 48 18" xfId="15231" xr:uid="{00000000-0005-0000-0000-00007E3B0000}"/>
    <cellStyle name="20% - Accent6 2 2 48 19" xfId="15232" xr:uid="{00000000-0005-0000-0000-00007F3B0000}"/>
    <cellStyle name="20% - Accent6 2 2 48 2" xfId="15233" xr:uid="{00000000-0005-0000-0000-0000803B0000}"/>
    <cellStyle name="20% - Accent6 2 2 48 3" xfId="15234" xr:uid="{00000000-0005-0000-0000-0000813B0000}"/>
    <cellStyle name="20% - Accent6 2 2 48 4" xfId="15235" xr:uid="{00000000-0005-0000-0000-0000823B0000}"/>
    <cellStyle name="20% - Accent6 2 2 48 5" xfId="15236" xr:uid="{00000000-0005-0000-0000-0000833B0000}"/>
    <cellStyle name="20% - Accent6 2 2 48 6" xfId="15237" xr:uid="{00000000-0005-0000-0000-0000843B0000}"/>
    <cellStyle name="20% - Accent6 2 2 48 7" xfId="15238" xr:uid="{00000000-0005-0000-0000-0000853B0000}"/>
    <cellStyle name="20% - Accent6 2 2 48 8" xfId="15239" xr:uid="{00000000-0005-0000-0000-0000863B0000}"/>
    <cellStyle name="20% - Accent6 2 2 48 9" xfId="15240" xr:uid="{00000000-0005-0000-0000-0000873B0000}"/>
    <cellStyle name="20% - Accent6 2 2 49" xfId="15241" xr:uid="{00000000-0005-0000-0000-0000883B0000}"/>
    <cellStyle name="20% - Accent6 2 2 49 10" xfId="15242" xr:uid="{00000000-0005-0000-0000-0000893B0000}"/>
    <cellStyle name="20% - Accent6 2 2 49 11" xfId="15243" xr:uid="{00000000-0005-0000-0000-00008A3B0000}"/>
    <cellStyle name="20% - Accent6 2 2 49 12" xfId="15244" xr:uid="{00000000-0005-0000-0000-00008B3B0000}"/>
    <cellStyle name="20% - Accent6 2 2 49 13" xfId="15245" xr:uid="{00000000-0005-0000-0000-00008C3B0000}"/>
    <cellStyle name="20% - Accent6 2 2 49 14" xfId="15246" xr:uid="{00000000-0005-0000-0000-00008D3B0000}"/>
    <cellStyle name="20% - Accent6 2 2 49 15" xfId="15247" xr:uid="{00000000-0005-0000-0000-00008E3B0000}"/>
    <cellStyle name="20% - Accent6 2 2 49 16" xfId="15248" xr:uid="{00000000-0005-0000-0000-00008F3B0000}"/>
    <cellStyle name="20% - Accent6 2 2 49 17" xfId="15249" xr:uid="{00000000-0005-0000-0000-0000903B0000}"/>
    <cellStyle name="20% - Accent6 2 2 49 18" xfId="15250" xr:uid="{00000000-0005-0000-0000-0000913B0000}"/>
    <cellStyle name="20% - Accent6 2 2 49 19" xfId="15251" xr:uid="{00000000-0005-0000-0000-0000923B0000}"/>
    <cellStyle name="20% - Accent6 2 2 49 2" xfId="15252" xr:uid="{00000000-0005-0000-0000-0000933B0000}"/>
    <cellStyle name="20% - Accent6 2 2 49 3" xfId="15253" xr:uid="{00000000-0005-0000-0000-0000943B0000}"/>
    <cellStyle name="20% - Accent6 2 2 49 4" xfId="15254" xr:uid="{00000000-0005-0000-0000-0000953B0000}"/>
    <cellStyle name="20% - Accent6 2 2 49 5" xfId="15255" xr:uid="{00000000-0005-0000-0000-0000963B0000}"/>
    <cellStyle name="20% - Accent6 2 2 49 6" xfId="15256" xr:uid="{00000000-0005-0000-0000-0000973B0000}"/>
    <cellStyle name="20% - Accent6 2 2 49 7" xfId="15257" xr:uid="{00000000-0005-0000-0000-0000983B0000}"/>
    <cellStyle name="20% - Accent6 2 2 49 8" xfId="15258" xr:uid="{00000000-0005-0000-0000-0000993B0000}"/>
    <cellStyle name="20% - Accent6 2 2 49 9" xfId="15259" xr:uid="{00000000-0005-0000-0000-00009A3B0000}"/>
    <cellStyle name="20% - Accent6 2 2 5" xfId="15260" xr:uid="{00000000-0005-0000-0000-00009B3B0000}"/>
    <cellStyle name="20% - Accent6 2 2 5 10" xfId="15261" xr:uid="{00000000-0005-0000-0000-00009C3B0000}"/>
    <cellStyle name="20% - Accent6 2 2 5 11" xfId="15262" xr:uid="{00000000-0005-0000-0000-00009D3B0000}"/>
    <cellStyle name="20% - Accent6 2 2 5 12" xfId="15263" xr:uid="{00000000-0005-0000-0000-00009E3B0000}"/>
    <cellStyle name="20% - Accent6 2 2 5 13" xfId="15264" xr:uid="{00000000-0005-0000-0000-00009F3B0000}"/>
    <cellStyle name="20% - Accent6 2 2 5 14" xfId="15265" xr:uid="{00000000-0005-0000-0000-0000A03B0000}"/>
    <cellStyle name="20% - Accent6 2 2 5 15" xfId="15266" xr:uid="{00000000-0005-0000-0000-0000A13B0000}"/>
    <cellStyle name="20% - Accent6 2 2 5 16" xfId="15267" xr:uid="{00000000-0005-0000-0000-0000A23B0000}"/>
    <cellStyle name="20% - Accent6 2 2 5 17" xfId="15268" xr:uid="{00000000-0005-0000-0000-0000A33B0000}"/>
    <cellStyle name="20% - Accent6 2 2 5 18" xfId="15269" xr:uid="{00000000-0005-0000-0000-0000A43B0000}"/>
    <cellStyle name="20% - Accent6 2 2 5 19" xfId="15270" xr:uid="{00000000-0005-0000-0000-0000A53B0000}"/>
    <cellStyle name="20% - Accent6 2 2 5 2" xfId="15271" xr:uid="{00000000-0005-0000-0000-0000A63B0000}"/>
    <cellStyle name="20% - Accent6 2 2 5 3" xfId="15272" xr:uid="{00000000-0005-0000-0000-0000A73B0000}"/>
    <cellStyle name="20% - Accent6 2 2 5 4" xfId="15273" xr:uid="{00000000-0005-0000-0000-0000A83B0000}"/>
    <cellStyle name="20% - Accent6 2 2 5 5" xfId="15274" xr:uid="{00000000-0005-0000-0000-0000A93B0000}"/>
    <cellStyle name="20% - Accent6 2 2 5 6" xfId="15275" xr:uid="{00000000-0005-0000-0000-0000AA3B0000}"/>
    <cellStyle name="20% - Accent6 2 2 5 7" xfId="15276" xr:uid="{00000000-0005-0000-0000-0000AB3B0000}"/>
    <cellStyle name="20% - Accent6 2 2 5 8" xfId="15277" xr:uid="{00000000-0005-0000-0000-0000AC3B0000}"/>
    <cellStyle name="20% - Accent6 2 2 5 9" xfId="15278" xr:uid="{00000000-0005-0000-0000-0000AD3B0000}"/>
    <cellStyle name="20% - Accent6 2 2 50" xfId="15279" xr:uid="{00000000-0005-0000-0000-0000AE3B0000}"/>
    <cellStyle name="20% - Accent6 2 2 50 10" xfId="15280" xr:uid="{00000000-0005-0000-0000-0000AF3B0000}"/>
    <cellStyle name="20% - Accent6 2 2 50 11" xfId="15281" xr:uid="{00000000-0005-0000-0000-0000B03B0000}"/>
    <cellStyle name="20% - Accent6 2 2 50 12" xfId="15282" xr:uid="{00000000-0005-0000-0000-0000B13B0000}"/>
    <cellStyle name="20% - Accent6 2 2 50 13" xfId="15283" xr:uid="{00000000-0005-0000-0000-0000B23B0000}"/>
    <cellStyle name="20% - Accent6 2 2 50 14" xfId="15284" xr:uid="{00000000-0005-0000-0000-0000B33B0000}"/>
    <cellStyle name="20% - Accent6 2 2 50 15" xfId="15285" xr:uid="{00000000-0005-0000-0000-0000B43B0000}"/>
    <cellStyle name="20% - Accent6 2 2 50 16" xfId="15286" xr:uid="{00000000-0005-0000-0000-0000B53B0000}"/>
    <cellStyle name="20% - Accent6 2 2 50 17" xfId="15287" xr:uid="{00000000-0005-0000-0000-0000B63B0000}"/>
    <cellStyle name="20% - Accent6 2 2 50 18" xfId="15288" xr:uid="{00000000-0005-0000-0000-0000B73B0000}"/>
    <cellStyle name="20% - Accent6 2 2 50 19" xfId="15289" xr:uid="{00000000-0005-0000-0000-0000B83B0000}"/>
    <cellStyle name="20% - Accent6 2 2 50 2" xfId="15290" xr:uid="{00000000-0005-0000-0000-0000B93B0000}"/>
    <cellStyle name="20% - Accent6 2 2 50 3" xfId="15291" xr:uid="{00000000-0005-0000-0000-0000BA3B0000}"/>
    <cellStyle name="20% - Accent6 2 2 50 4" xfId="15292" xr:uid="{00000000-0005-0000-0000-0000BB3B0000}"/>
    <cellStyle name="20% - Accent6 2 2 50 5" xfId="15293" xr:uid="{00000000-0005-0000-0000-0000BC3B0000}"/>
    <cellStyle name="20% - Accent6 2 2 50 6" xfId="15294" xr:uid="{00000000-0005-0000-0000-0000BD3B0000}"/>
    <cellStyle name="20% - Accent6 2 2 50 7" xfId="15295" xr:uid="{00000000-0005-0000-0000-0000BE3B0000}"/>
    <cellStyle name="20% - Accent6 2 2 50 8" xfId="15296" xr:uid="{00000000-0005-0000-0000-0000BF3B0000}"/>
    <cellStyle name="20% - Accent6 2 2 50 9" xfId="15297" xr:uid="{00000000-0005-0000-0000-0000C03B0000}"/>
    <cellStyle name="20% - Accent6 2 2 51" xfId="15298" xr:uid="{00000000-0005-0000-0000-0000C13B0000}"/>
    <cellStyle name="20% - Accent6 2 2 51 10" xfId="15299" xr:uid="{00000000-0005-0000-0000-0000C23B0000}"/>
    <cellStyle name="20% - Accent6 2 2 51 11" xfId="15300" xr:uid="{00000000-0005-0000-0000-0000C33B0000}"/>
    <cellStyle name="20% - Accent6 2 2 51 12" xfId="15301" xr:uid="{00000000-0005-0000-0000-0000C43B0000}"/>
    <cellStyle name="20% - Accent6 2 2 51 13" xfId="15302" xr:uid="{00000000-0005-0000-0000-0000C53B0000}"/>
    <cellStyle name="20% - Accent6 2 2 51 14" xfId="15303" xr:uid="{00000000-0005-0000-0000-0000C63B0000}"/>
    <cellStyle name="20% - Accent6 2 2 51 15" xfId="15304" xr:uid="{00000000-0005-0000-0000-0000C73B0000}"/>
    <cellStyle name="20% - Accent6 2 2 51 16" xfId="15305" xr:uid="{00000000-0005-0000-0000-0000C83B0000}"/>
    <cellStyle name="20% - Accent6 2 2 51 17" xfId="15306" xr:uid="{00000000-0005-0000-0000-0000C93B0000}"/>
    <cellStyle name="20% - Accent6 2 2 51 18" xfId="15307" xr:uid="{00000000-0005-0000-0000-0000CA3B0000}"/>
    <cellStyle name="20% - Accent6 2 2 51 19" xfId="15308" xr:uid="{00000000-0005-0000-0000-0000CB3B0000}"/>
    <cellStyle name="20% - Accent6 2 2 51 2" xfId="15309" xr:uid="{00000000-0005-0000-0000-0000CC3B0000}"/>
    <cellStyle name="20% - Accent6 2 2 51 3" xfId="15310" xr:uid="{00000000-0005-0000-0000-0000CD3B0000}"/>
    <cellStyle name="20% - Accent6 2 2 51 4" xfId="15311" xr:uid="{00000000-0005-0000-0000-0000CE3B0000}"/>
    <cellStyle name="20% - Accent6 2 2 51 5" xfId="15312" xr:uid="{00000000-0005-0000-0000-0000CF3B0000}"/>
    <cellStyle name="20% - Accent6 2 2 51 6" xfId="15313" xr:uid="{00000000-0005-0000-0000-0000D03B0000}"/>
    <cellStyle name="20% - Accent6 2 2 51 7" xfId="15314" xr:uid="{00000000-0005-0000-0000-0000D13B0000}"/>
    <cellStyle name="20% - Accent6 2 2 51 8" xfId="15315" xr:uid="{00000000-0005-0000-0000-0000D23B0000}"/>
    <cellStyle name="20% - Accent6 2 2 51 9" xfId="15316" xr:uid="{00000000-0005-0000-0000-0000D33B0000}"/>
    <cellStyle name="20% - Accent6 2 2 52" xfId="15317" xr:uid="{00000000-0005-0000-0000-0000D43B0000}"/>
    <cellStyle name="20% - Accent6 2 2 52 10" xfId="15318" xr:uid="{00000000-0005-0000-0000-0000D53B0000}"/>
    <cellStyle name="20% - Accent6 2 2 52 11" xfId="15319" xr:uid="{00000000-0005-0000-0000-0000D63B0000}"/>
    <cellStyle name="20% - Accent6 2 2 52 12" xfId="15320" xr:uid="{00000000-0005-0000-0000-0000D73B0000}"/>
    <cellStyle name="20% - Accent6 2 2 52 13" xfId="15321" xr:uid="{00000000-0005-0000-0000-0000D83B0000}"/>
    <cellStyle name="20% - Accent6 2 2 52 14" xfId="15322" xr:uid="{00000000-0005-0000-0000-0000D93B0000}"/>
    <cellStyle name="20% - Accent6 2 2 52 15" xfId="15323" xr:uid="{00000000-0005-0000-0000-0000DA3B0000}"/>
    <cellStyle name="20% - Accent6 2 2 52 16" xfId="15324" xr:uid="{00000000-0005-0000-0000-0000DB3B0000}"/>
    <cellStyle name="20% - Accent6 2 2 52 17" xfId="15325" xr:uid="{00000000-0005-0000-0000-0000DC3B0000}"/>
    <cellStyle name="20% - Accent6 2 2 52 18" xfId="15326" xr:uid="{00000000-0005-0000-0000-0000DD3B0000}"/>
    <cellStyle name="20% - Accent6 2 2 52 19" xfId="15327" xr:uid="{00000000-0005-0000-0000-0000DE3B0000}"/>
    <cellStyle name="20% - Accent6 2 2 52 2" xfId="15328" xr:uid="{00000000-0005-0000-0000-0000DF3B0000}"/>
    <cellStyle name="20% - Accent6 2 2 52 3" xfId="15329" xr:uid="{00000000-0005-0000-0000-0000E03B0000}"/>
    <cellStyle name="20% - Accent6 2 2 52 4" xfId="15330" xr:uid="{00000000-0005-0000-0000-0000E13B0000}"/>
    <cellStyle name="20% - Accent6 2 2 52 5" xfId="15331" xr:uid="{00000000-0005-0000-0000-0000E23B0000}"/>
    <cellStyle name="20% - Accent6 2 2 52 6" xfId="15332" xr:uid="{00000000-0005-0000-0000-0000E33B0000}"/>
    <cellStyle name="20% - Accent6 2 2 52 7" xfId="15333" xr:uid="{00000000-0005-0000-0000-0000E43B0000}"/>
    <cellStyle name="20% - Accent6 2 2 52 8" xfId="15334" xr:uid="{00000000-0005-0000-0000-0000E53B0000}"/>
    <cellStyle name="20% - Accent6 2 2 52 9" xfId="15335" xr:uid="{00000000-0005-0000-0000-0000E63B0000}"/>
    <cellStyle name="20% - Accent6 2 2 53" xfId="15336" xr:uid="{00000000-0005-0000-0000-0000E73B0000}"/>
    <cellStyle name="20% - Accent6 2 2 53 10" xfId="15337" xr:uid="{00000000-0005-0000-0000-0000E83B0000}"/>
    <cellStyle name="20% - Accent6 2 2 53 11" xfId="15338" xr:uid="{00000000-0005-0000-0000-0000E93B0000}"/>
    <cellStyle name="20% - Accent6 2 2 53 12" xfId="15339" xr:uid="{00000000-0005-0000-0000-0000EA3B0000}"/>
    <cellStyle name="20% - Accent6 2 2 53 13" xfId="15340" xr:uid="{00000000-0005-0000-0000-0000EB3B0000}"/>
    <cellStyle name="20% - Accent6 2 2 53 14" xfId="15341" xr:uid="{00000000-0005-0000-0000-0000EC3B0000}"/>
    <cellStyle name="20% - Accent6 2 2 53 15" xfId="15342" xr:uid="{00000000-0005-0000-0000-0000ED3B0000}"/>
    <cellStyle name="20% - Accent6 2 2 53 16" xfId="15343" xr:uid="{00000000-0005-0000-0000-0000EE3B0000}"/>
    <cellStyle name="20% - Accent6 2 2 53 17" xfId="15344" xr:uid="{00000000-0005-0000-0000-0000EF3B0000}"/>
    <cellStyle name="20% - Accent6 2 2 53 18" xfId="15345" xr:uid="{00000000-0005-0000-0000-0000F03B0000}"/>
    <cellStyle name="20% - Accent6 2 2 53 19" xfId="15346" xr:uid="{00000000-0005-0000-0000-0000F13B0000}"/>
    <cellStyle name="20% - Accent6 2 2 53 2" xfId="15347" xr:uid="{00000000-0005-0000-0000-0000F23B0000}"/>
    <cellStyle name="20% - Accent6 2 2 53 3" xfId="15348" xr:uid="{00000000-0005-0000-0000-0000F33B0000}"/>
    <cellStyle name="20% - Accent6 2 2 53 4" xfId="15349" xr:uid="{00000000-0005-0000-0000-0000F43B0000}"/>
    <cellStyle name="20% - Accent6 2 2 53 5" xfId="15350" xr:uid="{00000000-0005-0000-0000-0000F53B0000}"/>
    <cellStyle name="20% - Accent6 2 2 53 6" xfId="15351" xr:uid="{00000000-0005-0000-0000-0000F63B0000}"/>
    <cellStyle name="20% - Accent6 2 2 53 7" xfId="15352" xr:uid="{00000000-0005-0000-0000-0000F73B0000}"/>
    <cellStyle name="20% - Accent6 2 2 53 8" xfId="15353" xr:uid="{00000000-0005-0000-0000-0000F83B0000}"/>
    <cellStyle name="20% - Accent6 2 2 53 9" xfId="15354" xr:uid="{00000000-0005-0000-0000-0000F93B0000}"/>
    <cellStyle name="20% - Accent6 2 2 54" xfId="15355" xr:uid="{00000000-0005-0000-0000-0000FA3B0000}"/>
    <cellStyle name="20% - Accent6 2 2 54 10" xfId="15356" xr:uid="{00000000-0005-0000-0000-0000FB3B0000}"/>
    <cellStyle name="20% - Accent6 2 2 54 11" xfId="15357" xr:uid="{00000000-0005-0000-0000-0000FC3B0000}"/>
    <cellStyle name="20% - Accent6 2 2 54 12" xfId="15358" xr:uid="{00000000-0005-0000-0000-0000FD3B0000}"/>
    <cellStyle name="20% - Accent6 2 2 54 13" xfId="15359" xr:uid="{00000000-0005-0000-0000-0000FE3B0000}"/>
    <cellStyle name="20% - Accent6 2 2 54 14" xfId="15360" xr:uid="{00000000-0005-0000-0000-0000FF3B0000}"/>
    <cellStyle name="20% - Accent6 2 2 54 15" xfId="15361" xr:uid="{00000000-0005-0000-0000-0000003C0000}"/>
    <cellStyle name="20% - Accent6 2 2 54 16" xfId="15362" xr:uid="{00000000-0005-0000-0000-0000013C0000}"/>
    <cellStyle name="20% - Accent6 2 2 54 17" xfId="15363" xr:uid="{00000000-0005-0000-0000-0000023C0000}"/>
    <cellStyle name="20% - Accent6 2 2 54 18" xfId="15364" xr:uid="{00000000-0005-0000-0000-0000033C0000}"/>
    <cellStyle name="20% - Accent6 2 2 54 19" xfId="15365" xr:uid="{00000000-0005-0000-0000-0000043C0000}"/>
    <cellStyle name="20% - Accent6 2 2 54 2" xfId="15366" xr:uid="{00000000-0005-0000-0000-0000053C0000}"/>
    <cellStyle name="20% - Accent6 2 2 54 3" xfId="15367" xr:uid="{00000000-0005-0000-0000-0000063C0000}"/>
    <cellStyle name="20% - Accent6 2 2 54 4" xfId="15368" xr:uid="{00000000-0005-0000-0000-0000073C0000}"/>
    <cellStyle name="20% - Accent6 2 2 54 5" xfId="15369" xr:uid="{00000000-0005-0000-0000-0000083C0000}"/>
    <cellStyle name="20% - Accent6 2 2 54 6" xfId="15370" xr:uid="{00000000-0005-0000-0000-0000093C0000}"/>
    <cellStyle name="20% - Accent6 2 2 54 7" xfId="15371" xr:uid="{00000000-0005-0000-0000-00000A3C0000}"/>
    <cellStyle name="20% - Accent6 2 2 54 8" xfId="15372" xr:uid="{00000000-0005-0000-0000-00000B3C0000}"/>
    <cellStyle name="20% - Accent6 2 2 54 9" xfId="15373" xr:uid="{00000000-0005-0000-0000-00000C3C0000}"/>
    <cellStyle name="20% - Accent6 2 2 55" xfId="15374" xr:uid="{00000000-0005-0000-0000-00000D3C0000}"/>
    <cellStyle name="20% - Accent6 2 2 55 10" xfId="15375" xr:uid="{00000000-0005-0000-0000-00000E3C0000}"/>
    <cellStyle name="20% - Accent6 2 2 55 11" xfId="15376" xr:uid="{00000000-0005-0000-0000-00000F3C0000}"/>
    <cellStyle name="20% - Accent6 2 2 55 12" xfId="15377" xr:uid="{00000000-0005-0000-0000-0000103C0000}"/>
    <cellStyle name="20% - Accent6 2 2 55 13" xfId="15378" xr:uid="{00000000-0005-0000-0000-0000113C0000}"/>
    <cellStyle name="20% - Accent6 2 2 55 14" xfId="15379" xr:uid="{00000000-0005-0000-0000-0000123C0000}"/>
    <cellStyle name="20% - Accent6 2 2 55 15" xfId="15380" xr:uid="{00000000-0005-0000-0000-0000133C0000}"/>
    <cellStyle name="20% - Accent6 2 2 55 16" xfId="15381" xr:uid="{00000000-0005-0000-0000-0000143C0000}"/>
    <cellStyle name="20% - Accent6 2 2 55 17" xfId="15382" xr:uid="{00000000-0005-0000-0000-0000153C0000}"/>
    <cellStyle name="20% - Accent6 2 2 55 18" xfId="15383" xr:uid="{00000000-0005-0000-0000-0000163C0000}"/>
    <cellStyle name="20% - Accent6 2 2 55 19" xfId="15384" xr:uid="{00000000-0005-0000-0000-0000173C0000}"/>
    <cellStyle name="20% - Accent6 2 2 55 2" xfId="15385" xr:uid="{00000000-0005-0000-0000-0000183C0000}"/>
    <cellStyle name="20% - Accent6 2 2 55 3" xfId="15386" xr:uid="{00000000-0005-0000-0000-0000193C0000}"/>
    <cellStyle name="20% - Accent6 2 2 55 4" xfId="15387" xr:uid="{00000000-0005-0000-0000-00001A3C0000}"/>
    <cellStyle name="20% - Accent6 2 2 55 5" xfId="15388" xr:uid="{00000000-0005-0000-0000-00001B3C0000}"/>
    <cellStyle name="20% - Accent6 2 2 55 6" xfId="15389" xr:uid="{00000000-0005-0000-0000-00001C3C0000}"/>
    <cellStyle name="20% - Accent6 2 2 55 7" xfId="15390" xr:uid="{00000000-0005-0000-0000-00001D3C0000}"/>
    <cellStyle name="20% - Accent6 2 2 55 8" xfId="15391" xr:uid="{00000000-0005-0000-0000-00001E3C0000}"/>
    <cellStyle name="20% - Accent6 2 2 55 9" xfId="15392" xr:uid="{00000000-0005-0000-0000-00001F3C0000}"/>
    <cellStyle name="20% - Accent6 2 2 56" xfId="15393" xr:uid="{00000000-0005-0000-0000-0000203C0000}"/>
    <cellStyle name="20% - Accent6 2 2 56 10" xfId="15394" xr:uid="{00000000-0005-0000-0000-0000213C0000}"/>
    <cellStyle name="20% - Accent6 2 2 56 11" xfId="15395" xr:uid="{00000000-0005-0000-0000-0000223C0000}"/>
    <cellStyle name="20% - Accent6 2 2 56 12" xfId="15396" xr:uid="{00000000-0005-0000-0000-0000233C0000}"/>
    <cellStyle name="20% - Accent6 2 2 56 13" xfId="15397" xr:uid="{00000000-0005-0000-0000-0000243C0000}"/>
    <cellStyle name="20% - Accent6 2 2 56 14" xfId="15398" xr:uid="{00000000-0005-0000-0000-0000253C0000}"/>
    <cellStyle name="20% - Accent6 2 2 56 15" xfId="15399" xr:uid="{00000000-0005-0000-0000-0000263C0000}"/>
    <cellStyle name="20% - Accent6 2 2 56 16" xfId="15400" xr:uid="{00000000-0005-0000-0000-0000273C0000}"/>
    <cellStyle name="20% - Accent6 2 2 56 17" xfId="15401" xr:uid="{00000000-0005-0000-0000-0000283C0000}"/>
    <cellStyle name="20% - Accent6 2 2 56 18" xfId="15402" xr:uid="{00000000-0005-0000-0000-0000293C0000}"/>
    <cellStyle name="20% - Accent6 2 2 56 19" xfId="15403" xr:uid="{00000000-0005-0000-0000-00002A3C0000}"/>
    <cellStyle name="20% - Accent6 2 2 56 2" xfId="15404" xr:uid="{00000000-0005-0000-0000-00002B3C0000}"/>
    <cellStyle name="20% - Accent6 2 2 56 3" xfId="15405" xr:uid="{00000000-0005-0000-0000-00002C3C0000}"/>
    <cellStyle name="20% - Accent6 2 2 56 4" xfId="15406" xr:uid="{00000000-0005-0000-0000-00002D3C0000}"/>
    <cellStyle name="20% - Accent6 2 2 56 5" xfId="15407" xr:uid="{00000000-0005-0000-0000-00002E3C0000}"/>
    <cellStyle name="20% - Accent6 2 2 56 6" xfId="15408" xr:uid="{00000000-0005-0000-0000-00002F3C0000}"/>
    <cellStyle name="20% - Accent6 2 2 56 7" xfId="15409" xr:uid="{00000000-0005-0000-0000-0000303C0000}"/>
    <cellStyle name="20% - Accent6 2 2 56 8" xfId="15410" xr:uid="{00000000-0005-0000-0000-0000313C0000}"/>
    <cellStyle name="20% - Accent6 2 2 56 9" xfId="15411" xr:uid="{00000000-0005-0000-0000-0000323C0000}"/>
    <cellStyle name="20% - Accent6 2 2 57" xfId="15412" xr:uid="{00000000-0005-0000-0000-0000333C0000}"/>
    <cellStyle name="20% - Accent6 2 2 57 10" xfId="15413" xr:uid="{00000000-0005-0000-0000-0000343C0000}"/>
    <cellStyle name="20% - Accent6 2 2 57 11" xfId="15414" xr:uid="{00000000-0005-0000-0000-0000353C0000}"/>
    <cellStyle name="20% - Accent6 2 2 57 12" xfId="15415" xr:uid="{00000000-0005-0000-0000-0000363C0000}"/>
    <cellStyle name="20% - Accent6 2 2 57 13" xfId="15416" xr:uid="{00000000-0005-0000-0000-0000373C0000}"/>
    <cellStyle name="20% - Accent6 2 2 57 14" xfId="15417" xr:uid="{00000000-0005-0000-0000-0000383C0000}"/>
    <cellStyle name="20% - Accent6 2 2 57 15" xfId="15418" xr:uid="{00000000-0005-0000-0000-0000393C0000}"/>
    <cellStyle name="20% - Accent6 2 2 57 16" xfId="15419" xr:uid="{00000000-0005-0000-0000-00003A3C0000}"/>
    <cellStyle name="20% - Accent6 2 2 57 17" xfId="15420" xr:uid="{00000000-0005-0000-0000-00003B3C0000}"/>
    <cellStyle name="20% - Accent6 2 2 57 18" xfId="15421" xr:uid="{00000000-0005-0000-0000-00003C3C0000}"/>
    <cellStyle name="20% - Accent6 2 2 57 19" xfId="15422" xr:uid="{00000000-0005-0000-0000-00003D3C0000}"/>
    <cellStyle name="20% - Accent6 2 2 57 2" xfId="15423" xr:uid="{00000000-0005-0000-0000-00003E3C0000}"/>
    <cellStyle name="20% - Accent6 2 2 57 3" xfId="15424" xr:uid="{00000000-0005-0000-0000-00003F3C0000}"/>
    <cellStyle name="20% - Accent6 2 2 57 4" xfId="15425" xr:uid="{00000000-0005-0000-0000-0000403C0000}"/>
    <cellStyle name="20% - Accent6 2 2 57 5" xfId="15426" xr:uid="{00000000-0005-0000-0000-0000413C0000}"/>
    <cellStyle name="20% - Accent6 2 2 57 6" xfId="15427" xr:uid="{00000000-0005-0000-0000-0000423C0000}"/>
    <cellStyle name="20% - Accent6 2 2 57 7" xfId="15428" xr:uid="{00000000-0005-0000-0000-0000433C0000}"/>
    <cellStyle name="20% - Accent6 2 2 57 8" xfId="15429" xr:uid="{00000000-0005-0000-0000-0000443C0000}"/>
    <cellStyle name="20% - Accent6 2 2 57 9" xfId="15430" xr:uid="{00000000-0005-0000-0000-0000453C0000}"/>
    <cellStyle name="20% - Accent6 2 2 58" xfId="15431" xr:uid="{00000000-0005-0000-0000-0000463C0000}"/>
    <cellStyle name="20% - Accent6 2 2 58 10" xfId="15432" xr:uid="{00000000-0005-0000-0000-0000473C0000}"/>
    <cellStyle name="20% - Accent6 2 2 58 11" xfId="15433" xr:uid="{00000000-0005-0000-0000-0000483C0000}"/>
    <cellStyle name="20% - Accent6 2 2 58 12" xfId="15434" xr:uid="{00000000-0005-0000-0000-0000493C0000}"/>
    <cellStyle name="20% - Accent6 2 2 58 13" xfId="15435" xr:uid="{00000000-0005-0000-0000-00004A3C0000}"/>
    <cellStyle name="20% - Accent6 2 2 58 14" xfId="15436" xr:uid="{00000000-0005-0000-0000-00004B3C0000}"/>
    <cellStyle name="20% - Accent6 2 2 58 15" xfId="15437" xr:uid="{00000000-0005-0000-0000-00004C3C0000}"/>
    <cellStyle name="20% - Accent6 2 2 58 16" xfId="15438" xr:uid="{00000000-0005-0000-0000-00004D3C0000}"/>
    <cellStyle name="20% - Accent6 2 2 58 17" xfId="15439" xr:uid="{00000000-0005-0000-0000-00004E3C0000}"/>
    <cellStyle name="20% - Accent6 2 2 58 18" xfId="15440" xr:uid="{00000000-0005-0000-0000-00004F3C0000}"/>
    <cellStyle name="20% - Accent6 2 2 58 19" xfId="15441" xr:uid="{00000000-0005-0000-0000-0000503C0000}"/>
    <cellStyle name="20% - Accent6 2 2 58 2" xfId="15442" xr:uid="{00000000-0005-0000-0000-0000513C0000}"/>
    <cellStyle name="20% - Accent6 2 2 58 3" xfId="15443" xr:uid="{00000000-0005-0000-0000-0000523C0000}"/>
    <cellStyle name="20% - Accent6 2 2 58 4" xfId="15444" xr:uid="{00000000-0005-0000-0000-0000533C0000}"/>
    <cellStyle name="20% - Accent6 2 2 58 5" xfId="15445" xr:uid="{00000000-0005-0000-0000-0000543C0000}"/>
    <cellStyle name="20% - Accent6 2 2 58 6" xfId="15446" xr:uid="{00000000-0005-0000-0000-0000553C0000}"/>
    <cellStyle name="20% - Accent6 2 2 58 7" xfId="15447" xr:uid="{00000000-0005-0000-0000-0000563C0000}"/>
    <cellStyle name="20% - Accent6 2 2 58 8" xfId="15448" xr:uid="{00000000-0005-0000-0000-0000573C0000}"/>
    <cellStyle name="20% - Accent6 2 2 58 9" xfId="15449" xr:uid="{00000000-0005-0000-0000-0000583C0000}"/>
    <cellStyle name="20% - Accent6 2 2 59" xfId="15450" xr:uid="{00000000-0005-0000-0000-0000593C0000}"/>
    <cellStyle name="20% - Accent6 2 2 59 10" xfId="15451" xr:uid="{00000000-0005-0000-0000-00005A3C0000}"/>
    <cellStyle name="20% - Accent6 2 2 59 11" xfId="15452" xr:uid="{00000000-0005-0000-0000-00005B3C0000}"/>
    <cellStyle name="20% - Accent6 2 2 59 12" xfId="15453" xr:uid="{00000000-0005-0000-0000-00005C3C0000}"/>
    <cellStyle name="20% - Accent6 2 2 59 13" xfId="15454" xr:uid="{00000000-0005-0000-0000-00005D3C0000}"/>
    <cellStyle name="20% - Accent6 2 2 59 14" xfId="15455" xr:uid="{00000000-0005-0000-0000-00005E3C0000}"/>
    <cellStyle name="20% - Accent6 2 2 59 15" xfId="15456" xr:uid="{00000000-0005-0000-0000-00005F3C0000}"/>
    <cellStyle name="20% - Accent6 2 2 59 16" xfId="15457" xr:uid="{00000000-0005-0000-0000-0000603C0000}"/>
    <cellStyle name="20% - Accent6 2 2 59 17" xfId="15458" xr:uid="{00000000-0005-0000-0000-0000613C0000}"/>
    <cellStyle name="20% - Accent6 2 2 59 18" xfId="15459" xr:uid="{00000000-0005-0000-0000-0000623C0000}"/>
    <cellStyle name="20% - Accent6 2 2 59 19" xfId="15460" xr:uid="{00000000-0005-0000-0000-0000633C0000}"/>
    <cellStyle name="20% - Accent6 2 2 59 2" xfId="15461" xr:uid="{00000000-0005-0000-0000-0000643C0000}"/>
    <cellStyle name="20% - Accent6 2 2 59 3" xfId="15462" xr:uid="{00000000-0005-0000-0000-0000653C0000}"/>
    <cellStyle name="20% - Accent6 2 2 59 4" xfId="15463" xr:uid="{00000000-0005-0000-0000-0000663C0000}"/>
    <cellStyle name="20% - Accent6 2 2 59 5" xfId="15464" xr:uid="{00000000-0005-0000-0000-0000673C0000}"/>
    <cellStyle name="20% - Accent6 2 2 59 6" xfId="15465" xr:uid="{00000000-0005-0000-0000-0000683C0000}"/>
    <cellStyle name="20% - Accent6 2 2 59 7" xfId="15466" xr:uid="{00000000-0005-0000-0000-0000693C0000}"/>
    <cellStyle name="20% - Accent6 2 2 59 8" xfId="15467" xr:uid="{00000000-0005-0000-0000-00006A3C0000}"/>
    <cellStyle name="20% - Accent6 2 2 59 9" xfId="15468" xr:uid="{00000000-0005-0000-0000-00006B3C0000}"/>
    <cellStyle name="20% - Accent6 2 2 6" xfId="15469" xr:uid="{00000000-0005-0000-0000-00006C3C0000}"/>
    <cellStyle name="20% - Accent6 2 2 6 10" xfId="15470" xr:uid="{00000000-0005-0000-0000-00006D3C0000}"/>
    <cellStyle name="20% - Accent6 2 2 6 11" xfId="15471" xr:uid="{00000000-0005-0000-0000-00006E3C0000}"/>
    <cellStyle name="20% - Accent6 2 2 6 12" xfId="15472" xr:uid="{00000000-0005-0000-0000-00006F3C0000}"/>
    <cellStyle name="20% - Accent6 2 2 6 13" xfId="15473" xr:uid="{00000000-0005-0000-0000-0000703C0000}"/>
    <cellStyle name="20% - Accent6 2 2 6 14" xfId="15474" xr:uid="{00000000-0005-0000-0000-0000713C0000}"/>
    <cellStyle name="20% - Accent6 2 2 6 15" xfId="15475" xr:uid="{00000000-0005-0000-0000-0000723C0000}"/>
    <cellStyle name="20% - Accent6 2 2 6 16" xfId="15476" xr:uid="{00000000-0005-0000-0000-0000733C0000}"/>
    <cellStyle name="20% - Accent6 2 2 6 17" xfId="15477" xr:uid="{00000000-0005-0000-0000-0000743C0000}"/>
    <cellStyle name="20% - Accent6 2 2 6 18" xfId="15478" xr:uid="{00000000-0005-0000-0000-0000753C0000}"/>
    <cellStyle name="20% - Accent6 2 2 6 19" xfId="15479" xr:uid="{00000000-0005-0000-0000-0000763C0000}"/>
    <cellStyle name="20% - Accent6 2 2 6 2" xfId="15480" xr:uid="{00000000-0005-0000-0000-0000773C0000}"/>
    <cellStyle name="20% - Accent6 2 2 6 3" xfId="15481" xr:uid="{00000000-0005-0000-0000-0000783C0000}"/>
    <cellStyle name="20% - Accent6 2 2 6 4" xfId="15482" xr:uid="{00000000-0005-0000-0000-0000793C0000}"/>
    <cellStyle name="20% - Accent6 2 2 6 5" xfId="15483" xr:uid="{00000000-0005-0000-0000-00007A3C0000}"/>
    <cellStyle name="20% - Accent6 2 2 6 6" xfId="15484" xr:uid="{00000000-0005-0000-0000-00007B3C0000}"/>
    <cellStyle name="20% - Accent6 2 2 6 7" xfId="15485" xr:uid="{00000000-0005-0000-0000-00007C3C0000}"/>
    <cellStyle name="20% - Accent6 2 2 6 8" xfId="15486" xr:uid="{00000000-0005-0000-0000-00007D3C0000}"/>
    <cellStyle name="20% - Accent6 2 2 6 9" xfId="15487" xr:uid="{00000000-0005-0000-0000-00007E3C0000}"/>
    <cellStyle name="20% - Accent6 2 2 60" xfId="15488" xr:uid="{00000000-0005-0000-0000-00007F3C0000}"/>
    <cellStyle name="20% - Accent6 2 2 60 10" xfId="15489" xr:uid="{00000000-0005-0000-0000-0000803C0000}"/>
    <cellStyle name="20% - Accent6 2 2 60 11" xfId="15490" xr:uid="{00000000-0005-0000-0000-0000813C0000}"/>
    <cellStyle name="20% - Accent6 2 2 60 12" xfId="15491" xr:uid="{00000000-0005-0000-0000-0000823C0000}"/>
    <cellStyle name="20% - Accent6 2 2 60 13" xfId="15492" xr:uid="{00000000-0005-0000-0000-0000833C0000}"/>
    <cellStyle name="20% - Accent6 2 2 60 14" xfId="15493" xr:uid="{00000000-0005-0000-0000-0000843C0000}"/>
    <cellStyle name="20% - Accent6 2 2 60 15" xfId="15494" xr:uid="{00000000-0005-0000-0000-0000853C0000}"/>
    <cellStyle name="20% - Accent6 2 2 60 16" xfId="15495" xr:uid="{00000000-0005-0000-0000-0000863C0000}"/>
    <cellStyle name="20% - Accent6 2 2 60 17" xfId="15496" xr:uid="{00000000-0005-0000-0000-0000873C0000}"/>
    <cellStyle name="20% - Accent6 2 2 60 18" xfId="15497" xr:uid="{00000000-0005-0000-0000-0000883C0000}"/>
    <cellStyle name="20% - Accent6 2 2 60 19" xfId="15498" xr:uid="{00000000-0005-0000-0000-0000893C0000}"/>
    <cellStyle name="20% - Accent6 2 2 60 2" xfId="15499" xr:uid="{00000000-0005-0000-0000-00008A3C0000}"/>
    <cellStyle name="20% - Accent6 2 2 60 3" xfId="15500" xr:uid="{00000000-0005-0000-0000-00008B3C0000}"/>
    <cellStyle name="20% - Accent6 2 2 60 4" xfId="15501" xr:uid="{00000000-0005-0000-0000-00008C3C0000}"/>
    <cellStyle name="20% - Accent6 2 2 60 5" xfId="15502" xr:uid="{00000000-0005-0000-0000-00008D3C0000}"/>
    <cellStyle name="20% - Accent6 2 2 60 6" xfId="15503" xr:uid="{00000000-0005-0000-0000-00008E3C0000}"/>
    <cellStyle name="20% - Accent6 2 2 60 7" xfId="15504" xr:uid="{00000000-0005-0000-0000-00008F3C0000}"/>
    <cellStyle name="20% - Accent6 2 2 60 8" xfId="15505" xr:uid="{00000000-0005-0000-0000-0000903C0000}"/>
    <cellStyle name="20% - Accent6 2 2 60 9" xfId="15506" xr:uid="{00000000-0005-0000-0000-0000913C0000}"/>
    <cellStyle name="20% - Accent6 2 2 61" xfId="15507" xr:uid="{00000000-0005-0000-0000-0000923C0000}"/>
    <cellStyle name="20% - Accent6 2 2 61 10" xfId="15508" xr:uid="{00000000-0005-0000-0000-0000933C0000}"/>
    <cellStyle name="20% - Accent6 2 2 61 11" xfId="15509" xr:uid="{00000000-0005-0000-0000-0000943C0000}"/>
    <cellStyle name="20% - Accent6 2 2 61 12" xfId="15510" xr:uid="{00000000-0005-0000-0000-0000953C0000}"/>
    <cellStyle name="20% - Accent6 2 2 61 13" xfId="15511" xr:uid="{00000000-0005-0000-0000-0000963C0000}"/>
    <cellStyle name="20% - Accent6 2 2 61 14" xfId="15512" xr:uid="{00000000-0005-0000-0000-0000973C0000}"/>
    <cellStyle name="20% - Accent6 2 2 61 15" xfId="15513" xr:uid="{00000000-0005-0000-0000-0000983C0000}"/>
    <cellStyle name="20% - Accent6 2 2 61 16" xfId="15514" xr:uid="{00000000-0005-0000-0000-0000993C0000}"/>
    <cellStyle name="20% - Accent6 2 2 61 17" xfId="15515" xr:uid="{00000000-0005-0000-0000-00009A3C0000}"/>
    <cellStyle name="20% - Accent6 2 2 61 18" xfId="15516" xr:uid="{00000000-0005-0000-0000-00009B3C0000}"/>
    <cellStyle name="20% - Accent6 2 2 61 19" xfId="15517" xr:uid="{00000000-0005-0000-0000-00009C3C0000}"/>
    <cellStyle name="20% - Accent6 2 2 61 2" xfId="15518" xr:uid="{00000000-0005-0000-0000-00009D3C0000}"/>
    <cellStyle name="20% - Accent6 2 2 61 3" xfId="15519" xr:uid="{00000000-0005-0000-0000-00009E3C0000}"/>
    <cellStyle name="20% - Accent6 2 2 61 4" xfId="15520" xr:uid="{00000000-0005-0000-0000-00009F3C0000}"/>
    <cellStyle name="20% - Accent6 2 2 61 5" xfId="15521" xr:uid="{00000000-0005-0000-0000-0000A03C0000}"/>
    <cellStyle name="20% - Accent6 2 2 61 6" xfId="15522" xr:uid="{00000000-0005-0000-0000-0000A13C0000}"/>
    <cellStyle name="20% - Accent6 2 2 61 7" xfId="15523" xr:uid="{00000000-0005-0000-0000-0000A23C0000}"/>
    <cellStyle name="20% - Accent6 2 2 61 8" xfId="15524" xr:uid="{00000000-0005-0000-0000-0000A33C0000}"/>
    <cellStyle name="20% - Accent6 2 2 61 9" xfId="15525" xr:uid="{00000000-0005-0000-0000-0000A43C0000}"/>
    <cellStyle name="20% - Accent6 2 2 62" xfId="15526" xr:uid="{00000000-0005-0000-0000-0000A53C0000}"/>
    <cellStyle name="20% - Accent6 2 2 62 10" xfId="15527" xr:uid="{00000000-0005-0000-0000-0000A63C0000}"/>
    <cellStyle name="20% - Accent6 2 2 62 11" xfId="15528" xr:uid="{00000000-0005-0000-0000-0000A73C0000}"/>
    <cellStyle name="20% - Accent6 2 2 62 12" xfId="15529" xr:uid="{00000000-0005-0000-0000-0000A83C0000}"/>
    <cellStyle name="20% - Accent6 2 2 62 13" xfId="15530" xr:uid="{00000000-0005-0000-0000-0000A93C0000}"/>
    <cellStyle name="20% - Accent6 2 2 62 14" xfId="15531" xr:uid="{00000000-0005-0000-0000-0000AA3C0000}"/>
    <cellStyle name="20% - Accent6 2 2 62 15" xfId="15532" xr:uid="{00000000-0005-0000-0000-0000AB3C0000}"/>
    <cellStyle name="20% - Accent6 2 2 62 16" xfId="15533" xr:uid="{00000000-0005-0000-0000-0000AC3C0000}"/>
    <cellStyle name="20% - Accent6 2 2 62 17" xfId="15534" xr:uid="{00000000-0005-0000-0000-0000AD3C0000}"/>
    <cellStyle name="20% - Accent6 2 2 62 18" xfId="15535" xr:uid="{00000000-0005-0000-0000-0000AE3C0000}"/>
    <cellStyle name="20% - Accent6 2 2 62 19" xfId="15536" xr:uid="{00000000-0005-0000-0000-0000AF3C0000}"/>
    <cellStyle name="20% - Accent6 2 2 62 2" xfId="15537" xr:uid="{00000000-0005-0000-0000-0000B03C0000}"/>
    <cellStyle name="20% - Accent6 2 2 62 3" xfId="15538" xr:uid="{00000000-0005-0000-0000-0000B13C0000}"/>
    <cellStyle name="20% - Accent6 2 2 62 4" xfId="15539" xr:uid="{00000000-0005-0000-0000-0000B23C0000}"/>
    <cellStyle name="20% - Accent6 2 2 62 5" xfId="15540" xr:uid="{00000000-0005-0000-0000-0000B33C0000}"/>
    <cellStyle name="20% - Accent6 2 2 62 6" xfId="15541" xr:uid="{00000000-0005-0000-0000-0000B43C0000}"/>
    <cellStyle name="20% - Accent6 2 2 62 7" xfId="15542" xr:uid="{00000000-0005-0000-0000-0000B53C0000}"/>
    <cellStyle name="20% - Accent6 2 2 62 8" xfId="15543" xr:uid="{00000000-0005-0000-0000-0000B63C0000}"/>
    <cellStyle name="20% - Accent6 2 2 62 9" xfId="15544" xr:uid="{00000000-0005-0000-0000-0000B73C0000}"/>
    <cellStyle name="20% - Accent6 2 2 63" xfId="15545" xr:uid="{00000000-0005-0000-0000-0000B83C0000}"/>
    <cellStyle name="20% - Accent6 2 2 63 10" xfId="15546" xr:uid="{00000000-0005-0000-0000-0000B93C0000}"/>
    <cellStyle name="20% - Accent6 2 2 63 11" xfId="15547" xr:uid="{00000000-0005-0000-0000-0000BA3C0000}"/>
    <cellStyle name="20% - Accent6 2 2 63 12" xfId="15548" xr:uid="{00000000-0005-0000-0000-0000BB3C0000}"/>
    <cellStyle name="20% - Accent6 2 2 63 13" xfId="15549" xr:uid="{00000000-0005-0000-0000-0000BC3C0000}"/>
    <cellStyle name="20% - Accent6 2 2 63 14" xfId="15550" xr:uid="{00000000-0005-0000-0000-0000BD3C0000}"/>
    <cellStyle name="20% - Accent6 2 2 63 15" xfId="15551" xr:uid="{00000000-0005-0000-0000-0000BE3C0000}"/>
    <cellStyle name="20% - Accent6 2 2 63 16" xfId="15552" xr:uid="{00000000-0005-0000-0000-0000BF3C0000}"/>
    <cellStyle name="20% - Accent6 2 2 63 17" xfId="15553" xr:uid="{00000000-0005-0000-0000-0000C03C0000}"/>
    <cellStyle name="20% - Accent6 2 2 63 18" xfId="15554" xr:uid="{00000000-0005-0000-0000-0000C13C0000}"/>
    <cellStyle name="20% - Accent6 2 2 63 19" xfId="15555" xr:uid="{00000000-0005-0000-0000-0000C23C0000}"/>
    <cellStyle name="20% - Accent6 2 2 63 2" xfId="15556" xr:uid="{00000000-0005-0000-0000-0000C33C0000}"/>
    <cellStyle name="20% - Accent6 2 2 63 3" xfId="15557" xr:uid="{00000000-0005-0000-0000-0000C43C0000}"/>
    <cellStyle name="20% - Accent6 2 2 63 4" xfId="15558" xr:uid="{00000000-0005-0000-0000-0000C53C0000}"/>
    <cellStyle name="20% - Accent6 2 2 63 5" xfId="15559" xr:uid="{00000000-0005-0000-0000-0000C63C0000}"/>
    <cellStyle name="20% - Accent6 2 2 63 6" xfId="15560" xr:uid="{00000000-0005-0000-0000-0000C73C0000}"/>
    <cellStyle name="20% - Accent6 2 2 63 7" xfId="15561" xr:uid="{00000000-0005-0000-0000-0000C83C0000}"/>
    <cellStyle name="20% - Accent6 2 2 63 8" xfId="15562" xr:uid="{00000000-0005-0000-0000-0000C93C0000}"/>
    <cellStyle name="20% - Accent6 2 2 63 9" xfId="15563" xr:uid="{00000000-0005-0000-0000-0000CA3C0000}"/>
    <cellStyle name="20% - Accent6 2 2 64" xfId="15564" xr:uid="{00000000-0005-0000-0000-0000CB3C0000}"/>
    <cellStyle name="20% - Accent6 2 2 64 10" xfId="15565" xr:uid="{00000000-0005-0000-0000-0000CC3C0000}"/>
    <cellStyle name="20% - Accent6 2 2 64 11" xfId="15566" xr:uid="{00000000-0005-0000-0000-0000CD3C0000}"/>
    <cellStyle name="20% - Accent6 2 2 64 12" xfId="15567" xr:uid="{00000000-0005-0000-0000-0000CE3C0000}"/>
    <cellStyle name="20% - Accent6 2 2 64 13" xfId="15568" xr:uid="{00000000-0005-0000-0000-0000CF3C0000}"/>
    <cellStyle name="20% - Accent6 2 2 64 14" xfId="15569" xr:uid="{00000000-0005-0000-0000-0000D03C0000}"/>
    <cellStyle name="20% - Accent6 2 2 64 15" xfId="15570" xr:uid="{00000000-0005-0000-0000-0000D13C0000}"/>
    <cellStyle name="20% - Accent6 2 2 64 16" xfId="15571" xr:uid="{00000000-0005-0000-0000-0000D23C0000}"/>
    <cellStyle name="20% - Accent6 2 2 64 17" xfId="15572" xr:uid="{00000000-0005-0000-0000-0000D33C0000}"/>
    <cellStyle name="20% - Accent6 2 2 64 18" xfId="15573" xr:uid="{00000000-0005-0000-0000-0000D43C0000}"/>
    <cellStyle name="20% - Accent6 2 2 64 19" xfId="15574" xr:uid="{00000000-0005-0000-0000-0000D53C0000}"/>
    <cellStyle name="20% - Accent6 2 2 64 2" xfId="15575" xr:uid="{00000000-0005-0000-0000-0000D63C0000}"/>
    <cellStyle name="20% - Accent6 2 2 64 3" xfId="15576" xr:uid="{00000000-0005-0000-0000-0000D73C0000}"/>
    <cellStyle name="20% - Accent6 2 2 64 4" xfId="15577" xr:uid="{00000000-0005-0000-0000-0000D83C0000}"/>
    <cellStyle name="20% - Accent6 2 2 64 5" xfId="15578" xr:uid="{00000000-0005-0000-0000-0000D93C0000}"/>
    <cellStyle name="20% - Accent6 2 2 64 6" xfId="15579" xr:uid="{00000000-0005-0000-0000-0000DA3C0000}"/>
    <cellStyle name="20% - Accent6 2 2 64 7" xfId="15580" xr:uid="{00000000-0005-0000-0000-0000DB3C0000}"/>
    <cellStyle name="20% - Accent6 2 2 64 8" xfId="15581" xr:uid="{00000000-0005-0000-0000-0000DC3C0000}"/>
    <cellStyle name="20% - Accent6 2 2 64 9" xfId="15582" xr:uid="{00000000-0005-0000-0000-0000DD3C0000}"/>
    <cellStyle name="20% - Accent6 2 2 65" xfId="15583" xr:uid="{00000000-0005-0000-0000-0000DE3C0000}"/>
    <cellStyle name="20% - Accent6 2 2 65 10" xfId="15584" xr:uid="{00000000-0005-0000-0000-0000DF3C0000}"/>
    <cellStyle name="20% - Accent6 2 2 65 11" xfId="15585" xr:uid="{00000000-0005-0000-0000-0000E03C0000}"/>
    <cellStyle name="20% - Accent6 2 2 65 12" xfId="15586" xr:uid="{00000000-0005-0000-0000-0000E13C0000}"/>
    <cellStyle name="20% - Accent6 2 2 65 13" xfId="15587" xr:uid="{00000000-0005-0000-0000-0000E23C0000}"/>
    <cellStyle name="20% - Accent6 2 2 65 14" xfId="15588" xr:uid="{00000000-0005-0000-0000-0000E33C0000}"/>
    <cellStyle name="20% - Accent6 2 2 65 15" xfId="15589" xr:uid="{00000000-0005-0000-0000-0000E43C0000}"/>
    <cellStyle name="20% - Accent6 2 2 65 16" xfId="15590" xr:uid="{00000000-0005-0000-0000-0000E53C0000}"/>
    <cellStyle name="20% - Accent6 2 2 65 17" xfId="15591" xr:uid="{00000000-0005-0000-0000-0000E63C0000}"/>
    <cellStyle name="20% - Accent6 2 2 65 18" xfId="15592" xr:uid="{00000000-0005-0000-0000-0000E73C0000}"/>
    <cellStyle name="20% - Accent6 2 2 65 19" xfId="15593" xr:uid="{00000000-0005-0000-0000-0000E83C0000}"/>
    <cellStyle name="20% - Accent6 2 2 65 2" xfId="15594" xr:uid="{00000000-0005-0000-0000-0000E93C0000}"/>
    <cellStyle name="20% - Accent6 2 2 65 3" xfId="15595" xr:uid="{00000000-0005-0000-0000-0000EA3C0000}"/>
    <cellStyle name="20% - Accent6 2 2 65 4" xfId="15596" xr:uid="{00000000-0005-0000-0000-0000EB3C0000}"/>
    <cellStyle name="20% - Accent6 2 2 65 5" xfId="15597" xr:uid="{00000000-0005-0000-0000-0000EC3C0000}"/>
    <cellStyle name="20% - Accent6 2 2 65 6" xfId="15598" xr:uid="{00000000-0005-0000-0000-0000ED3C0000}"/>
    <cellStyle name="20% - Accent6 2 2 65 7" xfId="15599" xr:uid="{00000000-0005-0000-0000-0000EE3C0000}"/>
    <cellStyle name="20% - Accent6 2 2 65 8" xfId="15600" xr:uid="{00000000-0005-0000-0000-0000EF3C0000}"/>
    <cellStyle name="20% - Accent6 2 2 65 9" xfId="15601" xr:uid="{00000000-0005-0000-0000-0000F03C0000}"/>
    <cellStyle name="20% - Accent6 2 2 66" xfId="15602" xr:uid="{00000000-0005-0000-0000-0000F13C0000}"/>
    <cellStyle name="20% - Accent6 2 2 66 10" xfId="15603" xr:uid="{00000000-0005-0000-0000-0000F23C0000}"/>
    <cellStyle name="20% - Accent6 2 2 66 11" xfId="15604" xr:uid="{00000000-0005-0000-0000-0000F33C0000}"/>
    <cellStyle name="20% - Accent6 2 2 66 12" xfId="15605" xr:uid="{00000000-0005-0000-0000-0000F43C0000}"/>
    <cellStyle name="20% - Accent6 2 2 66 13" xfId="15606" xr:uid="{00000000-0005-0000-0000-0000F53C0000}"/>
    <cellStyle name="20% - Accent6 2 2 66 14" xfId="15607" xr:uid="{00000000-0005-0000-0000-0000F63C0000}"/>
    <cellStyle name="20% - Accent6 2 2 66 15" xfId="15608" xr:uid="{00000000-0005-0000-0000-0000F73C0000}"/>
    <cellStyle name="20% - Accent6 2 2 66 16" xfId="15609" xr:uid="{00000000-0005-0000-0000-0000F83C0000}"/>
    <cellStyle name="20% - Accent6 2 2 66 17" xfId="15610" xr:uid="{00000000-0005-0000-0000-0000F93C0000}"/>
    <cellStyle name="20% - Accent6 2 2 66 18" xfId="15611" xr:uid="{00000000-0005-0000-0000-0000FA3C0000}"/>
    <cellStyle name="20% - Accent6 2 2 66 19" xfId="15612" xr:uid="{00000000-0005-0000-0000-0000FB3C0000}"/>
    <cellStyle name="20% - Accent6 2 2 66 2" xfId="15613" xr:uid="{00000000-0005-0000-0000-0000FC3C0000}"/>
    <cellStyle name="20% - Accent6 2 2 66 3" xfId="15614" xr:uid="{00000000-0005-0000-0000-0000FD3C0000}"/>
    <cellStyle name="20% - Accent6 2 2 66 4" xfId="15615" xr:uid="{00000000-0005-0000-0000-0000FE3C0000}"/>
    <cellStyle name="20% - Accent6 2 2 66 5" xfId="15616" xr:uid="{00000000-0005-0000-0000-0000FF3C0000}"/>
    <cellStyle name="20% - Accent6 2 2 66 6" xfId="15617" xr:uid="{00000000-0005-0000-0000-0000003D0000}"/>
    <cellStyle name="20% - Accent6 2 2 66 7" xfId="15618" xr:uid="{00000000-0005-0000-0000-0000013D0000}"/>
    <cellStyle name="20% - Accent6 2 2 66 8" xfId="15619" xr:uid="{00000000-0005-0000-0000-0000023D0000}"/>
    <cellStyle name="20% - Accent6 2 2 66 9" xfId="15620" xr:uid="{00000000-0005-0000-0000-0000033D0000}"/>
    <cellStyle name="20% - Accent6 2 2 67" xfId="15621" xr:uid="{00000000-0005-0000-0000-0000043D0000}"/>
    <cellStyle name="20% - Accent6 2 2 67 10" xfId="15622" xr:uid="{00000000-0005-0000-0000-0000053D0000}"/>
    <cellStyle name="20% - Accent6 2 2 67 11" xfId="15623" xr:uid="{00000000-0005-0000-0000-0000063D0000}"/>
    <cellStyle name="20% - Accent6 2 2 67 12" xfId="15624" xr:uid="{00000000-0005-0000-0000-0000073D0000}"/>
    <cellStyle name="20% - Accent6 2 2 67 13" xfId="15625" xr:uid="{00000000-0005-0000-0000-0000083D0000}"/>
    <cellStyle name="20% - Accent6 2 2 67 14" xfId="15626" xr:uid="{00000000-0005-0000-0000-0000093D0000}"/>
    <cellStyle name="20% - Accent6 2 2 67 15" xfId="15627" xr:uid="{00000000-0005-0000-0000-00000A3D0000}"/>
    <cellStyle name="20% - Accent6 2 2 67 16" xfId="15628" xr:uid="{00000000-0005-0000-0000-00000B3D0000}"/>
    <cellStyle name="20% - Accent6 2 2 67 17" xfId="15629" xr:uid="{00000000-0005-0000-0000-00000C3D0000}"/>
    <cellStyle name="20% - Accent6 2 2 67 18" xfId="15630" xr:uid="{00000000-0005-0000-0000-00000D3D0000}"/>
    <cellStyle name="20% - Accent6 2 2 67 19" xfId="15631" xr:uid="{00000000-0005-0000-0000-00000E3D0000}"/>
    <cellStyle name="20% - Accent6 2 2 67 2" xfId="15632" xr:uid="{00000000-0005-0000-0000-00000F3D0000}"/>
    <cellStyle name="20% - Accent6 2 2 67 3" xfId="15633" xr:uid="{00000000-0005-0000-0000-0000103D0000}"/>
    <cellStyle name="20% - Accent6 2 2 67 4" xfId="15634" xr:uid="{00000000-0005-0000-0000-0000113D0000}"/>
    <cellStyle name="20% - Accent6 2 2 67 5" xfId="15635" xr:uid="{00000000-0005-0000-0000-0000123D0000}"/>
    <cellStyle name="20% - Accent6 2 2 67 6" xfId="15636" xr:uid="{00000000-0005-0000-0000-0000133D0000}"/>
    <cellStyle name="20% - Accent6 2 2 67 7" xfId="15637" xr:uid="{00000000-0005-0000-0000-0000143D0000}"/>
    <cellStyle name="20% - Accent6 2 2 67 8" xfId="15638" xr:uid="{00000000-0005-0000-0000-0000153D0000}"/>
    <cellStyle name="20% - Accent6 2 2 67 9" xfId="15639" xr:uid="{00000000-0005-0000-0000-0000163D0000}"/>
    <cellStyle name="20% - Accent6 2 2 68" xfId="15640" xr:uid="{00000000-0005-0000-0000-0000173D0000}"/>
    <cellStyle name="20% - Accent6 2 2 68 10" xfId="15641" xr:uid="{00000000-0005-0000-0000-0000183D0000}"/>
    <cellStyle name="20% - Accent6 2 2 68 11" xfId="15642" xr:uid="{00000000-0005-0000-0000-0000193D0000}"/>
    <cellStyle name="20% - Accent6 2 2 68 12" xfId="15643" xr:uid="{00000000-0005-0000-0000-00001A3D0000}"/>
    <cellStyle name="20% - Accent6 2 2 68 13" xfId="15644" xr:uid="{00000000-0005-0000-0000-00001B3D0000}"/>
    <cellStyle name="20% - Accent6 2 2 68 14" xfId="15645" xr:uid="{00000000-0005-0000-0000-00001C3D0000}"/>
    <cellStyle name="20% - Accent6 2 2 68 15" xfId="15646" xr:uid="{00000000-0005-0000-0000-00001D3D0000}"/>
    <cellStyle name="20% - Accent6 2 2 68 16" xfId="15647" xr:uid="{00000000-0005-0000-0000-00001E3D0000}"/>
    <cellStyle name="20% - Accent6 2 2 68 17" xfId="15648" xr:uid="{00000000-0005-0000-0000-00001F3D0000}"/>
    <cellStyle name="20% - Accent6 2 2 68 18" xfId="15649" xr:uid="{00000000-0005-0000-0000-0000203D0000}"/>
    <cellStyle name="20% - Accent6 2 2 68 19" xfId="15650" xr:uid="{00000000-0005-0000-0000-0000213D0000}"/>
    <cellStyle name="20% - Accent6 2 2 68 2" xfId="15651" xr:uid="{00000000-0005-0000-0000-0000223D0000}"/>
    <cellStyle name="20% - Accent6 2 2 68 3" xfId="15652" xr:uid="{00000000-0005-0000-0000-0000233D0000}"/>
    <cellStyle name="20% - Accent6 2 2 68 4" xfId="15653" xr:uid="{00000000-0005-0000-0000-0000243D0000}"/>
    <cellStyle name="20% - Accent6 2 2 68 5" xfId="15654" xr:uid="{00000000-0005-0000-0000-0000253D0000}"/>
    <cellStyle name="20% - Accent6 2 2 68 6" xfId="15655" xr:uid="{00000000-0005-0000-0000-0000263D0000}"/>
    <cellStyle name="20% - Accent6 2 2 68 7" xfId="15656" xr:uid="{00000000-0005-0000-0000-0000273D0000}"/>
    <cellStyle name="20% - Accent6 2 2 68 8" xfId="15657" xr:uid="{00000000-0005-0000-0000-0000283D0000}"/>
    <cellStyle name="20% - Accent6 2 2 68 9" xfId="15658" xr:uid="{00000000-0005-0000-0000-0000293D0000}"/>
    <cellStyle name="20% - Accent6 2 2 69" xfId="15659" xr:uid="{00000000-0005-0000-0000-00002A3D0000}"/>
    <cellStyle name="20% - Accent6 2 2 69 10" xfId="15660" xr:uid="{00000000-0005-0000-0000-00002B3D0000}"/>
    <cellStyle name="20% - Accent6 2 2 69 11" xfId="15661" xr:uid="{00000000-0005-0000-0000-00002C3D0000}"/>
    <cellStyle name="20% - Accent6 2 2 69 12" xfId="15662" xr:uid="{00000000-0005-0000-0000-00002D3D0000}"/>
    <cellStyle name="20% - Accent6 2 2 69 13" xfId="15663" xr:uid="{00000000-0005-0000-0000-00002E3D0000}"/>
    <cellStyle name="20% - Accent6 2 2 69 14" xfId="15664" xr:uid="{00000000-0005-0000-0000-00002F3D0000}"/>
    <cellStyle name="20% - Accent6 2 2 69 15" xfId="15665" xr:uid="{00000000-0005-0000-0000-0000303D0000}"/>
    <cellStyle name="20% - Accent6 2 2 69 16" xfId="15666" xr:uid="{00000000-0005-0000-0000-0000313D0000}"/>
    <cellStyle name="20% - Accent6 2 2 69 17" xfId="15667" xr:uid="{00000000-0005-0000-0000-0000323D0000}"/>
    <cellStyle name="20% - Accent6 2 2 69 18" xfId="15668" xr:uid="{00000000-0005-0000-0000-0000333D0000}"/>
    <cellStyle name="20% - Accent6 2 2 69 19" xfId="15669" xr:uid="{00000000-0005-0000-0000-0000343D0000}"/>
    <cellStyle name="20% - Accent6 2 2 69 2" xfId="15670" xr:uid="{00000000-0005-0000-0000-0000353D0000}"/>
    <cellStyle name="20% - Accent6 2 2 69 3" xfId="15671" xr:uid="{00000000-0005-0000-0000-0000363D0000}"/>
    <cellStyle name="20% - Accent6 2 2 69 4" xfId="15672" xr:uid="{00000000-0005-0000-0000-0000373D0000}"/>
    <cellStyle name="20% - Accent6 2 2 69 5" xfId="15673" xr:uid="{00000000-0005-0000-0000-0000383D0000}"/>
    <cellStyle name="20% - Accent6 2 2 69 6" xfId="15674" xr:uid="{00000000-0005-0000-0000-0000393D0000}"/>
    <cellStyle name="20% - Accent6 2 2 69 7" xfId="15675" xr:uid="{00000000-0005-0000-0000-00003A3D0000}"/>
    <cellStyle name="20% - Accent6 2 2 69 8" xfId="15676" xr:uid="{00000000-0005-0000-0000-00003B3D0000}"/>
    <cellStyle name="20% - Accent6 2 2 69 9" xfId="15677" xr:uid="{00000000-0005-0000-0000-00003C3D0000}"/>
    <cellStyle name="20% - Accent6 2 2 7" xfId="15678" xr:uid="{00000000-0005-0000-0000-00003D3D0000}"/>
    <cellStyle name="20% - Accent6 2 2 7 10" xfId="15679" xr:uid="{00000000-0005-0000-0000-00003E3D0000}"/>
    <cellStyle name="20% - Accent6 2 2 7 11" xfId="15680" xr:uid="{00000000-0005-0000-0000-00003F3D0000}"/>
    <cellStyle name="20% - Accent6 2 2 7 12" xfId="15681" xr:uid="{00000000-0005-0000-0000-0000403D0000}"/>
    <cellStyle name="20% - Accent6 2 2 7 13" xfId="15682" xr:uid="{00000000-0005-0000-0000-0000413D0000}"/>
    <cellStyle name="20% - Accent6 2 2 7 14" xfId="15683" xr:uid="{00000000-0005-0000-0000-0000423D0000}"/>
    <cellStyle name="20% - Accent6 2 2 7 15" xfId="15684" xr:uid="{00000000-0005-0000-0000-0000433D0000}"/>
    <cellStyle name="20% - Accent6 2 2 7 16" xfId="15685" xr:uid="{00000000-0005-0000-0000-0000443D0000}"/>
    <cellStyle name="20% - Accent6 2 2 7 17" xfId="15686" xr:uid="{00000000-0005-0000-0000-0000453D0000}"/>
    <cellStyle name="20% - Accent6 2 2 7 18" xfId="15687" xr:uid="{00000000-0005-0000-0000-0000463D0000}"/>
    <cellStyle name="20% - Accent6 2 2 7 19" xfId="15688" xr:uid="{00000000-0005-0000-0000-0000473D0000}"/>
    <cellStyle name="20% - Accent6 2 2 7 2" xfId="15689" xr:uid="{00000000-0005-0000-0000-0000483D0000}"/>
    <cellStyle name="20% - Accent6 2 2 7 3" xfId="15690" xr:uid="{00000000-0005-0000-0000-0000493D0000}"/>
    <cellStyle name="20% - Accent6 2 2 7 4" xfId="15691" xr:uid="{00000000-0005-0000-0000-00004A3D0000}"/>
    <cellStyle name="20% - Accent6 2 2 7 5" xfId="15692" xr:uid="{00000000-0005-0000-0000-00004B3D0000}"/>
    <cellStyle name="20% - Accent6 2 2 7 6" xfId="15693" xr:uid="{00000000-0005-0000-0000-00004C3D0000}"/>
    <cellStyle name="20% - Accent6 2 2 7 7" xfId="15694" xr:uid="{00000000-0005-0000-0000-00004D3D0000}"/>
    <cellStyle name="20% - Accent6 2 2 7 8" xfId="15695" xr:uid="{00000000-0005-0000-0000-00004E3D0000}"/>
    <cellStyle name="20% - Accent6 2 2 7 9" xfId="15696" xr:uid="{00000000-0005-0000-0000-00004F3D0000}"/>
    <cellStyle name="20% - Accent6 2 2 70" xfId="15697" xr:uid="{00000000-0005-0000-0000-0000503D0000}"/>
    <cellStyle name="20% - Accent6 2 2 70 10" xfId="15698" xr:uid="{00000000-0005-0000-0000-0000513D0000}"/>
    <cellStyle name="20% - Accent6 2 2 70 11" xfId="15699" xr:uid="{00000000-0005-0000-0000-0000523D0000}"/>
    <cellStyle name="20% - Accent6 2 2 70 12" xfId="15700" xr:uid="{00000000-0005-0000-0000-0000533D0000}"/>
    <cellStyle name="20% - Accent6 2 2 70 13" xfId="15701" xr:uid="{00000000-0005-0000-0000-0000543D0000}"/>
    <cellStyle name="20% - Accent6 2 2 70 14" xfId="15702" xr:uid="{00000000-0005-0000-0000-0000553D0000}"/>
    <cellStyle name="20% - Accent6 2 2 70 15" xfId="15703" xr:uid="{00000000-0005-0000-0000-0000563D0000}"/>
    <cellStyle name="20% - Accent6 2 2 70 16" xfId="15704" xr:uid="{00000000-0005-0000-0000-0000573D0000}"/>
    <cellStyle name="20% - Accent6 2 2 70 17" xfId="15705" xr:uid="{00000000-0005-0000-0000-0000583D0000}"/>
    <cellStyle name="20% - Accent6 2 2 70 18" xfId="15706" xr:uid="{00000000-0005-0000-0000-0000593D0000}"/>
    <cellStyle name="20% - Accent6 2 2 70 19" xfId="15707" xr:uid="{00000000-0005-0000-0000-00005A3D0000}"/>
    <cellStyle name="20% - Accent6 2 2 70 2" xfId="15708" xr:uid="{00000000-0005-0000-0000-00005B3D0000}"/>
    <cellStyle name="20% - Accent6 2 2 70 3" xfId="15709" xr:uid="{00000000-0005-0000-0000-00005C3D0000}"/>
    <cellStyle name="20% - Accent6 2 2 70 4" xfId="15710" xr:uid="{00000000-0005-0000-0000-00005D3D0000}"/>
    <cellStyle name="20% - Accent6 2 2 70 5" xfId="15711" xr:uid="{00000000-0005-0000-0000-00005E3D0000}"/>
    <cellStyle name="20% - Accent6 2 2 70 6" xfId="15712" xr:uid="{00000000-0005-0000-0000-00005F3D0000}"/>
    <cellStyle name="20% - Accent6 2 2 70 7" xfId="15713" xr:uid="{00000000-0005-0000-0000-0000603D0000}"/>
    <cellStyle name="20% - Accent6 2 2 70 8" xfId="15714" xr:uid="{00000000-0005-0000-0000-0000613D0000}"/>
    <cellStyle name="20% - Accent6 2 2 70 9" xfId="15715" xr:uid="{00000000-0005-0000-0000-0000623D0000}"/>
    <cellStyle name="20% - Accent6 2 2 71" xfId="15716" xr:uid="{00000000-0005-0000-0000-0000633D0000}"/>
    <cellStyle name="20% - Accent6 2 2 71 10" xfId="15717" xr:uid="{00000000-0005-0000-0000-0000643D0000}"/>
    <cellStyle name="20% - Accent6 2 2 71 11" xfId="15718" xr:uid="{00000000-0005-0000-0000-0000653D0000}"/>
    <cellStyle name="20% - Accent6 2 2 71 12" xfId="15719" xr:uid="{00000000-0005-0000-0000-0000663D0000}"/>
    <cellStyle name="20% - Accent6 2 2 71 13" xfId="15720" xr:uid="{00000000-0005-0000-0000-0000673D0000}"/>
    <cellStyle name="20% - Accent6 2 2 71 14" xfId="15721" xr:uid="{00000000-0005-0000-0000-0000683D0000}"/>
    <cellStyle name="20% - Accent6 2 2 71 15" xfId="15722" xr:uid="{00000000-0005-0000-0000-0000693D0000}"/>
    <cellStyle name="20% - Accent6 2 2 71 16" xfId="15723" xr:uid="{00000000-0005-0000-0000-00006A3D0000}"/>
    <cellStyle name="20% - Accent6 2 2 71 17" xfId="15724" xr:uid="{00000000-0005-0000-0000-00006B3D0000}"/>
    <cellStyle name="20% - Accent6 2 2 71 18" xfId="15725" xr:uid="{00000000-0005-0000-0000-00006C3D0000}"/>
    <cellStyle name="20% - Accent6 2 2 71 19" xfId="15726" xr:uid="{00000000-0005-0000-0000-00006D3D0000}"/>
    <cellStyle name="20% - Accent6 2 2 71 2" xfId="15727" xr:uid="{00000000-0005-0000-0000-00006E3D0000}"/>
    <cellStyle name="20% - Accent6 2 2 71 3" xfId="15728" xr:uid="{00000000-0005-0000-0000-00006F3D0000}"/>
    <cellStyle name="20% - Accent6 2 2 71 4" xfId="15729" xr:uid="{00000000-0005-0000-0000-0000703D0000}"/>
    <cellStyle name="20% - Accent6 2 2 71 5" xfId="15730" xr:uid="{00000000-0005-0000-0000-0000713D0000}"/>
    <cellStyle name="20% - Accent6 2 2 71 6" xfId="15731" xr:uid="{00000000-0005-0000-0000-0000723D0000}"/>
    <cellStyle name="20% - Accent6 2 2 71 7" xfId="15732" xr:uid="{00000000-0005-0000-0000-0000733D0000}"/>
    <cellStyle name="20% - Accent6 2 2 71 8" xfId="15733" xr:uid="{00000000-0005-0000-0000-0000743D0000}"/>
    <cellStyle name="20% - Accent6 2 2 71 9" xfId="15734" xr:uid="{00000000-0005-0000-0000-0000753D0000}"/>
    <cellStyle name="20% - Accent6 2 2 72" xfId="15735" xr:uid="{00000000-0005-0000-0000-0000763D0000}"/>
    <cellStyle name="20% - Accent6 2 2 72 10" xfId="15736" xr:uid="{00000000-0005-0000-0000-0000773D0000}"/>
    <cellStyle name="20% - Accent6 2 2 72 11" xfId="15737" xr:uid="{00000000-0005-0000-0000-0000783D0000}"/>
    <cellStyle name="20% - Accent6 2 2 72 12" xfId="15738" xr:uid="{00000000-0005-0000-0000-0000793D0000}"/>
    <cellStyle name="20% - Accent6 2 2 72 13" xfId="15739" xr:uid="{00000000-0005-0000-0000-00007A3D0000}"/>
    <cellStyle name="20% - Accent6 2 2 72 14" xfId="15740" xr:uid="{00000000-0005-0000-0000-00007B3D0000}"/>
    <cellStyle name="20% - Accent6 2 2 72 15" xfId="15741" xr:uid="{00000000-0005-0000-0000-00007C3D0000}"/>
    <cellStyle name="20% - Accent6 2 2 72 16" xfId="15742" xr:uid="{00000000-0005-0000-0000-00007D3D0000}"/>
    <cellStyle name="20% - Accent6 2 2 72 17" xfId="15743" xr:uid="{00000000-0005-0000-0000-00007E3D0000}"/>
    <cellStyle name="20% - Accent6 2 2 72 18" xfId="15744" xr:uid="{00000000-0005-0000-0000-00007F3D0000}"/>
    <cellStyle name="20% - Accent6 2 2 72 19" xfId="15745" xr:uid="{00000000-0005-0000-0000-0000803D0000}"/>
    <cellStyle name="20% - Accent6 2 2 72 2" xfId="15746" xr:uid="{00000000-0005-0000-0000-0000813D0000}"/>
    <cellStyle name="20% - Accent6 2 2 72 3" xfId="15747" xr:uid="{00000000-0005-0000-0000-0000823D0000}"/>
    <cellStyle name="20% - Accent6 2 2 72 4" xfId="15748" xr:uid="{00000000-0005-0000-0000-0000833D0000}"/>
    <cellStyle name="20% - Accent6 2 2 72 5" xfId="15749" xr:uid="{00000000-0005-0000-0000-0000843D0000}"/>
    <cellStyle name="20% - Accent6 2 2 72 6" xfId="15750" xr:uid="{00000000-0005-0000-0000-0000853D0000}"/>
    <cellStyle name="20% - Accent6 2 2 72 7" xfId="15751" xr:uid="{00000000-0005-0000-0000-0000863D0000}"/>
    <cellStyle name="20% - Accent6 2 2 72 8" xfId="15752" xr:uid="{00000000-0005-0000-0000-0000873D0000}"/>
    <cellStyle name="20% - Accent6 2 2 72 9" xfId="15753" xr:uid="{00000000-0005-0000-0000-0000883D0000}"/>
    <cellStyle name="20% - Accent6 2 2 73" xfId="15754" xr:uid="{00000000-0005-0000-0000-0000893D0000}"/>
    <cellStyle name="20% - Accent6 2 2 73 10" xfId="15755" xr:uid="{00000000-0005-0000-0000-00008A3D0000}"/>
    <cellStyle name="20% - Accent6 2 2 73 11" xfId="15756" xr:uid="{00000000-0005-0000-0000-00008B3D0000}"/>
    <cellStyle name="20% - Accent6 2 2 73 12" xfId="15757" xr:uid="{00000000-0005-0000-0000-00008C3D0000}"/>
    <cellStyle name="20% - Accent6 2 2 73 13" xfId="15758" xr:uid="{00000000-0005-0000-0000-00008D3D0000}"/>
    <cellStyle name="20% - Accent6 2 2 73 14" xfId="15759" xr:uid="{00000000-0005-0000-0000-00008E3D0000}"/>
    <cellStyle name="20% - Accent6 2 2 73 15" xfId="15760" xr:uid="{00000000-0005-0000-0000-00008F3D0000}"/>
    <cellStyle name="20% - Accent6 2 2 73 16" xfId="15761" xr:uid="{00000000-0005-0000-0000-0000903D0000}"/>
    <cellStyle name="20% - Accent6 2 2 73 17" xfId="15762" xr:uid="{00000000-0005-0000-0000-0000913D0000}"/>
    <cellStyle name="20% - Accent6 2 2 73 18" xfId="15763" xr:uid="{00000000-0005-0000-0000-0000923D0000}"/>
    <cellStyle name="20% - Accent6 2 2 73 19" xfId="15764" xr:uid="{00000000-0005-0000-0000-0000933D0000}"/>
    <cellStyle name="20% - Accent6 2 2 73 2" xfId="15765" xr:uid="{00000000-0005-0000-0000-0000943D0000}"/>
    <cellStyle name="20% - Accent6 2 2 73 3" xfId="15766" xr:uid="{00000000-0005-0000-0000-0000953D0000}"/>
    <cellStyle name="20% - Accent6 2 2 73 4" xfId="15767" xr:uid="{00000000-0005-0000-0000-0000963D0000}"/>
    <cellStyle name="20% - Accent6 2 2 73 5" xfId="15768" xr:uid="{00000000-0005-0000-0000-0000973D0000}"/>
    <cellStyle name="20% - Accent6 2 2 73 6" xfId="15769" xr:uid="{00000000-0005-0000-0000-0000983D0000}"/>
    <cellStyle name="20% - Accent6 2 2 73 7" xfId="15770" xr:uid="{00000000-0005-0000-0000-0000993D0000}"/>
    <cellStyle name="20% - Accent6 2 2 73 8" xfId="15771" xr:uid="{00000000-0005-0000-0000-00009A3D0000}"/>
    <cellStyle name="20% - Accent6 2 2 73 9" xfId="15772" xr:uid="{00000000-0005-0000-0000-00009B3D0000}"/>
    <cellStyle name="20% - Accent6 2 2 74" xfId="15773" xr:uid="{00000000-0005-0000-0000-00009C3D0000}"/>
    <cellStyle name="20% - Accent6 2 2 74 10" xfId="15774" xr:uid="{00000000-0005-0000-0000-00009D3D0000}"/>
    <cellStyle name="20% - Accent6 2 2 74 11" xfId="15775" xr:uid="{00000000-0005-0000-0000-00009E3D0000}"/>
    <cellStyle name="20% - Accent6 2 2 74 12" xfId="15776" xr:uid="{00000000-0005-0000-0000-00009F3D0000}"/>
    <cellStyle name="20% - Accent6 2 2 74 13" xfId="15777" xr:uid="{00000000-0005-0000-0000-0000A03D0000}"/>
    <cellStyle name="20% - Accent6 2 2 74 14" xfId="15778" xr:uid="{00000000-0005-0000-0000-0000A13D0000}"/>
    <cellStyle name="20% - Accent6 2 2 74 15" xfId="15779" xr:uid="{00000000-0005-0000-0000-0000A23D0000}"/>
    <cellStyle name="20% - Accent6 2 2 74 16" xfId="15780" xr:uid="{00000000-0005-0000-0000-0000A33D0000}"/>
    <cellStyle name="20% - Accent6 2 2 74 17" xfId="15781" xr:uid="{00000000-0005-0000-0000-0000A43D0000}"/>
    <cellStyle name="20% - Accent6 2 2 74 18" xfId="15782" xr:uid="{00000000-0005-0000-0000-0000A53D0000}"/>
    <cellStyle name="20% - Accent6 2 2 74 19" xfId="15783" xr:uid="{00000000-0005-0000-0000-0000A63D0000}"/>
    <cellStyle name="20% - Accent6 2 2 74 2" xfId="15784" xr:uid="{00000000-0005-0000-0000-0000A73D0000}"/>
    <cellStyle name="20% - Accent6 2 2 74 3" xfId="15785" xr:uid="{00000000-0005-0000-0000-0000A83D0000}"/>
    <cellStyle name="20% - Accent6 2 2 74 4" xfId="15786" xr:uid="{00000000-0005-0000-0000-0000A93D0000}"/>
    <cellStyle name="20% - Accent6 2 2 74 5" xfId="15787" xr:uid="{00000000-0005-0000-0000-0000AA3D0000}"/>
    <cellStyle name="20% - Accent6 2 2 74 6" xfId="15788" xr:uid="{00000000-0005-0000-0000-0000AB3D0000}"/>
    <cellStyle name="20% - Accent6 2 2 74 7" xfId="15789" xr:uid="{00000000-0005-0000-0000-0000AC3D0000}"/>
    <cellStyle name="20% - Accent6 2 2 74 8" xfId="15790" xr:uid="{00000000-0005-0000-0000-0000AD3D0000}"/>
    <cellStyle name="20% - Accent6 2 2 74 9" xfId="15791" xr:uid="{00000000-0005-0000-0000-0000AE3D0000}"/>
    <cellStyle name="20% - Accent6 2 2 75" xfId="15792" xr:uid="{00000000-0005-0000-0000-0000AF3D0000}"/>
    <cellStyle name="20% - Accent6 2 2 75 10" xfId="15793" xr:uid="{00000000-0005-0000-0000-0000B03D0000}"/>
    <cellStyle name="20% - Accent6 2 2 75 11" xfId="15794" xr:uid="{00000000-0005-0000-0000-0000B13D0000}"/>
    <cellStyle name="20% - Accent6 2 2 75 12" xfId="15795" xr:uid="{00000000-0005-0000-0000-0000B23D0000}"/>
    <cellStyle name="20% - Accent6 2 2 75 13" xfId="15796" xr:uid="{00000000-0005-0000-0000-0000B33D0000}"/>
    <cellStyle name="20% - Accent6 2 2 75 14" xfId="15797" xr:uid="{00000000-0005-0000-0000-0000B43D0000}"/>
    <cellStyle name="20% - Accent6 2 2 75 15" xfId="15798" xr:uid="{00000000-0005-0000-0000-0000B53D0000}"/>
    <cellStyle name="20% - Accent6 2 2 75 16" xfId="15799" xr:uid="{00000000-0005-0000-0000-0000B63D0000}"/>
    <cellStyle name="20% - Accent6 2 2 75 17" xfId="15800" xr:uid="{00000000-0005-0000-0000-0000B73D0000}"/>
    <cellStyle name="20% - Accent6 2 2 75 18" xfId="15801" xr:uid="{00000000-0005-0000-0000-0000B83D0000}"/>
    <cellStyle name="20% - Accent6 2 2 75 19" xfId="15802" xr:uid="{00000000-0005-0000-0000-0000B93D0000}"/>
    <cellStyle name="20% - Accent6 2 2 75 2" xfId="15803" xr:uid="{00000000-0005-0000-0000-0000BA3D0000}"/>
    <cellStyle name="20% - Accent6 2 2 75 3" xfId="15804" xr:uid="{00000000-0005-0000-0000-0000BB3D0000}"/>
    <cellStyle name="20% - Accent6 2 2 75 4" xfId="15805" xr:uid="{00000000-0005-0000-0000-0000BC3D0000}"/>
    <cellStyle name="20% - Accent6 2 2 75 5" xfId="15806" xr:uid="{00000000-0005-0000-0000-0000BD3D0000}"/>
    <cellStyle name="20% - Accent6 2 2 75 6" xfId="15807" xr:uid="{00000000-0005-0000-0000-0000BE3D0000}"/>
    <cellStyle name="20% - Accent6 2 2 75 7" xfId="15808" xr:uid="{00000000-0005-0000-0000-0000BF3D0000}"/>
    <cellStyle name="20% - Accent6 2 2 75 8" xfId="15809" xr:uid="{00000000-0005-0000-0000-0000C03D0000}"/>
    <cellStyle name="20% - Accent6 2 2 75 9" xfId="15810" xr:uid="{00000000-0005-0000-0000-0000C13D0000}"/>
    <cellStyle name="20% - Accent6 2 2 76" xfId="15811" xr:uid="{00000000-0005-0000-0000-0000C23D0000}"/>
    <cellStyle name="20% - Accent6 2 2 77" xfId="15812" xr:uid="{00000000-0005-0000-0000-0000C33D0000}"/>
    <cellStyle name="20% - Accent6 2 2 78" xfId="15813" xr:uid="{00000000-0005-0000-0000-0000C43D0000}"/>
    <cellStyle name="20% - Accent6 2 2 79" xfId="15814" xr:uid="{00000000-0005-0000-0000-0000C53D0000}"/>
    <cellStyle name="20% - Accent6 2 2 8" xfId="15815" xr:uid="{00000000-0005-0000-0000-0000C63D0000}"/>
    <cellStyle name="20% - Accent6 2 2 8 10" xfId="15816" xr:uid="{00000000-0005-0000-0000-0000C73D0000}"/>
    <cellStyle name="20% - Accent6 2 2 8 11" xfId="15817" xr:uid="{00000000-0005-0000-0000-0000C83D0000}"/>
    <cellStyle name="20% - Accent6 2 2 8 12" xfId="15818" xr:uid="{00000000-0005-0000-0000-0000C93D0000}"/>
    <cellStyle name="20% - Accent6 2 2 8 13" xfId="15819" xr:uid="{00000000-0005-0000-0000-0000CA3D0000}"/>
    <cellStyle name="20% - Accent6 2 2 8 14" xfId="15820" xr:uid="{00000000-0005-0000-0000-0000CB3D0000}"/>
    <cellStyle name="20% - Accent6 2 2 8 15" xfId="15821" xr:uid="{00000000-0005-0000-0000-0000CC3D0000}"/>
    <cellStyle name="20% - Accent6 2 2 8 16" xfId="15822" xr:uid="{00000000-0005-0000-0000-0000CD3D0000}"/>
    <cellStyle name="20% - Accent6 2 2 8 17" xfId="15823" xr:uid="{00000000-0005-0000-0000-0000CE3D0000}"/>
    <cellStyle name="20% - Accent6 2 2 8 18" xfId="15824" xr:uid="{00000000-0005-0000-0000-0000CF3D0000}"/>
    <cellStyle name="20% - Accent6 2 2 8 19" xfId="15825" xr:uid="{00000000-0005-0000-0000-0000D03D0000}"/>
    <cellStyle name="20% - Accent6 2 2 8 2" xfId="15826" xr:uid="{00000000-0005-0000-0000-0000D13D0000}"/>
    <cellStyle name="20% - Accent6 2 2 8 3" xfId="15827" xr:uid="{00000000-0005-0000-0000-0000D23D0000}"/>
    <cellStyle name="20% - Accent6 2 2 8 4" xfId="15828" xr:uid="{00000000-0005-0000-0000-0000D33D0000}"/>
    <cellStyle name="20% - Accent6 2 2 8 5" xfId="15829" xr:uid="{00000000-0005-0000-0000-0000D43D0000}"/>
    <cellStyle name="20% - Accent6 2 2 8 6" xfId="15830" xr:uid="{00000000-0005-0000-0000-0000D53D0000}"/>
    <cellStyle name="20% - Accent6 2 2 8 7" xfId="15831" xr:uid="{00000000-0005-0000-0000-0000D63D0000}"/>
    <cellStyle name="20% - Accent6 2 2 8 8" xfId="15832" xr:uid="{00000000-0005-0000-0000-0000D73D0000}"/>
    <cellStyle name="20% - Accent6 2 2 8 9" xfId="15833" xr:uid="{00000000-0005-0000-0000-0000D83D0000}"/>
    <cellStyle name="20% - Accent6 2 2 80" xfId="15834" xr:uid="{00000000-0005-0000-0000-0000D93D0000}"/>
    <cellStyle name="20% - Accent6 2 2 81" xfId="15835" xr:uid="{00000000-0005-0000-0000-0000DA3D0000}"/>
    <cellStyle name="20% - Accent6 2 2 82" xfId="15836" xr:uid="{00000000-0005-0000-0000-0000DB3D0000}"/>
    <cellStyle name="20% - Accent6 2 2 83" xfId="15837" xr:uid="{00000000-0005-0000-0000-0000DC3D0000}"/>
    <cellStyle name="20% - Accent6 2 2 84" xfId="15838" xr:uid="{00000000-0005-0000-0000-0000DD3D0000}"/>
    <cellStyle name="20% - Accent6 2 2 85" xfId="15839" xr:uid="{00000000-0005-0000-0000-0000DE3D0000}"/>
    <cellStyle name="20% - Accent6 2 2 86" xfId="15840" xr:uid="{00000000-0005-0000-0000-0000DF3D0000}"/>
    <cellStyle name="20% - Accent6 2 2 87" xfId="15841" xr:uid="{00000000-0005-0000-0000-0000E03D0000}"/>
    <cellStyle name="20% - Accent6 2 2 88" xfId="15842" xr:uid="{00000000-0005-0000-0000-0000E13D0000}"/>
    <cellStyle name="20% - Accent6 2 2 89" xfId="15843" xr:uid="{00000000-0005-0000-0000-0000E23D0000}"/>
    <cellStyle name="20% - Accent6 2 2 9" xfId="15844" xr:uid="{00000000-0005-0000-0000-0000E33D0000}"/>
    <cellStyle name="20% - Accent6 2 2 9 10" xfId="15845" xr:uid="{00000000-0005-0000-0000-0000E43D0000}"/>
    <cellStyle name="20% - Accent6 2 2 9 11" xfId="15846" xr:uid="{00000000-0005-0000-0000-0000E53D0000}"/>
    <cellStyle name="20% - Accent6 2 2 9 12" xfId="15847" xr:uid="{00000000-0005-0000-0000-0000E63D0000}"/>
    <cellStyle name="20% - Accent6 2 2 9 13" xfId="15848" xr:uid="{00000000-0005-0000-0000-0000E73D0000}"/>
    <cellStyle name="20% - Accent6 2 2 9 14" xfId="15849" xr:uid="{00000000-0005-0000-0000-0000E83D0000}"/>
    <cellStyle name="20% - Accent6 2 2 9 15" xfId="15850" xr:uid="{00000000-0005-0000-0000-0000E93D0000}"/>
    <cellStyle name="20% - Accent6 2 2 9 16" xfId="15851" xr:uid="{00000000-0005-0000-0000-0000EA3D0000}"/>
    <cellStyle name="20% - Accent6 2 2 9 17" xfId="15852" xr:uid="{00000000-0005-0000-0000-0000EB3D0000}"/>
    <cellStyle name="20% - Accent6 2 2 9 18" xfId="15853" xr:uid="{00000000-0005-0000-0000-0000EC3D0000}"/>
    <cellStyle name="20% - Accent6 2 2 9 19" xfId="15854" xr:uid="{00000000-0005-0000-0000-0000ED3D0000}"/>
    <cellStyle name="20% - Accent6 2 2 9 2" xfId="15855" xr:uid="{00000000-0005-0000-0000-0000EE3D0000}"/>
    <cellStyle name="20% - Accent6 2 2 9 3" xfId="15856" xr:uid="{00000000-0005-0000-0000-0000EF3D0000}"/>
    <cellStyle name="20% - Accent6 2 2 9 4" xfId="15857" xr:uid="{00000000-0005-0000-0000-0000F03D0000}"/>
    <cellStyle name="20% - Accent6 2 2 9 5" xfId="15858" xr:uid="{00000000-0005-0000-0000-0000F13D0000}"/>
    <cellStyle name="20% - Accent6 2 2 9 6" xfId="15859" xr:uid="{00000000-0005-0000-0000-0000F23D0000}"/>
    <cellStyle name="20% - Accent6 2 2 9 7" xfId="15860" xr:uid="{00000000-0005-0000-0000-0000F33D0000}"/>
    <cellStyle name="20% - Accent6 2 2 9 8" xfId="15861" xr:uid="{00000000-0005-0000-0000-0000F43D0000}"/>
    <cellStyle name="20% - Accent6 2 2 9 9" xfId="15862" xr:uid="{00000000-0005-0000-0000-0000F53D0000}"/>
    <cellStyle name="20% - Accent6 2 2 90" xfId="15863" xr:uid="{00000000-0005-0000-0000-0000F63D0000}"/>
    <cellStyle name="20% - Accent6 2 2 91" xfId="15864" xr:uid="{00000000-0005-0000-0000-0000F73D0000}"/>
    <cellStyle name="20% - Accent6 2 2 92" xfId="15865" xr:uid="{00000000-0005-0000-0000-0000F83D0000}"/>
    <cellStyle name="20% - Accent6 2 2 93" xfId="15866" xr:uid="{00000000-0005-0000-0000-0000F93D0000}"/>
    <cellStyle name="20% - Accent6 2 20" xfId="15867" xr:uid="{00000000-0005-0000-0000-0000FA3D0000}"/>
    <cellStyle name="20% - Accent6 2 20 10" xfId="15868" xr:uid="{00000000-0005-0000-0000-0000FB3D0000}"/>
    <cellStyle name="20% - Accent6 2 20 11" xfId="15869" xr:uid="{00000000-0005-0000-0000-0000FC3D0000}"/>
    <cellStyle name="20% - Accent6 2 20 12" xfId="15870" xr:uid="{00000000-0005-0000-0000-0000FD3D0000}"/>
    <cellStyle name="20% - Accent6 2 20 13" xfId="15871" xr:uid="{00000000-0005-0000-0000-0000FE3D0000}"/>
    <cellStyle name="20% - Accent6 2 20 14" xfId="15872" xr:uid="{00000000-0005-0000-0000-0000FF3D0000}"/>
    <cellStyle name="20% - Accent6 2 20 15" xfId="15873" xr:uid="{00000000-0005-0000-0000-0000003E0000}"/>
    <cellStyle name="20% - Accent6 2 20 16" xfId="15874" xr:uid="{00000000-0005-0000-0000-0000013E0000}"/>
    <cellStyle name="20% - Accent6 2 20 17" xfId="15875" xr:uid="{00000000-0005-0000-0000-0000023E0000}"/>
    <cellStyle name="20% - Accent6 2 20 18" xfId="15876" xr:uid="{00000000-0005-0000-0000-0000033E0000}"/>
    <cellStyle name="20% - Accent6 2 20 19" xfId="15877" xr:uid="{00000000-0005-0000-0000-0000043E0000}"/>
    <cellStyle name="20% - Accent6 2 20 2" xfId="15878" xr:uid="{00000000-0005-0000-0000-0000053E0000}"/>
    <cellStyle name="20% - Accent6 2 20 3" xfId="15879" xr:uid="{00000000-0005-0000-0000-0000063E0000}"/>
    <cellStyle name="20% - Accent6 2 20 4" xfId="15880" xr:uid="{00000000-0005-0000-0000-0000073E0000}"/>
    <cellStyle name="20% - Accent6 2 20 5" xfId="15881" xr:uid="{00000000-0005-0000-0000-0000083E0000}"/>
    <cellStyle name="20% - Accent6 2 20 6" xfId="15882" xr:uid="{00000000-0005-0000-0000-0000093E0000}"/>
    <cellStyle name="20% - Accent6 2 20 7" xfId="15883" xr:uid="{00000000-0005-0000-0000-00000A3E0000}"/>
    <cellStyle name="20% - Accent6 2 20 8" xfId="15884" xr:uid="{00000000-0005-0000-0000-00000B3E0000}"/>
    <cellStyle name="20% - Accent6 2 20 9" xfId="15885" xr:uid="{00000000-0005-0000-0000-00000C3E0000}"/>
    <cellStyle name="20% - Accent6 2 21" xfId="15886" xr:uid="{00000000-0005-0000-0000-00000D3E0000}"/>
    <cellStyle name="20% - Accent6 2 21 10" xfId="15887" xr:uid="{00000000-0005-0000-0000-00000E3E0000}"/>
    <cellStyle name="20% - Accent6 2 21 11" xfId="15888" xr:uid="{00000000-0005-0000-0000-00000F3E0000}"/>
    <cellStyle name="20% - Accent6 2 21 12" xfId="15889" xr:uid="{00000000-0005-0000-0000-0000103E0000}"/>
    <cellStyle name="20% - Accent6 2 21 13" xfId="15890" xr:uid="{00000000-0005-0000-0000-0000113E0000}"/>
    <cellStyle name="20% - Accent6 2 21 14" xfId="15891" xr:uid="{00000000-0005-0000-0000-0000123E0000}"/>
    <cellStyle name="20% - Accent6 2 21 15" xfId="15892" xr:uid="{00000000-0005-0000-0000-0000133E0000}"/>
    <cellStyle name="20% - Accent6 2 21 16" xfId="15893" xr:uid="{00000000-0005-0000-0000-0000143E0000}"/>
    <cellStyle name="20% - Accent6 2 21 17" xfId="15894" xr:uid="{00000000-0005-0000-0000-0000153E0000}"/>
    <cellStyle name="20% - Accent6 2 21 18" xfId="15895" xr:uid="{00000000-0005-0000-0000-0000163E0000}"/>
    <cellStyle name="20% - Accent6 2 21 19" xfId="15896" xr:uid="{00000000-0005-0000-0000-0000173E0000}"/>
    <cellStyle name="20% - Accent6 2 21 2" xfId="15897" xr:uid="{00000000-0005-0000-0000-0000183E0000}"/>
    <cellStyle name="20% - Accent6 2 21 3" xfId="15898" xr:uid="{00000000-0005-0000-0000-0000193E0000}"/>
    <cellStyle name="20% - Accent6 2 21 4" xfId="15899" xr:uid="{00000000-0005-0000-0000-00001A3E0000}"/>
    <cellStyle name="20% - Accent6 2 21 5" xfId="15900" xr:uid="{00000000-0005-0000-0000-00001B3E0000}"/>
    <cellStyle name="20% - Accent6 2 21 6" xfId="15901" xr:uid="{00000000-0005-0000-0000-00001C3E0000}"/>
    <cellStyle name="20% - Accent6 2 21 7" xfId="15902" xr:uid="{00000000-0005-0000-0000-00001D3E0000}"/>
    <cellStyle name="20% - Accent6 2 21 8" xfId="15903" xr:uid="{00000000-0005-0000-0000-00001E3E0000}"/>
    <cellStyle name="20% - Accent6 2 21 9" xfId="15904" xr:uid="{00000000-0005-0000-0000-00001F3E0000}"/>
    <cellStyle name="20% - Accent6 2 22" xfId="15905" xr:uid="{00000000-0005-0000-0000-0000203E0000}"/>
    <cellStyle name="20% - Accent6 2 22 10" xfId="15906" xr:uid="{00000000-0005-0000-0000-0000213E0000}"/>
    <cellStyle name="20% - Accent6 2 22 11" xfId="15907" xr:uid="{00000000-0005-0000-0000-0000223E0000}"/>
    <cellStyle name="20% - Accent6 2 22 12" xfId="15908" xr:uid="{00000000-0005-0000-0000-0000233E0000}"/>
    <cellStyle name="20% - Accent6 2 22 13" xfId="15909" xr:uid="{00000000-0005-0000-0000-0000243E0000}"/>
    <cellStyle name="20% - Accent6 2 22 14" xfId="15910" xr:uid="{00000000-0005-0000-0000-0000253E0000}"/>
    <cellStyle name="20% - Accent6 2 22 15" xfId="15911" xr:uid="{00000000-0005-0000-0000-0000263E0000}"/>
    <cellStyle name="20% - Accent6 2 22 16" xfId="15912" xr:uid="{00000000-0005-0000-0000-0000273E0000}"/>
    <cellStyle name="20% - Accent6 2 22 17" xfId="15913" xr:uid="{00000000-0005-0000-0000-0000283E0000}"/>
    <cellStyle name="20% - Accent6 2 22 18" xfId="15914" xr:uid="{00000000-0005-0000-0000-0000293E0000}"/>
    <cellStyle name="20% - Accent6 2 22 19" xfId="15915" xr:uid="{00000000-0005-0000-0000-00002A3E0000}"/>
    <cellStyle name="20% - Accent6 2 22 2" xfId="15916" xr:uid="{00000000-0005-0000-0000-00002B3E0000}"/>
    <cellStyle name="20% - Accent6 2 22 3" xfId="15917" xr:uid="{00000000-0005-0000-0000-00002C3E0000}"/>
    <cellStyle name="20% - Accent6 2 22 4" xfId="15918" xr:uid="{00000000-0005-0000-0000-00002D3E0000}"/>
    <cellStyle name="20% - Accent6 2 22 5" xfId="15919" xr:uid="{00000000-0005-0000-0000-00002E3E0000}"/>
    <cellStyle name="20% - Accent6 2 22 6" xfId="15920" xr:uid="{00000000-0005-0000-0000-00002F3E0000}"/>
    <cellStyle name="20% - Accent6 2 22 7" xfId="15921" xr:uid="{00000000-0005-0000-0000-0000303E0000}"/>
    <cellStyle name="20% - Accent6 2 22 8" xfId="15922" xr:uid="{00000000-0005-0000-0000-0000313E0000}"/>
    <cellStyle name="20% - Accent6 2 22 9" xfId="15923" xr:uid="{00000000-0005-0000-0000-0000323E0000}"/>
    <cellStyle name="20% - Accent6 2 23" xfId="15924" xr:uid="{00000000-0005-0000-0000-0000333E0000}"/>
    <cellStyle name="20% - Accent6 2 23 10" xfId="15925" xr:uid="{00000000-0005-0000-0000-0000343E0000}"/>
    <cellStyle name="20% - Accent6 2 23 11" xfId="15926" xr:uid="{00000000-0005-0000-0000-0000353E0000}"/>
    <cellStyle name="20% - Accent6 2 23 12" xfId="15927" xr:uid="{00000000-0005-0000-0000-0000363E0000}"/>
    <cellStyle name="20% - Accent6 2 23 13" xfId="15928" xr:uid="{00000000-0005-0000-0000-0000373E0000}"/>
    <cellStyle name="20% - Accent6 2 23 14" xfId="15929" xr:uid="{00000000-0005-0000-0000-0000383E0000}"/>
    <cellStyle name="20% - Accent6 2 23 15" xfId="15930" xr:uid="{00000000-0005-0000-0000-0000393E0000}"/>
    <cellStyle name="20% - Accent6 2 23 16" xfId="15931" xr:uid="{00000000-0005-0000-0000-00003A3E0000}"/>
    <cellStyle name="20% - Accent6 2 23 17" xfId="15932" xr:uid="{00000000-0005-0000-0000-00003B3E0000}"/>
    <cellStyle name="20% - Accent6 2 23 18" xfId="15933" xr:uid="{00000000-0005-0000-0000-00003C3E0000}"/>
    <cellStyle name="20% - Accent6 2 23 19" xfId="15934" xr:uid="{00000000-0005-0000-0000-00003D3E0000}"/>
    <cellStyle name="20% - Accent6 2 23 2" xfId="15935" xr:uid="{00000000-0005-0000-0000-00003E3E0000}"/>
    <cellStyle name="20% - Accent6 2 23 3" xfId="15936" xr:uid="{00000000-0005-0000-0000-00003F3E0000}"/>
    <cellStyle name="20% - Accent6 2 23 4" xfId="15937" xr:uid="{00000000-0005-0000-0000-0000403E0000}"/>
    <cellStyle name="20% - Accent6 2 23 5" xfId="15938" xr:uid="{00000000-0005-0000-0000-0000413E0000}"/>
    <cellStyle name="20% - Accent6 2 23 6" xfId="15939" xr:uid="{00000000-0005-0000-0000-0000423E0000}"/>
    <cellStyle name="20% - Accent6 2 23 7" xfId="15940" xr:uid="{00000000-0005-0000-0000-0000433E0000}"/>
    <cellStyle name="20% - Accent6 2 23 8" xfId="15941" xr:uid="{00000000-0005-0000-0000-0000443E0000}"/>
    <cellStyle name="20% - Accent6 2 23 9" xfId="15942" xr:uid="{00000000-0005-0000-0000-0000453E0000}"/>
    <cellStyle name="20% - Accent6 2 24" xfId="15943" xr:uid="{00000000-0005-0000-0000-0000463E0000}"/>
    <cellStyle name="20% - Accent6 2 24 10" xfId="15944" xr:uid="{00000000-0005-0000-0000-0000473E0000}"/>
    <cellStyle name="20% - Accent6 2 24 11" xfId="15945" xr:uid="{00000000-0005-0000-0000-0000483E0000}"/>
    <cellStyle name="20% - Accent6 2 24 12" xfId="15946" xr:uid="{00000000-0005-0000-0000-0000493E0000}"/>
    <cellStyle name="20% - Accent6 2 24 13" xfId="15947" xr:uid="{00000000-0005-0000-0000-00004A3E0000}"/>
    <cellStyle name="20% - Accent6 2 24 14" xfId="15948" xr:uid="{00000000-0005-0000-0000-00004B3E0000}"/>
    <cellStyle name="20% - Accent6 2 24 15" xfId="15949" xr:uid="{00000000-0005-0000-0000-00004C3E0000}"/>
    <cellStyle name="20% - Accent6 2 24 16" xfId="15950" xr:uid="{00000000-0005-0000-0000-00004D3E0000}"/>
    <cellStyle name="20% - Accent6 2 24 17" xfId="15951" xr:uid="{00000000-0005-0000-0000-00004E3E0000}"/>
    <cellStyle name="20% - Accent6 2 24 18" xfId="15952" xr:uid="{00000000-0005-0000-0000-00004F3E0000}"/>
    <cellStyle name="20% - Accent6 2 24 19" xfId="15953" xr:uid="{00000000-0005-0000-0000-0000503E0000}"/>
    <cellStyle name="20% - Accent6 2 24 2" xfId="15954" xr:uid="{00000000-0005-0000-0000-0000513E0000}"/>
    <cellStyle name="20% - Accent6 2 24 3" xfId="15955" xr:uid="{00000000-0005-0000-0000-0000523E0000}"/>
    <cellStyle name="20% - Accent6 2 24 4" xfId="15956" xr:uid="{00000000-0005-0000-0000-0000533E0000}"/>
    <cellStyle name="20% - Accent6 2 24 5" xfId="15957" xr:uid="{00000000-0005-0000-0000-0000543E0000}"/>
    <cellStyle name="20% - Accent6 2 24 6" xfId="15958" xr:uid="{00000000-0005-0000-0000-0000553E0000}"/>
    <cellStyle name="20% - Accent6 2 24 7" xfId="15959" xr:uid="{00000000-0005-0000-0000-0000563E0000}"/>
    <cellStyle name="20% - Accent6 2 24 8" xfId="15960" xr:uid="{00000000-0005-0000-0000-0000573E0000}"/>
    <cellStyle name="20% - Accent6 2 24 9" xfId="15961" xr:uid="{00000000-0005-0000-0000-0000583E0000}"/>
    <cellStyle name="20% - Accent6 2 25" xfId="15962" xr:uid="{00000000-0005-0000-0000-0000593E0000}"/>
    <cellStyle name="20% - Accent6 2 25 10" xfId="15963" xr:uid="{00000000-0005-0000-0000-00005A3E0000}"/>
    <cellStyle name="20% - Accent6 2 25 11" xfId="15964" xr:uid="{00000000-0005-0000-0000-00005B3E0000}"/>
    <cellStyle name="20% - Accent6 2 25 12" xfId="15965" xr:uid="{00000000-0005-0000-0000-00005C3E0000}"/>
    <cellStyle name="20% - Accent6 2 25 13" xfId="15966" xr:uid="{00000000-0005-0000-0000-00005D3E0000}"/>
    <cellStyle name="20% - Accent6 2 25 14" xfId="15967" xr:uid="{00000000-0005-0000-0000-00005E3E0000}"/>
    <cellStyle name="20% - Accent6 2 25 15" xfId="15968" xr:uid="{00000000-0005-0000-0000-00005F3E0000}"/>
    <cellStyle name="20% - Accent6 2 25 16" xfId="15969" xr:uid="{00000000-0005-0000-0000-0000603E0000}"/>
    <cellStyle name="20% - Accent6 2 25 17" xfId="15970" xr:uid="{00000000-0005-0000-0000-0000613E0000}"/>
    <cellStyle name="20% - Accent6 2 25 18" xfId="15971" xr:uid="{00000000-0005-0000-0000-0000623E0000}"/>
    <cellStyle name="20% - Accent6 2 25 19" xfId="15972" xr:uid="{00000000-0005-0000-0000-0000633E0000}"/>
    <cellStyle name="20% - Accent6 2 25 2" xfId="15973" xr:uid="{00000000-0005-0000-0000-0000643E0000}"/>
    <cellStyle name="20% - Accent6 2 25 3" xfId="15974" xr:uid="{00000000-0005-0000-0000-0000653E0000}"/>
    <cellStyle name="20% - Accent6 2 25 4" xfId="15975" xr:uid="{00000000-0005-0000-0000-0000663E0000}"/>
    <cellStyle name="20% - Accent6 2 25 5" xfId="15976" xr:uid="{00000000-0005-0000-0000-0000673E0000}"/>
    <cellStyle name="20% - Accent6 2 25 6" xfId="15977" xr:uid="{00000000-0005-0000-0000-0000683E0000}"/>
    <cellStyle name="20% - Accent6 2 25 7" xfId="15978" xr:uid="{00000000-0005-0000-0000-0000693E0000}"/>
    <cellStyle name="20% - Accent6 2 25 8" xfId="15979" xr:uid="{00000000-0005-0000-0000-00006A3E0000}"/>
    <cellStyle name="20% - Accent6 2 25 9" xfId="15980" xr:uid="{00000000-0005-0000-0000-00006B3E0000}"/>
    <cellStyle name="20% - Accent6 2 26" xfId="15981" xr:uid="{00000000-0005-0000-0000-00006C3E0000}"/>
    <cellStyle name="20% - Accent6 2 26 10" xfId="15982" xr:uid="{00000000-0005-0000-0000-00006D3E0000}"/>
    <cellStyle name="20% - Accent6 2 26 11" xfId="15983" xr:uid="{00000000-0005-0000-0000-00006E3E0000}"/>
    <cellStyle name="20% - Accent6 2 26 12" xfId="15984" xr:uid="{00000000-0005-0000-0000-00006F3E0000}"/>
    <cellStyle name="20% - Accent6 2 26 13" xfId="15985" xr:uid="{00000000-0005-0000-0000-0000703E0000}"/>
    <cellStyle name="20% - Accent6 2 26 14" xfId="15986" xr:uid="{00000000-0005-0000-0000-0000713E0000}"/>
    <cellStyle name="20% - Accent6 2 26 15" xfId="15987" xr:uid="{00000000-0005-0000-0000-0000723E0000}"/>
    <cellStyle name="20% - Accent6 2 26 16" xfId="15988" xr:uid="{00000000-0005-0000-0000-0000733E0000}"/>
    <cellStyle name="20% - Accent6 2 26 17" xfId="15989" xr:uid="{00000000-0005-0000-0000-0000743E0000}"/>
    <cellStyle name="20% - Accent6 2 26 18" xfId="15990" xr:uid="{00000000-0005-0000-0000-0000753E0000}"/>
    <cellStyle name="20% - Accent6 2 26 19" xfId="15991" xr:uid="{00000000-0005-0000-0000-0000763E0000}"/>
    <cellStyle name="20% - Accent6 2 26 2" xfId="15992" xr:uid="{00000000-0005-0000-0000-0000773E0000}"/>
    <cellStyle name="20% - Accent6 2 26 3" xfId="15993" xr:uid="{00000000-0005-0000-0000-0000783E0000}"/>
    <cellStyle name="20% - Accent6 2 26 4" xfId="15994" xr:uid="{00000000-0005-0000-0000-0000793E0000}"/>
    <cellStyle name="20% - Accent6 2 26 5" xfId="15995" xr:uid="{00000000-0005-0000-0000-00007A3E0000}"/>
    <cellStyle name="20% - Accent6 2 26 6" xfId="15996" xr:uid="{00000000-0005-0000-0000-00007B3E0000}"/>
    <cellStyle name="20% - Accent6 2 26 7" xfId="15997" xr:uid="{00000000-0005-0000-0000-00007C3E0000}"/>
    <cellStyle name="20% - Accent6 2 26 8" xfId="15998" xr:uid="{00000000-0005-0000-0000-00007D3E0000}"/>
    <cellStyle name="20% - Accent6 2 26 9" xfId="15999" xr:uid="{00000000-0005-0000-0000-00007E3E0000}"/>
    <cellStyle name="20% - Accent6 2 27" xfId="16000" xr:uid="{00000000-0005-0000-0000-00007F3E0000}"/>
    <cellStyle name="20% - Accent6 2 27 10" xfId="16001" xr:uid="{00000000-0005-0000-0000-0000803E0000}"/>
    <cellStyle name="20% - Accent6 2 27 11" xfId="16002" xr:uid="{00000000-0005-0000-0000-0000813E0000}"/>
    <cellStyle name="20% - Accent6 2 27 12" xfId="16003" xr:uid="{00000000-0005-0000-0000-0000823E0000}"/>
    <cellStyle name="20% - Accent6 2 27 13" xfId="16004" xr:uid="{00000000-0005-0000-0000-0000833E0000}"/>
    <cellStyle name="20% - Accent6 2 27 14" xfId="16005" xr:uid="{00000000-0005-0000-0000-0000843E0000}"/>
    <cellStyle name="20% - Accent6 2 27 15" xfId="16006" xr:uid="{00000000-0005-0000-0000-0000853E0000}"/>
    <cellStyle name="20% - Accent6 2 27 16" xfId="16007" xr:uid="{00000000-0005-0000-0000-0000863E0000}"/>
    <cellStyle name="20% - Accent6 2 27 17" xfId="16008" xr:uid="{00000000-0005-0000-0000-0000873E0000}"/>
    <cellStyle name="20% - Accent6 2 27 18" xfId="16009" xr:uid="{00000000-0005-0000-0000-0000883E0000}"/>
    <cellStyle name="20% - Accent6 2 27 19" xfId="16010" xr:uid="{00000000-0005-0000-0000-0000893E0000}"/>
    <cellStyle name="20% - Accent6 2 27 2" xfId="16011" xr:uid="{00000000-0005-0000-0000-00008A3E0000}"/>
    <cellStyle name="20% - Accent6 2 27 3" xfId="16012" xr:uid="{00000000-0005-0000-0000-00008B3E0000}"/>
    <cellStyle name="20% - Accent6 2 27 4" xfId="16013" xr:uid="{00000000-0005-0000-0000-00008C3E0000}"/>
    <cellStyle name="20% - Accent6 2 27 5" xfId="16014" xr:uid="{00000000-0005-0000-0000-00008D3E0000}"/>
    <cellStyle name="20% - Accent6 2 27 6" xfId="16015" xr:uid="{00000000-0005-0000-0000-00008E3E0000}"/>
    <cellStyle name="20% - Accent6 2 27 7" xfId="16016" xr:uid="{00000000-0005-0000-0000-00008F3E0000}"/>
    <cellStyle name="20% - Accent6 2 27 8" xfId="16017" xr:uid="{00000000-0005-0000-0000-0000903E0000}"/>
    <cellStyle name="20% - Accent6 2 27 9" xfId="16018" xr:uid="{00000000-0005-0000-0000-0000913E0000}"/>
    <cellStyle name="20% - Accent6 2 28" xfId="16019" xr:uid="{00000000-0005-0000-0000-0000923E0000}"/>
    <cellStyle name="20% - Accent6 2 28 10" xfId="16020" xr:uid="{00000000-0005-0000-0000-0000933E0000}"/>
    <cellStyle name="20% - Accent6 2 28 11" xfId="16021" xr:uid="{00000000-0005-0000-0000-0000943E0000}"/>
    <cellStyle name="20% - Accent6 2 28 12" xfId="16022" xr:uid="{00000000-0005-0000-0000-0000953E0000}"/>
    <cellStyle name="20% - Accent6 2 28 13" xfId="16023" xr:uid="{00000000-0005-0000-0000-0000963E0000}"/>
    <cellStyle name="20% - Accent6 2 28 14" xfId="16024" xr:uid="{00000000-0005-0000-0000-0000973E0000}"/>
    <cellStyle name="20% - Accent6 2 28 15" xfId="16025" xr:uid="{00000000-0005-0000-0000-0000983E0000}"/>
    <cellStyle name="20% - Accent6 2 28 16" xfId="16026" xr:uid="{00000000-0005-0000-0000-0000993E0000}"/>
    <cellStyle name="20% - Accent6 2 28 17" xfId="16027" xr:uid="{00000000-0005-0000-0000-00009A3E0000}"/>
    <cellStyle name="20% - Accent6 2 28 18" xfId="16028" xr:uid="{00000000-0005-0000-0000-00009B3E0000}"/>
    <cellStyle name="20% - Accent6 2 28 19" xfId="16029" xr:uid="{00000000-0005-0000-0000-00009C3E0000}"/>
    <cellStyle name="20% - Accent6 2 28 2" xfId="16030" xr:uid="{00000000-0005-0000-0000-00009D3E0000}"/>
    <cellStyle name="20% - Accent6 2 28 3" xfId="16031" xr:uid="{00000000-0005-0000-0000-00009E3E0000}"/>
    <cellStyle name="20% - Accent6 2 28 4" xfId="16032" xr:uid="{00000000-0005-0000-0000-00009F3E0000}"/>
    <cellStyle name="20% - Accent6 2 28 5" xfId="16033" xr:uid="{00000000-0005-0000-0000-0000A03E0000}"/>
    <cellStyle name="20% - Accent6 2 28 6" xfId="16034" xr:uid="{00000000-0005-0000-0000-0000A13E0000}"/>
    <cellStyle name="20% - Accent6 2 28 7" xfId="16035" xr:uid="{00000000-0005-0000-0000-0000A23E0000}"/>
    <cellStyle name="20% - Accent6 2 28 8" xfId="16036" xr:uid="{00000000-0005-0000-0000-0000A33E0000}"/>
    <cellStyle name="20% - Accent6 2 28 9" xfId="16037" xr:uid="{00000000-0005-0000-0000-0000A43E0000}"/>
    <cellStyle name="20% - Accent6 2 29" xfId="16038" xr:uid="{00000000-0005-0000-0000-0000A53E0000}"/>
    <cellStyle name="20% - Accent6 2 29 10" xfId="16039" xr:uid="{00000000-0005-0000-0000-0000A63E0000}"/>
    <cellStyle name="20% - Accent6 2 29 11" xfId="16040" xr:uid="{00000000-0005-0000-0000-0000A73E0000}"/>
    <cellStyle name="20% - Accent6 2 29 12" xfId="16041" xr:uid="{00000000-0005-0000-0000-0000A83E0000}"/>
    <cellStyle name="20% - Accent6 2 29 13" xfId="16042" xr:uid="{00000000-0005-0000-0000-0000A93E0000}"/>
    <cellStyle name="20% - Accent6 2 29 14" xfId="16043" xr:uid="{00000000-0005-0000-0000-0000AA3E0000}"/>
    <cellStyle name="20% - Accent6 2 29 15" xfId="16044" xr:uid="{00000000-0005-0000-0000-0000AB3E0000}"/>
    <cellStyle name="20% - Accent6 2 29 16" xfId="16045" xr:uid="{00000000-0005-0000-0000-0000AC3E0000}"/>
    <cellStyle name="20% - Accent6 2 29 17" xfId="16046" xr:uid="{00000000-0005-0000-0000-0000AD3E0000}"/>
    <cellStyle name="20% - Accent6 2 29 18" xfId="16047" xr:uid="{00000000-0005-0000-0000-0000AE3E0000}"/>
    <cellStyle name="20% - Accent6 2 29 19" xfId="16048" xr:uid="{00000000-0005-0000-0000-0000AF3E0000}"/>
    <cellStyle name="20% - Accent6 2 29 2" xfId="16049" xr:uid="{00000000-0005-0000-0000-0000B03E0000}"/>
    <cellStyle name="20% - Accent6 2 29 3" xfId="16050" xr:uid="{00000000-0005-0000-0000-0000B13E0000}"/>
    <cellStyle name="20% - Accent6 2 29 4" xfId="16051" xr:uid="{00000000-0005-0000-0000-0000B23E0000}"/>
    <cellStyle name="20% - Accent6 2 29 5" xfId="16052" xr:uid="{00000000-0005-0000-0000-0000B33E0000}"/>
    <cellStyle name="20% - Accent6 2 29 6" xfId="16053" xr:uid="{00000000-0005-0000-0000-0000B43E0000}"/>
    <cellStyle name="20% - Accent6 2 29 7" xfId="16054" xr:uid="{00000000-0005-0000-0000-0000B53E0000}"/>
    <cellStyle name="20% - Accent6 2 29 8" xfId="16055" xr:uid="{00000000-0005-0000-0000-0000B63E0000}"/>
    <cellStyle name="20% - Accent6 2 29 9" xfId="16056" xr:uid="{00000000-0005-0000-0000-0000B73E0000}"/>
    <cellStyle name="20% - Accent6 2 3" xfId="16057" xr:uid="{00000000-0005-0000-0000-0000B83E0000}"/>
    <cellStyle name="20% - Accent6 2 3 10" xfId="16058" xr:uid="{00000000-0005-0000-0000-0000B93E0000}"/>
    <cellStyle name="20% - Accent6 2 3 11" xfId="16059" xr:uid="{00000000-0005-0000-0000-0000BA3E0000}"/>
    <cellStyle name="20% - Accent6 2 3 12" xfId="16060" xr:uid="{00000000-0005-0000-0000-0000BB3E0000}"/>
    <cellStyle name="20% - Accent6 2 3 13" xfId="16061" xr:uid="{00000000-0005-0000-0000-0000BC3E0000}"/>
    <cellStyle name="20% - Accent6 2 3 14" xfId="16062" xr:uid="{00000000-0005-0000-0000-0000BD3E0000}"/>
    <cellStyle name="20% - Accent6 2 3 15" xfId="16063" xr:uid="{00000000-0005-0000-0000-0000BE3E0000}"/>
    <cellStyle name="20% - Accent6 2 3 16" xfId="16064" xr:uid="{00000000-0005-0000-0000-0000BF3E0000}"/>
    <cellStyle name="20% - Accent6 2 3 17" xfId="16065" xr:uid="{00000000-0005-0000-0000-0000C03E0000}"/>
    <cellStyle name="20% - Accent6 2 3 18" xfId="16066" xr:uid="{00000000-0005-0000-0000-0000C13E0000}"/>
    <cellStyle name="20% - Accent6 2 3 19" xfId="16067" xr:uid="{00000000-0005-0000-0000-0000C23E0000}"/>
    <cellStyle name="20% - Accent6 2 3 2" xfId="16068" xr:uid="{00000000-0005-0000-0000-0000C33E0000}"/>
    <cellStyle name="20% - Accent6 2 3 3" xfId="16069" xr:uid="{00000000-0005-0000-0000-0000C43E0000}"/>
    <cellStyle name="20% - Accent6 2 3 4" xfId="16070" xr:uid="{00000000-0005-0000-0000-0000C53E0000}"/>
    <cellStyle name="20% - Accent6 2 3 5" xfId="16071" xr:uid="{00000000-0005-0000-0000-0000C63E0000}"/>
    <cellStyle name="20% - Accent6 2 3 6" xfId="16072" xr:uid="{00000000-0005-0000-0000-0000C73E0000}"/>
    <cellStyle name="20% - Accent6 2 3 7" xfId="16073" xr:uid="{00000000-0005-0000-0000-0000C83E0000}"/>
    <cellStyle name="20% - Accent6 2 3 8" xfId="16074" xr:uid="{00000000-0005-0000-0000-0000C93E0000}"/>
    <cellStyle name="20% - Accent6 2 3 9" xfId="16075" xr:uid="{00000000-0005-0000-0000-0000CA3E0000}"/>
    <cellStyle name="20% - Accent6 2 30" xfId="16076" xr:uid="{00000000-0005-0000-0000-0000CB3E0000}"/>
    <cellStyle name="20% - Accent6 2 30 10" xfId="16077" xr:uid="{00000000-0005-0000-0000-0000CC3E0000}"/>
    <cellStyle name="20% - Accent6 2 30 11" xfId="16078" xr:uid="{00000000-0005-0000-0000-0000CD3E0000}"/>
    <cellStyle name="20% - Accent6 2 30 12" xfId="16079" xr:uid="{00000000-0005-0000-0000-0000CE3E0000}"/>
    <cellStyle name="20% - Accent6 2 30 13" xfId="16080" xr:uid="{00000000-0005-0000-0000-0000CF3E0000}"/>
    <cellStyle name="20% - Accent6 2 30 14" xfId="16081" xr:uid="{00000000-0005-0000-0000-0000D03E0000}"/>
    <cellStyle name="20% - Accent6 2 30 15" xfId="16082" xr:uid="{00000000-0005-0000-0000-0000D13E0000}"/>
    <cellStyle name="20% - Accent6 2 30 16" xfId="16083" xr:uid="{00000000-0005-0000-0000-0000D23E0000}"/>
    <cellStyle name="20% - Accent6 2 30 17" xfId="16084" xr:uid="{00000000-0005-0000-0000-0000D33E0000}"/>
    <cellStyle name="20% - Accent6 2 30 18" xfId="16085" xr:uid="{00000000-0005-0000-0000-0000D43E0000}"/>
    <cellStyle name="20% - Accent6 2 30 19" xfId="16086" xr:uid="{00000000-0005-0000-0000-0000D53E0000}"/>
    <cellStyle name="20% - Accent6 2 30 2" xfId="16087" xr:uid="{00000000-0005-0000-0000-0000D63E0000}"/>
    <cellStyle name="20% - Accent6 2 30 3" xfId="16088" xr:uid="{00000000-0005-0000-0000-0000D73E0000}"/>
    <cellStyle name="20% - Accent6 2 30 4" xfId="16089" xr:uid="{00000000-0005-0000-0000-0000D83E0000}"/>
    <cellStyle name="20% - Accent6 2 30 5" xfId="16090" xr:uid="{00000000-0005-0000-0000-0000D93E0000}"/>
    <cellStyle name="20% - Accent6 2 30 6" xfId="16091" xr:uid="{00000000-0005-0000-0000-0000DA3E0000}"/>
    <cellStyle name="20% - Accent6 2 30 7" xfId="16092" xr:uid="{00000000-0005-0000-0000-0000DB3E0000}"/>
    <cellStyle name="20% - Accent6 2 30 8" xfId="16093" xr:uid="{00000000-0005-0000-0000-0000DC3E0000}"/>
    <cellStyle name="20% - Accent6 2 30 9" xfId="16094" xr:uid="{00000000-0005-0000-0000-0000DD3E0000}"/>
    <cellStyle name="20% - Accent6 2 31" xfId="16095" xr:uid="{00000000-0005-0000-0000-0000DE3E0000}"/>
    <cellStyle name="20% - Accent6 2 31 10" xfId="16096" xr:uid="{00000000-0005-0000-0000-0000DF3E0000}"/>
    <cellStyle name="20% - Accent6 2 31 11" xfId="16097" xr:uid="{00000000-0005-0000-0000-0000E03E0000}"/>
    <cellStyle name="20% - Accent6 2 31 12" xfId="16098" xr:uid="{00000000-0005-0000-0000-0000E13E0000}"/>
    <cellStyle name="20% - Accent6 2 31 13" xfId="16099" xr:uid="{00000000-0005-0000-0000-0000E23E0000}"/>
    <cellStyle name="20% - Accent6 2 31 14" xfId="16100" xr:uid="{00000000-0005-0000-0000-0000E33E0000}"/>
    <cellStyle name="20% - Accent6 2 31 15" xfId="16101" xr:uid="{00000000-0005-0000-0000-0000E43E0000}"/>
    <cellStyle name="20% - Accent6 2 31 16" xfId="16102" xr:uid="{00000000-0005-0000-0000-0000E53E0000}"/>
    <cellStyle name="20% - Accent6 2 31 17" xfId="16103" xr:uid="{00000000-0005-0000-0000-0000E63E0000}"/>
    <cellStyle name="20% - Accent6 2 31 18" xfId="16104" xr:uid="{00000000-0005-0000-0000-0000E73E0000}"/>
    <cellStyle name="20% - Accent6 2 31 19" xfId="16105" xr:uid="{00000000-0005-0000-0000-0000E83E0000}"/>
    <cellStyle name="20% - Accent6 2 31 2" xfId="16106" xr:uid="{00000000-0005-0000-0000-0000E93E0000}"/>
    <cellStyle name="20% - Accent6 2 31 3" xfId="16107" xr:uid="{00000000-0005-0000-0000-0000EA3E0000}"/>
    <cellStyle name="20% - Accent6 2 31 4" xfId="16108" xr:uid="{00000000-0005-0000-0000-0000EB3E0000}"/>
    <cellStyle name="20% - Accent6 2 31 5" xfId="16109" xr:uid="{00000000-0005-0000-0000-0000EC3E0000}"/>
    <cellStyle name="20% - Accent6 2 31 6" xfId="16110" xr:uid="{00000000-0005-0000-0000-0000ED3E0000}"/>
    <cellStyle name="20% - Accent6 2 31 7" xfId="16111" xr:uid="{00000000-0005-0000-0000-0000EE3E0000}"/>
    <cellStyle name="20% - Accent6 2 31 8" xfId="16112" xr:uid="{00000000-0005-0000-0000-0000EF3E0000}"/>
    <cellStyle name="20% - Accent6 2 31 9" xfId="16113" xr:uid="{00000000-0005-0000-0000-0000F03E0000}"/>
    <cellStyle name="20% - Accent6 2 32" xfId="16114" xr:uid="{00000000-0005-0000-0000-0000F13E0000}"/>
    <cellStyle name="20% - Accent6 2 32 10" xfId="16115" xr:uid="{00000000-0005-0000-0000-0000F23E0000}"/>
    <cellStyle name="20% - Accent6 2 32 11" xfId="16116" xr:uid="{00000000-0005-0000-0000-0000F33E0000}"/>
    <cellStyle name="20% - Accent6 2 32 12" xfId="16117" xr:uid="{00000000-0005-0000-0000-0000F43E0000}"/>
    <cellStyle name="20% - Accent6 2 32 13" xfId="16118" xr:uid="{00000000-0005-0000-0000-0000F53E0000}"/>
    <cellStyle name="20% - Accent6 2 32 14" xfId="16119" xr:uid="{00000000-0005-0000-0000-0000F63E0000}"/>
    <cellStyle name="20% - Accent6 2 32 15" xfId="16120" xr:uid="{00000000-0005-0000-0000-0000F73E0000}"/>
    <cellStyle name="20% - Accent6 2 32 16" xfId="16121" xr:uid="{00000000-0005-0000-0000-0000F83E0000}"/>
    <cellStyle name="20% - Accent6 2 32 17" xfId="16122" xr:uid="{00000000-0005-0000-0000-0000F93E0000}"/>
    <cellStyle name="20% - Accent6 2 32 18" xfId="16123" xr:uid="{00000000-0005-0000-0000-0000FA3E0000}"/>
    <cellStyle name="20% - Accent6 2 32 19" xfId="16124" xr:uid="{00000000-0005-0000-0000-0000FB3E0000}"/>
    <cellStyle name="20% - Accent6 2 32 2" xfId="16125" xr:uid="{00000000-0005-0000-0000-0000FC3E0000}"/>
    <cellStyle name="20% - Accent6 2 32 3" xfId="16126" xr:uid="{00000000-0005-0000-0000-0000FD3E0000}"/>
    <cellStyle name="20% - Accent6 2 32 4" xfId="16127" xr:uid="{00000000-0005-0000-0000-0000FE3E0000}"/>
    <cellStyle name="20% - Accent6 2 32 5" xfId="16128" xr:uid="{00000000-0005-0000-0000-0000FF3E0000}"/>
    <cellStyle name="20% - Accent6 2 32 6" xfId="16129" xr:uid="{00000000-0005-0000-0000-0000003F0000}"/>
    <cellStyle name="20% - Accent6 2 32 7" xfId="16130" xr:uid="{00000000-0005-0000-0000-0000013F0000}"/>
    <cellStyle name="20% - Accent6 2 32 8" xfId="16131" xr:uid="{00000000-0005-0000-0000-0000023F0000}"/>
    <cellStyle name="20% - Accent6 2 32 9" xfId="16132" xr:uid="{00000000-0005-0000-0000-0000033F0000}"/>
    <cellStyle name="20% - Accent6 2 33" xfId="16133" xr:uid="{00000000-0005-0000-0000-0000043F0000}"/>
    <cellStyle name="20% - Accent6 2 33 10" xfId="16134" xr:uid="{00000000-0005-0000-0000-0000053F0000}"/>
    <cellStyle name="20% - Accent6 2 33 11" xfId="16135" xr:uid="{00000000-0005-0000-0000-0000063F0000}"/>
    <cellStyle name="20% - Accent6 2 33 12" xfId="16136" xr:uid="{00000000-0005-0000-0000-0000073F0000}"/>
    <cellStyle name="20% - Accent6 2 33 13" xfId="16137" xr:uid="{00000000-0005-0000-0000-0000083F0000}"/>
    <cellStyle name="20% - Accent6 2 33 14" xfId="16138" xr:uid="{00000000-0005-0000-0000-0000093F0000}"/>
    <cellStyle name="20% - Accent6 2 33 15" xfId="16139" xr:uid="{00000000-0005-0000-0000-00000A3F0000}"/>
    <cellStyle name="20% - Accent6 2 33 16" xfId="16140" xr:uid="{00000000-0005-0000-0000-00000B3F0000}"/>
    <cellStyle name="20% - Accent6 2 33 17" xfId="16141" xr:uid="{00000000-0005-0000-0000-00000C3F0000}"/>
    <cellStyle name="20% - Accent6 2 33 18" xfId="16142" xr:uid="{00000000-0005-0000-0000-00000D3F0000}"/>
    <cellStyle name="20% - Accent6 2 33 19" xfId="16143" xr:uid="{00000000-0005-0000-0000-00000E3F0000}"/>
    <cellStyle name="20% - Accent6 2 33 2" xfId="16144" xr:uid="{00000000-0005-0000-0000-00000F3F0000}"/>
    <cellStyle name="20% - Accent6 2 33 3" xfId="16145" xr:uid="{00000000-0005-0000-0000-0000103F0000}"/>
    <cellStyle name="20% - Accent6 2 33 4" xfId="16146" xr:uid="{00000000-0005-0000-0000-0000113F0000}"/>
    <cellStyle name="20% - Accent6 2 33 5" xfId="16147" xr:uid="{00000000-0005-0000-0000-0000123F0000}"/>
    <cellStyle name="20% - Accent6 2 33 6" xfId="16148" xr:uid="{00000000-0005-0000-0000-0000133F0000}"/>
    <cellStyle name="20% - Accent6 2 33 7" xfId="16149" xr:uid="{00000000-0005-0000-0000-0000143F0000}"/>
    <cellStyle name="20% - Accent6 2 33 8" xfId="16150" xr:uid="{00000000-0005-0000-0000-0000153F0000}"/>
    <cellStyle name="20% - Accent6 2 33 9" xfId="16151" xr:uid="{00000000-0005-0000-0000-0000163F0000}"/>
    <cellStyle name="20% - Accent6 2 34" xfId="16152" xr:uid="{00000000-0005-0000-0000-0000173F0000}"/>
    <cellStyle name="20% - Accent6 2 34 10" xfId="16153" xr:uid="{00000000-0005-0000-0000-0000183F0000}"/>
    <cellStyle name="20% - Accent6 2 34 11" xfId="16154" xr:uid="{00000000-0005-0000-0000-0000193F0000}"/>
    <cellStyle name="20% - Accent6 2 34 12" xfId="16155" xr:uid="{00000000-0005-0000-0000-00001A3F0000}"/>
    <cellStyle name="20% - Accent6 2 34 13" xfId="16156" xr:uid="{00000000-0005-0000-0000-00001B3F0000}"/>
    <cellStyle name="20% - Accent6 2 34 14" xfId="16157" xr:uid="{00000000-0005-0000-0000-00001C3F0000}"/>
    <cellStyle name="20% - Accent6 2 34 15" xfId="16158" xr:uid="{00000000-0005-0000-0000-00001D3F0000}"/>
    <cellStyle name="20% - Accent6 2 34 16" xfId="16159" xr:uid="{00000000-0005-0000-0000-00001E3F0000}"/>
    <cellStyle name="20% - Accent6 2 34 17" xfId="16160" xr:uid="{00000000-0005-0000-0000-00001F3F0000}"/>
    <cellStyle name="20% - Accent6 2 34 18" xfId="16161" xr:uid="{00000000-0005-0000-0000-0000203F0000}"/>
    <cellStyle name="20% - Accent6 2 34 19" xfId="16162" xr:uid="{00000000-0005-0000-0000-0000213F0000}"/>
    <cellStyle name="20% - Accent6 2 34 2" xfId="16163" xr:uid="{00000000-0005-0000-0000-0000223F0000}"/>
    <cellStyle name="20% - Accent6 2 34 3" xfId="16164" xr:uid="{00000000-0005-0000-0000-0000233F0000}"/>
    <cellStyle name="20% - Accent6 2 34 4" xfId="16165" xr:uid="{00000000-0005-0000-0000-0000243F0000}"/>
    <cellStyle name="20% - Accent6 2 34 5" xfId="16166" xr:uid="{00000000-0005-0000-0000-0000253F0000}"/>
    <cellStyle name="20% - Accent6 2 34 6" xfId="16167" xr:uid="{00000000-0005-0000-0000-0000263F0000}"/>
    <cellStyle name="20% - Accent6 2 34 7" xfId="16168" xr:uid="{00000000-0005-0000-0000-0000273F0000}"/>
    <cellStyle name="20% - Accent6 2 34 8" xfId="16169" xr:uid="{00000000-0005-0000-0000-0000283F0000}"/>
    <cellStyle name="20% - Accent6 2 34 9" xfId="16170" xr:uid="{00000000-0005-0000-0000-0000293F0000}"/>
    <cellStyle name="20% - Accent6 2 35" xfId="16171" xr:uid="{00000000-0005-0000-0000-00002A3F0000}"/>
    <cellStyle name="20% - Accent6 2 35 10" xfId="16172" xr:uid="{00000000-0005-0000-0000-00002B3F0000}"/>
    <cellStyle name="20% - Accent6 2 35 11" xfId="16173" xr:uid="{00000000-0005-0000-0000-00002C3F0000}"/>
    <cellStyle name="20% - Accent6 2 35 12" xfId="16174" xr:uid="{00000000-0005-0000-0000-00002D3F0000}"/>
    <cellStyle name="20% - Accent6 2 35 13" xfId="16175" xr:uid="{00000000-0005-0000-0000-00002E3F0000}"/>
    <cellStyle name="20% - Accent6 2 35 14" xfId="16176" xr:uid="{00000000-0005-0000-0000-00002F3F0000}"/>
    <cellStyle name="20% - Accent6 2 35 15" xfId="16177" xr:uid="{00000000-0005-0000-0000-0000303F0000}"/>
    <cellStyle name="20% - Accent6 2 35 16" xfId="16178" xr:uid="{00000000-0005-0000-0000-0000313F0000}"/>
    <cellStyle name="20% - Accent6 2 35 17" xfId="16179" xr:uid="{00000000-0005-0000-0000-0000323F0000}"/>
    <cellStyle name="20% - Accent6 2 35 18" xfId="16180" xr:uid="{00000000-0005-0000-0000-0000333F0000}"/>
    <cellStyle name="20% - Accent6 2 35 19" xfId="16181" xr:uid="{00000000-0005-0000-0000-0000343F0000}"/>
    <cellStyle name="20% - Accent6 2 35 2" xfId="16182" xr:uid="{00000000-0005-0000-0000-0000353F0000}"/>
    <cellStyle name="20% - Accent6 2 35 3" xfId="16183" xr:uid="{00000000-0005-0000-0000-0000363F0000}"/>
    <cellStyle name="20% - Accent6 2 35 4" xfId="16184" xr:uid="{00000000-0005-0000-0000-0000373F0000}"/>
    <cellStyle name="20% - Accent6 2 35 5" xfId="16185" xr:uid="{00000000-0005-0000-0000-0000383F0000}"/>
    <cellStyle name="20% - Accent6 2 35 6" xfId="16186" xr:uid="{00000000-0005-0000-0000-0000393F0000}"/>
    <cellStyle name="20% - Accent6 2 35 7" xfId="16187" xr:uid="{00000000-0005-0000-0000-00003A3F0000}"/>
    <cellStyle name="20% - Accent6 2 35 8" xfId="16188" xr:uid="{00000000-0005-0000-0000-00003B3F0000}"/>
    <cellStyle name="20% - Accent6 2 35 9" xfId="16189" xr:uid="{00000000-0005-0000-0000-00003C3F0000}"/>
    <cellStyle name="20% - Accent6 2 36" xfId="16190" xr:uid="{00000000-0005-0000-0000-00003D3F0000}"/>
    <cellStyle name="20% - Accent6 2 36 10" xfId="16191" xr:uid="{00000000-0005-0000-0000-00003E3F0000}"/>
    <cellStyle name="20% - Accent6 2 36 11" xfId="16192" xr:uid="{00000000-0005-0000-0000-00003F3F0000}"/>
    <cellStyle name="20% - Accent6 2 36 12" xfId="16193" xr:uid="{00000000-0005-0000-0000-0000403F0000}"/>
    <cellStyle name="20% - Accent6 2 36 13" xfId="16194" xr:uid="{00000000-0005-0000-0000-0000413F0000}"/>
    <cellStyle name="20% - Accent6 2 36 14" xfId="16195" xr:uid="{00000000-0005-0000-0000-0000423F0000}"/>
    <cellStyle name="20% - Accent6 2 36 15" xfId="16196" xr:uid="{00000000-0005-0000-0000-0000433F0000}"/>
    <cellStyle name="20% - Accent6 2 36 16" xfId="16197" xr:uid="{00000000-0005-0000-0000-0000443F0000}"/>
    <cellStyle name="20% - Accent6 2 36 17" xfId="16198" xr:uid="{00000000-0005-0000-0000-0000453F0000}"/>
    <cellStyle name="20% - Accent6 2 36 18" xfId="16199" xr:uid="{00000000-0005-0000-0000-0000463F0000}"/>
    <cellStyle name="20% - Accent6 2 36 19" xfId="16200" xr:uid="{00000000-0005-0000-0000-0000473F0000}"/>
    <cellStyle name="20% - Accent6 2 36 2" xfId="16201" xr:uid="{00000000-0005-0000-0000-0000483F0000}"/>
    <cellStyle name="20% - Accent6 2 36 3" xfId="16202" xr:uid="{00000000-0005-0000-0000-0000493F0000}"/>
    <cellStyle name="20% - Accent6 2 36 4" xfId="16203" xr:uid="{00000000-0005-0000-0000-00004A3F0000}"/>
    <cellStyle name="20% - Accent6 2 36 5" xfId="16204" xr:uid="{00000000-0005-0000-0000-00004B3F0000}"/>
    <cellStyle name="20% - Accent6 2 36 6" xfId="16205" xr:uid="{00000000-0005-0000-0000-00004C3F0000}"/>
    <cellStyle name="20% - Accent6 2 36 7" xfId="16206" xr:uid="{00000000-0005-0000-0000-00004D3F0000}"/>
    <cellStyle name="20% - Accent6 2 36 8" xfId="16207" xr:uid="{00000000-0005-0000-0000-00004E3F0000}"/>
    <cellStyle name="20% - Accent6 2 36 9" xfId="16208" xr:uid="{00000000-0005-0000-0000-00004F3F0000}"/>
    <cellStyle name="20% - Accent6 2 37" xfId="16209" xr:uid="{00000000-0005-0000-0000-0000503F0000}"/>
    <cellStyle name="20% - Accent6 2 37 10" xfId="16210" xr:uid="{00000000-0005-0000-0000-0000513F0000}"/>
    <cellStyle name="20% - Accent6 2 37 11" xfId="16211" xr:uid="{00000000-0005-0000-0000-0000523F0000}"/>
    <cellStyle name="20% - Accent6 2 37 12" xfId="16212" xr:uid="{00000000-0005-0000-0000-0000533F0000}"/>
    <cellStyle name="20% - Accent6 2 37 13" xfId="16213" xr:uid="{00000000-0005-0000-0000-0000543F0000}"/>
    <cellStyle name="20% - Accent6 2 37 14" xfId="16214" xr:uid="{00000000-0005-0000-0000-0000553F0000}"/>
    <cellStyle name="20% - Accent6 2 37 15" xfId="16215" xr:uid="{00000000-0005-0000-0000-0000563F0000}"/>
    <cellStyle name="20% - Accent6 2 37 16" xfId="16216" xr:uid="{00000000-0005-0000-0000-0000573F0000}"/>
    <cellStyle name="20% - Accent6 2 37 17" xfId="16217" xr:uid="{00000000-0005-0000-0000-0000583F0000}"/>
    <cellStyle name="20% - Accent6 2 37 18" xfId="16218" xr:uid="{00000000-0005-0000-0000-0000593F0000}"/>
    <cellStyle name="20% - Accent6 2 37 19" xfId="16219" xr:uid="{00000000-0005-0000-0000-00005A3F0000}"/>
    <cellStyle name="20% - Accent6 2 37 2" xfId="16220" xr:uid="{00000000-0005-0000-0000-00005B3F0000}"/>
    <cellStyle name="20% - Accent6 2 37 3" xfId="16221" xr:uid="{00000000-0005-0000-0000-00005C3F0000}"/>
    <cellStyle name="20% - Accent6 2 37 4" xfId="16222" xr:uid="{00000000-0005-0000-0000-00005D3F0000}"/>
    <cellStyle name="20% - Accent6 2 37 5" xfId="16223" xr:uid="{00000000-0005-0000-0000-00005E3F0000}"/>
    <cellStyle name="20% - Accent6 2 37 6" xfId="16224" xr:uid="{00000000-0005-0000-0000-00005F3F0000}"/>
    <cellStyle name="20% - Accent6 2 37 7" xfId="16225" xr:uid="{00000000-0005-0000-0000-0000603F0000}"/>
    <cellStyle name="20% - Accent6 2 37 8" xfId="16226" xr:uid="{00000000-0005-0000-0000-0000613F0000}"/>
    <cellStyle name="20% - Accent6 2 37 9" xfId="16227" xr:uid="{00000000-0005-0000-0000-0000623F0000}"/>
    <cellStyle name="20% - Accent6 2 38" xfId="16228" xr:uid="{00000000-0005-0000-0000-0000633F0000}"/>
    <cellStyle name="20% - Accent6 2 38 10" xfId="16229" xr:uid="{00000000-0005-0000-0000-0000643F0000}"/>
    <cellStyle name="20% - Accent6 2 38 11" xfId="16230" xr:uid="{00000000-0005-0000-0000-0000653F0000}"/>
    <cellStyle name="20% - Accent6 2 38 12" xfId="16231" xr:uid="{00000000-0005-0000-0000-0000663F0000}"/>
    <cellStyle name="20% - Accent6 2 38 13" xfId="16232" xr:uid="{00000000-0005-0000-0000-0000673F0000}"/>
    <cellStyle name="20% - Accent6 2 38 14" xfId="16233" xr:uid="{00000000-0005-0000-0000-0000683F0000}"/>
    <cellStyle name="20% - Accent6 2 38 15" xfId="16234" xr:uid="{00000000-0005-0000-0000-0000693F0000}"/>
    <cellStyle name="20% - Accent6 2 38 16" xfId="16235" xr:uid="{00000000-0005-0000-0000-00006A3F0000}"/>
    <cellStyle name="20% - Accent6 2 38 17" xfId="16236" xr:uid="{00000000-0005-0000-0000-00006B3F0000}"/>
    <cellStyle name="20% - Accent6 2 38 18" xfId="16237" xr:uid="{00000000-0005-0000-0000-00006C3F0000}"/>
    <cellStyle name="20% - Accent6 2 38 19" xfId="16238" xr:uid="{00000000-0005-0000-0000-00006D3F0000}"/>
    <cellStyle name="20% - Accent6 2 38 2" xfId="16239" xr:uid="{00000000-0005-0000-0000-00006E3F0000}"/>
    <cellStyle name="20% - Accent6 2 38 3" xfId="16240" xr:uid="{00000000-0005-0000-0000-00006F3F0000}"/>
    <cellStyle name="20% - Accent6 2 38 4" xfId="16241" xr:uid="{00000000-0005-0000-0000-0000703F0000}"/>
    <cellStyle name="20% - Accent6 2 38 5" xfId="16242" xr:uid="{00000000-0005-0000-0000-0000713F0000}"/>
    <cellStyle name="20% - Accent6 2 38 6" xfId="16243" xr:uid="{00000000-0005-0000-0000-0000723F0000}"/>
    <cellStyle name="20% - Accent6 2 38 7" xfId="16244" xr:uid="{00000000-0005-0000-0000-0000733F0000}"/>
    <cellStyle name="20% - Accent6 2 38 8" xfId="16245" xr:uid="{00000000-0005-0000-0000-0000743F0000}"/>
    <cellStyle name="20% - Accent6 2 38 9" xfId="16246" xr:uid="{00000000-0005-0000-0000-0000753F0000}"/>
    <cellStyle name="20% - Accent6 2 39" xfId="16247" xr:uid="{00000000-0005-0000-0000-0000763F0000}"/>
    <cellStyle name="20% - Accent6 2 39 10" xfId="16248" xr:uid="{00000000-0005-0000-0000-0000773F0000}"/>
    <cellStyle name="20% - Accent6 2 39 11" xfId="16249" xr:uid="{00000000-0005-0000-0000-0000783F0000}"/>
    <cellStyle name="20% - Accent6 2 39 12" xfId="16250" xr:uid="{00000000-0005-0000-0000-0000793F0000}"/>
    <cellStyle name="20% - Accent6 2 39 13" xfId="16251" xr:uid="{00000000-0005-0000-0000-00007A3F0000}"/>
    <cellStyle name="20% - Accent6 2 39 14" xfId="16252" xr:uid="{00000000-0005-0000-0000-00007B3F0000}"/>
    <cellStyle name="20% - Accent6 2 39 15" xfId="16253" xr:uid="{00000000-0005-0000-0000-00007C3F0000}"/>
    <cellStyle name="20% - Accent6 2 39 16" xfId="16254" xr:uid="{00000000-0005-0000-0000-00007D3F0000}"/>
    <cellStyle name="20% - Accent6 2 39 17" xfId="16255" xr:uid="{00000000-0005-0000-0000-00007E3F0000}"/>
    <cellStyle name="20% - Accent6 2 39 18" xfId="16256" xr:uid="{00000000-0005-0000-0000-00007F3F0000}"/>
    <cellStyle name="20% - Accent6 2 39 19" xfId="16257" xr:uid="{00000000-0005-0000-0000-0000803F0000}"/>
    <cellStyle name="20% - Accent6 2 39 2" xfId="16258" xr:uid="{00000000-0005-0000-0000-0000813F0000}"/>
    <cellStyle name="20% - Accent6 2 39 3" xfId="16259" xr:uid="{00000000-0005-0000-0000-0000823F0000}"/>
    <cellStyle name="20% - Accent6 2 39 4" xfId="16260" xr:uid="{00000000-0005-0000-0000-0000833F0000}"/>
    <cellStyle name="20% - Accent6 2 39 5" xfId="16261" xr:uid="{00000000-0005-0000-0000-0000843F0000}"/>
    <cellStyle name="20% - Accent6 2 39 6" xfId="16262" xr:uid="{00000000-0005-0000-0000-0000853F0000}"/>
    <cellStyle name="20% - Accent6 2 39 7" xfId="16263" xr:uid="{00000000-0005-0000-0000-0000863F0000}"/>
    <cellStyle name="20% - Accent6 2 39 8" xfId="16264" xr:uid="{00000000-0005-0000-0000-0000873F0000}"/>
    <cellStyle name="20% - Accent6 2 39 9" xfId="16265" xr:uid="{00000000-0005-0000-0000-0000883F0000}"/>
    <cellStyle name="20% - Accent6 2 4" xfId="16266" xr:uid="{00000000-0005-0000-0000-0000893F0000}"/>
    <cellStyle name="20% - Accent6 2 4 10" xfId="16267" xr:uid="{00000000-0005-0000-0000-00008A3F0000}"/>
    <cellStyle name="20% - Accent6 2 4 11" xfId="16268" xr:uid="{00000000-0005-0000-0000-00008B3F0000}"/>
    <cellStyle name="20% - Accent6 2 4 12" xfId="16269" xr:uid="{00000000-0005-0000-0000-00008C3F0000}"/>
    <cellStyle name="20% - Accent6 2 4 13" xfId="16270" xr:uid="{00000000-0005-0000-0000-00008D3F0000}"/>
    <cellStyle name="20% - Accent6 2 4 14" xfId="16271" xr:uid="{00000000-0005-0000-0000-00008E3F0000}"/>
    <cellStyle name="20% - Accent6 2 4 15" xfId="16272" xr:uid="{00000000-0005-0000-0000-00008F3F0000}"/>
    <cellStyle name="20% - Accent6 2 4 16" xfId="16273" xr:uid="{00000000-0005-0000-0000-0000903F0000}"/>
    <cellStyle name="20% - Accent6 2 4 17" xfId="16274" xr:uid="{00000000-0005-0000-0000-0000913F0000}"/>
    <cellStyle name="20% - Accent6 2 4 18" xfId="16275" xr:uid="{00000000-0005-0000-0000-0000923F0000}"/>
    <cellStyle name="20% - Accent6 2 4 19" xfId="16276" xr:uid="{00000000-0005-0000-0000-0000933F0000}"/>
    <cellStyle name="20% - Accent6 2 4 2" xfId="16277" xr:uid="{00000000-0005-0000-0000-0000943F0000}"/>
    <cellStyle name="20% - Accent6 2 4 3" xfId="16278" xr:uid="{00000000-0005-0000-0000-0000953F0000}"/>
    <cellStyle name="20% - Accent6 2 4 4" xfId="16279" xr:uid="{00000000-0005-0000-0000-0000963F0000}"/>
    <cellStyle name="20% - Accent6 2 4 5" xfId="16280" xr:uid="{00000000-0005-0000-0000-0000973F0000}"/>
    <cellStyle name="20% - Accent6 2 4 6" xfId="16281" xr:uid="{00000000-0005-0000-0000-0000983F0000}"/>
    <cellStyle name="20% - Accent6 2 4 7" xfId="16282" xr:uid="{00000000-0005-0000-0000-0000993F0000}"/>
    <cellStyle name="20% - Accent6 2 4 8" xfId="16283" xr:uid="{00000000-0005-0000-0000-00009A3F0000}"/>
    <cellStyle name="20% - Accent6 2 4 9" xfId="16284" xr:uid="{00000000-0005-0000-0000-00009B3F0000}"/>
    <cellStyle name="20% - Accent6 2 40" xfId="16285" xr:uid="{00000000-0005-0000-0000-00009C3F0000}"/>
    <cellStyle name="20% - Accent6 2 40 10" xfId="16286" xr:uid="{00000000-0005-0000-0000-00009D3F0000}"/>
    <cellStyle name="20% - Accent6 2 40 11" xfId="16287" xr:uid="{00000000-0005-0000-0000-00009E3F0000}"/>
    <cellStyle name="20% - Accent6 2 40 12" xfId="16288" xr:uid="{00000000-0005-0000-0000-00009F3F0000}"/>
    <cellStyle name="20% - Accent6 2 40 13" xfId="16289" xr:uid="{00000000-0005-0000-0000-0000A03F0000}"/>
    <cellStyle name="20% - Accent6 2 40 14" xfId="16290" xr:uid="{00000000-0005-0000-0000-0000A13F0000}"/>
    <cellStyle name="20% - Accent6 2 40 15" xfId="16291" xr:uid="{00000000-0005-0000-0000-0000A23F0000}"/>
    <cellStyle name="20% - Accent6 2 40 16" xfId="16292" xr:uid="{00000000-0005-0000-0000-0000A33F0000}"/>
    <cellStyle name="20% - Accent6 2 40 17" xfId="16293" xr:uid="{00000000-0005-0000-0000-0000A43F0000}"/>
    <cellStyle name="20% - Accent6 2 40 18" xfId="16294" xr:uid="{00000000-0005-0000-0000-0000A53F0000}"/>
    <cellStyle name="20% - Accent6 2 40 19" xfId="16295" xr:uid="{00000000-0005-0000-0000-0000A63F0000}"/>
    <cellStyle name="20% - Accent6 2 40 2" xfId="16296" xr:uid="{00000000-0005-0000-0000-0000A73F0000}"/>
    <cellStyle name="20% - Accent6 2 40 3" xfId="16297" xr:uid="{00000000-0005-0000-0000-0000A83F0000}"/>
    <cellStyle name="20% - Accent6 2 40 4" xfId="16298" xr:uid="{00000000-0005-0000-0000-0000A93F0000}"/>
    <cellStyle name="20% - Accent6 2 40 5" xfId="16299" xr:uid="{00000000-0005-0000-0000-0000AA3F0000}"/>
    <cellStyle name="20% - Accent6 2 40 6" xfId="16300" xr:uid="{00000000-0005-0000-0000-0000AB3F0000}"/>
    <cellStyle name="20% - Accent6 2 40 7" xfId="16301" xr:uid="{00000000-0005-0000-0000-0000AC3F0000}"/>
    <cellStyle name="20% - Accent6 2 40 8" xfId="16302" xr:uid="{00000000-0005-0000-0000-0000AD3F0000}"/>
    <cellStyle name="20% - Accent6 2 40 9" xfId="16303" xr:uid="{00000000-0005-0000-0000-0000AE3F0000}"/>
    <cellStyle name="20% - Accent6 2 41" xfId="16304" xr:uid="{00000000-0005-0000-0000-0000AF3F0000}"/>
    <cellStyle name="20% - Accent6 2 41 10" xfId="16305" xr:uid="{00000000-0005-0000-0000-0000B03F0000}"/>
    <cellStyle name="20% - Accent6 2 41 11" xfId="16306" xr:uid="{00000000-0005-0000-0000-0000B13F0000}"/>
    <cellStyle name="20% - Accent6 2 41 12" xfId="16307" xr:uid="{00000000-0005-0000-0000-0000B23F0000}"/>
    <cellStyle name="20% - Accent6 2 41 13" xfId="16308" xr:uid="{00000000-0005-0000-0000-0000B33F0000}"/>
    <cellStyle name="20% - Accent6 2 41 14" xfId="16309" xr:uid="{00000000-0005-0000-0000-0000B43F0000}"/>
    <cellStyle name="20% - Accent6 2 41 15" xfId="16310" xr:uid="{00000000-0005-0000-0000-0000B53F0000}"/>
    <cellStyle name="20% - Accent6 2 41 16" xfId="16311" xr:uid="{00000000-0005-0000-0000-0000B63F0000}"/>
    <cellStyle name="20% - Accent6 2 41 17" xfId="16312" xr:uid="{00000000-0005-0000-0000-0000B73F0000}"/>
    <cellStyle name="20% - Accent6 2 41 18" xfId="16313" xr:uid="{00000000-0005-0000-0000-0000B83F0000}"/>
    <cellStyle name="20% - Accent6 2 41 19" xfId="16314" xr:uid="{00000000-0005-0000-0000-0000B93F0000}"/>
    <cellStyle name="20% - Accent6 2 41 2" xfId="16315" xr:uid="{00000000-0005-0000-0000-0000BA3F0000}"/>
    <cellStyle name="20% - Accent6 2 41 3" xfId="16316" xr:uid="{00000000-0005-0000-0000-0000BB3F0000}"/>
    <cellStyle name="20% - Accent6 2 41 4" xfId="16317" xr:uid="{00000000-0005-0000-0000-0000BC3F0000}"/>
    <cellStyle name="20% - Accent6 2 41 5" xfId="16318" xr:uid="{00000000-0005-0000-0000-0000BD3F0000}"/>
    <cellStyle name="20% - Accent6 2 41 6" xfId="16319" xr:uid="{00000000-0005-0000-0000-0000BE3F0000}"/>
    <cellStyle name="20% - Accent6 2 41 7" xfId="16320" xr:uid="{00000000-0005-0000-0000-0000BF3F0000}"/>
    <cellStyle name="20% - Accent6 2 41 8" xfId="16321" xr:uid="{00000000-0005-0000-0000-0000C03F0000}"/>
    <cellStyle name="20% - Accent6 2 41 9" xfId="16322" xr:uid="{00000000-0005-0000-0000-0000C13F0000}"/>
    <cellStyle name="20% - Accent6 2 42" xfId="16323" xr:uid="{00000000-0005-0000-0000-0000C23F0000}"/>
    <cellStyle name="20% - Accent6 2 42 10" xfId="16324" xr:uid="{00000000-0005-0000-0000-0000C33F0000}"/>
    <cellStyle name="20% - Accent6 2 42 11" xfId="16325" xr:uid="{00000000-0005-0000-0000-0000C43F0000}"/>
    <cellStyle name="20% - Accent6 2 42 12" xfId="16326" xr:uid="{00000000-0005-0000-0000-0000C53F0000}"/>
    <cellStyle name="20% - Accent6 2 42 13" xfId="16327" xr:uid="{00000000-0005-0000-0000-0000C63F0000}"/>
    <cellStyle name="20% - Accent6 2 42 14" xfId="16328" xr:uid="{00000000-0005-0000-0000-0000C73F0000}"/>
    <cellStyle name="20% - Accent6 2 42 15" xfId="16329" xr:uid="{00000000-0005-0000-0000-0000C83F0000}"/>
    <cellStyle name="20% - Accent6 2 42 16" xfId="16330" xr:uid="{00000000-0005-0000-0000-0000C93F0000}"/>
    <cellStyle name="20% - Accent6 2 42 17" xfId="16331" xr:uid="{00000000-0005-0000-0000-0000CA3F0000}"/>
    <cellStyle name="20% - Accent6 2 42 18" xfId="16332" xr:uid="{00000000-0005-0000-0000-0000CB3F0000}"/>
    <cellStyle name="20% - Accent6 2 42 19" xfId="16333" xr:uid="{00000000-0005-0000-0000-0000CC3F0000}"/>
    <cellStyle name="20% - Accent6 2 42 2" xfId="16334" xr:uid="{00000000-0005-0000-0000-0000CD3F0000}"/>
    <cellStyle name="20% - Accent6 2 42 3" xfId="16335" xr:uid="{00000000-0005-0000-0000-0000CE3F0000}"/>
    <cellStyle name="20% - Accent6 2 42 4" xfId="16336" xr:uid="{00000000-0005-0000-0000-0000CF3F0000}"/>
    <cellStyle name="20% - Accent6 2 42 5" xfId="16337" xr:uid="{00000000-0005-0000-0000-0000D03F0000}"/>
    <cellStyle name="20% - Accent6 2 42 6" xfId="16338" xr:uid="{00000000-0005-0000-0000-0000D13F0000}"/>
    <cellStyle name="20% - Accent6 2 42 7" xfId="16339" xr:uid="{00000000-0005-0000-0000-0000D23F0000}"/>
    <cellStyle name="20% - Accent6 2 42 8" xfId="16340" xr:uid="{00000000-0005-0000-0000-0000D33F0000}"/>
    <cellStyle name="20% - Accent6 2 42 9" xfId="16341" xr:uid="{00000000-0005-0000-0000-0000D43F0000}"/>
    <cellStyle name="20% - Accent6 2 43" xfId="16342" xr:uid="{00000000-0005-0000-0000-0000D53F0000}"/>
    <cellStyle name="20% - Accent6 2 43 10" xfId="16343" xr:uid="{00000000-0005-0000-0000-0000D63F0000}"/>
    <cellStyle name="20% - Accent6 2 43 11" xfId="16344" xr:uid="{00000000-0005-0000-0000-0000D73F0000}"/>
    <cellStyle name="20% - Accent6 2 43 12" xfId="16345" xr:uid="{00000000-0005-0000-0000-0000D83F0000}"/>
    <cellStyle name="20% - Accent6 2 43 13" xfId="16346" xr:uid="{00000000-0005-0000-0000-0000D93F0000}"/>
    <cellStyle name="20% - Accent6 2 43 14" xfId="16347" xr:uid="{00000000-0005-0000-0000-0000DA3F0000}"/>
    <cellStyle name="20% - Accent6 2 43 15" xfId="16348" xr:uid="{00000000-0005-0000-0000-0000DB3F0000}"/>
    <cellStyle name="20% - Accent6 2 43 16" xfId="16349" xr:uid="{00000000-0005-0000-0000-0000DC3F0000}"/>
    <cellStyle name="20% - Accent6 2 43 17" xfId="16350" xr:uid="{00000000-0005-0000-0000-0000DD3F0000}"/>
    <cellStyle name="20% - Accent6 2 43 18" xfId="16351" xr:uid="{00000000-0005-0000-0000-0000DE3F0000}"/>
    <cellStyle name="20% - Accent6 2 43 19" xfId="16352" xr:uid="{00000000-0005-0000-0000-0000DF3F0000}"/>
    <cellStyle name="20% - Accent6 2 43 2" xfId="16353" xr:uid="{00000000-0005-0000-0000-0000E03F0000}"/>
    <cellStyle name="20% - Accent6 2 43 3" xfId="16354" xr:uid="{00000000-0005-0000-0000-0000E13F0000}"/>
    <cellStyle name="20% - Accent6 2 43 4" xfId="16355" xr:uid="{00000000-0005-0000-0000-0000E23F0000}"/>
    <cellStyle name="20% - Accent6 2 43 5" xfId="16356" xr:uid="{00000000-0005-0000-0000-0000E33F0000}"/>
    <cellStyle name="20% - Accent6 2 43 6" xfId="16357" xr:uid="{00000000-0005-0000-0000-0000E43F0000}"/>
    <cellStyle name="20% - Accent6 2 43 7" xfId="16358" xr:uid="{00000000-0005-0000-0000-0000E53F0000}"/>
    <cellStyle name="20% - Accent6 2 43 8" xfId="16359" xr:uid="{00000000-0005-0000-0000-0000E63F0000}"/>
    <cellStyle name="20% - Accent6 2 43 9" xfId="16360" xr:uid="{00000000-0005-0000-0000-0000E73F0000}"/>
    <cellStyle name="20% - Accent6 2 44" xfId="16361" xr:uid="{00000000-0005-0000-0000-0000E83F0000}"/>
    <cellStyle name="20% - Accent6 2 44 10" xfId="16362" xr:uid="{00000000-0005-0000-0000-0000E93F0000}"/>
    <cellStyle name="20% - Accent6 2 44 11" xfId="16363" xr:uid="{00000000-0005-0000-0000-0000EA3F0000}"/>
    <cellStyle name="20% - Accent6 2 44 12" xfId="16364" xr:uid="{00000000-0005-0000-0000-0000EB3F0000}"/>
    <cellStyle name="20% - Accent6 2 44 13" xfId="16365" xr:uid="{00000000-0005-0000-0000-0000EC3F0000}"/>
    <cellStyle name="20% - Accent6 2 44 14" xfId="16366" xr:uid="{00000000-0005-0000-0000-0000ED3F0000}"/>
    <cellStyle name="20% - Accent6 2 44 15" xfId="16367" xr:uid="{00000000-0005-0000-0000-0000EE3F0000}"/>
    <cellStyle name="20% - Accent6 2 44 16" xfId="16368" xr:uid="{00000000-0005-0000-0000-0000EF3F0000}"/>
    <cellStyle name="20% - Accent6 2 44 17" xfId="16369" xr:uid="{00000000-0005-0000-0000-0000F03F0000}"/>
    <cellStyle name="20% - Accent6 2 44 18" xfId="16370" xr:uid="{00000000-0005-0000-0000-0000F13F0000}"/>
    <cellStyle name="20% - Accent6 2 44 19" xfId="16371" xr:uid="{00000000-0005-0000-0000-0000F23F0000}"/>
    <cellStyle name="20% - Accent6 2 44 2" xfId="16372" xr:uid="{00000000-0005-0000-0000-0000F33F0000}"/>
    <cellStyle name="20% - Accent6 2 44 3" xfId="16373" xr:uid="{00000000-0005-0000-0000-0000F43F0000}"/>
    <cellStyle name="20% - Accent6 2 44 4" xfId="16374" xr:uid="{00000000-0005-0000-0000-0000F53F0000}"/>
    <cellStyle name="20% - Accent6 2 44 5" xfId="16375" xr:uid="{00000000-0005-0000-0000-0000F63F0000}"/>
    <cellStyle name="20% - Accent6 2 44 6" xfId="16376" xr:uid="{00000000-0005-0000-0000-0000F73F0000}"/>
    <cellStyle name="20% - Accent6 2 44 7" xfId="16377" xr:uid="{00000000-0005-0000-0000-0000F83F0000}"/>
    <cellStyle name="20% - Accent6 2 44 8" xfId="16378" xr:uid="{00000000-0005-0000-0000-0000F93F0000}"/>
    <cellStyle name="20% - Accent6 2 44 9" xfId="16379" xr:uid="{00000000-0005-0000-0000-0000FA3F0000}"/>
    <cellStyle name="20% - Accent6 2 45" xfId="16380" xr:uid="{00000000-0005-0000-0000-0000FB3F0000}"/>
    <cellStyle name="20% - Accent6 2 45 10" xfId="16381" xr:uid="{00000000-0005-0000-0000-0000FC3F0000}"/>
    <cellStyle name="20% - Accent6 2 45 11" xfId="16382" xr:uid="{00000000-0005-0000-0000-0000FD3F0000}"/>
    <cellStyle name="20% - Accent6 2 45 12" xfId="16383" xr:uid="{00000000-0005-0000-0000-0000FE3F0000}"/>
    <cellStyle name="20% - Accent6 2 45 13" xfId="16384" xr:uid="{00000000-0005-0000-0000-0000FF3F0000}"/>
    <cellStyle name="20% - Accent6 2 45 14" xfId="16385" xr:uid="{00000000-0005-0000-0000-000000400000}"/>
    <cellStyle name="20% - Accent6 2 45 15" xfId="16386" xr:uid="{00000000-0005-0000-0000-000001400000}"/>
    <cellStyle name="20% - Accent6 2 45 16" xfId="16387" xr:uid="{00000000-0005-0000-0000-000002400000}"/>
    <cellStyle name="20% - Accent6 2 45 17" xfId="16388" xr:uid="{00000000-0005-0000-0000-000003400000}"/>
    <cellStyle name="20% - Accent6 2 45 18" xfId="16389" xr:uid="{00000000-0005-0000-0000-000004400000}"/>
    <cellStyle name="20% - Accent6 2 45 19" xfId="16390" xr:uid="{00000000-0005-0000-0000-000005400000}"/>
    <cellStyle name="20% - Accent6 2 45 2" xfId="16391" xr:uid="{00000000-0005-0000-0000-000006400000}"/>
    <cellStyle name="20% - Accent6 2 45 3" xfId="16392" xr:uid="{00000000-0005-0000-0000-000007400000}"/>
    <cellStyle name="20% - Accent6 2 45 4" xfId="16393" xr:uid="{00000000-0005-0000-0000-000008400000}"/>
    <cellStyle name="20% - Accent6 2 45 5" xfId="16394" xr:uid="{00000000-0005-0000-0000-000009400000}"/>
    <cellStyle name="20% - Accent6 2 45 6" xfId="16395" xr:uid="{00000000-0005-0000-0000-00000A400000}"/>
    <cellStyle name="20% - Accent6 2 45 7" xfId="16396" xr:uid="{00000000-0005-0000-0000-00000B400000}"/>
    <cellStyle name="20% - Accent6 2 45 8" xfId="16397" xr:uid="{00000000-0005-0000-0000-00000C400000}"/>
    <cellStyle name="20% - Accent6 2 45 9" xfId="16398" xr:uid="{00000000-0005-0000-0000-00000D400000}"/>
    <cellStyle name="20% - Accent6 2 46" xfId="16399" xr:uid="{00000000-0005-0000-0000-00000E400000}"/>
    <cellStyle name="20% - Accent6 2 46 10" xfId="16400" xr:uid="{00000000-0005-0000-0000-00000F400000}"/>
    <cellStyle name="20% - Accent6 2 46 11" xfId="16401" xr:uid="{00000000-0005-0000-0000-000010400000}"/>
    <cellStyle name="20% - Accent6 2 46 12" xfId="16402" xr:uid="{00000000-0005-0000-0000-000011400000}"/>
    <cellStyle name="20% - Accent6 2 46 13" xfId="16403" xr:uid="{00000000-0005-0000-0000-000012400000}"/>
    <cellStyle name="20% - Accent6 2 46 14" xfId="16404" xr:uid="{00000000-0005-0000-0000-000013400000}"/>
    <cellStyle name="20% - Accent6 2 46 15" xfId="16405" xr:uid="{00000000-0005-0000-0000-000014400000}"/>
    <cellStyle name="20% - Accent6 2 46 16" xfId="16406" xr:uid="{00000000-0005-0000-0000-000015400000}"/>
    <cellStyle name="20% - Accent6 2 46 17" xfId="16407" xr:uid="{00000000-0005-0000-0000-000016400000}"/>
    <cellStyle name="20% - Accent6 2 46 18" xfId="16408" xr:uid="{00000000-0005-0000-0000-000017400000}"/>
    <cellStyle name="20% - Accent6 2 46 19" xfId="16409" xr:uid="{00000000-0005-0000-0000-000018400000}"/>
    <cellStyle name="20% - Accent6 2 46 2" xfId="16410" xr:uid="{00000000-0005-0000-0000-000019400000}"/>
    <cellStyle name="20% - Accent6 2 46 3" xfId="16411" xr:uid="{00000000-0005-0000-0000-00001A400000}"/>
    <cellStyle name="20% - Accent6 2 46 4" xfId="16412" xr:uid="{00000000-0005-0000-0000-00001B400000}"/>
    <cellStyle name="20% - Accent6 2 46 5" xfId="16413" xr:uid="{00000000-0005-0000-0000-00001C400000}"/>
    <cellStyle name="20% - Accent6 2 46 6" xfId="16414" xr:uid="{00000000-0005-0000-0000-00001D400000}"/>
    <cellStyle name="20% - Accent6 2 46 7" xfId="16415" xr:uid="{00000000-0005-0000-0000-00001E400000}"/>
    <cellStyle name="20% - Accent6 2 46 8" xfId="16416" xr:uid="{00000000-0005-0000-0000-00001F400000}"/>
    <cellStyle name="20% - Accent6 2 46 9" xfId="16417" xr:uid="{00000000-0005-0000-0000-000020400000}"/>
    <cellStyle name="20% - Accent6 2 47" xfId="16418" xr:uid="{00000000-0005-0000-0000-000021400000}"/>
    <cellStyle name="20% - Accent6 2 47 10" xfId="16419" xr:uid="{00000000-0005-0000-0000-000022400000}"/>
    <cellStyle name="20% - Accent6 2 47 11" xfId="16420" xr:uid="{00000000-0005-0000-0000-000023400000}"/>
    <cellStyle name="20% - Accent6 2 47 12" xfId="16421" xr:uid="{00000000-0005-0000-0000-000024400000}"/>
    <cellStyle name="20% - Accent6 2 47 13" xfId="16422" xr:uid="{00000000-0005-0000-0000-000025400000}"/>
    <cellStyle name="20% - Accent6 2 47 14" xfId="16423" xr:uid="{00000000-0005-0000-0000-000026400000}"/>
    <cellStyle name="20% - Accent6 2 47 15" xfId="16424" xr:uid="{00000000-0005-0000-0000-000027400000}"/>
    <cellStyle name="20% - Accent6 2 47 16" xfId="16425" xr:uid="{00000000-0005-0000-0000-000028400000}"/>
    <cellStyle name="20% - Accent6 2 47 17" xfId="16426" xr:uid="{00000000-0005-0000-0000-000029400000}"/>
    <cellStyle name="20% - Accent6 2 47 18" xfId="16427" xr:uid="{00000000-0005-0000-0000-00002A400000}"/>
    <cellStyle name="20% - Accent6 2 47 19" xfId="16428" xr:uid="{00000000-0005-0000-0000-00002B400000}"/>
    <cellStyle name="20% - Accent6 2 47 2" xfId="16429" xr:uid="{00000000-0005-0000-0000-00002C400000}"/>
    <cellStyle name="20% - Accent6 2 47 3" xfId="16430" xr:uid="{00000000-0005-0000-0000-00002D400000}"/>
    <cellStyle name="20% - Accent6 2 47 4" xfId="16431" xr:uid="{00000000-0005-0000-0000-00002E400000}"/>
    <cellStyle name="20% - Accent6 2 47 5" xfId="16432" xr:uid="{00000000-0005-0000-0000-00002F400000}"/>
    <cellStyle name="20% - Accent6 2 47 6" xfId="16433" xr:uid="{00000000-0005-0000-0000-000030400000}"/>
    <cellStyle name="20% - Accent6 2 47 7" xfId="16434" xr:uid="{00000000-0005-0000-0000-000031400000}"/>
    <cellStyle name="20% - Accent6 2 47 8" xfId="16435" xr:uid="{00000000-0005-0000-0000-000032400000}"/>
    <cellStyle name="20% - Accent6 2 47 9" xfId="16436" xr:uid="{00000000-0005-0000-0000-000033400000}"/>
    <cellStyle name="20% - Accent6 2 48" xfId="16437" xr:uid="{00000000-0005-0000-0000-000034400000}"/>
    <cellStyle name="20% - Accent6 2 48 10" xfId="16438" xr:uid="{00000000-0005-0000-0000-000035400000}"/>
    <cellStyle name="20% - Accent6 2 48 11" xfId="16439" xr:uid="{00000000-0005-0000-0000-000036400000}"/>
    <cellStyle name="20% - Accent6 2 48 12" xfId="16440" xr:uid="{00000000-0005-0000-0000-000037400000}"/>
    <cellStyle name="20% - Accent6 2 48 13" xfId="16441" xr:uid="{00000000-0005-0000-0000-000038400000}"/>
    <cellStyle name="20% - Accent6 2 48 14" xfId="16442" xr:uid="{00000000-0005-0000-0000-000039400000}"/>
    <cellStyle name="20% - Accent6 2 48 15" xfId="16443" xr:uid="{00000000-0005-0000-0000-00003A400000}"/>
    <cellStyle name="20% - Accent6 2 48 16" xfId="16444" xr:uid="{00000000-0005-0000-0000-00003B400000}"/>
    <cellStyle name="20% - Accent6 2 48 17" xfId="16445" xr:uid="{00000000-0005-0000-0000-00003C400000}"/>
    <cellStyle name="20% - Accent6 2 48 18" xfId="16446" xr:uid="{00000000-0005-0000-0000-00003D400000}"/>
    <cellStyle name="20% - Accent6 2 48 19" xfId="16447" xr:uid="{00000000-0005-0000-0000-00003E400000}"/>
    <cellStyle name="20% - Accent6 2 48 2" xfId="16448" xr:uid="{00000000-0005-0000-0000-00003F400000}"/>
    <cellStyle name="20% - Accent6 2 48 3" xfId="16449" xr:uid="{00000000-0005-0000-0000-000040400000}"/>
    <cellStyle name="20% - Accent6 2 48 4" xfId="16450" xr:uid="{00000000-0005-0000-0000-000041400000}"/>
    <cellStyle name="20% - Accent6 2 48 5" xfId="16451" xr:uid="{00000000-0005-0000-0000-000042400000}"/>
    <cellStyle name="20% - Accent6 2 48 6" xfId="16452" xr:uid="{00000000-0005-0000-0000-000043400000}"/>
    <cellStyle name="20% - Accent6 2 48 7" xfId="16453" xr:uid="{00000000-0005-0000-0000-000044400000}"/>
    <cellStyle name="20% - Accent6 2 48 8" xfId="16454" xr:uid="{00000000-0005-0000-0000-000045400000}"/>
    <cellStyle name="20% - Accent6 2 48 9" xfId="16455" xr:uid="{00000000-0005-0000-0000-000046400000}"/>
    <cellStyle name="20% - Accent6 2 49" xfId="16456" xr:uid="{00000000-0005-0000-0000-000047400000}"/>
    <cellStyle name="20% - Accent6 2 49 10" xfId="16457" xr:uid="{00000000-0005-0000-0000-000048400000}"/>
    <cellStyle name="20% - Accent6 2 49 11" xfId="16458" xr:uid="{00000000-0005-0000-0000-000049400000}"/>
    <cellStyle name="20% - Accent6 2 49 12" xfId="16459" xr:uid="{00000000-0005-0000-0000-00004A400000}"/>
    <cellStyle name="20% - Accent6 2 49 13" xfId="16460" xr:uid="{00000000-0005-0000-0000-00004B400000}"/>
    <cellStyle name="20% - Accent6 2 49 14" xfId="16461" xr:uid="{00000000-0005-0000-0000-00004C400000}"/>
    <cellStyle name="20% - Accent6 2 49 15" xfId="16462" xr:uid="{00000000-0005-0000-0000-00004D400000}"/>
    <cellStyle name="20% - Accent6 2 49 16" xfId="16463" xr:uid="{00000000-0005-0000-0000-00004E400000}"/>
    <cellStyle name="20% - Accent6 2 49 17" xfId="16464" xr:uid="{00000000-0005-0000-0000-00004F400000}"/>
    <cellStyle name="20% - Accent6 2 49 18" xfId="16465" xr:uid="{00000000-0005-0000-0000-000050400000}"/>
    <cellStyle name="20% - Accent6 2 49 19" xfId="16466" xr:uid="{00000000-0005-0000-0000-000051400000}"/>
    <cellStyle name="20% - Accent6 2 49 2" xfId="16467" xr:uid="{00000000-0005-0000-0000-000052400000}"/>
    <cellStyle name="20% - Accent6 2 49 3" xfId="16468" xr:uid="{00000000-0005-0000-0000-000053400000}"/>
    <cellStyle name="20% - Accent6 2 49 4" xfId="16469" xr:uid="{00000000-0005-0000-0000-000054400000}"/>
    <cellStyle name="20% - Accent6 2 49 5" xfId="16470" xr:uid="{00000000-0005-0000-0000-000055400000}"/>
    <cellStyle name="20% - Accent6 2 49 6" xfId="16471" xr:uid="{00000000-0005-0000-0000-000056400000}"/>
    <cellStyle name="20% - Accent6 2 49 7" xfId="16472" xr:uid="{00000000-0005-0000-0000-000057400000}"/>
    <cellStyle name="20% - Accent6 2 49 8" xfId="16473" xr:uid="{00000000-0005-0000-0000-000058400000}"/>
    <cellStyle name="20% - Accent6 2 49 9" xfId="16474" xr:uid="{00000000-0005-0000-0000-000059400000}"/>
    <cellStyle name="20% - Accent6 2 5" xfId="16475" xr:uid="{00000000-0005-0000-0000-00005A400000}"/>
    <cellStyle name="20% - Accent6 2 5 10" xfId="16476" xr:uid="{00000000-0005-0000-0000-00005B400000}"/>
    <cellStyle name="20% - Accent6 2 5 11" xfId="16477" xr:uid="{00000000-0005-0000-0000-00005C400000}"/>
    <cellStyle name="20% - Accent6 2 5 12" xfId="16478" xr:uid="{00000000-0005-0000-0000-00005D400000}"/>
    <cellStyle name="20% - Accent6 2 5 13" xfId="16479" xr:uid="{00000000-0005-0000-0000-00005E400000}"/>
    <cellStyle name="20% - Accent6 2 5 14" xfId="16480" xr:uid="{00000000-0005-0000-0000-00005F400000}"/>
    <cellStyle name="20% - Accent6 2 5 15" xfId="16481" xr:uid="{00000000-0005-0000-0000-000060400000}"/>
    <cellStyle name="20% - Accent6 2 5 16" xfId="16482" xr:uid="{00000000-0005-0000-0000-000061400000}"/>
    <cellStyle name="20% - Accent6 2 5 17" xfId="16483" xr:uid="{00000000-0005-0000-0000-000062400000}"/>
    <cellStyle name="20% - Accent6 2 5 18" xfId="16484" xr:uid="{00000000-0005-0000-0000-000063400000}"/>
    <cellStyle name="20% - Accent6 2 5 19" xfId="16485" xr:uid="{00000000-0005-0000-0000-000064400000}"/>
    <cellStyle name="20% - Accent6 2 5 2" xfId="16486" xr:uid="{00000000-0005-0000-0000-000065400000}"/>
    <cellStyle name="20% - Accent6 2 5 3" xfId="16487" xr:uid="{00000000-0005-0000-0000-000066400000}"/>
    <cellStyle name="20% - Accent6 2 5 4" xfId="16488" xr:uid="{00000000-0005-0000-0000-000067400000}"/>
    <cellStyle name="20% - Accent6 2 5 5" xfId="16489" xr:uid="{00000000-0005-0000-0000-000068400000}"/>
    <cellStyle name="20% - Accent6 2 5 6" xfId="16490" xr:uid="{00000000-0005-0000-0000-000069400000}"/>
    <cellStyle name="20% - Accent6 2 5 7" xfId="16491" xr:uid="{00000000-0005-0000-0000-00006A400000}"/>
    <cellStyle name="20% - Accent6 2 5 8" xfId="16492" xr:uid="{00000000-0005-0000-0000-00006B400000}"/>
    <cellStyle name="20% - Accent6 2 5 9" xfId="16493" xr:uid="{00000000-0005-0000-0000-00006C400000}"/>
    <cellStyle name="20% - Accent6 2 50" xfId="16494" xr:uid="{00000000-0005-0000-0000-00006D400000}"/>
    <cellStyle name="20% - Accent6 2 50 10" xfId="16495" xr:uid="{00000000-0005-0000-0000-00006E400000}"/>
    <cellStyle name="20% - Accent6 2 50 11" xfId="16496" xr:uid="{00000000-0005-0000-0000-00006F400000}"/>
    <cellStyle name="20% - Accent6 2 50 12" xfId="16497" xr:uid="{00000000-0005-0000-0000-000070400000}"/>
    <cellStyle name="20% - Accent6 2 50 13" xfId="16498" xr:uid="{00000000-0005-0000-0000-000071400000}"/>
    <cellStyle name="20% - Accent6 2 50 14" xfId="16499" xr:uid="{00000000-0005-0000-0000-000072400000}"/>
    <cellStyle name="20% - Accent6 2 50 15" xfId="16500" xr:uid="{00000000-0005-0000-0000-000073400000}"/>
    <cellStyle name="20% - Accent6 2 50 16" xfId="16501" xr:uid="{00000000-0005-0000-0000-000074400000}"/>
    <cellStyle name="20% - Accent6 2 50 17" xfId="16502" xr:uid="{00000000-0005-0000-0000-000075400000}"/>
    <cellStyle name="20% - Accent6 2 50 18" xfId="16503" xr:uid="{00000000-0005-0000-0000-000076400000}"/>
    <cellStyle name="20% - Accent6 2 50 19" xfId="16504" xr:uid="{00000000-0005-0000-0000-000077400000}"/>
    <cellStyle name="20% - Accent6 2 50 2" xfId="16505" xr:uid="{00000000-0005-0000-0000-000078400000}"/>
    <cellStyle name="20% - Accent6 2 50 3" xfId="16506" xr:uid="{00000000-0005-0000-0000-000079400000}"/>
    <cellStyle name="20% - Accent6 2 50 4" xfId="16507" xr:uid="{00000000-0005-0000-0000-00007A400000}"/>
    <cellStyle name="20% - Accent6 2 50 5" xfId="16508" xr:uid="{00000000-0005-0000-0000-00007B400000}"/>
    <cellStyle name="20% - Accent6 2 50 6" xfId="16509" xr:uid="{00000000-0005-0000-0000-00007C400000}"/>
    <cellStyle name="20% - Accent6 2 50 7" xfId="16510" xr:uid="{00000000-0005-0000-0000-00007D400000}"/>
    <cellStyle name="20% - Accent6 2 50 8" xfId="16511" xr:uid="{00000000-0005-0000-0000-00007E400000}"/>
    <cellStyle name="20% - Accent6 2 50 9" xfId="16512" xr:uid="{00000000-0005-0000-0000-00007F400000}"/>
    <cellStyle name="20% - Accent6 2 51" xfId="16513" xr:uid="{00000000-0005-0000-0000-000080400000}"/>
    <cellStyle name="20% - Accent6 2 51 10" xfId="16514" xr:uid="{00000000-0005-0000-0000-000081400000}"/>
    <cellStyle name="20% - Accent6 2 51 11" xfId="16515" xr:uid="{00000000-0005-0000-0000-000082400000}"/>
    <cellStyle name="20% - Accent6 2 51 12" xfId="16516" xr:uid="{00000000-0005-0000-0000-000083400000}"/>
    <cellStyle name="20% - Accent6 2 51 13" xfId="16517" xr:uid="{00000000-0005-0000-0000-000084400000}"/>
    <cellStyle name="20% - Accent6 2 51 14" xfId="16518" xr:uid="{00000000-0005-0000-0000-000085400000}"/>
    <cellStyle name="20% - Accent6 2 51 15" xfId="16519" xr:uid="{00000000-0005-0000-0000-000086400000}"/>
    <cellStyle name="20% - Accent6 2 51 16" xfId="16520" xr:uid="{00000000-0005-0000-0000-000087400000}"/>
    <cellStyle name="20% - Accent6 2 51 17" xfId="16521" xr:uid="{00000000-0005-0000-0000-000088400000}"/>
    <cellStyle name="20% - Accent6 2 51 18" xfId="16522" xr:uid="{00000000-0005-0000-0000-000089400000}"/>
    <cellStyle name="20% - Accent6 2 51 19" xfId="16523" xr:uid="{00000000-0005-0000-0000-00008A400000}"/>
    <cellStyle name="20% - Accent6 2 51 2" xfId="16524" xr:uid="{00000000-0005-0000-0000-00008B400000}"/>
    <cellStyle name="20% - Accent6 2 51 3" xfId="16525" xr:uid="{00000000-0005-0000-0000-00008C400000}"/>
    <cellStyle name="20% - Accent6 2 51 4" xfId="16526" xr:uid="{00000000-0005-0000-0000-00008D400000}"/>
    <cellStyle name="20% - Accent6 2 51 5" xfId="16527" xr:uid="{00000000-0005-0000-0000-00008E400000}"/>
    <cellStyle name="20% - Accent6 2 51 6" xfId="16528" xr:uid="{00000000-0005-0000-0000-00008F400000}"/>
    <cellStyle name="20% - Accent6 2 51 7" xfId="16529" xr:uid="{00000000-0005-0000-0000-000090400000}"/>
    <cellStyle name="20% - Accent6 2 51 8" xfId="16530" xr:uid="{00000000-0005-0000-0000-000091400000}"/>
    <cellStyle name="20% - Accent6 2 51 9" xfId="16531" xr:uid="{00000000-0005-0000-0000-000092400000}"/>
    <cellStyle name="20% - Accent6 2 52" xfId="16532" xr:uid="{00000000-0005-0000-0000-000093400000}"/>
    <cellStyle name="20% - Accent6 2 52 10" xfId="16533" xr:uid="{00000000-0005-0000-0000-000094400000}"/>
    <cellStyle name="20% - Accent6 2 52 11" xfId="16534" xr:uid="{00000000-0005-0000-0000-000095400000}"/>
    <cellStyle name="20% - Accent6 2 52 12" xfId="16535" xr:uid="{00000000-0005-0000-0000-000096400000}"/>
    <cellStyle name="20% - Accent6 2 52 13" xfId="16536" xr:uid="{00000000-0005-0000-0000-000097400000}"/>
    <cellStyle name="20% - Accent6 2 52 14" xfId="16537" xr:uid="{00000000-0005-0000-0000-000098400000}"/>
    <cellStyle name="20% - Accent6 2 52 15" xfId="16538" xr:uid="{00000000-0005-0000-0000-000099400000}"/>
    <cellStyle name="20% - Accent6 2 52 16" xfId="16539" xr:uid="{00000000-0005-0000-0000-00009A400000}"/>
    <cellStyle name="20% - Accent6 2 52 17" xfId="16540" xr:uid="{00000000-0005-0000-0000-00009B400000}"/>
    <cellStyle name="20% - Accent6 2 52 18" xfId="16541" xr:uid="{00000000-0005-0000-0000-00009C400000}"/>
    <cellStyle name="20% - Accent6 2 52 19" xfId="16542" xr:uid="{00000000-0005-0000-0000-00009D400000}"/>
    <cellStyle name="20% - Accent6 2 52 2" xfId="16543" xr:uid="{00000000-0005-0000-0000-00009E400000}"/>
    <cellStyle name="20% - Accent6 2 52 3" xfId="16544" xr:uid="{00000000-0005-0000-0000-00009F400000}"/>
    <cellStyle name="20% - Accent6 2 52 4" xfId="16545" xr:uid="{00000000-0005-0000-0000-0000A0400000}"/>
    <cellStyle name="20% - Accent6 2 52 5" xfId="16546" xr:uid="{00000000-0005-0000-0000-0000A1400000}"/>
    <cellStyle name="20% - Accent6 2 52 6" xfId="16547" xr:uid="{00000000-0005-0000-0000-0000A2400000}"/>
    <cellStyle name="20% - Accent6 2 52 7" xfId="16548" xr:uid="{00000000-0005-0000-0000-0000A3400000}"/>
    <cellStyle name="20% - Accent6 2 52 8" xfId="16549" xr:uid="{00000000-0005-0000-0000-0000A4400000}"/>
    <cellStyle name="20% - Accent6 2 52 9" xfId="16550" xr:uid="{00000000-0005-0000-0000-0000A5400000}"/>
    <cellStyle name="20% - Accent6 2 53" xfId="16551" xr:uid="{00000000-0005-0000-0000-0000A6400000}"/>
    <cellStyle name="20% - Accent6 2 53 10" xfId="16552" xr:uid="{00000000-0005-0000-0000-0000A7400000}"/>
    <cellStyle name="20% - Accent6 2 53 11" xfId="16553" xr:uid="{00000000-0005-0000-0000-0000A8400000}"/>
    <cellStyle name="20% - Accent6 2 53 12" xfId="16554" xr:uid="{00000000-0005-0000-0000-0000A9400000}"/>
    <cellStyle name="20% - Accent6 2 53 13" xfId="16555" xr:uid="{00000000-0005-0000-0000-0000AA400000}"/>
    <cellStyle name="20% - Accent6 2 53 14" xfId="16556" xr:uid="{00000000-0005-0000-0000-0000AB400000}"/>
    <cellStyle name="20% - Accent6 2 53 15" xfId="16557" xr:uid="{00000000-0005-0000-0000-0000AC400000}"/>
    <cellStyle name="20% - Accent6 2 53 16" xfId="16558" xr:uid="{00000000-0005-0000-0000-0000AD400000}"/>
    <cellStyle name="20% - Accent6 2 53 17" xfId="16559" xr:uid="{00000000-0005-0000-0000-0000AE400000}"/>
    <cellStyle name="20% - Accent6 2 53 18" xfId="16560" xr:uid="{00000000-0005-0000-0000-0000AF400000}"/>
    <cellStyle name="20% - Accent6 2 53 19" xfId="16561" xr:uid="{00000000-0005-0000-0000-0000B0400000}"/>
    <cellStyle name="20% - Accent6 2 53 2" xfId="16562" xr:uid="{00000000-0005-0000-0000-0000B1400000}"/>
    <cellStyle name="20% - Accent6 2 53 3" xfId="16563" xr:uid="{00000000-0005-0000-0000-0000B2400000}"/>
    <cellStyle name="20% - Accent6 2 53 4" xfId="16564" xr:uid="{00000000-0005-0000-0000-0000B3400000}"/>
    <cellStyle name="20% - Accent6 2 53 5" xfId="16565" xr:uid="{00000000-0005-0000-0000-0000B4400000}"/>
    <cellStyle name="20% - Accent6 2 53 6" xfId="16566" xr:uid="{00000000-0005-0000-0000-0000B5400000}"/>
    <cellStyle name="20% - Accent6 2 53 7" xfId="16567" xr:uid="{00000000-0005-0000-0000-0000B6400000}"/>
    <cellStyle name="20% - Accent6 2 53 8" xfId="16568" xr:uid="{00000000-0005-0000-0000-0000B7400000}"/>
    <cellStyle name="20% - Accent6 2 53 9" xfId="16569" xr:uid="{00000000-0005-0000-0000-0000B8400000}"/>
    <cellStyle name="20% - Accent6 2 54" xfId="16570" xr:uid="{00000000-0005-0000-0000-0000B9400000}"/>
    <cellStyle name="20% - Accent6 2 54 10" xfId="16571" xr:uid="{00000000-0005-0000-0000-0000BA400000}"/>
    <cellStyle name="20% - Accent6 2 54 11" xfId="16572" xr:uid="{00000000-0005-0000-0000-0000BB400000}"/>
    <cellStyle name="20% - Accent6 2 54 12" xfId="16573" xr:uid="{00000000-0005-0000-0000-0000BC400000}"/>
    <cellStyle name="20% - Accent6 2 54 13" xfId="16574" xr:uid="{00000000-0005-0000-0000-0000BD400000}"/>
    <cellStyle name="20% - Accent6 2 54 14" xfId="16575" xr:uid="{00000000-0005-0000-0000-0000BE400000}"/>
    <cellStyle name="20% - Accent6 2 54 15" xfId="16576" xr:uid="{00000000-0005-0000-0000-0000BF400000}"/>
    <cellStyle name="20% - Accent6 2 54 16" xfId="16577" xr:uid="{00000000-0005-0000-0000-0000C0400000}"/>
    <cellStyle name="20% - Accent6 2 54 17" xfId="16578" xr:uid="{00000000-0005-0000-0000-0000C1400000}"/>
    <cellStyle name="20% - Accent6 2 54 18" xfId="16579" xr:uid="{00000000-0005-0000-0000-0000C2400000}"/>
    <cellStyle name="20% - Accent6 2 54 19" xfId="16580" xr:uid="{00000000-0005-0000-0000-0000C3400000}"/>
    <cellStyle name="20% - Accent6 2 54 2" xfId="16581" xr:uid="{00000000-0005-0000-0000-0000C4400000}"/>
    <cellStyle name="20% - Accent6 2 54 3" xfId="16582" xr:uid="{00000000-0005-0000-0000-0000C5400000}"/>
    <cellStyle name="20% - Accent6 2 54 4" xfId="16583" xr:uid="{00000000-0005-0000-0000-0000C6400000}"/>
    <cellStyle name="20% - Accent6 2 54 5" xfId="16584" xr:uid="{00000000-0005-0000-0000-0000C7400000}"/>
    <cellStyle name="20% - Accent6 2 54 6" xfId="16585" xr:uid="{00000000-0005-0000-0000-0000C8400000}"/>
    <cellStyle name="20% - Accent6 2 54 7" xfId="16586" xr:uid="{00000000-0005-0000-0000-0000C9400000}"/>
    <cellStyle name="20% - Accent6 2 54 8" xfId="16587" xr:uid="{00000000-0005-0000-0000-0000CA400000}"/>
    <cellStyle name="20% - Accent6 2 54 9" xfId="16588" xr:uid="{00000000-0005-0000-0000-0000CB400000}"/>
    <cellStyle name="20% - Accent6 2 55" xfId="16589" xr:uid="{00000000-0005-0000-0000-0000CC400000}"/>
    <cellStyle name="20% - Accent6 2 55 10" xfId="16590" xr:uid="{00000000-0005-0000-0000-0000CD400000}"/>
    <cellStyle name="20% - Accent6 2 55 11" xfId="16591" xr:uid="{00000000-0005-0000-0000-0000CE400000}"/>
    <cellStyle name="20% - Accent6 2 55 12" xfId="16592" xr:uid="{00000000-0005-0000-0000-0000CF400000}"/>
    <cellStyle name="20% - Accent6 2 55 13" xfId="16593" xr:uid="{00000000-0005-0000-0000-0000D0400000}"/>
    <cellStyle name="20% - Accent6 2 55 14" xfId="16594" xr:uid="{00000000-0005-0000-0000-0000D1400000}"/>
    <cellStyle name="20% - Accent6 2 55 15" xfId="16595" xr:uid="{00000000-0005-0000-0000-0000D2400000}"/>
    <cellStyle name="20% - Accent6 2 55 16" xfId="16596" xr:uid="{00000000-0005-0000-0000-0000D3400000}"/>
    <cellStyle name="20% - Accent6 2 55 17" xfId="16597" xr:uid="{00000000-0005-0000-0000-0000D4400000}"/>
    <cellStyle name="20% - Accent6 2 55 18" xfId="16598" xr:uid="{00000000-0005-0000-0000-0000D5400000}"/>
    <cellStyle name="20% - Accent6 2 55 19" xfId="16599" xr:uid="{00000000-0005-0000-0000-0000D6400000}"/>
    <cellStyle name="20% - Accent6 2 55 2" xfId="16600" xr:uid="{00000000-0005-0000-0000-0000D7400000}"/>
    <cellStyle name="20% - Accent6 2 55 3" xfId="16601" xr:uid="{00000000-0005-0000-0000-0000D8400000}"/>
    <cellStyle name="20% - Accent6 2 55 4" xfId="16602" xr:uid="{00000000-0005-0000-0000-0000D9400000}"/>
    <cellStyle name="20% - Accent6 2 55 5" xfId="16603" xr:uid="{00000000-0005-0000-0000-0000DA400000}"/>
    <cellStyle name="20% - Accent6 2 55 6" xfId="16604" xr:uid="{00000000-0005-0000-0000-0000DB400000}"/>
    <cellStyle name="20% - Accent6 2 55 7" xfId="16605" xr:uid="{00000000-0005-0000-0000-0000DC400000}"/>
    <cellStyle name="20% - Accent6 2 55 8" xfId="16606" xr:uid="{00000000-0005-0000-0000-0000DD400000}"/>
    <cellStyle name="20% - Accent6 2 55 9" xfId="16607" xr:uid="{00000000-0005-0000-0000-0000DE400000}"/>
    <cellStyle name="20% - Accent6 2 56" xfId="16608" xr:uid="{00000000-0005-0000-0000-0000DF400000}"/>
    <cellStyle name="20% - Accent6 2 56 10" xfId="16609" xr:uid="{00000000-0005-0000-0000-0000E0400000}"/>
    <cellStyle name="20% - Accent6 2 56 11" xfId="16610" xr:uid="{00000000-0005-0000-0000-0000E1400000}"/>
    <cellStyle name="20% - Accent6 2 56 12" xfId="16611" xr:uid="{00000000-0005-0000-0000-0000E2400000}"/>
    <cellStyle name="20% - Accent6 2 56 13" xfId="16612" xr:uid="{00000000-0005-0000-0000-0000E3400000}"/>
    <cellStyle name="20% - Accent6 2 56 14" xfId="16613" xr:uid="{00000000-0005-0000-0000-0000E4400000}"/>
    <cellStyle name="20% - Accent6 2 56 15" xfId="16614" xr:uid="{00000000-0005-0000-0000-0000E5400000}"/>
    <cellStyle name="20% - Accent6 2 56 16" xfId="16615" xr:uid="{00000000-0005-0000-0000-0000E6400000}"/>
    <cellStyle name="20% - Accent6 2 56 17" xfId="16616" xr:uid="{00000000-0005-0000-0000-0000E7400000}"/>
    <cellStyle name="20% - Accent6 2 56 18" xfId="16617" xr:uid="{00000000-0005-0000-0000-0000E8400000}"/>
    <cellStyle name="20% - Accent6 2 56 19" xfId="16618" xr:uid="{00000000-0005-0000-0000-0000E9400000}"/>
    <cellStyle name="20% - Accent6 2 56 2" xfId="16619" xr:uid="{00000000-0005-0000-0000-0000EA400000}"/>
    <cellStyle name="20% - Accent6 2 56 3" xfId="16620" xr:uid="{00000000-0005-0000-0000-0000EB400000}"/>
    <cellStyle name="20% - Accent6 2 56 4" xfId="16621" xr:uid="{00000000-0005-0000-0000-0000EC400000}"/>
    <cellStyle name="20% - Accent6 2 56 5" xfId="16622" xr:uid="{00000000-0005-0000-0000-0000ED400000}"/>
    <cellStyle name="20% - Accent6 2 56 6" xfId="16623" xr:uid="{00000000-0005-0000-0000-0000EE400000}"/>
    <cellStyle name="20% - Accent6 2 56 7" xfId="16624" xr:uid="{00000000-0005-0000-0000-0000EF400000}"/>
    <cellStyle name="20% - Accent6 2 56 8" xfId="16625" xr:uid="{00000000-0005-0000-0000-0000F0400000}"/>
    <cellStyle name="20% - Accent6 2 56 9" xfId="16626" xr:uid="{00000000-0005-0000-0000-0000F1400000}"/>
    <cellStyle name="20% - Accent6 2 57" xfId="16627" xr:uid="{00000000-0005-0000-0000-0000F2400000}"/>
    <cellStyle name="20% - Accent6 2 57 10" xfId="16628" xr:uid="{00000000-0005-0000-0000-0000F3400000}"/>
    <cellStyle name="20% - Accent6 2 57 11" xfId="16629" xr:uid="{00000000-0005-0000-0000-0000F4400000}"/>
    <cellStyle name="20% - Accent6 2 57 12" xfId="16630" xr:uid="{00000000-0005-0000-0000-0000F5400000}"/>
    <cellStyle name="20% - Accent6 2 57 13" xfId="16631" xr:uid="{00000000-0005-0000-0000-0000F6400000}"/>
    <cellStyle name="20% - Accent6 2 57 14" xfId="16632" xr:uid="{00000000-0005-0000-0000-0000F7400000}"/>
    <cellStyle name="20% - Accent6 2 57 15" xfId="16633" xr:uid="{00000000-0005-0000-0000-0000F8400000}"/>
    <cellStyle name="20% - Accent6 2 57 16" xfId="16634" xr:uid="{00000000-0005-0000-0000-0000F9400000}"/>
    <cellStyle name="20% - Accent6 2 57 17" xfId="16635" xr:uid="{00000000-0005-0000-0000-0000FA400000}"/>
    <cellStyle name="20% - Accent6 2 57 18" xfId="16636" xr:uid="{00000000-0005-0000-0000-0000FB400000}"/>
    <cellStyle name="20% - Accent6 2 57 19" xfId="16637" xr:uid="{00000000-0005-0000-0000-0000FC400000}"/>
    <cellStyle name="20% - Accent6 2 57 2" xfId="16638" xr:uid="{00000000-0005-0000-0000-0000FD400000}"/>
    <cellStyle name="20% - Accent6 2 57 3" xfId="16639" xr:uid="{00000000-0005-0000-0000-0000FE400000}"/>
    <cellStyle name="20% - Accent6 2 57 4" xfId="16640" xr:uid="{00000000-0005-0000-0000-0000FF400000}"/>
    <cellStyle name="20% - Accent6 2 57 5" xfId="16641" xr:uid="{00000000-0005-0000-0000-000000410000}"/>
    <cellStyle name="20% - Accent6 2 57 6" xfId="16642" xr:uid="{00000000-0005-0000-0000-000001410000}"/>
    <cellStyle name="20% - Accent6 2 57 7" xfId="16643" xr:uid="{00000000-0005-0000-0000-000002410000}"/>
    <cellStyle name="20% - Accent6 2 57 8" xfId="16644" xr:uid="{00000000-0005-0000-0000-000003410000}"/>
    <cellStyle name="20% - Accent6 2 57 9" xfId="16645" xr:uid="{00000000-0005-0000-0000-000004410000}"/>
    <cellStyle name="20% - Accent6 2 58" xfId="16646" xr:uid="{00000000-0005-0000-0000-000005410000}"/>
    <cellStyle name="20% - Accent6 2 58 10" xfId="16647" xr:uid="{00000000-0005-0000-0000-000006410000}"/>
    <cellStyle name="20% - Accent6 2 58 11" xfId="16648" xr:uid="{00000000-0005-0000-0000-000007410000}"/>
    <cellStyle name="20% - Accent6 2 58 12" xfId="16649" xr:uid="{00000000-0005-0000-0000-000008410000}"/>
    <cellStyle name="20% - Accent6 2 58 13" xfId="16650" xr:uid="{00000000-0005-0000-0000-000009410000}"/>
    <cellStyle name="20% - Accent6 2 58 14" xfId="16651" xr:uid="{00000000-0005-0000-0000-00000A410000}"/>
    <cellStyle name="20% - Accent6 2 58 15" xfId="16652" xr:uid="{00000000-0005-0000-0000-00000B410000}"/>
    <cellStyle name="20% - Accent6 2 58 16" xfId="16653" xr:uid="{00000000-0005-0000-0000-00000C410000}"/>
    <cellStyle name="20% - Accent6 2 58 17" xfId="16654" xr:uid="{00000000-0005-0000-0000-00000D410000}"/>
    <cellStyle name="20% - Accent6 2 58 18" xfId="16655" xr:uid="{00000000-0005-0000-0000-00000E410000}"/>
    <cellStyle name="20% - Accent6 2 58 19" xfId="16656" xr:uid="{00000000-0005-0000-0000-00000F410000}"/>
    <cellStyle name="20% - Accent6 2 58 2" xfId="16657" xr:uid="{00000000-0005-0000-0000-000010410000}"/>
    <cellStyle name="20% - Accent6 2 58 3" xfId="16658" xr:uid="{00000000-0005-0000-0000-000011410000}"/>
    <cellStyle name="20% - Accent6 2 58 4" xfId="16659" xr:uid="{00000000-0005-0000-0000-000012410000}"/>
    <cellStyle name="20% - Accent6 2 58 5" xfId="16660" xr:uid="{00000000-0005-0000-0000-000013410000}"/>
    <cellStyle name="20% - Accent6 2 58 6" xfId="16661" xr:uid="{00000000-0005-0000-0000-000014410000}"/>
    <cellStyle name="20% - Accent6 2 58 7" xfId="16662" xr:uid="{00000000-0005-0000-0000-000015410000}"/>
    <cellStyle name="20% - Accent6 2 58 8" xfId="16663" xr:uid="{00000000-0005-0000-0000-000016410000}"/>
    <cellStyle name="20% - Accent6 2 58 9" xfId="16664" xr:uid="{00000000-0005-0000-0000-000017410000}"/>
    <cellStyle name="20% - Accent6 2 59" xfId="16665" xr:uid="{00000000-0005-0000-0000-000018410000}"/>
    <cellStyle name="20% - Accent6 2 59 10" xfId="16666" xr:uid="{00000000-0005-0000-0000-000019410000}"/>
    <cellStyle name="20% - Accent6 2 59 11" xfId="16667" xr:uid="{00000000-0005-0000-0000-00001A410000}"/>
    <cellStyle name="20% - Accent6 2 59 12" xfId="16668" xr:uid="{00000000-0005-0000-0000-00001B410000}"/>
    <cellStyle name="20% - Accent6 2 59 13" xfId="16669" xr:uid="{00000000-0005-0000-0000-00001C410000}"/>
    <cellStyle name="20% - Accent6 2 59 14" xfId="16670" xr:uid="{00000000-0005-0000-0000-00001D410000}"/>
    <cellStyle name="20% - Accent6 2 59 15" xfId="16671" xr:uid="{00000000-0005-0000-0000-00001E410000}"/>
    <cellStyle name="20% - Accent6 2 59 16" xfId="16672" xr:uid="{00000000-0005-0000-0000-00001F410000}"/>
    <cellStyle name="20% - Accent6 2 59 17" xfId="16673" xr:uid="{00000000-0005-0000-0000-000020410000}"/>
    <cellStyle name="20% - Accent6 2 59 18" xfId="16674" xr:uid="{00000000-0005-0000-0000-000021410000}"/>
    <cellStyle name="20% - Accent6 2 59 19" xfId="16675" xr:uid="{00000000-0005-0000-0000-000022410000}"/>
    <cellStyle name="20% - Accent6 2 59 2" xfId="16676" xr:uid="{00000000-0005-0000-0000-000023410000}"/>
    <cellStyle name="20% - Accent6 2 59 3" xfId="16677" xr:uid="{00000000-0005-0000-0000-000024410000}"/>
    <cellStyle name="20% - Accent6 2 59 4" xfId="16678" xr:uid="{00000000-0005-0000-0000-000025410000}"/>
    <cellStyle name="20% - Accent6 2 59 5" xfId="16679" xr:uid="{00000000-0005-0000-0000-000026410000}"/>
    <cellStyle name="20% - Accent6 2 59 6" xfId="16680" xr:uid="{00000000-0005-0000-0000-000027410000}"/>
    <cellStyle name="20% - Accent6 2 59 7" xfId="16681" xr:uid="{00000000-0005-0000-0000-000028410000}"/>
    <cellStyle name="20% - Accent6 2 59 8" xfId="16682" xr:uid="{00000000-0005-0000-0000-000029410000}"/>
    <cellStyle name="20% - Accent6 2 59 9" xfId="16683" xr:uid="{00000000-0005-0000-0000-00002A410000}"/>
    <cellStyle name="20% - Accent6 2 6" xfId="16684" xr:uid="{00000000-0005-0000-0000-00002B410000}"/>
    <cellStyle name="20% - Accent6 2 6 10" xfId="16685" xr:uid="{00000000-0005-0000-0000-00002C410000}"/>
    <cellStyle name="20% - Accent6 2 6 11" xfId="16686" xr:uid="{00000000-0005-0000-0000-00002D410000}"/>
    <cellStyle name="20% - Accent6 2 6 12" xfId="16687" xr:uid="{00000000-0005-0000-0000-00002E410000}"/>
    <cellStyle name="20% - Accent6 2 6 13" xfId="16688" xr:uid="{00000000-0005-0000-0000-00002F410000}"/>
    <cellStyle name="20% - Accent6 2 6 14" xfId="16689" xr:uid="{00000000-0005-0000-0000-000030410000}"/>
    <cellStyle name="20% - Accent6 2 6 15" xfId="16690" xr:uid="{00000000-0005-0000-0000-000031410000}"/>
    <cellStyle name="20% - Accent6 2 6 16" xfId="16691" xr:uid="{00000000-0005-0000-0000-000032410000}"/>
    <cellStyle name="20% - Accent6 2 6 17" xfId="16692" xr:uid="{00000000-0005-0000-0000-000033410000}"/>
    <cellStyle name="20% - Accent6 2 6 18" xfId="16693" xr:uid="{00000000-0005-0000-0000-000034410000}"/>
    <cellStyle name="20% - Accent6 2 6 19" xfId="16694" xr:uid="{00000000-0005-0000-0000-000035410000}"/>
    <cellStyle name="20% - Accent6 2 6 2" xfId="16695" xr:uid="{00000000-0005-0000-0000-000036410000}"/>
    <cellStyle name="20% - Accent6 2 6 3" xfId="16696" xr:uid="{00000000-0005-0000-0000-000037410000}"/>
    <cellStyle name="20% - Accent6 2 6 4" xfId="16697" xr:uid="{00000000-0005-0000-0000-000038410000}"/>
    <cellStyle name="20% - Accent6 2 6 5" xfId="16698" xr:uid="{00000000-0005-0000-0000-000039410000}"/>
    <cellStyle name="20% - Accent6 2 6 6" xfId="16699" xr:uid="{00000000-0005-0000-0000-00003A410000}"/>
    <cellStyle name="20% - Accent6 2 6 7" xfId="16700" xr:uid="{00000000-0005-0000-0000-00003B410000}"/>
    <cellStyle name="20% - Accent6 2 6 8" xfId="16701" xr:uid="{00000000-0005-0000-0000-00003C410000}"/>
    <cellStyle name="20% - Accent6 2 6 9" xfId="16702" xr:uid="{00000000-0005-0000-0000-00003D410000}"/>
    <cellStyle name="20% - Accent6 2 60" xfId="16703" xr:uid="{00000000-0005-0000-0000-00003E410000}"/>
    <cellStyle name="20% - Accent6 2 60 10" xfId="16704" xr:uid="{00000000-0005-0000-0000-00003F410000}"/>
    <cellStyle name="20% - Accent6 2 60 11" xfId="16705" xr:uid="{00000000-0005-0000-0000-000040410000}"/>
    <cellStyle name="20% - Accent6 2 60 12" xfId="16706" xr:uid="{00000000-0005-0000-0000-000041410000}"/>
    <cellStyle name="20% - Accent6 2 60 13" xfId="16707" xr:uid="{00000000-0005-0000-0000-000042410000}"/>
    <cellStyle name="20% - Accent6 2 60 14" xfId="16708" xr:uid="{00000000-0005-0000-0000-000043410000}"/>
    <cellStyle name="20% - Accent6 2 60 15" xfId="16709" xr:uid="{00000000-0005-0000-0000-000044410000}"/>
    <cellStyle name="20% - Accent6 2 60 16" xfId="16710" xr:uid="{00000000-0005-0000-0000-000045410000}"/>
    <cellStyle name="20% - Accent6 2 60 17" xfId="16711" xr:uid="{00000000-0005-0000-0000-000046410000}"/>
    <cellStyle name="20% - Accent6 2 60 18" xfId="16712" xr:uid="{00000000-0005-0000-0000-000047410000}"/>
    <cellStyle name="20% - Accent6 2 60 19" xfId="16713" xr:uid="{00000000-0005-0000-0000-000048410000}"/>
    <cellStyle name="20% - Accent6 2 60 2" xfId="16714" xr:uid="{00000000-0005-0000-0000-000049410000}"/>
    <cellStyle name="20% - Accent6 2 60 3" xfId="16715" xr:uid="{00000000-0005-0000-0000-00004A410000}"/>
    <cellStyle name="20% - Accent6 2 60 4" xfId="16716" xr:uid="{00000000-0005-0000-0000-00004B410000}"/>
    <cellStyle name="20% - Accent6 2 60 5" xfId="16717" xr:uid="{00000000-0005-0000-0000-00004C410000}"/>
    <cellStyle name="20% - Accent6 2 60 6" xfId="16718" xr:uid="{00000000-0005-0000-0000-00004D410000}"/>
    <cellStyle name="20% - Accent6 2 60 7" xfId="16719" xr:uid="{00000000-0005-0000-0000-00004E410000}"/>
    <cellStyle name="20% - Accent6 2 60 8" xfId="16720" xr:uid="{00000000-0005-0000-0000-00004F410000}"/>
    <cellStyle name="20% - Accent6 2 60 9" xfId="16721" xr:uid="{00000000-0005-0000-0000-000050410000}"/>
    <cellStyle name="20% - Accent6 2 61" xfId="16722" xr:uid="{00000000-0005-0000-0000-000051410000}"/>
    <cellStyle name="20% - Accent6 2 61 10" xfId="16723" xr:uid="{00000000-0005-0000-0000-000052410000}"/>
    <cellStyle name="20% - Accent6 2 61 11" xfId="16724" xr:uid="{00000000-0005-0000-0000-000053410000}"/>
    <cellStyle name="20% - Accent6 2 61 12" xfId="16725" xr:uid="{00000000-0005-0000-0000-000054410000}"/>
    <cellStyle name="20% - Accent6 2 61 13" xfId="16726" xr:uid="{00000000-0005-0000-0000-000055410000}"/>
    <cellStyle name="20% - Accent6 2 61 14" xfId="16727" xr:uid="{00000000-0005-0000-0000-000056410000}"/>
    <cellStyle name="20% - Accent6 2 61 15" xfId="16728" xr:uid="{00000000-0005-0000-0000-000057410000}"/>
    <cellStyle name="20% - Accent6 2 61 16" xfId="16729" xr:uid="{00000000-0005-0000-0000-000058410000}"/>
    <cellStyle name="20% - Accent6 2 61 17" xfId="16730" xr:uid="{00000000-0005-0000-0000-000059410000}"/>
    <cellStyle name="20% - Accent6 2 61 18" xfId="16731" xr:uid="{00000000-0005-0000-0000-00005A410000}"/>
    <cellStyle name="20% - Accent6 2 61 19" xfId="16732" xr:uid="{00000000-0005-0000-0000-00005B410000}"/>
    <cellStyle name="20% - Accent6 2 61 2" xfId="16733" xr:uid="{00000000-0005-0000-0000-00005C410000}"/>
    <cellStyle name="20% - Accent6 2 61 3" xfId="16734" xr:uid="{00000000-0005-0000-0000-00005D410000}"/>
    <cellStyle name="20% - Accent6 2 61 4" xfId="16735" xr:uid="{00000000-0005-0000-0000-00005E410000}"/>
    <cellStyle name="20% - Accent6 2 61 5" xfId="16736" xr:uid="{00000000-0005-0000-0000-00005F410000}"/>
    <cellStyle name="20% - Accent6 2 61 6" xfId="16737" xr:uid="{00000000-0005-0000-0000-000060410000}"/>
    <cellStyle name="20% - Accent6 2 61 7" xfId="16738" xr:uid="{00000000-0005-0000-0000-000061410000}"/>
    <cellStyle name="20% - Accent6 2 61 8" xfId="16739" xr:uid="{00000000-0005-0000-0000-000062410000}"/>
    <cellStyle name="20% - Accent6 2 61 9" xfId="16740" xr:uid="{00000000-0005-0000-0000-000063410000}"/>
    <cellStyle name="20% - Accent6 2 62" xfId="16741" xr:uid="{00000000-0005-0000-0000-000064410000}"/>
    <cellStyle name="20% - Accent6 2 62 10" xfId="16742" xr:uid="{00000000-0005-0000-0000-000065410000}"/>
    <cellStyle name="20% - Accent6 2 62 11" xfId="16743" xr:uid="{00000000-0005-0000-0000-000066410000}"/>
    <cellStyle name="20% - Accent6 2 62 12" xfId="16744" xr:uid="{00000000-0005-0000-0000-000067410000}"/>
    <cellStyle name="20% - Accent6 2 62 13" xfId="16745" xr:uid="{00000000-0005-0000-0000-000068410000}"/>
    <cellStyle name="20% - Accent6 2 62 14" xfId="16746" xr:uid="{00000000-0005-0000-0000-000069410000}"/>
    <cellStyle name="20% - Accent6 2 62 15" xfId="16747" xr:uid="{00000000-0005-0000-0000-00006A410000}"/>
    <cellStyle name="20% - Accent6 2 62 16" xfId="16748" xr:uid="{00000000-0005-0000-0000-00006B410000}"/>
    <cellStyle name="20% - Accent6 2 62 17" xfId="16749" xr:uid="{00000000-0005-0000-0000-00006C410000}"/>
    <cellStyle name="20% - Accent6 2 62 18" xfId="16750" xr:uid="{00000000-0005-0000-0000-00006D410000}"/>
    <cellStyle name="20% - Accent6 2 62 19" xfId="16751" xr:uid="{00000000-0005-0000-0000-00006E410000}"/>
    <cellStyle name="20% - Accent6 2 62 2" xfId="16752" xr:uid="{00000000-0005-0000-0000-00006F410000}"/>
    <cellStyle name="20% - Accent6 2 62 3" xfId="16753" xr:uid="{00000000-0005-0000-0000-000070410000}"/>
    <cellStyle name="20% - Accent6 2 62 4" xfId="16754" xr:uid="{00000000-0005-0000-0000-000071410000}"/>
    <cellStyle name="20% - Accent6 2 62 5" xfId="16755" xr:uid="{00000000-0005-0000-0000-000072410000}"/>
    <cellStyle name="20% - Accent6 2 62 6" xfId="16756" xr:uid="{00000000-0005-0000-0000-000073410000}"/>
    <cellStyle name="20% - Accent6 2 62 7" xfId="16757" xr:uid="{00000000-0005-0000-0000-000074410000}"/>
    <cellStyle name="20% - Accent6 2 62 8" xfId="16758" xr:uid="{00000000-0005-0000-0000-000075410000}"/>
    <cellStyle name="20% - Accent6 2 62 9" xfId="16759" xr:uid="{00000000-0005-0000-0000-000076410000}"/>
    <cellStyle name="20% - Accent6 2 63" xfId="16760" xr:uid="{00000000-0005-0000-0000-000077410000}"/>
    <cellStyle name="20% - Accent6 2 63 10" xfId="16761" xr:uid="{00000000-0005-0000-0000-000078410000}"/>
    <cellStyle name="20% - Accent6 2 63 11" xfId="16762" xr:uid="{00000000-0005-0000-0000-000079410000}"/>
    <cellStyle name="20% - Accent6 2 63 12" xfId="16763" xr:uid="{00000000-0005-0000-0000-00007A410000}"/>
    <cellStyle name="20% - Accent6 2 63 13" xfId="16764" xr:uid="{00000000-0005-0000-0000-00007B410000}"/>
    <cellStyle name="20% - Accent6 2 63 14" xfId="16765" xr:uid="{00000000-0005-0000-0000-00007C410000}"/>
    <cellStyle name="20% - Accent6 2 63 15" xfId="16766" xr:uid="{00000000-0005-0000-0000-00007D410000}"/>
    <cellStyle name="20% - Accent6 2 63 16" xfId="16767" xr:uid="{00000000-0005-0000-0000-00007E410000}"/>
    <cellStyle name="20% - Accent6 2 63 17" xfId="16768" xr:uid="{00000000-0005-0000-0000-00007F410000}"/>
    <cellStyle name="20% - Accent6 2 63 18" xfId="16769" xr:uid="{00000000-0005-0000-0000-000080410000}"/>
    <cellStyle name="20% - Accent6 2 63 19" xfId="16770" xr:uid="{00000000-0005-0000-0000-000081410000}"/>
    <cellStyle name="20% - Accent6 2 63 2" xfId="16771" xr:uid="{00000000-0005-0000-0000-000082410000}"/>
    <cellStyle name="20% - Accent6 2 63 3" xfId="16772" xr:uid="{00000000-0005-0000-0000-000083410000}"/>
    <cellStyle name="20% - Accent6 2 63 4" xfId="16773" xr:uid="{00000000-0005-0000-0000-000084410000}"/>
    <cellStyle name="20% - Accent6 2 63 5" xfId="16774" xr:uid="{00000000-0005-0000-0000-000085410000}"/>
    <cellStyle name="20% - Accent6 2 63 6" xfId="16775" xr:uid="{00000000-0005-0000-0000-000086410000}"/>
    <cellStyle name="20% - Accent6 2 63 7" xfId="16776" xr:uid="{00000000-0005-0000-0000-000087410000}"/>
    <cellStyle name="20% - Accent6 2 63 8" xfId="16777" xr:uid="{00000000-0005-0000-0000-000088410000}"/>
    <cellStyle name="20% - Accent6 2 63 9" xfId="16778" xr:uid="{00000000-0005-0000-0000-000089410000}"/>
    <cellStyle name="20% - Accent6 2 64" xfId="16779" xr:uid="{00000000-0005-0000-0000-00008A410000}"/>
    <cellStyle name="20% - Accent6 2 64 10" xfId="16780" xr:uid="{00000000-0005-0000-0000-00008B410000}"/>
    <cellStyle name="20% - Accent6 2 64 11" xfId="16781" xr:uid="{00000000-0005-0000-0000-00008C410000}"/>
    <cellStyle name="20% - Accent6 2 64 12" xfId="16782" xr:uid="{00000000-0005-0000-0000-00008D410000}"/>
    <cellStyle name="20% - Accent6 2 64 13" xfId="16783" xr:uid="{00000000-0005-0000-0000-00008E410000}"/>
    <cellStyle name="20% - Accent6 2 64 14" xfId="16784" xr:uid="{00000000-0005-0000-0000-00008F410000}"/>
    <cellStyle name="20% - Accent6 2 64 15" xfId="16785" xr:uid="{00000000-0005-0000-0000-000090410000}"/>
    <cellStyle name="20% - Accent6 2 64 16" xfId="16786" xr:uid="{00000000-0005-0000-0000-000091410000}"/>
    <cellStyle name="20% - Accent6 2 64 17" xfId="16787" xr:uid="{00000000-0005-0000-0000-000092410000}"/>
    <cellStyle name="20% - Accent6 2 64 18" xfId="16788" xr:uid="{00000000-0005-0000-0000-000093410000}"/>
    <cellStyle name="20% - Accent6 2 64 19" xfId="16789" xr:uid="{00000000-0005-0000-0000-000094410000}"/>
    <cellStyle name="20% - Accent6 2 64 2" xfId="16790" xr:uid="{00000000-0005-0000-0000-000095410000}"/>
    <cellStyle name="20% - Accent6 2 64 3" xfId="16791" xr:uid="{00000000-0005-0000-0000-000096410000}"/>
    <cellStyle name="20% - Accent6 2 64 4" xfId="16792" xr:uid="{00000000-0005-0000-0000-000097410000}"/>
    <cellStyle name="20% - Accent6 2 64 5" xfId="16793" xr:uid="{00000000-0005-0000-0000-000098410000}"/>
    <cellStyle name="20% - Accent6 2 64 6" xfId="16794" xr:uid="{00000000-0005-0000-0000-000099410000}"/>
    <cellStyle name="20% - Accent6 2 64 7" xfId="16795" xr:uid="{00000000-0005-0000-0000-00009A410000}"/>
    <cellStyle name="20% - Accent6 2 64 8" xfId="16796" xr:uid="{00000000-0005-0000-0000-00009B410000}"/>
    <cellStyle name="20% - Accent6 2 64 9" xfId="16797" xr:uid="{00000000-0005-0000-0000-00009C410000}"/>
    <cellStyle name="20% - Accent6 2 65" xfId="16798" xr:uid="{00000000-0005-0000-0000-00009D410000}"/>
    <cellStyle name="20% - Accent6 2 65 10" xfId="16799" xr:uid="{00000000-0005-0000-0000-00009E410000}"/>
    <cellStyle name="20% - Accent6 2 65 11" xfId="16800" xr:uid="{00000000-0005-0000-0000-00009F410000}"/>
    <cellStyle name="20% - Accent6 2 65 12" xfId="16801" xr:uid="{00000000-0005-0000-0000-0000A0410000}"/>
    <cellStyle name="20% - Accent6 2 65 13" xfId="16802" xr:uid="{00000000-0005-0000-0000-0000A1410000}"/>
    <cellStyle name="20% - Accent6 2 65 14" xfId="16803" xr:uid="{00000000-0005-0000-0000-0000A2410000}"/>
    <cellStyle name="20% - Accent6 2 65 15" xfId="16804" xr:uid="{00000000-0005-0000-0000-0000A3410000}"/>
    <cellStyle name="20% - Accent6 2 65 16" xfId="16805" xr:uid="{00000000-0005-0000-0000-0000A4410000}"/>
    <cellStyle name="20% - Accent6 2 65 17" xfId="16806" xr:uid="{00000000-0005-0000-0000-0000A5410000}"/>
    <cellStyle name="20% - Accent6 2 65 18" xfId="16807" xr:uid="{00000000-0005-0000-0000-0000A6410000}"/>
    <cellStyle name="20% - Accent6 2 65 19" xfId="16808" xr:uid="{00000000-0005-0000-0000-0000A7410000}"/>
    <cellStyle name="20% - Accent6 2 65 2" xfId="16809" xr:uid="{00000000-0005-0000-0000-0000A8410000}"/>
    <cellStyle name="20% - Accent6 2 65 3" xfId="16810" xr:uid="{00000000-0005-0000-0000-0000A9410000}"/>
    <cellStyle name="20% - Accent6 2 65 4" xfId="16811" xr:uid="{00000000-0005-0000-0000-0000AA410000}"/>
    <cellStyle name="20% - Accent6 2 65 5" xfId="16812" xr:uid="{00000000-0005-0000-0000-0000AB410000}"/>
    <cellStyle name="20% - Accent6 2 65 6" xfId="16813" xr:uid="{00000000-0005-0000-0000-0000AC410000}"/>
    <cellStyle name="20% - Accent6 2 65 7" xfId="16814" xr:uid="{00000000-0005-0000-0000-0000AD410000}"/>
    <cellStyle name="20% - Accent6 2 65 8" xfId="16815" xr:uid="{00000000-0005-0000-0000-0000AE410000}"/>
    <cellStyle name="20% - Accent6 2 65 9" xfId="16816" xr:uid="{00000000-0005-0000-0000-0000AF410000}"/>
    <cellStyle name="20% - Accent6 2 66" xfId="16817" xr:uid="{00000000-0005-0000-0000-0000B0410000}"/>
    <cellStyle name="20% - Accent6 2 66 10" xfId="16818" xr:uid="{00000000-0005-0000-0000-0000B1410000}"/>
    <cellStyle name="20% - Accent6 2 66 11" xfId="16819" xr:uid="{00000000-0005-0000-0000-0000B2410000}"/>
    <cellStyle name="20% - Accent6 2 66 12" xfId="16820" xr:uid="{00000000-0005-0000-0000-0000B3410000}"/>
    <cellStyle name="20% - Accent6 2 66 13" xfId="16821" xr:uid="{00000000-0005-0000-0000-0000B4410000}"/>
    <cellStyle name="20% - Accent6 2 66 14" xfId="16822" xr:uid="{00000000-0005-0000-0000-0000B5410000}"/>
    <cellStyle name="20% - Accent6 2 66 15" xfId="16823" xr:uid="{00000000-0005-0000-0000-0000B6410000}"/>
    <cellStyle name="20% - Accent6 2 66 16" xfId="16824" xr:uid="{00000000-0005-0000-0000-0000B7410000}"/>
    <cellStyle name="20% - Accent6 2 66 17" xfId="16825" xr:uid="{00000000-0005-0000-0000-0000B8410000}"/>
    <cellStyle name="20% - Accent6 2 66 18" xfId="16826" xr:uid="{00000000-0005-0000-0000-0000B9410000}"/>
    <cellStyle name="20% - Accent6 2 66 19" xfId="16827" xr:uid="{00000000-0005-0000-0000-0000BA410000}"/>
    <cellStyle name="20% - Accent6 2 66 2" xfId="16828" xr:uid="{00000000-0005-0000-0000-0000BB410000}"/>
    <cellStyle name="20% - Accent6 2 66 3" xfId="16829" xr:uid="{00000000-0005-0000-0000-0000BC410000}"/>
    <cellStyle name="20% - Accent6 2 66 4" xfId="16830" xr:uid="{00000000-0005-0000-0000-0000BD410000}"/>
    <cellStyle name="20% - Accent6 2 66 5" xfId="16831" xr:uid="{00000000-0005-0000-0000-0000BE410000}"/>
    <cellStyle name="20% - Accent6 2 66 6" xfId="16832" xr:uid="{00000000-0005-0000-0000-0000BF410000}"/>
    <cellStyle name="20% - Accent6 2 66 7" xfId="16833" xr:uid="{00000000-0005-0000-0000-0000C0410000}"/>
    <cellStyle name="20% - Accent6 2 66 8" xfId="16834" xr:uid="{00000000-0005-0000-0000-0000C1410000}"/>
    <cellStyle name="20% - Accent6 2 66 9" xfId="16835" xr:uid="{00000000-0005-0000-0000-0000C2410000}"/>
    <cellStyle name="20% - Accent6 2 67" xfId="16836" xr:uid="{00000000-0005-0000-0000-0000C3410000}"/>
    <cellStyle name="20% - Accent6 2 67 10" xfId="16837" xr:uid="{00000000-0005-0000-0000-0000C4410000}"/>
    <cellStyle name="20% - Accent6 2 67 11" xfId="16838" xr:uid="{00000000-0005-0000-0000-0000C5410000}"/>
    <cellStyle name="20% - Accent6 2 67 12" xfId="16839" xr:uid="{00000000-0005-0000-0000-0000C6410000}"/>
    <cellStyle name="20% - Accent6 2 67 13" xfId="16840" xr:uid="{00000000-0005-0000-0000-0000C7410000}"/>
    <cellStyle name="20% - Accent6 2 67 14" xfId="16841" xr:uid="{00000000-0005-0000-0000-0000C8410000}"/>
    <cellStyle name="20% - Accent6 2 67 15" xfId="16842" xr:uid="{00000000-0005-0000-0000-0000C9410000}"/>
    <cellStyle name="20% - Accent6 2 67 16" xfId="16843" xr:uid="{00000000-0005-0000-0000-0000CA410000}"/>
    <cellStyle name="20% - Accent6 2 67 17" xfId="16844" xr:uid="{00000000-0005-0000-0000-0000CB410000}"/>
    <cellStyle name="20% - Accent6 2 67 18" xfId="16845" xr:uid="{00000000-0005-0000-0000-0000CC410000}"/>
    <cellStyle name="20% - Accent6 2 67 19" xfId="16846" xr:uid="{00000000-0005-0000-0000-0000CD410000}"/>
    <cellStyle name="20% - Accent6 2 67 2" xfId="16847" xr:uid="{00000000-0005-0000-0000-0000CE410000}"/>
    <cellStyle name="20% - Accent6 2 67 3" xfId="16848" xr:uid="{00000000-0005-0000-0000-0000CF410000}"/>
    <cellStyle name="20% - Accent6 2 67 4" xfId="16849" xr:uid="{00000000-0005-0000-0000-0000D0410000}"/>
    <cellStyle name="20% - Accent6 2 67 5" xfId="16850" xr:uid="{00000000-0005-0000-0000-0000D1410000}"/>
    <cellStyle name="20% - Accent6 2 67 6" xfId="16851" xr:uid="{00000000-0005-0000-0000-0000D2410000}"/>
    <cellStyle name="20% - Accent6 2 67 7" xfId="16852" xr:uid="{00000000-0005-0000-0000-0000D3410000}"/>
    <cellStyle name="20% - Accent6 2 67 8" xfId="16853" xr:uid="{00000000-0005-0000-0000-0000D4410000}"/>
    <cellStyle name="20% - Accent6 2 67 9" xfId="16854" xr:uid="{00000000-0005-0000-0000-0000D5410000}"/>
    <cellStyle name="20% - Accent6 2 68" xfId="16855" xr:uid="{00000000-0005-0000-0000-0000D6410000}"/>
    <cellStyle name="20% - Accent6 2 68 10" xfId="16856" xr:uid="{00000000-0005-0000-0000-0000D7410000}"/>
    <cellStyle name="20% - Accent6 2 68 11" xfId="16857" xr:uid="{00000000-0005-0000-0000-0000D8410000}"/>
    <cellStyle name="20% - Accent6 2 68 12" xfId="16858" xr:uid="{00000000-0005-0000-0000-0000D9410000}"/>
    <cellStyle name="20% - Accent6 2 68 13" xfId="16859" xr:uid="{00000000-0005-0000-0000-0000DA410000}"/>
    <cellStyle name="20% - Accent6 2 68 14" xfId="16860" xr:uid="{00000000-0005-0000-0000-0000DB410000}"/>
    <cellStyle name="20% - Accent6 2 68 15" xfId="16861" xr:uid="{00000000-0005-0000-0000-0000DC410000}"/>
    <cellStyle name="20% - Accent6 2 68 16" xfId="16862" xr:uid="{00000000-0005-0000-0000-0000DD410000}"/>
    <cellStyle name="20% - Accent6 2 68 17" xfId="16863" xr:uid="{00000000-0005-0000-0000-0000DE410000}"/>
    <cellStyle name="20% - Accent6 2 68 18" xfId="16864" xr:uid="{00000000-0005-0000-0000-0000DF410000}"/>
    <cellStyle name="20% - Accent6 2 68 19" xfId="16865" xr:uid="{00000000-0005-0000-0000-0000E0410000}"/>
    <cellStyle name="20% - Accent6 2 68 2" xfId="16866" xr:uid="{00000000-0005-0000-0000-0000E1410000}"/>
    <cellStyle name="20% - Accent6 2 68 3" xfId="16867" xr:uid="{00000000-0005-0000-0000-0000E2410000}"/>
    <cellStyle name="20% - Accent6 2 68 4" xfId="16868" xr:uid="{00000000-0005-0000-0000-0000E3410000}"/>
    <cellStyle name="20% - Accent6 2 68 5" xfId="16869" xr:uid="{00000000-0005-0000-0000-0000E4410000}"/>
    <cellStyle name="20% - Accent6 2 68 6" xfId="16870" xr:uid="{00000000-0005-0000-0000-0000E5410000}"/>
    <cellStyle name="20% - Accent6 2 68 7" xfId="16871" xr:uid="{00000000-0005-0000-0000-0000E6410000}"/>
    <cellStyle name="20% - Accent6 2 68 8" xfId="16872" xr:uid="{00000000-0005-0000-0000-0000E7410000}"/>
    <cellStyle name="20% - Accent6 2 68 9" xfId="16873" xr:uid="{00000000-0005-0000-0000-0000E8410000}"/>
    <cellStyle name="20% - Accent6 2 69" xfId="16874" xr:uid="{00000000-0005-0000-0000-0000E9410000}"/>
    <cellStyle name="20% - Accent6 2 69 10" xfId="16875" xr:uid="{00000000-0005-0000-0000-0000EA410000}"/>
    <cellStyle name="20% - Accent6 2 69 11" xfId="16876" xr:uid="{00000000-0005-0000-0000-0000EB410000}"/>
    <cellStyle name="20% - Accent6 2 69 12" xfId="16877" xr:uid="{00000000-0005-0000-0000-0000EC410000}"/>
    <cellStyle name="20% - Accent6 2 69 13" xfId="16878" xr:uid="{00000000-0005-0000-0000-0000ED410000}"/>
    <cellStyle name="20% - Accent6 2 69 14" xfId="16879" xr:uid="{00000000-0005-0000-0000-0000EE410000}"/>
    <cellStyle name="20% - Accent6 2 69 15" xfId="16880" xr:uid="{00000000-0005-0000-0000-0000EF410000}"/>
    <cellStyle name="20% - Accent6 2 69 16" xfId="16881" xr:uid="{00000000-0005-0000-0000-0000F0410000}"/>
    <cellStyle name="20% - Accent6 2 69 17" xfId="16882" xr:uid="{00000000-0005-0000-0000-0000F1410000}"/>
    <cellStyle name="20% - Accent6 2 69 18" xfId="16883" xr:uid="{00000000-0005-0000-0000-0000F2410000}"/>
    <cellStyle name="20% - Accent6 2 69 19" xfId="16884" xr:uid="{00000000-0005-0000-0000-0000F3410000}"/>
    <cellStyle name="20% - Accent6 2 69 2" xfId="16885" xr:uid="{00000000-0005-0000-0000-0000F4410000}"/>
    <cellStyle name="20% - Accent6 2 69 3" xfId="16886" xr:uid="{00000000-0005-0000-0000-0000F5410000}"/>
    <cellStyle name="20% - Accent6 2 69 4" xfId="16887" xr:uid="{00000000-0005-0000-0000-0000F6410000}"/>
    <cellStyle name="20% - Accent6 2 69 5" xfId="16888" xr:uid="{00000000-0005-0000-0000-0000F7410000}"/>
    <cellStyle name="20% - Accent6 2 69 6" xfId="16889" xr:uid="{00000000-0005-0000-0000-0000F8410000}"/>
    <cellStyle name="20% - Accent6 2 69 7" xfId="16890" xr:uid="{00000000-0005-0000-0000-0000F9410000}"/>
    <cellStyle name="20% - Accent6 2 69 8" xfId="16891" xr:uid="{00000000-0005-0000-0000-0000FA410000}"/>
    <cellStyle name="20% - Accent6 2 69 9" xfId="16892" xr:uid="{00000000-0005-0000-0000-0000FB410000}"/>
    <cellStyle name="20% - Accent6 2 7" xfId="16893" xr:uid="{00000000-0005-0000-0000-0000FC410000}"/>
    <cellStyle name="20% - Accent6 2 7 10" xfId="16894" xr:uid="{00000000-0005-0000-0000-0000FD410000}"/>
    <cellStyle name="20% - Accent6 2 7 11" xfId="16895" xr:uid="{00000000-0005-0000-0000-0000FE410000}"/>
    <cellStyle name="20% - Accent6 2 7 12" xfId="16896" xr:uid="{00000000-0005-0000-0000-0000FF410000}"/>
    <cellStyle name="20% - Accent6 2 7 13" xfId="16897" xr:uid="{00000000-0005-0000-0000-000000420000}"/>
    <cellStyle name="20% - Accent6 2 7 14" xfId="16898" xr:uid="{00000000-0005-0000-0000-000001420000}"/>
    <cellStyle name="20% - Accent6 2 7 15" xfId="16899" xr:uid="{00000000-0005-0000-0000-000002420000}"/>
    <cellStyle name="20% - Accent6 2 7 16" xfId="16900" xr:uid="{00000000-0005-0000-0000-000003420000}"/>
    <cellStyle name="20% - Accent6 2 7 17" xfId="16901" xr:uid="{00000000-0005-0000-0000-000004420000}"/>
    <cellStyle name="20% - Accent6 2 7 18" xfId="16902" xr:uid="{00000000-0005-0000-0000-000005420000}"/>
    <cellStyle name="20% - Accent6 2 7 19" xfId="16903" xr:uid="{00000000-0005-0000-0000-000006420000}"/>
    <cellStyle name="20% - Accent6 2 7 2" xfId="16904" xr:uid="{00000000-0005-0000-0000-000007420000}"/>
    <cellStyle name="20% - Accent6 2 7 3" xfId="16905" xr:uid="{00000000-0005-0000-0000-000008420000}"/>
    <cellStyle name="20% - Accent6 2 7 4" xfId="16906" xr:uid="{00000000-0005-0000-0000-000009420000}"/>
    <cellStyle name="20% - Accent6 2 7 5" xfId="16907" xr:uid="{00000000-0005-0000-0000-00000A420000}"/>
    <cellStyle name="20% - Accent6 2 7 6" xfId="16908" xr:uid="{00000000-0005-0000-0000-00000B420000}"/>
    <cellStyle name="20% - Accent6 2 7 7" xfId="16909" xr:uid="{00000000-0005-0000-0000-00000C420000}"/>
    <cellStyle name="20% - Accent6 2 7 8" xfId="16910" xr:uid="{00000000-0005-0000-0000-00000D420000}"/>
    <cellStyle name="20% - Accent6 2 7 9" xfId="16911" xr:uid="{00000000-0005-0000-0000-00000E420000}"/>
    <cellStyle name="20% - Accent6 2 70" xfId="16912" xr:uid="{00000000-0005-0000-0000-00000F420000}"/>
    <cellStyle name="20% - Accent6 2 70 10" xfId="16913" xr:uid="{00000000-0005-0000-0000-000010420000}"/>
    <cellStyle name="20% - Accent6 2 70 11" xfId="16914" xr:uid="{00000000-0005-0000-0000-000011420000}"/>
    <cellStyle name="20% - Accent6 2 70 12" xfId="16915" xr:uid="{00000000-0005-0000-0000-000012420000}"/>
    <cellStyle name="20% - Accent6 2 70 13" xfId="16916" xr:uid="{00000000-0005-0000-0000-000013420000}"/>
    <cellStyle name="20% - Accent6 2 70 14" xfId="16917" xr:uid="{00000000-0005-0000-0000-000014420000}"/>
    <cellStyle name="20% - Accent6 2 70 15" xfId="16918" xr:uid="{00000000-0005-0000-0000-000015420000}"/>
    <cellStyle name="20% - Accent6 2 70 16" xfId="16919" xr:uid="{00000000-0005-0000-0000-000016420000}"/>
    <cellStyle name="20% - Accent6 2 70 17" xfId="16920" xr:uid="{00000000-0005-0000-0000-000017420000}"/>
    <cellStyle name="20% - Accent6 2 70 18" xfId="16921" xr:uid="{00000000-0005-0000-0000-000018420000}"/>
    <cellStyle name="20% - Accent6 2 70 19" xfId="16922" xr:uid="{00000000-0005-0000-0000-000019420000}"/>
    <cellStyle name="20% - Accent6 2 70 2" xfId="16923" xr:uid="{00000000-0005-0000-0000-00001A420000}"/>
    <cellStyle name="20% - Accent6 2 70 3" xfId="16924" xr:uid="{00000000-0005-0000-0000-00001B420000}"/>
    <cellStyle name="20% - Accent6 2 70 4" xfId="16925" xr:uid="{00000000-0005-0000-0000-00001C420000}"/>
    <cellStyle name="20% - Accent6 2 70 5" xfId="16926" xr:uid="{00000000-0005-0000-0000-00001D420000}"/>
    <cellStyle name="20% - Accent6 2 70 6" xfId="16927" xr:uid="{00000000-0005-0000-0000-00001E420000}"/>
    <cellStyle name="20% - Accent6 2 70 7" xfId="16928" xr:uid="{00000000-0005-0000-0000-00001F420000}"/>
    <cellStyle name="20% - Accent6 2 70 8" xfId="16929" xr:uid="{00000000-0005-0000-0000-000020420000}"/>
    <cellStyle name="20% - Accent6 2 70 9" xfId="16930" xr:uid="{00000000-0005-0000-0000-000021420000}"/>
    <cellStyle name="20% - Accent6 2 71" xfId="16931" xr:uid="{00000000-0005-0000-0000-000022420000}"/>
    <cellStyle name="20% - Accent6 2 71 10" xfId="16932" xr:uid="{00000000-0005-0000-0000-000023420000}"/>
    <cellStyle name="20% - Accent6 2 71 11" xfId="16933" xr:uid="{00000000-0005-0000-0000-000024420000}"/>
    <cellStyle name="20% - Accent6 2 71 12" xfId="16934" xr:uid="{00000000-0005-0000-0000-000025420000}"/>
    <cellStyle name="20% - Accent6 2 71 13" xfId="16935" xr:uid="{00000000-0005-0000-0000-000026420000}"/>
    <cellStyle name="20% - Accent6 2 71 14" xfId="16936" xr:uid="{00000000-0005-0000-0000-000027420000}"/>
    <cellStyle name="20% - Accent6 2 71 15" xfId="16937" xr:uid="{00000000-0005-0000-0000-000028420000}"/>
    <cellStyle name="20% - Accent6 2 71 16" xfId="16938" xr:uid="{00000000-0005-0000-0000-000029420000}"/>
    <cellStyle name="20% - Accent6 2 71 17" xfId="16939" xr:uid="{00000000-0005-0000-0000-00002A420000}"/>
    <cellStyle name="20% - Accent6 2 71 18" xfId="16940" xr:uid="{00000000-0005-0000-0000-00002B420000}"/>
    <cellStyle name="20% - Accent6 2 71 19" xfId="16941" xr:uid="{00000000-0005-0000-0000-00002C420000}"/>
    <cellStyle name="20% - Accent6 2 71 2" xfId="16942" xr:uid="{00000000-0005-0000-0000-00002D420000}"/>
    <cellStyle name="20% - Accent6 2 71 3" xfId="16943" xr:uid="{00000000-0005-0000-0000-00002E420000}"/>
    <cellStyle name="20% - Accent6 2 71 4" xfId="16944" xr:uid="{00000000-0005-0000-0000-00002F420000}"/>
    <cellStyle name="20% - Accent6 2 71 5" xfId="16945" xr:uid="{00000000-0005-0000-0000-000030420000}"/>
    <cellStyle name="20% - Accent6 2 71 6" xfId="16946" xr:uid="{00000000-0005-0000-0000-000031420000}"/>
    <cellStyle name="20% - Accent6 2 71 7" xfId="16947" xr:uid="{00000000-0005-0000-0000-000032420000}"/>
    <cellStyle name="20% - Accent6 2 71 8" xfId="16948" xr:uid="{00000000-0005-0000-0000-000033420000}"/>
    <cellStyle name="20% - Accent6 2 71 9" xfId="16949" xr:uid="{00000000-0005-0000-0000-000034420000}"/>
    <cellStyle name="20% - Accent6 2 72" xfId="16950" xr:uid="{00000000-0005-0000-0000-000035420000}"/>
    <cellStyle name="20% - Accent6 2 72 10" xfId="16951" xr:uid="{00000000-0005-0000-0000-000036420000}"/>
    <cellStyle name="20% - Accent6 2 72 11" xfId="16952" xr:uid="{00000000-0005-0000-0000-000037420000}"/>
    <cellStyle name="20% - Accent6 2 72 12" xfId="16953" xr:uid="{00000000-0005-0000-0000-000038420000}"/>
    <cellStyle name="20% - Accent6 2 72 13" xfId="16954" xr:uid="{00000000-0005-0000-0000-000039420000}"/>
    <cellStyle name="20% - Accent6 2 72 14" xfId="16955" xr:uid="{00000000-0005-0000-0000-00003A420000}"/>
    <cellStyle name="20% - Accent6 2 72 15" xfId="16956" xr:uid="{00000000-0005-0000-0000-00003B420000}"/>
    <cellStyle name="20% - Accent6 2 72 16" xfId="16957" xr:uid="{00000000-0005-0000-0000-00003C420000}"/>
    <cellStyle name="20% - Accent6 2 72 17" xfId="16958" xr:uid="{00000000-0005-0000-0000-00003D420000}"/>
    <cellStyle name="20% - Accent6 2 72 18" xfId="16959" xr:uid="{00000000-0005-0000-0000-00003E420000}"/>
    <cellStyle name="20% - Accent6 2 72 19" xfId="16960" xr:uid="{00000000-0005-0000-0000-00003F420000}"/>
    <cellStyle name="20% - Accent6 2 72 2" xfId="16961" xr:uid="{00000000-0005-0000-0000-000040420000}"/>
    <cellStyle name="20% - Accent6 2 72 3" xfId="16962" xr:uid="{00000000-0005-0000-0000-000041420000}"/>
    <cellStyle name="20% - Accent6 2 72 4" xfId="16963" xr:uid="{00000000-0005-0000-0000-000042420000}"/>
    <cellStyle name="20% - Accent6 2 72 5" xfId="16964" xr:uid="{00000000-0005-0000-0000-000043420000}"/>
    <cellStyle name="20% - Accent6 2 72 6" xfId="16965" xr:uid="{00000000-0005-0000-0000-000044420000}"/>
    <cellStyle name="20% - Accent6 2 72 7" xfId="16966" xr:uid="{00000000-0005-0000-0000-000045420000}"/>
    <cellStyle name="20% - Accent6 2 72 8" xfId="16967" xr:uid="{00000000-0005-0000-0000-000046420000}"/>
    <cellStyle name="20% - Accent6 2 72 9" xfId="16968" xr:uid="{00000000-0005-0000-0000-000047420000}"/>
    <cellStyle name="20% - Accent6 2 73" xfId="16969" xr:uid="{00000000-0005-0000-0000-000048420000}"/>
    <cellStyle name="20% - Accent6 2 73 10" xfId="16970" xr:uid="{00000000-0005-0000-0000-000049420000}"/>
    <cellStyle name="20% - Accent6 2 73 11" xfId="16971" xr:uid="{00000000-0005-0000-0000-00004A420000}"/>
    <cellStyle name="20% - Accent6 2 73 12" xfId="16972" xr:uid="{00000000-0005-0000-0000-00004B420000}"/>
    <cellStyle name="20% - Accent6 2 73 13" xfId="16973" xr:uid="{00000000-0005-0000-0000-00004C420000}"/>
    <cellStyle name="20% - Accent6 2 73 14" xfId="16974" xr:uid="{00000000-0005-0000-0000-00004D420000}"/>
    <cellStyle name="20% - Accent6 2 73 15" xfId="16975" xr:uid="{00000000-0005-0000-0000-00004E420000}"/>
    <cellStyle name="20% - Accent6 2 73 16" xfId="16976" xr:uid="{00000000-0005-0000-0000-00004F420000}"/>
    <cellStyle name="20% - Accent6 2 73 17" xfId="16977" xr:uid="{00000000-0005-0000-0000-000050420000}"/>
    <cellStyle name="20% - Accent6 2 73 18" xfId="16978" xr:uid="{00000000-0005-0000-0000-000051420000}"/>
    <cellStyle name="20% - Accent6 2 73 19" xfId="16979" xr:uid="{00000000-0005-0000-0000-000052420000}"/>
    <cellStyle name="20% - Accent6 2 73 2" xfId="16980" xr:uid="{00000000-0005-0000-0000-000053420000}"/>
    <cellStyle name="20% - Accent6 2 73 3" xfId="16981" xr:uid="{00000000-0005-0000-0000-000054420000}"/>
    <cellStyle name="20% - Accent6 2 73 4" xfId="16982" xr:uid="{00000000-0005-0000-0000-000055420000}"/>
    <cellStyle name="20% - Accent6 2 73 5" xfId="16983" xr:uid="{00000000-0005-0000-0000-000056420000}"/>
    <cellStyle name="20% - Accent6 2 73 6" xfId="16984" xr:uid="{00000000-0005-0000-0000-000057420000}"/>
    <cellStyle name="20% - Accent6 2 73 7" xfId="16985" xr:uid="{00000000-0005-0000-0000-000058420000}"/>
    <cellStyle name="20% - Accent6 2 73 8" xfId="16986" xr:uid="{00000000-0005-0000-0000-000059420000}"/>
    <cellStyle name="20% - Accent6 2 73 9" xfId="16987" xr:uid="{00000000-0005-0000-0000-00005A420000}"/>
    <cellStyle name="20% - Accent6 2 74" xfId="16988" xr:uid="{00000000-0005-0000-0000-00005B420000}"/>
    <cellStyle name="20% - Accent6 2 74 10" xfId="16989" xr:uid="{00000000-0005-0000-0000-00005C420000}"/>
    <cellStyle name="20% - Accent6 2 74 11" xfId="16990" xr:uid="{00000000-0005-0000-0000-00005D420000}"/>
    <cellStyle name="20% - Accent6 2 74 12" xfId="16991" xr:uid="{00000000-0005-0000-0000-00005E420000}"/>
    <cellStyle name="20% - Accent6 2 74 13" xfId="16992" xr:uid="{00000000-0005-0000-0000-00005F420000}"/>
    <cellStyle name="20% - Accent6 2 74 14" xfId="16993" xr:uid="{00000000-0005-0000-0000-000060420000}"/>
    <cellStyle name="20% - Accent6 2 74 15" xfId="16994" xr:uid="{00000000-0005-0000-0000-000061420000}"/>
    <cellStyle name="20% - Accent6 2 74 16" xfId="16995" xr:uid="{00000000-0005-0000-0000-000062420000}"/>
    <cellStyle name="20% - Accent6 2 74 17" xfId="16996" xr:uid="{00000000-0005-0000-0000-000063420000}"/>
    <cellStyle name="20% - Accent6 2 74 18" xfId="16997" xr:uid="{00000000-0005-0000-0000-000064420000}"/>
    <cellStyle name="20% - Accent6 2 74 19" xfId="16998" xr:uid="{00000000-0005-0000-0000-000065420000}"/>
    <cellStyle name="20% - Accent6 2 74 2" xfId="16999" xr:uid="{00000000-0005-0000-0000-000066420000}"/>
    <cellStyle name="20% - Accent6 2 74 3" xfId="17000" xr:uid="{00000000-0005-0000-0000-000067420000}"/>
    <cellStyle name="20% - Accent6 2 74 4" xfId="17001" xr:uid="{00000000-0005-0000-0000-000068420000}"/>
    <cellStyle name="20% - Accent6 2 74 5" xfId="17002" xr:uid="{00000000-0005-0000-0000-000069420000}"/>
    <cellStyle name="20% - Accent6 2 74 6" xfId="17003" xr:uid="{00000000-0005-0000-0000-00006A420000}"/>
    <cellStyle name="20% - Accent6 2 74 7" xfId="17004" xr:uid="{00000000-0005-0000-0000-00006B420000}"/>
    <cellStyle name="20% - Accent6 2 74 8" xfId="17005" xr:uid="{00000000-0005-0000-0000-00006C420000}"/>
    <cellStyle name="20% - Accent6 2 74 9" xfId="17006" xr:uid="{00000000-0005-0000-0000-00006D420000}"/>
    <cellStyle name="20% - Accent6 2 75" xfId="17007" xr:uid="{00000000-0005-0000-0000-00006E420000}"/>
    <cellStyle name="20% - Accent6 2 75 10" xfId="17008" xr:uid="{00000000-0005-0000-0000-00006F420000}"/>
    <cellStyle name="20% - Accent6 2 75 11" xfId="17009" xr:uid="{00000000-0005-0000-0000-000070420000}"/>
    <cellStyle name="20% - Accent6 2 75 12" xfId="17010" xr:uid="{00000000-0005-0000-0000-000071420000}"/>
    <cellStyle name="20% - Accent6 2 75 13" xfId="17011" xr:uid="{00000000-0005-0000-0000-000072420000}"/>
    <cellStyle name="20% - Accent6 2 75 14" xfId="17012" xr:uid="{00000000-0005-0000-0000-000073420000}"/>
    <cellStyle name="20% - Accent6 2 75 15" xfId="17013" xr:uid="{00000000-0005-0000-0000-000074420000}"/>
    <cellStyle name="20% - Accent6 2 75 16" xfId="17014" xr:uid="{00000000-0005-0000-0000-000075420000}"/>
    <cellStyle name="20% - Accent6 2 75 17" xfId="17015" xr:uid="{00000000-0005-0000-0000-000076420000}"/>
    <cellStyle name="20% - Accent6 2 75 18" xfId="17016" xr:uid="{00000000-0005-0000-0000-000077420000}"/>
    <cellStyle name="20% - Accent6 2 75 19" xfId="17017" xr:uid="{00000000-0005-0000-0000-000078420000}"/>
    <cellStyle name="20% - Accent6 2 75 2" xfId="17018" xr:uid="{00000000-0005-0000-0000-000079420000}"/>
    <cellStyle name="20% - Accent6 2 75 3" xfId="17019" xr:uid="{00000000-0005-0000-0000-00007A420000}"/>
    <cellStyle name="20% - Accent6 2 75 4" xfId="17020" xr:uid="{00000000-0005-0000-0000-00007B420000}"/>
    <cellStyle name="20% - Accent6 2 75 5" xfId="17021" xr:uid="{00000000-0005-0000-0000-00007C420000}"/>
    <cellStyle name="20% - Accent6 2 75 6" xfId="17022" xr:uid="{00000000-0005-0000-0000-00007D420000}"/>
    <cellStyle name="20% - Accent6 2 75 7" xfId="17023" xr:uid="{00000000-0005-0000-0000-00007E420000}"/>
    <cellStyle name="20% - Accent6 2 75 8" xfId="17024" xr:uid="{00000000-0005-0000-0000-00007F420000}"/>
    <cellStyle name="20% - Accent6 2 75 9" xfId="17025" xr:uid="{00000000-0005-0000-0000-000080420000}"/>
    <cellStyle name="20% - Accent6 2 76" xfId="17026" xr:uid="{00000000-0005-0000-0000-000081420000}"/>
    <cellStyle name="20% - Accent6 2 76 10" xfId="17027" xr:uid="{00000000-0005-0000-0000-000082420000}"/>
    <cellStyle name="20% - Accent6 2 76 11" xfId="17028" xr:uid="{00000000-0005-0000-0000-000083420000}"/>
    <cellStyle name="20% - Accent6 2 76 12" xfId="17029" xr:uid="{00000000-0005-0000-0000-000084420000}"/>
    <cellStyle name="20% - Accent6 2 76 13" xfId="17030" xr:uid="{00000000-0005-0000-0000-000085420000}"/>
    <cellStyle name="20% - Accent6 2 76 14" xfId="17031" xr:uid="{00000000-0005-0000-0000-000086420000}"/>
    <cellStyle name="20% - Accent6 2 76 15" xfId="17032" xr:uid="{00000000-0005-0000-0000-000087420000}"/>
    <cellStyle name="20% - Accent6 2 76 16" xfId="17033" xr:uid="{00000000-0005-0000-0000-000088420000}"/>
    <cellStyle name="20% - Accent6 2 76 17" xfId="17034" xr:uid="{00000000-0005-0000-0000-000089420000}"/>
    <cellStyle name="20% - Accent6 2 76 18" xfId="17035" xr:uid="{00000000-0005-0000-0000-00008A420000}"/>
    <cellStyle name="20% - Accent6 2 76 19" xfId="17036" xr:uid="{00000000-0005-0000-0000-00008B420000}"/>
    <cellStyle name="20% - Accent6 2 76 2" xfId="17037" xr:uid="{00000000-0005-0000-0000-00008C420000}"/>
    <cellStyle name="20% - Accent6 2 76 3" xfId="17038" xr:uid="{00000000-0005-0000-0000-00008D420000}"/>
    <cellStyle name="20% - Accent6 2 76 4" xfId="17039" xr:uid="{00000000-0005-0000-0000-00008E420000}"/>
    <cellStyle name="20% - Accent6 2 76 5" xfId="17040" xr:uid="{00000000-0005-0000-0000-00008F420000}"/>
    <cellStyle name="20% - Accent6 2 76 6" xfId="17041" xr:uid="{00000000-0005-0000-0000-000090420000}"/>
    <cellStyle name="20% - Accent6 2 76 7" xfId="17042" xr:uid="{00000000-0005-0000-0000-000091420000}"/>
    <cellStyle name="20% - Accent6 2 76 8" xfId="17043" xr:uid="{00000000-0005-0000-0000-000092420000}"/>
    <cellStyle name="20% - Accent6 2 76 9" xfId="17044" xr:uid="{00000000-0005-0000-0000-000093420000}"/>
    <cellStyle name="20% - Accent6 2 77" xfId="17045" xr:uid="{00000000-0005-0000-0000-000094420000}"/>
    <cellStyle name="20% - Accent6 2 78" xfId="17046" xr:uid="{00000000-0005-0000-0000-000095420000}"/>
    <cellStyle name="20% - Accent6 2 79" xfId="17047" xr:uid="{00000000-0005-0000-0000-000096420000}"/>
    <cellStyle name="20% - Accent6 2 8" xfId="17048" xr:uid="{00000000-0005-0000-0000-000097420000}"/>
    <cellStyle name="20% - Accent6 2 8 10" xfId="17049" xr:uid="{00000000-0005-0000-0000-000098420000}"/>
    <cellStyle name="20% - Accent6 2 8 11" xfId="17050" xr:uid="{00000000-0005-0000-0000-000099420000}"/>
    <cellStyle name="20% - Accent6 2 8 12" xfId="17051" xr:uid="{00000000-0005-0000-0000-00009A420000}"/>
    <cellStyle name="20% - Accent6 2 8 13" xfId="17052" xr:uid="{00000000-0005-0000-0000-00009B420000}"/>
    <cellStyle name="20% - Accent6 2 8 14" xfId="17053" xr:uid="{00000000-0005-0000-0000-00009C420000}"/>
    <cellStyle name="20% - Accent6 2 8 15" xfId="17054" xr:uid="{00000000-0005-0000-0000-00009D420000}"/>
    <cellStyle name="20% - Accent6 2 8 16" xfId="17055" xr:uid="{00000000-0005-0000-0000-00009E420000}"/>
    <cellStyle name="20% - Accent6 2 8 17" xfId="17056" xr:uid="{00000000-0005-0000-0000-00009F420000}"/>
    <cellStyle name="20% - Accent6 2 8 18" xfId="17057" xr:uid="{00000000-0005-0000-0000-0000A0420000}"/>
    <cellStyle name="20% - Accent6 2 8 19" xfId="17058" xr:uid="{00000000-0005-0000-0000-0000A1420000}"/>
    <cellStyle name="20% - Accent6 2 8 2" xfId="17059" xr:uid="{00000000-0005-0000-0000-0000A2420000}"/>
    <cellStyle name="20% - Accent6 2 8 3" xfId="17060" xr:uid="{00000000-0005-0000-0000-0000A3420000}"/>
    <cellStyle name="20% - Accent6 2 8 4" xfId="17061" xr:uid="{00000000-0005-0000-0000-0000A4420000}"/>
    <cellStyle name="20% - Accent6 2 8 5" xfId="17062" xr:uid="{00000000-0005-0000-0000-0000A5420000}"/>
    <cellStyle name="20% - Accent6 2 8 6" xfId="17063" xr:uid="{00000000-0005-0000-0000-0000A6420000}"/>
    <cellStyle name="20% - Accent6 2 8 7" xfId="17064" xr:uid="{00000000-0005-0000-0000-0000A7420000}"/>
    <cellStyle name="20% - Accent6 2 8 8" xfId="17065" xr:uid="{00000000-0005-0000-0000-0000A8420000}"/>
    <cellStyle name="20% - Accent6 2 8 9" xfId="17066" xr:uid="{00000000-0005-0000-0000-0000A9420000}"/>
    <cellStyle name="20% - Accent6 2 80" xfId="17067" xr:uid="{00000000-0005-0000-0000-0000AA420000}"/>
    <cellStyle name="20% - Accent6 2 81" xfId="17068" xr:uid="{00000000-0005-0000-0000-0000AB420000}"/>
    <cellStyle name="20% - Accent6 2 82" xfId="17069" xr:uid="{00000000-0005-0000-0000-0000AC420000}"/>
    <cellStyle name="20% - Accent6 2 83" xfId="17070" xr:uid="{00000000-0005-0000-0000-0000AD420000}"/>
    <cellStyle name="20% - Accent6 2 84" xfId="17071" xr:uid="{00000000-0005-0000-0000-0000AE420000}"/>
    <cellStyle name="20% - Accent6 2 85" xfId="17072" xr:uid="{00000000-0005-0000-0000-0000AF420000}"/>
    <cellStyle name="20% - Accent6 2 86" xfId="17073" xr:uid="{00000000-0005-0000-0000-0000B0420000}"/>
    <cellStyle name="20% - Accent6 2 87" xfId="17074" xr:uid="{00000000-0005-0000-0000-0000B1420000}"/>
    <cellStyle name="20% - Accent6 2 88" xfId="17075" xr:uid="{00000000-0005-0000-0000-0000B2420000}"/>
    <cellStyle name="20% - Accent6 2 89" xfId="17076" xr:uid="{00000000-0005-0000-0000-0000B3420000}"/>
    <cellStyle name="20% - Accent6 2 9" xfId="17077" xr:uid="{00000000-0005-0000-0000-0000B4420000}"/>
    <cellStyle name="20% - Accent6 2 9 10" xfId="17078" xr:uid="{00000000-0005-0000-0000-0000B5420000}"/>
    <cellStyle name="20% - Accent6 2 9 11" xfId="17079" xr:uid="{00000000-0005-0000-0000-0000B6420000}"/>
    <cellStyle name="20% - Accent6 2 9 12" xfId="17080" xr:uid="{00000000-0005-0000-0000-0000B7420000}"/>
    <cellStyle name="20% - Accent6 2 9 13" xfId="17081" xr:uid="{00000000-0005-0000-0000-0000B8420000}"/>
    <cellStyle name="20% - Accent6 2 9 14" xfId="17082" xr:uid="{00000000-0005-0000-0000-0000B9420000}"/>
    <cellStyle name="20% - Accent6 2 9 15" xfId="17083" xr:uid="{00000000-0005-0000-0000-0000BA420000}"/>
    <cellStyle name="20% - Accent6 2 9 16" xfId="17084" xr:uid="{00000000-0005-0000-0000-0000BB420000}"/>
    <cellStyle name="20% - Accent6 2 9 17" xfId="17085" xr:uid="{00000000-0005-0000-0000-0000BC420000}"/>
    <cellStyle name="20% - Accent6 2 9 18" xfId="17086" xr:uid="{00000000-0005-0000-0000-0000BD420000}"/>
    <cellStyle name="20% - Accent6 2 9 19" xfId="17087" xr:uid="{00000000-0005-0000-0000-0000BE420000}"/>
    <cellStyle name="20% - Accent6 2 9 2" xfId="17088" xr:uid="{00000000-0005-0000-0000-0000BF420000}"/>
    <cellStyle name="20% - Accent6 2 9 3" xfId="17089" xr:uid="{00000000-0005-0000-0000-0000C0420000}"/>
    <cellStyle name="20% - Accent6 2 9 4" xfId="17090" xr:uid="{00000000-0005-0000-0000-0000C1420000}"/>
    <cellStyle name="20% - Accent6 2 9 5" xfId="17091" xr:uid="{00000000-0005-0000-0000-0000C2420000}"/>
    <cellStyle name="20% - Accent6 2 9 6" xfId="17092" xr:uid="{00000000-0005-0000-0000-0000C3420000}"/>
    <cellStyle name="20% - Accent6 2 9 7" xfId="17093" xr:uid="{00000000-0005-0000-0000-0000C4420000}"/>
    <cellStyle name="20% - Accent6 2 9 8" xfId="17094" xr:uid="{00000000-0005-0000-0000-0000C5420000}"/>
    <cellStyle name="20% - Accent6 2 9 9" xfId="17095" xr:uid="{00000000-0005-0000-0000-0000C6420000}"/>
    <cellStyle name="20% - Accent6 2 90" xfId="17096" xr:uid="{00000000-0005-0000-0000-0000C7420000}"/>
    <cellStyle name="20% - Accent6 2 91" xfId="17097" xr:uid="{00000000-0005-0000-0000-0000C8420000}"/>
    <cellStyle name="20% - Accent6 2 92" xfId="17098" xr:uid="{00000000-0005-0000-0000-0000C9420000}"/>
    <cellStyle name="20% - Accent6 2 93" xfId="17099" xr:uid="{00000000-0005-0000-0000-0000CA420000}"/>
    <cellStyle name="20% - Accent6 2 94" xfId="17100" xr:uid="{00000000-0005-0000-0000-0000CB420000}"/>
    <cellStyle name="40% - Accent1 2" xfId="17101" xr:uid="{00000000-0005-0000-0000-0000CC420000}"/>
    <cellStyle name="40% - Accent1 2 10" xfId="17102" xr:uid="{00000000-0005-0000-0000-0000CD420000}"/>
    <cellStyle name="40% - Accent1 2 10 10" xfId="17103" xr:uid="{00000000-0005-0000-0000-0000CE420000}"/>
    <cellStyle name="40% - Accent1 2 10 11" xfId="17104" xr:uid="{00000000-0005-0000-0000-0000CF420000}"/>
    <cellStyle name="40% - Accent1 2 10 12" xfId="17105" xr:uid="{00000000-0005-0000-0000-0000D0420000}"/>
    <cellStyle name="40% - Accent1 2 10 13" xfId="17106" xr:uid="{00000000-0005-0000-0000-0000D1420000}"/>
    <cellStyle name="40% - Accent1 2 10 14" xfId="17107" xr:uid="{00000000-0005-0000-0000-0000D2420000}"/>
    <cellStyle name="40% - Accent1 2 10 15" xfId="17108" xr:uid="{00000000-0005-0000-0000-0000D3420000}"/>
    <cellStyle name="40% - Accent1 2 10 16" xfId="17109" xr:uid="{00000000-0005-0000-0000-0000D4420000}"/>
    <cellStyle name="40% - Accent1 2 10 17" xfId="17110" xr:uid="{00000000-0005-0000-0000-0000D5420000}"/>
    <cellStyle name="40% - Accent1 2 10 18" xfId="17111" xr:uid="{00000000-0005-0000-0000-0000D6420000}"/>
    <cellStyle name="40% - Accent1 2 10 19" xfId="17112" xr:uid="{00000000-0005-0000-0000-0000D7420000}"/>
    <cellStyle name="40% - Accent1 2 10 2" xfId="17113" xr:uid="{00000000-0005-0000-0000-0000D8420000}"/>
    <cellStyle name="40% - Accent1 2 10 3" xfId="17114" xr:uid="{00000000-0005-0000-0000-0000D9420000}"/>
    <cellStyle name="40% - Accent1 2 10 4" xfId="17115" xr:uid="{00000000-0005-0000-0000-0000DA420000}"/>
    <cellStyle name="40% - Accent1 2 10 5" xfId="17116" xr:uid="{00000000-0005-0000-0000-0000DB420000}"/>
    <cellStyle name="40% - Accent1 2 10 6" xfId="17117" xr:uid="{00000000-0005-0000-0000-0000DC420000}"/>
    <cellStyle name="40% - Accent1 2 10 7" xfId="17118" xr:uid="{00000000-0005-0000-0000-0000DD420000}"/>
    <cellStyle name="40% - Accent1 2 10 8" xfId="17119" xr:uid="{00000000-0005-0000-0000-0000DE420000}"/>
    <cellStyle name="40% - Accent1 2 10 9" xfId="17120" xr:uid="{00000000-0005-0000-0000-0000DF420000}"/>
    <cellStyle name="40% - Accent1 2 11" xfId="17121" xr:uid="{00000000-0005-0000-0000-0000E0420000}"/>
    <cellStyle name="40% - Accent1 2 11 10" xfId="17122" xr:uid="{00000000-0005-0000-0000-0000E1420000}"/>
    <cellStyle name="40% - Accent1 2 11 11" xfId="17123" xr:uid="{00000000-0005-0000-0000-0000E2420000}"/>
    <cellStyle name="40% - Accent1 2 11 12" xfId="17124" xr:uid="{00000000-0005-0000-0000-0000E3420000}"/>
    <cellStyle name="40% - Accent1 2 11 13" xfId="17125" xr:uid="{00000000-0005-0000-0000-0000E4420000}"/>
    <cellStyle name="40% - Accent1 2 11 14" xfId="17126" xr:uid="{00000000-0005-0000-0000-0000E5420000}"/>
    <cellStyle name="40% - Accent1 2 11 15" xfId="17127" xr:uid="{00000000-0005-0000-0000-0000E6420000}"/>
    <cellStyle name="40% - Accent1 2 11 16" xfId="17128" xr:uid="{00000000-0005-0000-0000-0000E7420000}"/>
    <cellStyle name="40% - Accent1 2 11 17" xfId="17129" xr:uid="{00000000-0005-0000-0000-0000E8420000}"/>
    <cellStyle name="40% - Accent1 2 11 18" xfId="17130" xr:uid="{00000000-0005-0000-0000-0000E9420000}"/>
    <cellStyle name="40% - Accent1 2 11 19" xfId="17131" xr:uid="{00000000-0005-0000-0000-0000EA420000}"/>
    <cellStyle name="40% - Accent1 2 11 2" xfId="17132" xr:uid="{00000000-0005-0000-0000-0000EB420000}"/>
    <cellStyle name="40% - Accent1 2 11 3" xfId="17133" xr:uid="{00000000-0005-0000-0000-0000EC420000}"/>
    <cellStyle name="40% - Accent1 2 11 4" xfId="17134" xr:uid="{00000000-0005-0000-0000-0000ED420000}"/>
    <cellStyle name="40% - Accent1 2 11 5" xfId="17135" xr:uid="{00000000-0005-0000-0000-0000EE420000}"/>
    <cellStyle name="40% - Accent1 2 11 6" xfId="17136" xr:uid="{00000000-0005-0000-0000-0000EF420000}"/>
    <cellStyle name="40% - Accent1 2 11 7" xfId="17137" xr:uid="{00000000-0005-0000-0000-0000F0420000}"/>
    <cellStyle name="40% - Accent1 2 11 8" xfId="17138" xr:uid="{00000000-0005-0000-0000-0000F1420000}"/>
    <cellStyle name="40% - Accent1 2 11 9" xfId="17139" xr:uid="{00000000-0005-0000-0000-0000F2420000}"/>
    <cellStyle name="40% - Accent1 2 12" xfId="17140" xr:uid="{00000000-0005-0000-0000-0000F3420000}"/>
    <cellStyle name="40% - Accent1 2 12 10" xfId="17141" xr:uid="{00000000-0005-0000-0000-0000F4420000}"/>
    <cellStyle name="40% - Accent1 2 12 11" xfId="17142" xr:uid="{00000000-0005-0000-0000-0000F5420000}"/>
    <cellStyle name="40% - Accent1 2 12 12" xfId="17143" xr:uid="{00000000-0005-0000-0000-0000F6420000}"/>
    <cellStyle name="40% - Accent1 2 12 13" xfId="17144" xr:uid="{00000000-0005-0000-0000-0000F7420000}"/>
    <cellStyle name="40% - Accent1 2 12 14" xfId="17145" xr:uid="{00000000-0005-0000-0000-0000F8420000}"/>
    <cellStyle name="40% - Accent1 2 12 15" xfId="17146" xr:uid="{00000000-0005-0000-0000-0000F9420000}"/>
    <cellStyle name="40% - Accent1 2 12 16" xfId="17147" xr:uid="{00000000-0005-0000-0000-0000FA420000}"/>
    <cellStyle name="40% - Accent1 2 12 17" xfId="17148" xr:uid="{00000000-0005-0000-0000-0000FB420000}"/>
    <cellStyle name="40% - Accent1 2 12 18" xfId="17149" xr:uid="{00000000-0005-0000-0000-0000FC420000}"/>
    <cellStyle name="40% - Accent1 2 12 19" xfId="17150" xr:uid="{00000000-0005-0000-0000-0000FD420000}"/>
    <cellStyle name="40% - Accent1 2 12 2" xfId="17151" xr:uid="{00000000-0005-0000-0000-0000FE420000}"/>
    <cellStyle name="40% - Accent1 2 12 3" xfId="17152" xr:uid="{00000000-0005-0000-0000-0000FF420000}"/>
    <cellStyle name="40% - Accent1 2 12 4" xfId="17153" xr:uid="{00000000-0005-0000-0000-000000430000}"/>
    <cellStyle name="40% - Accent1 2 12 5" xfId="17154" xr:uid="{00000000-0005-0000-0000-000001430000}"/>
    <cellStyle name="40% - Accent1 2 12 6" xfId="17155" xr:uid="{00000000-0005-0000-0000-000002430000}"/>
    <cellStyle name="40% - Accent1 2 12 7" xfId="17156" xr:uid="{00000000-0005-0000-0000-000003430000}"/>
    <cellStyle name="40% - Accent1 2 12 8" xfId="17157" xr:uid="{00000000-0005-0000-0000-000004430000}"/>
    <cellStyle name="40% - Accent1 2 12 9" xfId="17158" xr:uid="{00000000-0005-0000-0000-000005430000}"/>
    <cellStyle name="40% - Accent1 2 13" xfId="17159" xr:uid="{00000000-0005-0000-0000-000006430000}"/>
    <cellStyle name="40% - Accent1 2 13 10" xfId="17160" xr:uid="{00000000-0005-0000-0000-000007430000}"/>
    <cellStyle name="40% - Accent1 2 13 11" xfId="17161" xr:uid="{00000000-0005-0000-0000-000008430000}"/>
    <cellStyle name="40% - Accent1 2 13 12" xfId="17162" xr:uid="{00000000-0005-0000-0000-000009430000}"/>
    <cellStyle name="40% - Accent1 2 13 13" xfId="17163" xr:uid="{00000000-0005-0000-0000-00000A430000}"/>
    <cellStyle name="40% - Accent1 2 13 14" xfId="17164" xr:uid="{00000000-0005-0000-0000-00000B430000}"/>
    <cellStyle name="40% - Accent1 2 13 15" xfId="17165" xr:uid="{00000000-0005-0000-0000-00000C430000}"/>
    <cellStyle name="40% - Accent1 2 13 16" xfId="17166" xr:uid="{00000000-0005-0000-0000-00000D430000}"/>
    <cellStyle name="40% - Accent1 2 13 17" xfId="17167" xr:uid="{00000000-0005-0000-0000-00000E430000}"/>
    <cellStyle name="40% - Accent1 2 13 18" xfId="17168" xr:uid="{00000000-0005-0000-0000-00000F430000}"/>
    <cellStyle name="40% - Accent1 2 13 19" xfId="17169" xr:uid="{00000000-0005-0000-0000-000010430000}"/>
    <cellStyle name="40% - Accent1 2 13 2" xfId="17170" xr:uid="{00000000-0005-0000-0000-000011430000}"/>
    <cellStyle name="40% - Accent1 2 13 3" xfId="17171" xr:uid="{00000000-0005-0000-0000-000012430000}"/>
    <cellStyle name="40% - Accent1 2 13 4" xfId="17172" xr:uid="{00000000-0005-0000-0000-000013430000}"/>
    <cellStyle name="40% - Accent1 2 13 5" xfId="17173" xr:uid="{00000000-0005-0000-0000-000014430000}"/>
    <cellStyle name="40% - Accent1 2 13 6" xfId="17174" xr:uid="{00000000-0005-0000-0000-000015430000}"/>
    <cellStyle name="40% - Accent1 2 13 7" xfId="17175" xr:uid="{00000000-0005-0000-0000-000016430000}"/>
    <cellStyle name="40% - Accent1 2 13 8" xfId="17176" xr:uid="{00000000-0005-0000-0000-000017430000}"/>
    <cellStyle name="40% - Accent1 2 13 9" xfId="17177" xr:uid="{00000000-0005-0000-0000-000018430000}"/>
    <cellStyle name="40% - Accent1 2 14" xfId="17178" xr:uid="{00000000-0005-0000-0000-000019430000}"/>
    <cellStyle name="40% - Accent1 2 14 10" xfId="17179" xr:uid="{00000000-0005-0000-0000-00001A430000}"/>
    <cellStyle name="40% - Accent1 2 14 11" xfId="17180" xr:uid="{00000000-0005-0000-0000-00001B430000}"/>
    <cellStyle name="40% - Accent1 2 14 12" xfId="17181" xr:uid="{00000000-0005-0000-0000-00001C430000}"/>
    <cellStyle name="40% - Accent1 2 14 13" xfId="17182" xr:uid="{00000000-0005-0000-0000-00001D430000}"/>
    <cellStyle name="40% - Accent1 2 14 14" xfId="17183" xr:uid="{00000000-0005-0000-0000-00001E430000}"/>
    <cellStyle name="40% - Accent1 2 14 15" xfId="17184" xr:uid="{00000000-0005-0000-0000-00001F430000}"/>
    <cellStyle name="40% - Accent1 2 14 16" xfId="17185" xr:uid="{00000000-0005-0000-0000-000020430000}"/>
    <cellStyle name="40% - Accent1 2 14 17" xfId="17186" xr:uid="{00000000-0005-0000-0000-000021430000}"/>
    <cellStyle name="40% - Accent1 2 14 18" xfId="17187" xr:uid="{00000000-0005-0000-0000-000022430000}"/>
    <cellStyle name="40% - Accent1 2 14 19" xfId="17188" xr:uid="{00000000-0005-0000-0000-000023430000}"/>
    <cellStyle name="40% - Accent1 2 14 2" xfId="17189" xr:uid="{00000000-0005-0000-0000-000024430000}"/>
    <cellStyle name="40% - Accent1 2 14 3" xfId="17190" xr:uid="{00000000-0005-0000-0000-000025430000}"/>
    <cellStyle name="40% - Accent1 2 14 4" xfId="17191" xr:uid="{00000000-0005-0000-0000-000026430000}"/>
    <cellStyle name="40% - Accent1 2 14 5" xfId="17192" xr:uid="{00000000-0005-0000-0000-000027430000}"/>
    <cellStyle name="40% - Accent1 2 14 6" xfId="17193" xr:uid="{00000000-0005-0000-0000-000028430000}"/>
    <cellStyle name="40% - Accent1 2 14 7" xfId="17194" xr:uid="{00000000-0005-0000-0000-000029430000}"/>
    <cellStyle name="40% - Accent1 2 14 8" xfId="17195" xr:uid="{00000000-0005-0000-0000-00002A430000}"/>
    <cellStyle name="40% - Accent1 2 14 9" xfId="17196" xr:uid="{00000000-0005-0000-0000-00002B430000}"/>
    <cellStyle name="40% - Accent1 2 15" xfId="17197" xr:uid="{00000000-0005-0000-0000-00002C430000}"/>
    <cellStyle name="40% - Accent1 2 15 10" xfId="17198" xr:uid="{00000000-0005-0000-0000-00002D430000}"/>
    <cellStyle name="40% - Accent1 2 15 11" xfId="17199" xr:uid="{00000000-0005-0000-0000-00002E430000}"/>
    <cellStyle name="40% - Accent1 2 15 12" xfId="17200" xr:uid="{00000000-0005-0000-0000-00002F430000}"/>
    <cellStyle name="40% - Accent1 2 15 13" xfId="17201" xr:uid="{00000000-0005-0000-0000-000030430000}"/>
    <cellStyle name="40% - Accent1 2 15 14" xfId="17202" xr:uid="{00000000-0005-0000-0000-000031430000}"/>
    <cellStyle name="40% - Accent1 2 15 15" xfId="17203" xr:uid="{00000000-0005-0000-0000-000032430000}"/>
    <cellStyle name="40% - Accent1 2 15 16" xfId="17204" xr:uid="{00000000-0005-0000-0000-000033430000}"/>
    <cellStyle name="40% - Accent1 2 15 17" xfId="17205" xr:uid="{00000000-0005-0000-0000-000034430000}"/>
    <cellStyle name="40% - Accent1 2 15 18" xfId="17206" xr:uid="{00000000-0005-0000-0000-000035430000}"/>
    <cellStyle name="40% - Accent1 2 15 19" xfId="17207" xr:uid="{00000000-0005-0000-0000-000036430000}"/>
    <cellStyle name="40% - Accent1 2 15 2" xfId="17208" xr:uid="{00000000-0005-0000-0000-000037430000}"/>
    <cellStyle name="40% - Accent1 2 15 3" xfId="17209" xr:uid="{00000000-0005-0000-0000-000038430000}"/>
    <cellStyle name="40% - Accent1 2 15 4" xfId="17210" xr:uid="{00000000-0005-0000-0000-000039430000}"/>
    <cellStyle name="40% - Accent1 2 15 5" xfId="17211" xr:uid="{00000000-0005-0000-0000-00003A430000}"/>
    <cellStyle name="40% - Accent1 2 15 6" xfId="17212" xr:uid="{00000000-0005-0000-0000-00003B430000}"/>
    <cellStyle name="40% - Accent1 2 15 7" xfId="17213" xr:uid="{00000000-0005-0000-0000-00003C430000}"/>
    <cellStyle name="40% - Accent1 2 15 8" xfId="17214" xr:uid="{00000000-0005-0000-0000-00003D430000}"/>
    <cellStyle name="40% - Accent1 2 15 9" xfId="17215" xr:uid="{00000000-0005-0000-0000-00003E430000}"/>
    <cellStyle name="40% - Accent1 2 16" xfId="17216" xr:uid="{00000000-0005-0000-0000-00003F430000}"/>
    <cellStyle name="40% - Accent1 2 16 10" xfId="17217" xr:uid="{00000000-0005-0000-0000-000040430000}"/>
    <cellStyle name="40% - Accent1 2 16 11" xfId="17218" xr:uid="{00000000-0005-0000-0000-000041430000}"/>
    <cellStyle name="40% - Accent1 2 16 12" xfId="17219" xr:uid="{00000000-0005-0000-0000-000042430000}"/>
    <cellStyle name="40% - Accent1 2 16 13" xfId="17220" xr:uid="{00000000-0005-0000-0000-000043430000}"/>
    <cellStyle name="40% - Accent1 2 16 14" xfId="17221" xr:uid="{00000000-0005-0000-0000-000044430000}"/>
    <cellStyle name="40% - Accent1 2 16 15" xfId="17222" xr:uid="{00000000-0005-0000-0000-000045430000}"/>
    <cellStyle name="40% - Accent1 2 16 16" xfId="17223" xr:uid="{00000000-0005-0000-0000-000046430000}"/>
    <cellStyle name="40% - Accent1 2 16 17" xfId="17224" xr:uid="{00000000-0005-0000-0000-000047430000}"/>
    <cellStyle name="40% - Accent1 2 16 18" xfId="17225" xr:uid="{00000000-0005-0000-0000-000048430000}"/>
    <cellStyle name="40% - Accent1 2 16 19" xfId="17226" xr:uid="{00000000-0005-0000-0000-000049430000}"/>
    <cellStyle name="40% - Accent1 2 16 2" xfId="17227" xr:uid="{00000000-0005-0000-0000-00004A430000}"/>
    <cellStyle name="40% - Accent1 2 16 3" xfId="17228" xr:uid="{00000000-0005-0000-0000-00004B430000}"/>
    <cellStyle name="40% - Accent1 2 16 4" xfId="17229" xr:uid="{00000000-0005-0000-0000-00004C430000}"/>
    <cellStyle name="40% - Accent1 2 16 5" xfId="17230" xr:uid="{00000000-0005-0000-0000-00004D430000}"/>
    <cellStyle name="40% - Accent1 2 16 6" xfId="17231" xr:uid="{00000000-0005-0000-0000-00004E430000}"/>
    <cellStyle name="40% - Accent1 2 16 7" xfId="17232" xr:uid="{00000000-0005-0000-0000-00004F430000}"/>
    <cellStyle name="40% - Accent1 2 16 8" xfId="17233" xr:uid="{00000000-0005-0000-0000-000050430000}"/>
    <cellStyle name="40% - Accent1 2 16 9" xfId="17234" xr:uid="{00000000-0005-0000-0000-000051430000}"/>
    <cellStyle name="40% - Accent1 2 17" xfId="17235" xr:uid="{00000000-0005-0000-0000-000052430000}"/>
    <cellStyle name="40% - Accent1 2 17 10" xfId="17236" xr:uid="{00000000-0005-0000-0000-000053430000}"/>
    <cellStyle name="40% - Accent1 2 17 11" xfId="17237" xr:uid="{00000000-0005-0000-0000-000054430000}"/>
    <cellStyle name="40% - Accent1 2 17 12" xfId="17238" xr:uid="{00000000-0005-0000-0000-000055430000}"/>
    <cellStyle name="40% - Accent1 2 17 13" xfId="17239" xr:uid="{00000000-0005-0000-0000-000056430000}"/>
    <cellStyle name="40% - Accent1 2 17 14" xfId="17240" xr:uid="{00000000-0005-0000-0000-000057430000}"/>
    <cellStyle name="40% - Accent1 2 17 15" xfId="17241" xr:uid="{00000000-0005-0000-0000-000058430000}"/>
    <cellStyle name="40% - Accent1 2 17 16" xfId="17242" xr:uid="{00000000-0005-0000-0000-000059430000}"/>
    <cellStyle name="40% - Accent1 2 17 17" xfId="17243" xr:uid="{00000000-0005-0000-0000-00005A430000}"/>
    <cellStyle name="40% - Accent1 2 17 18" xfId="17244" xr:uid="{00000000-0005-0000-0000-00005B430000}"/>
    <cellStyle name="40% - Accent1 2 17 19" xfId="17245" xr:uid="{00000000-0005-0000-0000-00005C430000}"/>
    <cellStyle name="40% - Accent1 2 17 2" xfId="17246" xr:uid="{00000000-0005-0000-0000-00005D430000}"/>
    <cellStyle name="40% - Accent1 2 17 3" xfId="17247" xr:uid="{00000000-0005-0000-0000-00005E430000}"/>
    <cellStyle name="40% - Accent1 2 17 4" xfId="17248" xr:uid="{00000000-0005-0000-0000-00005F430000}"/>
    <cellStyle name="40% - Accent1 2 17 5" xfId="17249" xr:uid="{00000000-0005-0000-0000-000060430000}"/>
    <cellStyle name="40% - Accent1 2 17 6" xfId="17250" xr:uid="{00000000-0005-0000-0000-000061430000}"/>
    <cellStyle name="40% - Accent1 2 17 7" xfId="17251" xr:uid="{00000000-0005-0000-0000-000062430000}"/>
    <cellStyle name="40% - Accent1 2 17 8" xfId="17252" xr:uid="{00000000-0005-0000-0000-000063430000}"/>
    <cellStyle name="40% - Accent1 2 17 9" xfId="17253" xr:uid="{00000000-0005-0000-0000-000064430000}"/>
    <cellStyle name="40% - Accent1 2 18" xfId="17254" xr:uid="{00000000-0005-0000-0000-000065430000}"/>
    <cellStyle name="40% - Accent1 2 18 10" xfId="17255" xr:uid="{00000000-0005-0000-0000-000066430000}"/>
    <cellStyle name="40% - Accent1 2 18 11" xfId="17256" xr:uid="{00000000-0005-0000-0000-000067430000}"/>
    <cellStyle name="40% - Accent1 2 18 12" xfId="17257" xr:uid="{00000000-0005-0000-0000-000068430000}"/>
    <cellStyle name="40% - Accent1 2 18 13" xfId="17258" xr:uid="{00000000-0005-0000-0000-000069430000}"/>
    <cellStyle name="40% - Accent1 2 18 14" xfId="17259" xr:uid="{00000000-0005-0000-0000-00006A430000}"/>
    <cellStyle name="40% - Accent1 2 18 15" xfId="17260" xr:uid="{00000000-0005-0000-0000-00006B430000}"/>
    <cellStyle name="40% - Accent1 2 18 16" xfId="17261" xr:uid="{00000000-0005-0000-0000-00006C430000}"/>
    <cellStyle name="40% - Accent1 2 18 17" xfId="17262" xr:uid="{00000000-0005-0000-0000-00006D430000}"/>
    <cellStyle name="40% - Accent1 2 18 18" xfId="17263" xr:uid="{00000000-0005-0000-0000-00006E430000}"/>
    <cellStyle name="40% - Accent1 2 18 19" xfId="17264" xr:uid="{00000000-0005-0000-0000-00006F430000}"/>
    <cellStyle name="40% - Accent1 2 18 2" xfId="17265" xr:uid="{00000000-0005-0000-0000-000070430000}"/>
    <cellStyle name="40% - Accent1 2 18 3" xfId="17266" xr:uid="{00000000-0005-0000-0000-000071430000}"/>
    <cellStyle name="40% - Accent1 2 18 4" xfId="17267" xr:uid="{00000000-0005-0000-0000-000072430000}"/>
    <cellStyle name="40% - Accent1 2 18 5" xfId="17268" xr:uid="{00000000-0005-0000-0000-000073430000}"/>
    <cellStyle name="40% - Accent1 2 18 6" xfId="17269" xr:uid="{00000000-0005-0000-0000-000074430000}"/>
    <cellStyle name="40% - Accent1 2 18 7" xfId="17270" xr:uid="{00000000-0005-0000-0000-000075430000}"/>
    <cellStyle name="40% - Accent1 2 18 8" xfId="17271" xr:uid="{00000000-0005-0000-0000-000076430000}"/>
    <cellStyle name="40% - Accent1 2 18 9" xfId="17272" xr:uid="{00000000-0005-0000-0000-000077430000}"/>
    <cellStyle name="40% - Accent1 2 19" xfId="17273" xr:uid="{00000000-0005-0000-0000-000078430000}"/>
    <cellStyle name="40% - Accent1 2 19 10" xfId="17274" xr:uid="{00000000-0005-0000-0000-000079430000}"/>
    <cellStyle name="40% - Accent1 2 19 11" xfId="17275" xr:uid="{00000000-0005-0000-0000-00007A430000}"/>
    <cellStyle name="40% - Accent1 2 19 12" xfId="17276" xr:uid="{00000000-0005-0000-0000-00007B430000}"/>
    <cellStyle name="40% - Accent1 2 19 13" xfId="17277" xr:uid="{00000000-0005-0000-0000-00007C430000}"/>
    <cellStyle name="40% - Accent1 2 19 14" xfId="17278" xr:uid="{00000000-0005-0000-0000-00007D430000}"/>
    <cellStyle name="40% - Accent1 2 19 15" xfId="17279" xr:uid="{00000000-0005-0000-0000-00007E430000}"/>
    <cellStyle name="40% - Accent1 2 19 16" xfId="17280" xr:uid="{00000000-0005-0000-0000-00007F430000}"/>
    <cellStyle name="40% - Accent1 2 19 17" xfId="17281" xr:uid="{00000000-0005-0000-0000-000080430000}"/>
    <cellStyle name="40% - Accent1 2 19 18" xfId="17282" xr:uid="{00000000-0005-0000-0000-000081430000}"/>
    <cellStyle name="40% - Accent1 2 19 19" xfId="17283" xr:uid="{00000000-0005-0000-0000-000082430000}"/>
    <cellStyle name="40% - Accent1 2 19 2" xfId="17284" xr:uid="{00000000-0005-0000-0000-000083430000}"/>
    <cellStyle name="40% - Accent1 2 19 3" xfId="17285" xr:uid="{00000000-0005-0000-0000-000084430000}"/>
    <cellStyle name="40% - Accent1 2 19 4" xfId="17286" xr:uid="{00000000-0005-0000-0000-000085430000}"/>
    <cellStyle name="40% - Accent1 2 19 5" xfId="17287" xr:uid="{00000000-0005-0000-0000-000086430000}"/>
    <cellStyle name="40% - Accent1 2 19 6" xfId="17288" xr:uid="{00000000-0005-0000-0000-000087430000}"/>
    <cellStyle name="40% - Accent1 2 19 7" xfId="17289" xr:uid="{00000000-0005-0000-0000-000088430000}"/>
    <cellStyle name="40% - Accent1 2 19 8" xfId="17290" xr:uid="{00000000-0005-0000-0000-000089430000}"/>
    <cellStyle name="40% - Accent1 2 19 9" xfId="17291" xr:uid="{00000000-0005-0000-0000-00008A430000}"/>
    <cellStyle name="40% - Accent1 2 2" xfId="17292" xr:uid="{00000000-0005-0000-0000-00008B430000}"/>
    <cellStyle name="40% - Accent1 2 2 10" xfId="17293" xr:uid="{00000000-0005-0000-0000-00008C430000}"/>
    <cellStyle name="40% - Accent1 2 2 10 10" xfId="17294" xr:uid="{00000000-0005-0000-0000-00008D430000}"/>
    <cellStyle name="40% - Accent1 2 2 10 11" xfId="17295" xr:uid="{00000000-0005-0000-0000-00008E430000}"/>
    <cellStyle name="40% - Accent1 2 2 10 12" xfId="17296" xr:uid="{00000000-0005-0000-0000-00008F430000}"/>
    <cellStyle name="40% - Accent1 2 2 10 13" xfId="17297" xr:uid="{00000000-0005-0000-0000-000090430000}"/>
    <cellStyle name="40% - Accent1 2 2 10 14" xfId="17298" xr:uid="{00000000-0005-0000-0000-000091430000}"/>
    <cellStyle name="40% - Accent1 2 2 10 15" xfId="17299" xr:uid="{00000000-0005-0000-0000-000092430000}"/>
    <cellStyle name="40% - Accent1 2 2 10 16" xfId="17300" xr:uid="{00000000-0005-0000-0000-000093430000}"/>
    <cellStyle name="40% - Accent1 2 2 10 17" xfId="17301" xr:uid="{00000000-0005-0000-0000-000094430000}"/>
    <cellStyle name="40% - Accent1 2 2 10 18" xfId="17302" xr:uid="{00000000-0005-0000-0000-000095430000}"/>
    <cellStyle name="40% - Accent1 2 2 10 19" xfId="17303" xr:uid="{00000000-0005-0000-0000-000096430000}"/>
    <cellStyle name="40% - Accent1 2 2 10 2" xfId="17304" xr:uid="{00000000-0005-0000-0000-000097430000}"/>
    <cellStyle name="40% - Accent1 2 2 10 3" xfId="17305" xr:uid="{00000000-0005-0000-0000-000098430000}"/>
    <cellStyle name="40% - Accent1 2 2 10 4" xfId="17306" xr:uid="{00000000-0005-0000-0000-000099430000}"/>
    <cellStyle name="40% - Accent1 2 2 10 5" xfId="17307" xr:uid="{00000000-0005-0000-0000-00009A430000}"/>
    <cellStyle name="40% - Accent1 2 2 10 6" xfId="17308" xr:uid="{00000000-0005-0000-0000-00009B430000}"/>
    <cellStyle name="40% - Accent1 2 2 10 7" xfId="17309" xr:uid="{00000000-0005-0000-0000-00009C430000}"/>
    <cellStyle name="40% - Accent1 2 2 10 8" xfId="17310" xr:uid="{00000000-0005-0000-0000-00009D430000}"/>
    <cellStyle name="40% - Accent1 2 2 10 9" xfId="17311" xr:uid="{00000000-0005-0000-0000-00009E430000}"/>
    <cellStyle name="40% - Accent1 2 2 11" xfId="17312" xr:uid="{00000000-0005-0000-0000-00009F430000}"/>
    <cellStyle name="40% - Accent1 2 2 11 10" xfId="17313" xr:uid="{00000000-0005-0000-0000-0000A0430000}"/>
    <cellStyle name="40% - Accent1 2 2 11 11" xfId="17314" xr:uid="{00000000-0005-0000-0000-0000A1430000}"/>
    <cellStyle name="40% - Accent1 2 2 11 12" xfId="17315" xr:uid="{00000000-0005-0000-0000-0000A2430000}"/>
    <cellStyle name="40% - Accent1 2 2 11 13" xfId="17316" xr:uid="{00000000-0005-0000-0000-0000A3430000}"/>
    <cellStyle name="40% - Accent1 2 2 11 14" xfId="17317" xr:uid="{00000000-0005-0000-0000-0000A4430000}"/>
    <cellStyle name="40% - Accent1 2 2 11 15" xfId="17318" xr:uid="{00000000-0005-0000-0000-0000A5430000}"/>
    <cellStyle name="40% - Accent1 2 2 11 16" xfId="17319" xr:uid="{00000000-0005-0000-0000-0000A6430000}"/>
    <cellStyle name="40% - Accent1 2 2 11 17" xfId="17320" xr:uid="{00000000-0005-0000-0000-0000A7430000}"/>
    <cellStyle name="40% - Accent1 2 2 11 18" xfId="17321" xr:uid="{00000000-0005-0000-0000-0000A8430000}"/>
    <cellStyle name="40% - Accent1 2 2 11 19" xfId="17322" xr:uid="{00000000-0005-0000-0000-0000A9430000}"/>
    <cellStyle name="40% - Accent1 2 2 11 2" xfId="17323" xr:uid="{00000000-0005-0000-0000-0000AA430000}"/>
    <cellStyle name="40% - Accent1 2 2 11 3" xfId="17324" xr:uid="{00000000-0005-0000-0000-0000AB430000}"/>
    <cellStyle name="40% - Accent1 2 2 11 4" xfId="17325" xr:uid="{00000000-0005-0000-0000-0000AC430000}"/>
    <cellStyle name="40% - Accent1 2 2 11 5" xfId="17326" xr:uid="{00000000-0005-0000-0000-0000AD430000}"/>
    <cellStyle name="40% - Accent1 2 2 11 6" xfId="17327" xr:uid="{00000000-0005-0000-0000-0000AE430000}"/>
    <cellStyle name="40% - Accent1 2 2 11 7" xfId="17328" xr:uid="{00000000-0005-0000-0000-0000AF430000}"/>
    <cellStyle name="40% - Accent1 2 2 11 8" xfId="17329" xr:uid="{00000000-0005-0000-0000-0000B0430000}"/>
    <cellStyle name="40% - Accent1 2 2 11 9" xfId="17330" xr:uid="{00000000-0005-0000-0000-0000B1430000}"/>
    <cellStyle name="40% - Accent1 2 2 12" xfId="17331" xr:uid="{00000000-0005-0000-0000-0000B2430000}"/>
    <cellStyle name="40% - Accent1 2 2 12 10" xfId="17332" xr:uid="{00000000-0005-0000-0000-0000B3430000}"/>
    <cellStyle name="40% - Accent1 2 2 12 11" xfId="17333" xr:uid="{00000000-0005-0000-0000-0000B4430000}"/>
    <cellStyle name="40% - Accent1 2 2 12 12" xfId="17334" xr:uid="{00000000-0005-0000-0000-0000B5430000}"/>
    <cellStyle name="40% - Accent1 2 2 12 13" xfId="17335" xr:uid="{00000000-0005-0000-0000-0000B6430000}"/>
    <cellStyle name="40% - Accent1 2 2 12 14" xfId="17336" xr:uid="{00000000-0005-0000-0000-0000B7430000}"/>
    <cellStyle name="40% - Accent1 2 2 12 15" xfId="17337" xr:uid="{00000000-0005-0000-0000-0000B8430000}"/>
    <cellStyle name="40% - Accent1 2 2 12 16" xfId="17338" xr:uid="{00000000-0005-0000-0000-0000B9430000}"/>
    <cellStyle name="40% - Accent1 2 2 12 17" xfId="17339" xr:uid="{00000000-0005-0000-0000-0000BA430000}"/>
    <cellStyle name="40% - Accent1 2 2 12 18" xfId="17340" xr:uid="{00000000-0005-0000-0000-0000BB430000}"/>
    <cellStyle name="40% - Accent1 2 2 12 19" xfId="17341" xr:uid="{00000000-0005-0000-0000-0000BC430000}"/>
    <cellStyle name="40% - Accent1 2 2 12 2" xfId="17342" xr:uid="{00000000-0005-0000-0000-0000BD430000}"/>
    <cellStyle name="40% - Accent1 2 2 12 3" xfId="17343" xr:uid="{00000000-0005-0000-0000-0000BE430000}"/>
    <cellStyle name="40% - Accent1 2 2 12 4" xfId="17344" xr:uid="{00000000-0005-0000-0000-0000BF430000}"/>
    <cellStyle name="40% - Accent1 2 2 12 5" xfId="17345" xr:uid="{00000000-0005-0000-0000-0000C0430000}"/>
    <cellStyle name="40% - Accent1 2 2 12 6" xfId="17346" xr:uid="{00000000-0005-0000-0000-0000C1430000}"/>
    <cellStyle name="40% - Accent1 2 2 12 7" xfId="17347" xr:uid="{00000000-0005-0000-0000-0000C2430000}"/>
    <cellStyle name="40% - Accent1 2 2 12 8" xfId="17348" xr:uid="{00000000-0005-0000-0000-0000C3430000}"/>
    <cellStyle name="40% - Accent1 2 2 12 9" xfId="17349" xr:uid="{00000000-0005-0000-0000-0000C4430000}"/>
    <cellStyle name="40% - Accent1 2 2 13" xfId="17350" xr:uid="{00000000-0005-0000-0000-0000C5430000}"/>
    <cellStyle name="40% - Accent1 2 2 13 10" xfId="17351" xr:uid="{00000000-0005-0000-0000-0000C6430000}"/>
    <cellStyle name="40% - Accent1 2 2 13 11" xfId="17352" xr:uid="{00000000-0005-0000-0000-0000C7430000}"/>
    <cellStyle name="40% - Accent1 2 2 13 12" xfId="17353" xr:uid="{00000000-0005-0000-0000-0000C8430000}"/>
    <cellStyle name="40% - Accent1 2 2 13 13" xfId="17354" xr:uid="{00000000-0005-0000-0000-0000C9430000}"/>
    <cellStyle name="40% - Accent1 2 2 13 14" xfId="17355" xr:uid="{00000000-0005-0000-0000-0000CA430000}"/>
    <cellStyle name="40% - Accent1 2 2 13 15" xfId="17356" xr:uid="{00000000-0005-0000-0000-0000CB430000}"/>
    <cellStyle name="40% - Accent1 2 2 13 16" xfId="17357" xr:uid="{00000000-0005-0000-0000-0000CC430000}"/>
    <cellStyle name="40% - Accent1 2 2 13 17" xfId="17358" xr:uid="{00000000-0005-0000-0000-0000CD430000}"/>
    <cellStyle name="40% - Accent1 2 2 13 18" xfId="17359" xr:uid="{00000000-0005-0000-0000-0000CE430000}"/>
    <cellStyle name="40% - Accent1 2 2 13 19" xfId="17360" xr:uid="{00000000-0005-0000-0000-0000CF430000}"/>
    <cellStyle name="40% - Accent1 2 2 13 2" xfId="17361" xr:uid="{00000000-0005-0000-0000-0000D0430000}"/>
    <cellStyle name="40% - Accent1 2 2 13 3" xfId="17362" xr:uid="{00000000-0005-0000-0000-0000D1430000}"/>
    <cellStyle name="40% - Accent1 2 2 13 4" xfId="17363" xr:uid="{00000000-0005-0000-0000-0000D2430000}"/>
    <cellStyle name="40% - Accent1 2 2 13 5" xfId="17364" xr:uid="{00000000-0005-0000-0000-0000D3430000}"/>
    <cellStyle name="40% - Accent1 2 2 13 6" xfId="17365" xr:uid="{00000000-0005-0000-0000-0000D4430000}"/>
    <cellStyle name="40% - Accent1 2 2 13 7" xfId="17366" xr:uid="{00000000-0005-0000-0000-0000D5430000}"/>
    <cellStyle name="40% - Accent1 2 2 13 8" xfId="17367" xr:uid="{00000000-0005-0000-0000-0000D6430000}"/>
    <cellStyle name="40% - Accent1 2 2 13 9" xfId="17368" xr:uid="{00000000-0005-0000-0000-0000D7430000}"/>
    <cellStyle name="40% - Accent1 2 2 14" xfId="17369" xr:uid="{00000000-0005-0000-0000-0000D8430000}"/>
    <cellStyle name="40% - Accent1 2 2 14 10" xfId="17370" xr:uid="{00000000-0005-0000-0000-0000D9430000}"/>
    <cellStyle name="40% - Accent1 2 2 14 11" xfId="17371" xr:uid="{00000000-0005-0000-0000-0000DA430000}"/>
    <cellStyle name="40% - Accent1 2 2 14 12" xfId="17372" xr:uid="{00000000-0005-0000-0000-0000DB430000}"/>
    <cellStyle name="40% - Accent1 2 2 14 13" xfId="17373" xr:uid="{00000000-0005-0000-0000-0000DC430000}"/>
    <cellStyle name="40% - Accent1 2 2 14 14" xfId="17374" xr:uid="{00000000-0005-0000-0000-0000DD430000}"/>
    <cellStyle name="40% - Accent1 2 2 14 15" xfId="17375" xr:uid="{00000000-0005-0000-0000-0000DE430000}"/>
    <cellStyle name="40% - Accent1 2 2 14 16" xfId="17376" xr:uid="{00000000-0005-0000-0000-0000DF430000}"/>
    <cellStyle name="40% - Accent1 2 2 14 17" xfId="17377" xr:uid="{00000000-0005-0000-0000-0000E0430000}"/>
    <cellStyle name="40% - Accent1 2 2 14 18" xfId="17378" xr:uid="{00000000-0005-0000-0000-0000E1430000}"/>
    <cellStyle name="40% - Accent1 2 2 14 19" xfId="17379" xr:uid="{00000000-0005-0000-0000-0000E2430000}"/>
    <cellStyle name="40% - Accent1 2 2 14 2" xfId="17380" xr:uid="{00000000-0005-0000-0000-0000E3430000}"/>
    <cellStyle name="40% - Accent1 2 2 14 3" xfId="17381" xr:uid="{00000000-0005-0000-0000-0000E4430000}"/>
    <cellStyle name="40% - Accent1 2 2 14 4" xfId="17382" xr:uid="{00000000-0005-0000-0000-0000E5430000}"/>
    <cellStyle name="40% - Accent1 2 2 14 5" xfId="17383" xr:uid="{00000000-0005-0000-0000-0000E6430000}"/>
    <cellStyle name="40% - Accent1 2 2 14 6" xfId="17384" xr:uid="{00000000-0005-0000-0000-0000E7430000}"/>
    <cellStyle name="40% - Accent1 2 2 14 7" xfId="17385" xr:uid="{00000000-0005-0000-0000-0000E8430000}"/>
    <cellStyle name="40% - Accent1 2 2 14 8" xfId="17386" xr:uid="{00000000-0005-0000-0000-0000E9430000}"/>
    <cellStyle name="40% - Accent1 2 2 14 9" xfId="17387" xr:uid="{00000000-0005-0000-0000-0000EA430000}"/>
    <cellStyle name="40% - Accent1 2 2 15" xfId="17388" xr:uid="{00000000-0005-0000-0000-0000EB430000}"/>
    <cellStyle name="40% - Accent1 2 2 15 10" xfId="17389" xr:uid="{00000000-0005-0000-0000-0000EC430000}"/>
    <cellStyle name="40% - Accent1 2 2 15 11" xfId="17390" xr:uid="{00000000-0005-0000-0000-0000ED430000}"/>
    <cellStyle name="40% - Accent1 2 2 15 12" xfId="17391" xr:uid="{00000000-0005-0000-0000-0000EE430000}"/>
    <cellStyle name="40% - Accent1 2 2 15 13" xfId="17392" xr:uid="{00000000-0005-0000-0000-0000EF430000}"/>
    <cellStyle name="40% - Accent1 2 2 15 14" xfId="17393" xr:uid="{00000000-0005-0000-0000-0000F0430000}"/>
    <cellStyle name="40% - Accent1 2 2 15 15" xfId="17394" xr:uid="{00000000-0005-0000-0000-0000F1430000}"/>
    <cellStyle name="40% - Accent1 2 2 15 16" xfId="17395" xr:uid="{00000000-0005-0000-0000-0000F2430000}"/>
    <cellStyle name="40% - Accent1 2 2 15 17" xfId="17396" xr:uid="{00000000-0005-0000-0000-0000F3430000}"/>
    <cellStyle name="40% - Accent1 2 2 15 18" xfId="17397" xr:uid="{00000000-0005-0000-0000-0000F4430000}"/>
    <cellStyle name="40% - Accent1 2 2 15 19" xfId="17398" xr:uid="{00000000-0005-0000-0000-0000F5430000}"/>
    <cellStyle name="40% - Accent1 2 2 15 2" xfId="17399" xr:uid="{00000000-0005-0000-0000-0000F6430000}"/>
    <cellStyle name="40% - Accent1 2 2 15 3" xfId="17400" xr:uid="{00000000-0005-0000-0000-0000F7430000}"/>
    <cellStyle name="40% - Accent1 2 2 15 4" xfId="17401" xr:uid="{00000000-0005-0000-0000-0000F8430000}"/>
    <cellStyle name="40% - Accent1 2 2 15 5" xfId="17402" xr:uid="{00000000-0005-0000-0000-0000F9430000}"/>
    <cellStyle name="40% - Accent1 2 2 15 6" xfId="17403" xr:uid="{00000000-0005-0000-0000-0000FA430000}"/>
    <cellStyle name="40% - Accent1 2 2 15 7" xfId="17404" xr:uid="{00000000-0005-0000-0000-0000FB430000}"/>
    <cellStyle name="40% - Accent1 2 2 15 8" xfId="17405" xr:uid="{00000000-0005-0000-0000-0000FC430000}"/>
    <cellStyle name="40% - Accent1 2 2 15 9" xfId="17406" xr:uid="{00000000-0005-0000-0000-0000FD430000}"/>
    <cellStyle name="40% - Accent1 2 2 16" xfId="17407" xr:uid="{00000000-0005-0000-0000-0000FE430000}"/>
    <cellStyle name="40% - Accent1 2 2 16 10" xfId="17408" xr:uid="{00000000-0005-0000-0000-0000FF430000}"/>
    <cellStyle name="40% - Accent1 2 2 16 11" xfId="17409" xr:uid="{00000000-0005-0000-0000-000000440000}"/>
    <cellStyle name="40% - Accent1 2 2 16 12" xfId="17410" xr:uid="{00000000-0005-0000-0000-000001440000}"/>
    <cellStyle name="40% - Accent1 2 2 16 13" xfId="17411" xr:uid="{00000000-0005-0000-0000-000002440000}"/>
    <cellStyle name="40% - Accent1 2 2 16 14" xfId="17412" xr:uid="{00000000-0005-0000-0000-000003440000}"/>
    <cellStyle name="40% - Accent1 2 2 16 15" xfId="17413" xr:uid="{00000000-0005-0000-0000-000004440000}"/>
    <cellStyle name="40% - Accent1 2 2 16 16" xfId="17414" xr:uid="{00000000-0005-0000-0000-000005440000}"/>
    <cellStyle name="40% - Accent1 2 2 16 17" xfId="17415" xr:uid="{00000000-0005-0000-0000-000006440000}"/>
    <cellStyle name="40% - Accent1 2 2 16 18" xfId="17416" xr:uid="{00000000-0005-0000-0000-000007440000}"/>
    <cellStyle name="40% - Accent1 2 2 16 19" xfId="17417" xr:uid="{00000000-0005-0000-0000-000008440000}"/>
    <cellStyle name="40% - Accent1 2 2 16 2" xfId="17418" xr:uid="{00000000-0005-0000-0000-000009440000}"/>
    <cellStyle name="40% - Accent1 2 2 16 3" xfId="17419" xr:uid="{00000000-0005-0000-0000-00000A440000}"/>
    <cellStyle name="40% - Accent1 2 2 16 4" xfId="17420" xr:uid="{00000000-0005-0000-0000-00000B440000}"/>
    <cellStyle name="40% - Accent1 2 2 16 5" xfId="17421" xr:uid="{00000000-0005-0000-0000-00000C440000}"/>
    <cellStyle name="40% - Accent1 2 2 16 6" xfId="17422" xr:uid="{00000000-0005-0000-0000-00000D440000}"/>
    <cellStyle name="40% - Accent1 2 2 16 7" xfId="17423" xr:uid="{00000000-0005-0000-0000-00000E440000}"/>
    <cellStyle name="40% - Accent1 2 2 16 8" xfId="17424" xr:uid="{00000000-0005-0000-0000-00000F440000}"/>
    <cellStyle name="40% - Accent1 2 2 16 9" xfId="17425" xr:uid="{00000000-0005-0000-0000-000010440000}"/>
    <cellStyle name="40% - Accent1 2 2 17" xfId="17426" xr:uid="{00000000-0005-0000-0000-000011440000}"/>
    <cellStyle name="40% - Accent1 2 2 17 10" xfId="17427" xr:uid="{00000000-0005-0000-0000-000012440000}"/>
    <cellStyle name="40% - Accent1 2 2 17 11" xfId="17428" xr:uid="{00000000-0005-0000-0000-000013440000}"/>
    <cellStyle name="40% - Accent1 2 2 17 12" xfId="17429" xr:uid="{00000000-0005-0000-0000-000014440000}"/>
    <cellStyle name="40% - Accent1 2 2 17 13" xfId="17430" xr:uid="{00000000-0005-0000-0000-000015440000}"/>
    <cellStyle name="40% - Accent1 2 2 17 14" xfId="17431" xr:uid="{00000000-0005-0000-0000-000016440000}"/>
    <cellStyle name="40% - Accent1 2 2 17 15" xfId="17432" xr:uid="{00000000-0005-0000-0000-000017440000}"/>
    <cellStyle name="40% - Accent1 2 2 17 16" xfId="17433" xr:uid="{00000000-0005-0000-0000-000018440000}"/>
    <cellStyle name="40% - Accent1 2 2 17 17" xfId="17434" xr:uid="{00000000-0005-0000-0000-000019440000}"/>
    <cellStyle name="40% - Accent1 2 2 17 18" xfId="17435" xr:uid="{00000000-0005-0000-0000-00001A440000}"/>
    <cellStyle name="40% - Accent1 2 2 17 19" xfId="17436" xr:uid="{00000000-0005-0000-0000-00001B440000}"/>
    <cellStyle name="40% - Accent1 2 2 17 2" xfId="17437" xr:uid="{00000000-0005-0000-0000-00001C440000}"/>
    <cellStyle name="40% - Accent1 2 2 17 3" xfId="17438" xr:uid="{00000000-0005-0000-0000-00001D440000}"/>
    <cellStyle name="40% - Accent1 2 2 17 4" xfId="17439" xr:uid="{00000000-0005-0000-0000-00001E440000}"/>
    <cellStyle name="40% - Accent1 2 2 17 5" xfId="17440" xr:uid="{00000000-0005-0000-0000-00001F440000}"/>
    <cellStyle name="40% - Accent1 2 2 17 6" xfId="17441" xr:uid="{00000000-0005-0000-0000-000020440000}"/>
    <cellStyle name="40% - Accent1 2 2 17 7" xfId="17442" xr:uid="{00000000-0005-0000-0000-000021440000}"/>
    <cellStyle name="40% - Accent1 2 2 17 8" xfId="17443" xr:uid="{00000000-0005-0000-0000-000022440000}"/>
    <cellStyle name="40% - Accent1 2 2 17 9" xfId="17444" xr:uid="{00000000-0005-0000-0000-000023440000}"/>
    <cellStyle name="40% - Accent1 2 2 18" xfId="17445" xr:uid="{00000000-0005-0000-0000-000024440000}"/>
    <cellStyle name="40% - Accent1 2 2 18 10" xfId="17446" xr:uid="{00000000-0005-0000-0000-000025440000}"/>
    <cellStyle name="40% - Accent1 2 2 18 11" xfId="17447" xr:uid="{00000000-0005-0000-0000-000026440000}"/>
    <cellStyle name="40% - Accent1 2 2 18 12" xfId="17448" xr:uid="{00000000-0005-0000-0000-000027440000}"/>
    <cellStyle name="40% - Accent1 2 2 18 13" xfId="17449" xr:uid="{00000000-0005-0000-0000-000028440000}"/>
    <cellStyle name="40% - Accent1 2 2 18 14" xfId="17450" xr:uid="{00000000-0005-0000-0000-000029440000}"/>
    <cellStyle name="40% - Accent1 2 2 18 15" xfId="17451" xr:uid="{00000000-0005-0000-0000-00002A440000}"/>
    <cellStyle name="40% - Accent1 2 2 18 16" xfId="17452" xr:uid="{00000000-0005-0000-0000-00002B440000}"/>
    <cellStyle name="40% - Accent1 2 2 18 17" xfId="17453" xr:uid="{00000000-0005-0000-0000-00002C440000}"/>
    <cellStyle name="40% - Accent1 2 2 18 18" xfId="17454" xr:uid="{00000000-0005-0000-0000-00002D440000}"/>
    <cellStyle name="40% - Accent1 2 2 18 19" xfId="17455" xr:uid="{00000000-0005-0000-0000-00002E440000}"/>
    <cellStyle name="40% - Accent1 2 2 18 2" xfId="17456" xr:uid="{00000000-0005-0000-0000-00002F440000}"/>
    <cellStyle name="40% - Accent1 2 2 18 3" xfId="17457" xr:uid="{00000000-0005-0000-0000-000030440000}"/>
    <cellStyle name="40% - Accent1 2 2 18 4" xfId="17458" xr:uid="{00000000-0005-0000-0000-000031440000}"/>
    <cellStyle name="40% - Accent1 2 2 18 5" xfId="17459" xr:uid="{00000000-0005-0000-0000-000032440000}"/>
    <cellStyle name="40% - Accent1 2 2 18 6" xfId="17460" xr:uid="{00000000-0005-0000-0000-000033440000}"/>
    <cellStyle name="40% - Accent1 2 2 18 7" xfId="17461" xr:uid="{00000000-0005-0000-0000-000034440000}"/>
    <cellStyle name="40% - Accent1 2 2 18 8" xfId="17462" xr:uid="{00000000-0005-0000-0000-000035440000}"/>
    <cellStyle name="40% - Accent1 2 2 18 9" xfId="17463" xr:uid="{00000000-0005-0000-0000-000036440000}"/>
    <cellStyle name="40% - Accent1 2 2 19" xfId="17464" xr:uid="{00000000-0005-0000-0000-000037440000}"/>
    <cellStyle name="40% - Accent1 2 2 19 10" xfId="17465" xr:uid="{00000000-0005-0000-0000-000038440000}"/>
    <cellStyle name="40% - Accent1 2 2 19 11" xfId="17466" xr:uid="{00000000-0005-0000-0000-000039440000}"/>
    <cellStyle name="40% - Accent1 2 2 19 12" xfId="17467" xr:uid="{00000000-0005-0000-0000-00003A440000}"/>
    <cellStyle name="40% - Accent1 2 2 19 13" xfId="17468" xr:uid="{00000000-0005-0000-0000-00003B440000}"/>
    <cellStyle name="40% - Accent1 2 2 19 14" xfId="17469" xr:uid="{00000000-0005-0000-0000-00003C440000}"/>
    <cellStyle name="40% - Accent1 2 2 19 15" xfId="17470" xr:uid="{00000000-0005-0000-0000-00003D440000}"/>
    <cellStyle name="40% - Accent1 2 2 19 16" xfId="17471" xr:uid="{00000000-0005-0000-0000-00003E440000}"/>
    <cellStyle name="40% - Accent1 2 2 19 17" xfId="17472" xr:uid="{00000000-0005-0000-0000-00003F440000}"/>
    <cellStyle name="40% - Accent1 2 2 19 18" xfId="17473" xr:uid="{00000000-0005-0000-0000-000040440000}"/>
    <cellStyle name="40% - Accent1 2 2 19 19" xfId="17474" xr:uid="{00000000-0005-0000-0000-000041440000}"/>
    <cellStyle name="40% - Accent1 2 2 19 2" xfId="17475" xr:uid="{00000000-0005-0000-0000-000042440000}"/>
    <cellStyle name="40% - Accent1 2 2 19 3" xfId="17476" xr:uid="{00000000-0005-0000-0000-000043440000}"/>
    <cellStyle name="40% - Accent1 2 2 19 4" xfId="17477" xr:uid="{00000000-0005-0000-0000-000044440000}"/>
    <cellStyle name="40% - Accent1 2 2 19 5" xfId="17478" xr:uid="{00000000-0005-0000-0000-000045440000}"/>
    <cellStyle name="40% - Accent1 2 2 19 6" xfId="17479" xr:uid="{00000000-0005-0000-0000-000046440000}"/>
    <cellStyle name="40% - Accent1 2 2 19 7" xfId="17480" xr:uid="{00000000-0005-0000-0000-000047440000}"/>
    <cellStyle name="40% - Accent1 2 2 19 8" xfId="17481" xr:uid="{00000000-0005-0000-0000-000048440000}"/>
    <cellStyle name="40% - Accent1 2 2 19 9" xfId="17482" xr:uid="{00000000-0005-0000-0000-000049440000}"/>
    <cellStyle name="40% - Accent1 2 2 2" xfId="17483" xr:uid="{00000000-0005-0000-0000-00004A440000}"/>
    <cellStyle name="40% - Accent1 2 2 2 10" xfId="17484" xr:uid="{00000000-0005-0000-0000-00004B440000}"/>
    <cellStyle name="40% - Accent1 2 2 2 11" xfId="17485" xr:uid="{00000000-0005-0000-0000-00004C440000}"/>
    <cellStyle name="40% - Accent1 2 2 2 12" xfId="17486" xr:uid="{00000000-0005-0000-0000-00004D440000}"/>
    <cellStyle name="40% - Accent1 2 2 2 13" xfId="17487" xr:uid="{00000000-0005-0000-0000-00004E440000}"/>
    <cellStyle name="40% - Accent1 2 2 2 14" xfId="17488" xr:uid="{00000000-0005-0000-0000-00004F440000}"/>
    <cellStyle name="40% - Accent1 2 2 2 15" xfId="17489" xr:uid="{00000000-0005-0000-0000-000050440000}"/>
    <cellStyle name="40% - Accent1 2 2 2 16" xfId="17490" xr:uid="{00000000-0005-0000-0000-000051440000}"/>
    <cellStyle name="40% - Accent1 2 2 2 17" xfId="17491" xr:uid="{00000000-0005-0000-0000-000052440000}"/>
    <cellStyle name="40% - Accent1 2 2 2 18" xfId="17492" xr:uid="{00000000-0005-0000-0000-000053440000}"/>
    <cellStyle name="40% - Accent1 2 2 2 19" xfId="17493" xr:uid="{00000000-0005-0000-0000-000054440000}"/>
    <cellStyle name="40% - Accent1 2 2 2 2" xfId="17494" xr:uid="{00000000-0005-0000-0000-000055440000}"/>
    <cellStyle name="40% - Accent1 2 2 2 3" xfId="17495" xr:uid="{00000000-0005-0000-0000-000056440000}"/>
    <cellStyle name="40% - Accent1 2 2 2 4" xfId="17496" xr:uid="{00000000-0005-0000-0000-000057440000}"/>
    <cellStyle name="40% - Accent1 2 2 2 5" xfId="17497" xr:uid="{00000000-0005-0000-0000-000058440000}"/>
    <cellStyle name="40% - Accent1 2 2 2 6" xfId="17498" xr:uid="{00000000-0005-0000-0000-000059440000}"/>
    <cellStyle name="40% - Accent1 2 2 2 7" xfId="17499" xr:uid="{00000000-0005-0000-0000-00005A440000}"/>
    <cellStyle name="40% - Accent1 2 2 2 8" xfId="17500" xr:uid="{00000000-0005-0000-0000-00005B440000}"/>
    <cellStyle name="40% - Accent1 2 2 2 9" xfId="17501" xr:uid="{00000000-0005-0000-0000-00005C440000}"/>
    <cellStyle name="40% - Accent1 2 2 20" xfId="17502" xr:uid="{00000000-0005-0000-0000-00005D440000}"/>
    <cellStyle name="40% - Accent1 2 2 20 10" xfId="17503" xr:uid="{00000000-0005-0000-0000-00005E440000}"/>
    <cellStyle name="40% - Accent1 2 2 20 11" xfId="17504" xr:uid="{00000000-0005-0000-0000-00005F440000}"/>
    <cellStyle name="40% - Accent1 2 2 20 12" xfId="17505" xr:uid="{00000000-0005-0000-0000-000060440000}"/>
    <cellStyle name="40% - Accent1 2 2 20 13" xfId="17506" xr:uid="{00000000-0005-0000-0000-000061440000}"/>
    <cellStyle name="40% - Accent1 2 2 20 14" xfId="17507" xr:uid="{00000000-0005-0000-0000-000062440000}"/>
    <cellStyle name="40% - Accent1 2 2 20 15" xfId="17508" xr:uid="{00000000-0005-0000-0000-000063440000}"/>
    <cellStyle name="40% - Accent1 2 2 20 16" xfId="17509" xr:uid="{00000000-0005-0000-0000-000064440000}"/>
    <cellStyle name="40% - Accent1 2 2 20 17" xfId="17510" xr:uid="{00000000-0005-0000-0000-000065440000}"/>
    <cellStyle name="40% - Accent1 2 2 20 18" xfId="17511" xr:uid="{00000000-0005-0000-0000-000066440000}"/>
    <cellStyle name="40% - Accent1 2 2 20 19" xfId="17512" xr:uid="{00000000-0005-0000-0000-000067440000}"/>
    <cellStyle name="40% - Accent1 2 2 20 2" xfId="17513" xr:uid="{00000000-0005-0000-0000-000068440000}"/>
    <cellStyle name="40% - Accent1 2 2 20 3" xfId="17514" xr:uid="{00000000-0005-0000-0000-000069440000}"/>
    <cellStyle name="40% - Accent1 2 2 20 4" xfId="17515" xr:uid="{00000000-0005-0000-0000-00006A440000}"/>
    <cellStyle name="40% - Accent1 2 2 20 5" xfId="17516" xr:uid="{00000000-0005-0000-0000-00006B440000}"/>
    <cellStyle name="40% - Accent1 2 2 20 6" xfId="17517" xr:uid="{00000000-0005-0000-0000-00006C440000}"/>
    <cellStyle name="40% - Accent1 2 2 20 7" xfId="17518" xr:uid="{00000000-0005-0000-0000-00006D440000}"/>
    <cellStyle name="40% - Accent1 2 2 20 8" xfId="17519" xr:uid="{00000000-0005-0000-0000-00006E440000}"/>
    <cellStyle name="40% - Accent1 2 2 20 9" xfId="17520" xr:uid="{00000000-0005-0000-0000-00006F440000}"/>
    <cellStyle name="40% - Accent1 2 2 21" xfId="17521" xr:uid="{00000000-0005-0000-0000-000070440000}"/>
    <cellStyle name="40% - Accent1 2 2 21 10" xfId="17522" xr:uid="{00000000-0005-0000-0000-000071440000}"/>
    <cellStyle name="40% - Accent1 2 2 21 11" xfId="17523" xr:uid="{00000000-0005-0000-0000-000072440000}"/>
    <cellStyle name="40% - Accent1 2 2 21 12" xfId="17524" xr:uid="{00000000-0005-0000-0000-000073440000}"/>
    <cellStyle name="40% - Accent1 2 2 21 13" xfId="17525" xr:uid="{00000000-0005-0000-0000-000074440000}"/>
    <cellStyle name="40% - Accent1 2 2 21 14" xfId="17526" xr:uid="{00000000-0005-0000-0000-000075440000}"/>
    <cellStyle name="40% - Accent1 2 2 21 15" xfId="17527" xr:uid="{00000000-0005-0000-0000-000076440000}"/>
    <cellStyle name="40% - Accent1 2 2 21 16" xfId="17528" xr:uid="{00000000-0005-0000-0000-000077440000}"/>
    <cellStyle name="40% - Accent1 2 2 21 17" xfId="17529" xr:uid="{00000000-0005-0000-0000-000078440000}"/>
    <cellStyle name="40% - Accent1 2 2 21 18" xfId="17530" xr:uid="{00000000-0005-0000-0000-000079440000}"/>
    <cellStyle name="40% - Accent1 2 2 21 19" xfId="17531" xr:uid="{00000000-0005-0000-0000-00007A440000}"/>
    <cellStyle name="40% - Accent1 2 2 21 2" xfId="17532" xr:uid="{00000000-0005-0000-0000-00007B440000}"/>
    <cellStyle name="40% - Accent1 2 2 21 3" xfId="17533" xr:uid="{00000000-0005-0000-0000-00007C440000}"/>
    <cellStyle name="40% - Accent1 2 2 21 4" xfId="17534" xr:uid="{00000000-0005-0000-0000-00007D440000}"/>
    <cellStyle name="40% - Accent1 2 2 21 5" xfId="17535" xr:uid="{00000000-0005-0000-0000-00007E440000}"/>
    <cellStyle name="40% - Accent1 2 2 21 6" xfId="17536" xr:uid="{00000000-0005-0000-0000-00007F440000}"/>
    <cellStyle name="40% - Accent1 2 2 21 7" xfId="17537" xr:uid="{00000000-0005-0000-0000-000080440000}"/>
    <cellStyle name="40% - Accent1 2 2 21 8" xfId="17538" xr:uid="{00000000-0005-0000-0000-000081440000}"/>
    <cellStyle name="40% - Accent1 2 2 21 9" xfId="17539" xr:uid="{00000000-0005-0000-0000-000082440000}"/>
    <cellStyle name="40% - Accent1 2 2 22" xfId="17540" xr:uid="{00000000-0005-0000-0000-000083440000}"/>
    <cellStyle name="40% - Accent1 2 2 22 10" xfId="17541" xr:uid="{00000000-0005-0000-0000-000084440000}"/>
    <cellStyle name="40% - Accent1 2 2 22 11" xfId="17542" xr:uid="{00000000-0005-0000-0000-000085440000}"/>
    <cellStyle name="40% - Accent1 2 2 22 12" xfId="17543" xr:uid="{00000000-0005-0000-0000-000086440000}"/>
    <cellStyle name="40% - Accent1 2 2 22 13" xfId="17544" xr:uid="{00000000-0005-0000-0000-000087440000}"/>
    <cellStyle name="40% - Accent1 2 2 22 14" xfId="17545" xr:uid="{00000000-0005-0000-0000-000088440000}"/>
    <cellStyle name="40% - Accent1 2 2 22 15" xfId="17546" xr:uid="{00000000-0005-0000-0000-000089440000}"/>
    <cellStyle name="40% - Accent1 2 2 22 16" xfId="17547" xr:uid="{00000000-0005-0000-0000-00008A440000}"/>
    <cellStyle name="40% - Accent1 2 2 22 17" xfId="17548" xr:uid="{00000000-0005-0000-0000-00008B440000}"/>
    <cellStyle name="40% - Accent1 2 2 22 18" xfId="17549" xr:uid="{00000000-0005-0000-0000-00008C440000}"/>
    <cellStyle name="40% - Accent1 2 2 22 19" xfId="17550" xr:uid="{00000000-0005-0000-0000-00008D440000}"/>
    <cellStyle name="40% - Accent1 2 2 22 2" xfId="17551" xr:uid="{00000000-0005-0000-0000-00008E440000}"/>
    <cellStyle name="40% - Accent1 2 2 22 3" xfId="17552" xr:uid="{00000000-0005-0000-0000-00008F440000}"/>
    <cellStyle name="40% - Accent1 2 2 22 4" xfId="17553" xr:uid="{00000000-0005-0000-0000-000090440000}"/>
    <cellStyle name="40% - Accent1 2 2 22 5" xfId="17554" xr:uid="{00000000-0005-0000-0000-000091440000}"/>
    <cellStyle name="40% - Accent1 2 2 22 6" xfId="17555" xr:uid="{00000000-0005-0000-0000-000092440000}"/>
    <cellStyle name="40% - Accent1 2 2 22 7" xfId="17556" xr:uid="{00000000-0005-0000-0000-000093440000}"/>
    <cellStyle name="40% - Accent1 2 2 22 8" xfId="17557" xr:uid="{00000000-0005-0000-0000-000094440000}"/>
    <cellStyle name="40% - Accent1 2 2 22 9" xfId="17558" xr:uid="{00000000-0005-0000-0000-000095440000}"/>
    <cellStyle name="40% - Accent1 2 2 23" xfId="17559" xr:uid="{00000000-0005-0000-0000-000096440000}"/>
    <cellStyle name="40% - Accent1 2 2 23 10" xfId="17560" xr:uid="{00000000-0005-0000-0000-000097440000}"/>
    <cellStyle name="40% - Accent1 2 2 23 11" xfId="17561" xr:uid="{00000000-0005-0000-0000-000098440000}"/>
    <cellStyle name="40% - Accent1 2 2 23 12" xfId="17562" xr:uid="{00000000-0005-0000-0000-000099440000}"/>
    <cellStyle name="40% - Accent1 2 2 23 13" xfId="17563" xr:uid="{00000000-0005-0000-0000-00009A440000}"/>
    <cellStyle name="40% - Accent1 2 2 23 14" xfId="17564" xr:uid="{00000000-0005-0000-0000-00009B440000}"/>
    <cellStyle name="40% - Accent1 2 2 23 15" xfId="17565" xr:uid="{00000000-0005-0000-0000-00009C440000}"/>
    <cellStyle name="40% - Accent1 2 2 23 16" xfId="17566" xr:uid="{00000000-0005-0000-0000-00009D440000}"/>
    <cellStyle name="40% - Accent1 2 2 23 17" xfId="17567" xr:uid="{00000000-0005-0000-0000-00009E440000}"/>
    <cellStyle name="40% - Accent1 2 2 23 18" xfId="17568" xr:uid="{00000000-0005-0000-0000-00009F440000}"/>
    <cellStyle name="40% - Accent1 2 2 23 19" xfId="17569" xr:uid="{00000000-0005-0000-0000-0000A0440000}"/>
    <cellStyle name="40% - Accent1 2 2 23 2" xfId="17570" xr:uid="{00000000-0005-0000-0000-0000A1440000}"/>
    <cellStyle name="40% - Accent1 2 2 23 3" xfId="17571" xr:uid="{00000000-0005-0000-0000-0000A2440000}"/>
    <cellStyle name="40% - Accent1 2 2 23 4" xfId="17572" xr:uid="{00000000-0005-0000-0000-0000A3440000}"/>
    <cellStyle name="40% - Accent1 2 2 23 5" xfId="17573" xr:uid="{00000000-0005-0000-0000-0000A4440000}"/>
    <cellStyle name="40% - Accent1 2 2 23 6" xfId="17574" xr:uid="{00000000-0005-0000-0000-0000A5440000}"/>
    <cellStyle name="40% - Accent1 2 2 23 7" xfId="17575" xr:uid="{00000000-0005-0000-0000-0000A6440000}"/>
    <cellStyle name="40% - Accent1 2 2 23 8" xfId="17576" xr:uid="{00000000-0005-0000-0000-0000A7440000}"/>
    <cellStyle name="40% - Accent1 2 2 23 9" xfId="17577" xr:uid="{00000000-0005-0000-0000-0000A8440000}"/>
    <cellStyle name="40% - Accent1 2 2 24" xfId="17578" xr:uid="{00000000-0005-0000-0000-0000A9440000}"/>
    <cellStyle name="40% - Accent1 2 2 24 10" xfId="17579" xr:uid="{00000000-0005-0000-0000-0000AA440000}"/>
    <cellStyle name="40% - Accent1 2 2 24 11" xfId="17580" xr:uid="{00000000-0005-0000-0000-0000AB440000}"/>
    <cellStyle name="40% - Accent1 2 2 24 12" xfId="17581" xr:uid="{00000000-0005-0000-0000-0000AC440000}"/>
    <cellStyle name="40% - Accent1 2 2 24 13" xfId="17582" xr:uid="{00000000-0005-0000-0000-0000AD440000}"/>
    <cellStyle name="40% - Accent1 2 2 24 14" xfId="17583" xr:uid="{00000000-0005-0000-0000-0000AE440000}"/>
    <cellStyle name="40% - Accent1 2 2 24 15" xfId="17584" xr:uid="{00000000-0005-0000-0000-0000AF440000}"/>
    <cellStyle name="40% - Accent1 2 2 24 16" xfId="17585" xr:uid="{00000000-0005-0000-0000-0000B0440000}"/>
    <cellStyle name="40% - Accent1 2 2 24 17" xfId="17586" xr:uid="{00000000-0005-0000-0000-0000B1440000}"/>
    <cellStyle name="40% - Accent1 2 2 24 18" xfId="17587" xr:uid="{00000000-0005-0000-0000-0000B2440000}"/>
    <cellStyle name="40% - Accent1 2 2 24 19" xfId="17588" xr:uid="{00000000-0005-0000-0000-0000B3440000}"/>
    <cellStyle name="40% - Accent1 2 2 24 2" xfId="17589" xr:uid="{00000000-0005-0000-0000-0000B4440000}"/>
    <cellStyle name="40% - Accent1 2 2 24 3" xfId="17590" xr:uid="{00000000-0005-0000-0000-0000B5440000}"/>
    <cellStyle name="40% - Accent1 2 2 24 4" xfId="17591" xr:uid="{00000000-0005-0000-0000-0000B6440000}"/>
    <cellStyle name="40% - Accent1 2 2 24 5" xfId="17592" xr:uid="{00000000-0005-0000-0000-0000B7440000}"/>
    <cellStyle name="40% - Accent1 2 2 24 6" xfId="17593" xr:uid="{00000000-0005-0000-0000-0000B8440000}"/>
    <cellStyle name="40% - Accent1 2 2 24 7" xfId="17594" xr:uid="{00000000-0005-0000-0000-0000B9440000}"/>
    <cellStyle name="40% - Accent1 2 2 24 8" xfId="17595" xr:uid="{00000000-0005-0000-0000-0000BA440000}"/>
    <cellStyle name="40% - Accent1 2 2 24 9" xfId="17596" xr:uid="{00000000-0005-0000-0000-0000BB440000}"/>
    <cellStyle name="40% - Accent1 2 2 25" xfId="17597" xr:uid="{00000000-0005-0000-0000-0000BC440000}"/>
    <cellStyle name="40% - Accent1 2 2 25 10" xfId="17598" xr:uid="{00000000-0005-0000-0000-0000BD440000}"/>
    <cellStyle name="40% - Accent1 2 2 25 11" xfId="17599" xr:uid="{00000000-0005-0000-0000-0000BE440000}"/>
    <cellStyle name="40% - Accent1 2 2 25 12" xfId="17600" xr:uid="{00000000-0005-0000-0000-0000BF440000}"/>
    <cellStyle name="40% - Accent1 2 2 25 13" xfId="17601" xr:uid="{00000000-0005-0000-0000-0000C0440000}"/>
    <cellStyle name="40% - Accent1 2 2 25 14" xfId="17602" xr:uid="{00000000-0005-0000-0000-0000C1440000}"/>
    <cellStyle name="40% - Accent1 2 2 25 15" xfId="17603" xr:uid="{00000000-0005-0000-0000-0000C2440000}"/>
    <cellStyle name="40% - Accent1 2 2 25 16" xfId="17604" xr:uid="{00000000-0005-0000-0000-0000C3440000}"/>
    <cellStyle name="40% - Accent1 2 2 25 17" xfId="17605" xr:uid="{00000000-0005-0000-0000-0000C4440000}"/>
    <cellStyle name="40% - Accent1 2 2 25 18" xfId="17606" xr:uid="{00000000-0005-0000-0000-0000C5440000}"/>
    <cellStyle name="40% - Accent1 2 2 25 19" xfId="17607" xr:uid="{00000000-0005-0000-0000-0000C6440000}"/>
    <cellStyle name="40% - Accent1 2 2 25 2" xfId="17608" xr:uid="{00000000-0005-0000-0000-0000C7440000}"/>
    <cellStyle name="40% - Accent1 2 2 25 3" xfId="17609" xr:uid="{00000000-0005-0000-0000-0000C8440000}"/>
    <cellStyle name="40% - Accent1 2 2 25 4" xfId="17610" xr:uid="{00000000-0005-0000-0000-0000C9440000}"/>
    <cellStyle name="40% - Accent1 2 2 25 5" xfId="17611" xr:uid="{00000000-0005-0000-0000-0000CA440000}"/>
    <cellStyle name="40% - Accent1 2 2 25 6" xfId="17612" xr:uid="{00000000-0005-0000-0000-0000CB440000}"/>
    <cellStyle name="40% - Accent1 2 2 25 7" xfId="17613" xr:uid="{00000000-0005-0000-0000-0000CC440000}"/>
    <cellStyle name="40% - Accent1 2 2 25 8" xfId="17614" xr:uid="{00000000-0005-0000-0000-0000CD440000}"/>
    <cellStyle name="40% - Accent1 2 2 25 9" xfId="17615" xr:uid="{00000000-0005-0000-0000-0000CE440000}"/>
    <cellStyle name="40% - Accent1 2 2 26" xfId="17616" xr:uid="{00000000-0005-0000-0000-0000CF440000}"/>
    <cellStyle name="40% - Accent1 2 2 26 10" xfId="17617" xr:uid="{00000000-0005-0000-0000-0000D0440000}"/>
    <cellStyle name="40% - Accent1 2 2 26 11" xfId="17618" xr:uid="{00000000-0005-0000-0000-0000D1440000}"/>
    <cellStyle name="40% - Accent1 2 2 26 12" xfId="17619" xr:uid="{00000000-0005-0000-0000-0000D2440000}"/>
    <cellStyle name="40% - Accent1 2 2 26 13" xfId="17620" xr:uid="{00000000-0005-0000-0000-0000D3440000}"/>
    <cellStyle name="40% - Accent1 2 2 26 14" xfId="17621" xr:uid="{00000000-0005-0000-0000-0000D4440000}"/>
    <cellStyle name="40% - Accent1 2 2 26 15" xfId="17622" xr:uid="{00000000-0005-0000-0000-0000D5440000}"/>
    <cellStyle name="40% - Accent1 2 2 26 16" xfId="17623" xr:uid="{00000000-0005-0000-0000-0000D6440000}"/>
    <cellStyle name="40% - Accent1 2 2 26 17" xfId="17624" xr:uid="{00000000-0005-0000-0000-0000D7440000}"/>
    <cellStyle name="40% - Accent1 2 2 26 18" xfId="17625" xr:uid="{00000000-0005-0000-0000-0000D8440000}"/>
    <cellStyle name="40% - Accent1 2 2 26 19" xfId="17626" xr:uid="{00000000-0005-0000-0000-0000D9440000}"/>
    <cellStyle name="40% - Accent1 2 2 26 2" xfId="17627" xr:uid="{00000000-0005-0000-0000-0000DA440000}"/>
    <cellStyle name="40% - Accent1 2 2 26 3" xfId="17628" xr:uid="{00000000-0005-0000-0000-0000DB440000}"/>
    <cellStyle name="40% - Accent1 2 2 26 4" xfId="17629" xr:uid="{00000000-0005-0000-0000-0000DC440000}"/>
    <cellStyle name="40% - Accent1 2 2 26 5" xfId="17630" xr:uid="{00000000-0005-0000-0000-0000DD440000}"/>
    <cellStyle name="40% - Accent1 2 2 26 6" xfId="17631" xr:uid="{00000000-0005-0000-0000-0000DE440000}"/>
    <cellStyle name="40% - Accent1 2 2 26 7" xfId="17632" xr:uid="{00000000-0005-0000-0000-0000DF440000}"/>
    <cellStyle name="40% - Accent1 2 2 26 8" xfId="17633" xr:uid="{00000000-0005-0000-0000-0000E0440000}"/>
    <cellStyle name="40% - Accent1 2 2 26 9" xfId="17634" xr:uid="{00000000-0005-0000-0000-0000E1440000}"/>
    <cellStyle name="40% - Accent1 2 2 27" xfId="17635" xr:uid="{00000000-0005-0000-0000-0000E2440000}"/>
    <cellStyle name="40% - Accent1 2 2 27 10" xfId="17636" xr:uid="{00000000-0005-0000-0000-0000E3440000}"/>
    <cellStyle name="40% - Accent1 2 2 27 11" xfId="17637" xr:uid="{00000000-0005-0000-0000-0000E4440000}"/>
    <cellStyle name="40% - Accent1 2 2 27 12" xfId="17638" xr:uid="{00000000-0005-0000-0000-0000E5440000}"/>
    <cellStyle name="40% - Accent1 2 2 27 13" xfId="17639" xr:uid="{00000000-0005-0000-0000-0000E6440000}"/>
    <cellStyle name="40% - Accent1 2 2 27 14" xfId="17640" xr:uid="{00000000-0005-0000-0000-0000E7440000}"/>
    <cellStyle name="40% - Accent1 2 2 27 15" xfId="17641" xr:uid="{00000000-0005-0000-0000-0000E8440000}"/>
    <cellStyle name="40% - Accent1 2 2 27 16" xfId="17642" xr:uid="{00000000-0005-0000-0000-0000E9440000}"/>
    <cellStyle name="40% - Accent1 2 2 27 17" xfId="17643" xr:uid="{00000000-0005-0000-0000-0000EA440000}"/>
    <cellStyle name="40% - Accent1 2 2 27 18" xfId="17644" xr:uid="{00000000-0005-0000-0000-0000EB440000}"/>
    <cellStyle name="40% - Accent1 2 2 27 19" xfId="17645" xr:uid="{00000000-0005-0000-0000-0000EC440000}"/>
    <cellStyle name="40% - Accent1 2 2 27 2" xfId="17646" xr:uid="{00000000-0005-0000-0000-0000ED440000}"/>
    <cellStyle name="40% - Accent1 2 2 27 3" xfId="17647" xr:uid="{00000000-0005-0000-0000-0000EE440000}"/>
    <cellStyle name="40% - Accent1 2 2 27 4" xfId="17648" xr:uid="{00000000-0005-0000-0000-0000EF440000}"/>
    <cellStyle name="40% - Accent1 2 2 27 5" xfId="17649" xr:uid="{00000000-0005-0000-0000-0000F0440000}"/>
    <cellStyle name="40% - Accent1 2 2 27 6" xfId="17650" xr:uid="{00000000-0005-0000-0000-0000F1440000}"/>
    <cellStyle name="40% - Accent1 2 2 27 7" xfId="17651" xr:uid="{00000000-0005-0000-0000-0000F2440000}"/>
    <cellStyle name="40% - Accent1 2 2 27 8" xfId="17652" xr:uid="{00000000-0005-0000-0000-0000F3440000}"/>
    <cellStyle name="40% - Accent1 2 2 27 9" xfId="17653" xr:uid="{00000000-0005-0000-0000-0000F4440000}"/>
    <cellStyle name="40% - Accent1 2 2 28" xfId="17654" xr:uid="{00000000-0005-0000-0000-0000F5440000}"/>
    <cellStyle name="40% - Accent1 2 2 28 10" xfId="17655" xr:uid="{00000000-0005-0000-0000-0000F6440000}"/>
    <cellStyle name="40% - Accent1 2 2 28 11" xfId="17656" xr:uid="{00000000-0005-0000-0000-0000F7440000}"/>
    <cellStyle name="40% - Accent1 2 2 28 12" xfId="17657" xr:uid="{00000000-0005-0000-0000-0000F8440000}"/>
    <cellStyle name="40% - Accent1 2 2 28 13" xfId="17658" xr:uid="{00000000-0005-0000-0000-0000F9440000}"/>
    <cellStyle name="40% - Accent1 2 2 28 14" xfId="17659" xr:uid="{00000000-0005-0000-0000-0000FA440000}"/>
    <cellStyle name="40% - Accent1 2 2 28 15" xfId="17660" xr:uid="{00000000-0005-0000-0000-0000FB440000}"/>
    <cellStyle name="40% - Accent1 2 2 28 16" xfId="17661" xr:uid="{00000000-0005-0000-0000-0000FC440000}"/>
    <cellStyle name="40% - Accent1 2 2 28 17" xfId="17662" xr:uid="{00000000-0005-0000-0000-0000FD440000}"/>
    <cellStyle name="40% - Accent1 2 2 28 18" xfId="17663" xr:uid="{00000000-0005-0000-0000-0000FE440000}"/>
    <cellStyle name="40% - Accent1 2 2 28 19" xfId="17664" xr:uid="{00000000-0005-0000-0000-0000FF440000}"/>
    <cellStyle name="40% - Accent1 2 2 28 2" xfId="17665" xr:uid="{00000000-0005-0000-0000-000000450000}"/>
    <cellStyle name="40% - Accent1 2 2 28 3" xfId="17666" xr:uid="{00000000-0005-0000-0000-000001450000}"/>
    <cellStyle name="40% - Accent1 2 2 28 4" xfId="17667" xr:uid="{00000000-0005-0000-0000-000002450000}"/>
    <cellStyle name="40% - Accent1 2 2 28 5" xfId="17668" xr:uid="{00000000-0005-0000-0000-000003450000}"/>
    <cellStyle name="40% - Accent1 2 2 28 6" xfId="17669" xr:uid="{00000000-0005-0000-0000-000004450000}"/>
    <cellStyle name="40% - Accent1 2 2 28 7" xfId="17670" xr:uid="{00000000-0005-0000-0000-000005450000}"/>
    <cellStyle name="40% - Accent1 2 2 28 8" xfId="17671" xr:uid="{00000000-0005-0000-0000-000006450000}"/>
    <cellStyle name="40% - Accent1 2 2 28 9" xfId="17672" xr:uid="{00000000-0005-0000-0000-000007450000}"/>
    <cellStyle name="40% - Accent1 2 2 29" xfId="17673" xr:uid="{00000000-0005-0000-0000-000008450000}"/>
    <cellStyle name="40% - Accent1 2 2 29 10" xfId="17674" xr:uid="{00000000-0005-0000-0000-000009450000}"/>
    <cellStyle name="40% - Accent1 2 2 29 11" xfId="17675" xr:uid="{00000000-0005-0000-0000-00000A450000}"/>
    <cellStyle name="40% - Accent1 2 2 29 12" xfId="17676" xr:uid="{00000000-0005-0000-0000-00000B450000}"/>
    <cellStyle name="40% - Accent1 2 2 29 13" xfId="17677" xr:uid="{00000000-0005-0000-0000-00000C450000}"/>
    <cellStyle name="40% - Accent1 2 2 29 14" xfId="17678" xr:uid="{00000000-0005-0000-0000-00000D450000}"/>
    <cellStyle name="40% - Accent1 2 2 29 15" xfId="17679" xr:uid="{00000000-0005-0000-0000-00000E450000}"/>
    <cellStyle name="40% - Accent1 2 2 29 16" xfId="17680" xr:uid="{00000000-0005-0000-0000-00000F450000}"/>
    <cellStyle name="40% - Accent1 2 2 29 17" xfId="17681" xr:uid="{00000000-0005-0000-0000-000010450000}"/>
    <cellStyle name="40% - Accent1 2 2 29 18" xfId="17682" xr:uid="{00000000-0005-0000-0000-000011450000}"/>
    <cellStyle name="40% - Accent1 2 2 29 19" xfId="17683" xr:uid="{00000000-0005-0000-0000-000012450000}"/>
    <cellStyle name="40% - Accent1 2 2 29 2" xfId="17684" xr:uid="{00000000-0005-0000-0000-000013450000}"/>
    <cellStyle name="40% - Accent1 2 2 29 3" xfId="17685" xr:uid="{00000000-0005-0000-0000-000014450000}"/>
    <cellStyle name="40% - Accent1 2 2 29 4" xfId="17686" xr:uid="{00000000-0005-0000-0000-000015450000}"/>
    <cellStyle name="40% - Accent1 2 2 29 5" xfId="17687" xr:uid="{00000000-0005-0000-0000-000016450000}"/>
    <cellStyle name="40% - Accent1 2 2 29 6" xfId="17688" xr:uid="{00000000-0005-0000-0000-000017450000}"/>
    <cellStyle name="40% - Accent1 2 2 29 7" xfId="17689" xr:uid="{00000000-0005-0000-0000-000018450000}"/>
    <cellStyle name="40% - Accent1 2 2 29 8" xfId="17690" xr:uid="{00000000-0005-0000-0000-000019450000}"/>
    <cellStyle name="40% - Accent1 2 2 29 9" xfId="17691" xr:uid="{00000000-0005-0000-0000-00001A450000}"/>
    <cellStyle name="40% - Accent1 2 2 3" xfId="17692" xr:uid="{00000000-0005-0000-0000-00001B450000}"/>
    <cellStyle name="40% - Accent1 2 2 3 10" xfId="17693" xr:uid="{00000000-0005-0000-0000-00001C450000}"/>
    <cellStyle name="40% - Accent1 2 2 3 11" xfId="17694" xr:uid="{00000000-0005-0000-0000-00001D450000}"/>
    <cellStyle name="40% - Accent1 2 2 3 12" xfId="17695" xr:uid="{00000000-0005-0000-0000-00001E450000}"/>
    <cellStyle name="40% - Accent1 2 2 3 13" xfId="17696" xr:uid="{00000000-0005-0000-0000-00001F450000}"/>
    <cellStyle name="40% - Accent1 2 2 3 14" xfId="17697" xr:uid="{00000000-0005-0000-0000-000020450000}"/>
    <cellStyle name="40% - Accent1 2 2 3 15" xfId="17698" xr:uid="{00000000-0005-0000-0000-000021450000}"/>
    <cellStyle name="40% - Accent1 2 2 3 16" xfId="17699" xr:uid="{00000000-0005-0000-0000-000022450000}"/>
    <cellStyle name="40% - Accent1 2 2 3 17" xfId="17700" xr:uid="{00000000-0005-0000-0000-000023450000}"/>
    <cellStyle name="40% - Accent1 2 2 3 18" xfId="17701" xr:uid="{00000000-0005-0000-0000-000024450000}"/>
    <cellStyle name="40% - Accent1 2 2 3 19" xfId="17702" xr:uid="{00000000-0005-0000-0000-000025450000}"/>
    <cellStyle name="40% - Accent1 2 2 3 2" xfId="17703" xr:uid="{00000000-0005-0000-0000-000026450000}"/>
    <cellStyle name="40% - Accent1 2 2 3 3" xfId="17704" xr:uid="{00000000-0005-0000-0000-000027450000}"/>
    <cellStyle name="40% - Accent1 2 2 3 4" xfId="17705" xr:uid="{00000000-0005-0000-0000-000028450000}"/>
    <cellStyle name="40% - Accent1 2 2 3 5" xfId="17706" xr:uid="{00000000-0005-0000-0000-000029450000}"/>
    <cellStyle name="40% - Accent1 2 2 3 6" xfId="17707" xr:uid="{00000000-0005-0000-0000-00002A450000}"/>
    <cellStyle name="40% - Accent1 2 2 3 7" xfId="17708" xr:uid="{00000000-0005-0000-0000-00002B450000}"/>
    <cellStyle name="40% - Accent1 2 2 3 8" xfId="17709" xr:uid="{00000000-0005-0000-0000-00002C450000}"/>
    <cellStyle name="40% - Accent1 2 2 3 9" xfId="17710" xr:uid="{00000000-0005-0000-0000-00002D450000}"/>
    <cellStyle name="40% - Accent1 2 2 30" xfId="17711" xr:uid="{00000000-0005-0000-0000-00002E450000}"/>
    <cellStyle name="40% - Accent1 2 2 30 10" xfId="17712" xr:uid="{00000000-0005-0000-0000-00002F450000}"/>
    <cellStyle name="40% - Accent1 2 2 30 11" xfId="17713" xr:uid="{00000000-0005-0000-0000-000030450000}"/>
    <cellStyle name="40% - Accent1 2 2 30 12" xfId="17714" xr:uid="{00000000-0005-0000-0000-000031450000}"/>
    <cellStyle name="40% - Accent1 2 2 30 13" xfId="17715" xr:uid="{00000000-0005-0000-0000-000032450000}"/>
    <cellStyle name="40% - Accent1 2 2 30 14" xfId="17716" xr:uid="{00000000-0005-0000-0000-000033450000}"/>
    <cellStyle name="40% - Accent1 2 2 30 15" xfId="17717" xr:uid="{00000000-0005-0000-0000-000034450000}"/>
    <cellStyle name="40% - Accent1 2 2 30 16" xfId="17718" xr:uid="{00000000-0005-0000-0000-000035450000}"/>
    <cellStyle name="40% - Accent1 2 2 30 17" xfId="17719" xr:uid="{00000000-0005-0000-0000-000036450000}"/>
    <cellStyle name="40% - Accent1 2 2 30 18" xfId="17720" xr:uid="{00000000-0005-0000-0000-000037450000}"/>
    <cellStyle name="40% - Accent1 2 2 30 19" xfId="17721" xr:uid="{00000000-0005-0000-0000-000038450000}"/>
    <cellStyle name="40% - Accent1 2 2 30 2" xfId="17722" xr:uid="{00000000-0005-0000-0000-000039450000}"/>
    <cellStyle name="40% - Accent1 2 2 30 3" xfId="17723" xr:uid="{00000000-0005-0000-0000-00003A450000}"/>
    <cellStyle name="40% - Accent1 2 2 30 4" xfId="17724" xr:uid="{00000000-0005-0000-0000-00003B450000}"/>
    <cellStyle name="40% - Accent1 2 2 30 5" xfId="17725" xr:uid="{00000000-0005-0000-0000-00003C450000}"/>
    <cellStyle name="40% - Accent1 2 2 30 6" xfId="17726" xr:uid="{00000000-0005-0000-0000-00003D450000}"/>
    <cellStyle name="40% - Accent1 2 2 30 7" xfId="17727" xr:uid="{00000000-0005-0000-0000-00003E450000}"/>
    <cellStyle name="40% - Accent1 2 2 30 8" xfId="17728" xr:uid="{00000000-0005-0000-0000-00003F450000}"/>
    <cellStyle name="40% - Accent1 2 2 30 9" xfId="17729" xr:uid="{00000000-0005-0000-0000-000040450000}"/>
    <cellStyle name="40% - Accent1 2 2 31" xfId="17730" xr:uid="{00000000-0005-0000-0000-000041450000}"/>
    <cellStyle name="40% - Accent1 2 2 31 10" xfId="17731" xr:uid="{00000000-0005-0000-0000-000042450000}"/>
    <cellStyle name="40% - Accent1 2 2 31 11" xfId="17732" xr:uid="{00000000-0005-0000-0000-000043450000}"/>
    <cellStyle name="40% - Accent1 2 2 31 12" xfId="17733" xr:uid="{00000000-0005-0000-0000-000044450000}"/>
    <cellStyle name="40% - Accent1 2 2 31 13" xfId="17734" xr:uid="{00000000-0005-0000-0000-000045450000}"/>
    <cellStyle name="40% - Accent1 2 2 31 14" xfId="17735" xr:uid="{00000000-0005-0000-0000-000046450000}"/>
    <cellStyle name="40% - Accent1 2 2 31 15" xfId="17736" xr:uid="{00000000-0005-0000-0000-000047450000}"/>
    <cellStyle name="40% - Accent1 2 2 31 16" xfId="17737" xr:uid="{00000000-0005-0000-0000-000048450000}"/>
    <cellStyle name="40% - Accent1 2 2 31 17" xfId="17738" xr:uid="{00000000-0005-0000-0000-000049450000}"/>
    <cellStyle name="40% - Accent1 2 2 31 18" xfId="17739" xr:uid="{00000000-0005-0000-0000-00004A450000}"/>
    <cellStyle name="40% - Accent1 2 2 31 19" xfId="17740" xr:uid="{00000000-0005-0000-0000-00004B450000}"/>
    <cellStyle name="40% - Accent1 2 2 31 2" xfId="17741" xr:uid="{00000000-0005-0000-0000-00004C450000}"/>
    <cellStyle name="40% - Accent1 2 2 31 3" xfId="17742" xr:uid="{00000000-0005-0000-0000-00004D450000}"/>
    <cellStyle name="40% - Accent1 2 2 31 4" xfId="17743" xr:uid="{00000000-0005-0000-0000-00004E450000}"/>
    <cellStyle name="40% - Accent1 2 2 31 5" xfId="17744" xr:uid="{00000000-0005-0000-0000-00004F450000}"/>
    <cellStyle name="40% - Accent1 2 2 31 6" xfId="17745" xr:uid="{00000000-0005-0000-0000-000050450000}"/>
    <cellStyle name="40% - Accent1 2 2 31 7" xfId="17746" xr:uid="{00000000-0005-0000-0000-000051450000}"/>
    <cellStyle name="40% - Accent1 2 2 31 8" xfId="17747" xr:uid="{00000000-0005-0000-0000-000052450000}"/>
    <cellStyle name="40% - Accent1 2 2 31 9" xfId="17748" xr:uid="{00000000-0005-0000-0000-000053450000}"/>
    <cellStyle name="40% - Accent1 2 2 32" xfId="17749" xr:uid="{00000000-0005-0000-0000-000054450000}"/>
    <cellStyle name="40% - Accent1 2 2 32 10" xfId="17750" xr:uid="{00000000-0005-0000-0000-000055450000}"/>
    <cellStyle name="40% - Accent1 2 2 32 11" xfId="17751" xr:uid="{00000000-0005-0000-0000-000056450000}"/>
    <cellStyle name="40% - Accent1 2 2 32 12" xfId="17752" xr:uid="{00000000-0005-0000-0000-000057450000}"/>
    <cellStyle name="40% - Accent1 2 2 32 13" xfId="17753" xr:uid="{00000000-0005-0000-0000-000058450000}"/>
    <cellStyle name="40% - Accent1 2 2 32 14" xfId="17754" xr:uid="{00000000-0005-0000-0000-000059450000}"/>
    <cellStyle name="40% - Accent1 2 2 32 15" xfId="17755" xr:uid="{00000000-0005-0000-0000-00005A450000}"/>
    <cellStyle name="40% - Accent1 2 2 32 16" xfId="17756" xr:uid="{00000000-0005-0000-0000-00005B450000}"/>
    <cellStyle name="40% - Accent1 2 2 32 17" xfId="17757" xr:uid="{00000000-0005-0000-0000-00005C450000}"/>
    <cellStyle name="40% - Accent1 2 2 32 18" xfId="17758" xr:uid="{00000000-0005-0000-0000-00005D450000}"/>
    <cellStyle name="40% - Accent1 2 2 32 19" xfId="17759" xr:uid="{00000000-0005-0000-0000-00005E450000}"/>
    <cellStyle name="40% - Accent1 2 2 32 2" xfId="17760" xr:uid="{00000000-0005-0000-0000-00005F450000}"/>
    <cellStyle name="40% - Accent1 2 2 32 3" xfId="17761" xr:uid="{00000000-0005-0000-0000-000060450000}"/>
    <cellStyle name="40% - Accent1 2 2 32 4" xfId="17762" xr:uid="{00000000-0005-0000-0000-000061450000}"/>
    <cellStyle name="40% - Accent1 2 2 32 5" xfId="17763" xr:uid="{00000000-0005-0000-0000-000062450000}"/>
    <cellStyle name="40% - Accent1 2 2 32 6" xfId="17764" xr:uid="{00000000-0005-0000-0000-000063450000}"/>
    <cellStyle name="40% - Accent1 2 2 32 7" xfId="17765" xr:uid="{00000000-0005-0000-0000-000064450000}"/>
    <cellStyle name="40% - Accent1 2 2 32 8" xfId="17766" xr:uid="{00000000-0005-0000-0000-000065450000}"/>
    <cellStyle name="40% - Accent1 2 2 32 9" xfId="17767" xr:uid="{00000000-0005-0000-0000-000066450000}"/>
    <cellStyle name="40% - Accent1 2 2 33" xfId="17768" xr:uid="{00000000-0005-0000-0000-000067450000}"/>
    <cellStyle name="40% - Accent1 2 2 33 10" xfId="17769" xr:uid="{00000000-0005-0000-0000-000068450000}"/>
    <cellStyle name="40% - Accent1 2 2 33 11" xfId="17770" xr:uid="{00000000-0005-0000-0000-000069450000}"/>
    <cellStyle name="40% - Accent1 2 2 33 12" xfId="17771" xr:uid="{00000000-0005-0000-0000-00006A450000}"/>
    <cellStyle name="40% - Accent1 2 2 33 13" xfId="17772" xr:uid="{00000000-0005-0000-0000-00006B450000}"/>
    <cellStyle name="40% - Accent1 2 2 33 14" xfId="17773" xr:uid="{00000000-0005-0000-0000-00006C450000}"/>
    <cellStyle name="40% - Accent1 2 2 33 15" xfId="17774" xr:uid="{00000000-0005-0000-0000-00006D450000}"/>
    <cellStyle name="40% - Accent1 2 2 33 16" xfId="17775" xr:uid="{00000000-0005-0000-0000-00006E450000}"/>
    <cellStyle name="40% - Accent1 2 2 33 17" xfId="17776" xr:uid="{00000000-0005-0000-0000-00006F450000}"/>
    <cellStyle name="40% - Accent1 2 2 33 18" xfId="17777" xr:uid="{00000000-0005-0000-0000-000070450000}"/>
    <cellStyle name="40% - Accent1 2 2 33 19" xfId="17778" xr:uid="{00000000-0005-0000-0000-000071450000}"/>
    <cellStyle name="40% - Accent1 2 2 33 2" xfId="17779" xr:uid="{00000000-0005-0000-0000-000072450000}"/>
    <cellStyle name="40% - Accent1 2 2 33 3" xfId="17780" xr:uid="{00000000-0005-0000-0000-000073450000}"/>
    <cellStyle name="40% - Accent1 2 2 33 4" xfId="17781" xr:uid="{00000000-0005-0000-0000-000074450000}"/>
    <cellStyle name="40% - Accent1 2 2 33 5" xfId="17782" xr:uid="{00000000-0005-0000-0000-000075450000}"/>
    <cellStyle name="40% - Accent1 2 2 33 6" xfId="17783" xr:uid="{00000000-0005-0000-0000-000076450000}"/>
    <cellStyle name="40% - Accent1 2 2 33 7" xfId="17784" xr:uid="{00000000-0005-0000-0000-000077450000}"/>
    <cellStyle name="40% - Accent1 2 2 33 8" xfId="17785" xr:uid="{00000000-0005-0000-0000-000078450000}"/>
    <cellStyle name="40% - Accent1 2 2 33 9" xfId="17786" xr:uid="{00000000-0005-0000-0000-000079450000}"/>
    <cellStyle name="40% - Accent1 2 2 34" xfId="17787" xr:uid="{00000000-0005-0000-0000-00007A450000}"/>
    <cellStyle name="40% - Accent1 2 2 34 10" xfId="17788" xr:uid="{00000000-0005-0000-0000-00007B450000}"/>
    <cellStyle name="40% - Accent1 2 2 34 11" xfId="17789" xr:uid="{00000000-0005-0000-0000-00007C450000}"/>
    <cellStyle name="40% - Accent1 2 2 34 12" xfId="17790" xr:uid="{00000000-0005-0000-0000-00007D450000}"/>
    <cellStyle name="40% - Accent1 2 2 34 13" xfId="17791" xr:uid="{00000000-0005-0000-0000-00007E450000}"/>
    <cellStyle name="40% - Accent1 2 2 34 14" xfId="17792" xr:uid="{00000000-0005-0000-0000-00007F450000}"/>
    <cellStyle name="40% - Accent1 2 2 34 15" xfId="17793" xr:uid="{00000000-0005-0000-0000-000080450000}"/>
    <cellStyle name="40% - Accent1 2 2 34 16" xfId="17794" xr:uid="{00000000-0005-0000-0000-000081450000}"/>
    <cellStyle name="40% - Accent1 2 2 34 17" xfId="17795" xr:uid="{00000000-0005-0000-0000-000082450000}"/>
    <cellStyle name="40% - Accent1 2 2 34 18" xfId="17796" xr:uid="{00000000-0005-0000-0000-000083450000}"/>
    <cellStyle name="40% - Accent1 2 2 34 19" xfId="17797" xr:uid="{00000000-0005-0000-0000-000084450000}"/>
    <cellStyle name="40% - Accent1 2 2 34 2" xfId="17798" xr:uid="{00000000-0005-0000-0000-000085450000}"/>
    <cellStyle name="40% - Accent1 2 2 34 3" xfId="17799" xr:uid="{00000000-0005-0000-0000-000086450000}"/>
    <cellStyle name="40% - Accent1 2 2 34 4" xfId="17800" xr:uid="{00000000-0005-0000-0000-000087450000}"/>
    <cellStyle name="40% - Accent1 2 2 34 5" xfId="17801" xr:uid="{00000000-0005-0000-0000-000088450000}"/>
    <cellStyle name="40% - Accent1 2 2 34 6" xfId="17802" xr:uid="{00000000-0005-0000-0000-000089450000}"/>
    <cellStyle name="40% - Accent1 2 2 34 7" xfId="17803" xr:uid="{00000000-0005-0000-0000-00008A450000}"/>
    <cellStyle name="40% - Accent1 2 2 34 8" xfId="17804" xr:uid="{00000000-0005-0000-0000-00008B450000}"/>
    <cellStyle name="40% - Accent1 2 2 34 9" xfId="17805" xr:uid="{00000000-0005-0000-0000-00008C450000}"/>
    <cellStyle name="40% - Accent1 2 2 35" xfId="17806" xr:uid="{00000000-0005-0000-0000-00008D450000}"/>
    <cellStyle name="40% - Accent1 2 2 35 10" xfId="17807" xr:uid="{00000000-0005-0000-0000-00008E450000}"/>
    <cellStyle name="40% - Accent1 2 2 35 11" xfId="17808" xr:uid="{00000000-0005-0000-0000-00008F450000}"/>
    <cellStyle name="40% - Accent1 2 2 35 12" xfId="17809" xr:uid="{00000000-0005-0000-0000-000090450000}"/>
    <cellStyle name="40% - Accent1 2 2 35 13" xfId="17810" xr:uid="{00000000-0005-0000-0000-000091450000}"/>
    <cellStyle name="40% - Accent1 2 2 35 14" xfId="17811" xr:uid="{00000000-0005-0000-0000-000092450000}"/>
    <cellStyle name="40% - Accent1 2 2 35 15" xfId="17812" xr:uid="{00000000-0005-0000-0000-000093450000}"/>
    <cellStyle name="40% - Accent1 2 2 35 16" xfId="17813" xr:uid="{00000000-0005-0000-0000-000094450000}"/>
    <cellStyle name="40% - Accent1 2 2 35 17" xfId="17814" xr:uid="{00000000-0005-0000-0000-000095450000}"/>
    <cellStyle name="40% - Accent1 2 2 35 18" xfId="17815" xr:uid="{00000000-0005-0000-0000-000096450000}"/>
    <cellStyle name="40% - Accent1 2 2 35 19" xfId="17816" xr:uid="{00000000-0005-0000-0000-000097450000}"/>
    <cellStyle name="40% - Accent1 2 2 35 2" xfId="17817" xr:uid="{00000000-0005-0000-0000-000098450000}"/>
    <cellStyle name="40% - Accent1 2 2 35 3" xfId="17818" xr:uid="{00000000-0005-0000-0000-000099450000}"/>
    <cellStyle name="40% - Accent1 2 2 35 4" xfId="17819" xr:uid="{00000000-0005-0000-0000-00009A450000}"/>
    <cellStyle name="40% - Accent1 2 2 35 5" xfId="17820" xr:uid="{00000000-0005-0000-0000-00009B450000}"/>
    <cellStyle name="40% - Accent1 2 2 35 6" xfId="17821" xr:uid="{00000000-0005-0000-0000-00009C450000}"/>
    <cellStyle name="40% - Accent1 2 2 35 7" xfId="17822" xr:uid="{00000000-0005-0000-0000-00009D450000}"/>
    <cellStyle name="40% - Accent1 2 2 35 8" xfId="17823" xr:uid="{00000000-0005-0000-0000-00009E450000}"/>
    <cellStyle name="40% - Accent1 2 2 35 9" xfId="17824" xr:uid="{00000000-0005-0000-0000-00009F450000}"/>
    <cellStyle name="40% - Accent1 2 2 36" xfId="17825" xr:uid="{00000000-0005-0000-0000-0000A0450000}"/>
    <cellStyle name="40% - Accent1 2 2 36 10" xfId="17826" xr:uid="{00000000-0005-0000-0000-0000A1450000}"/>
    <cellStyle name="40% - Accent1 2 2 36 11" xfId="17827" xr:uid="{00000000-0005-0000-0000-0000A2450000}"/>
    <cellStyle name="40% - Accent1 2 2 36 12" xfId="17828" xr:uid="{00000000-0005-0000-0000-0000A3450000}"/>
    <cellStyle name="40% - Accent1 2 2 36 13" xfId="17829" xr:uid="{00000000-0005-0000-0000-0000A4450000}"/>
    <cellStyle name="40% - Accent1 2 2 36 14" xfId="17830" xr:uid="{00000000-0005-0000-0000-0000A5450000}"/>
    <cellStyle name="40% - Accent1 2 2 36 15" xfId="17831" xr:uid="{00000000-0005-0000-0000-0000A6450000}"/>
    <cellStyle name="40% - Accent1 2 2 36 16" xfId="17832" xr:uid="{00000000-0005-0000-0000-0000A7450000}"/>
    <cellStyle name="40% - Accent1 2 2 36 17" xfId="17833" xr:uid="{00000000-0005-0000-0000-0000A8450000}"/>
    <cellStyle name="40% - Accent1 2 2 36 18" xfId="17834" xr:uid="{00000000-0005-0000-0000-0000A9450000}"/>
    <cellStyle name="40% - Accent1 2 2 36 19" xfId="17835" xr:uid="{00000000-0005-0000-0000-0000AA450000}"/>
    <cellStyle name="40% - Accent1 2 2 36 2" xfId="17836" xr:uid="{00000000-0005-0000-0000-0000AB450000}"/>
    <cellStyle name="40% - Accent1 2 2 36 3" xfId="17837" xr:uid="{00000000-0005-0000-0000-0000AC450000}"/>
    <cellStyle name="40% - Accent1 2 2 36 4" xfId="17838" xr:uid="{00000000-0005-0000-0000-0000AD450000}"/>
    <cellStyle name="40% - Accent1 2 2 36 5" xfId="17839" xr:uid="{00000000-0005-0000-0000-0000AE450000}"/>
    <cellStyle name="40% - Accent1 2 2 36 6" xfId="17840" xr:uid="{00000000-0005-0000-0000-0000AF450000}"/>
    <cellStyle name="40% - Accent1 2 2 36 7" xfId="17841" xr:uid="{00000000-0005-0000-0000-0000B0450000}"/>
    <cellStyle name="40% - Accent1 2 2 36 8" xfId="17842" xr:uid="{00000000-0005-0000-0000-0000B1450000}"/>
    <cellStyle name="40% - Accent1 2 2 36 9" xfId="17843" xr:uid="{00000000-0005-0000-0000-0000B2450000}"/>
    <cellStyle name="40% - Accent1 2 2 37" xfId="17844" xr:uid="{00000000-0005-0000-0000-0000B3450000}"/>
    <cellStyle name="40% - Accent1 2 2 37 10" xfId="17845" xr:uid="{00000000-0005-0000-0000-0000B4450000}"/>
    <cellStyle name="40% - Accent1 2 2 37 11" xfId="17846" xr:uid="{00000000-0005-0000-0000-0000B5450000}"/>
    <cellStyle name="40% - Accent1 2 2 37 12" xfId="17847" xr:uid="{00000000-0005-0000-0000-0000B6450000}"/>
    <cellStyle name="40% - Accent1 2 2 37 13" xfId="17848" xr:uid="{00000000-0005-0000-0000-0000B7450000}"/>
    <cellStyle name="40% - Accent1 2 2 37 14" xfId="17849" xr:uid="{00000000-0005-0000-0000-0000B8450000}"/>
    <cellStyle name="40% - Accent1 2 2 37 15" xfId="17850" xr:uid="{00000000-0005-0000-0000-0000B9450000}"/>
    <cellStyle name="40% - Accent1 2 2 37 16" xfId="17851" xr:uid="{00000000-0005-0000-0000-0000BA450000}"/>
    <cellStyle name="40% - Accent1 2 2 37 17" xfId="17852" xr:uid="{00000000-0005-0000-0000-0000BB450000}"/>
    <cellStyle name="40% - Accent1 2 2 37 18" xfId="17853" xr:uid="{00000000-0005-0000-0000-0000BC450000}"/>
    <cellStyle name="40% - Accent1 2 2 37 19" xfId="17854" xr:uid="{00000000-0005-0000-0000-0000BD450000}"/>
    <cellStyle name="40% - Accent1 2 2 37 2" xfId="17855" xr:uid="{00000000-0005-0000-0000-0000BE450000}"/>
    <cellStyle name="40% - Accent1 2 2 37 3" xfId="17856" xr:uid="{00000000-0005-0000-0000-0000BF450000}"/>
    <cellStyle name="40% - Accent1 2 2 37 4" xfId="17857" xr:uid="{00000000-0005-0000-0000-0000C0450000}"/>
    <cellStyle name="40% - Accent1 2 2 37 5" xfId="17858" xr:uid="{00000000-0005-0000-0000-0000C1450000}"/>
    <cellStyle name="40% - Accent1 2 2 37 6" xfId="17859" xr:uid="{00000000-0005-0000-0000-0000C2450000}"/>
    <cellStyle name="40% - Accent1 2 2 37 7" xfId="17860" xr:uid="{00000000-0005-0000-0000-0000C3450000}"/>
    <cellStyle name="40% - Accent1 2 2 37 8" xfId="17861" xr:uid="{00000000-0005-0000-0000-0000C4450000}"/>
    <cellStyle name="40% - Accent1 2 2 37 9" xfId="17862" xr:uid="{00000000-0005-0000-0000-0000C5450000}"/>
    <cellStyle name="40% - Accent1 2 2 38" xfId="17863" xr:uid="{00000000-0005-0000-0000-0000C6450000}"/>
    <cellStyle name="40% - Accent1 2 2 38 10" xfId="17864" xr:uid="{00000000-0005-0000-0000-0000C7450000}"/>
    <cellStyle name="40% - Accent1 2 2 38 11" xfId="17865" xr:uid="{00000000-0005-0000-0000-0000C8450000}"/>
    <cellStyle name="40% - Accent1 2 2 38 12" xfId="17866" xr:uid="{00000000-0005-0000-0000-0000C9450000}"/>
    <cellStyle name="40% - Accent1 2 2 38 13" xfId="17867" xr:uid="{00000000-0005-0000-0000-0000CA450000}"/>
    <cellStyle name="40% - Accent1 2 2 38 14" xfId="17868" xr:uid="{00000000-0005-0000-0000-0000CB450000}"/>
    <cellStyle name="40% - Accent1 2 2 38 15" xfId="17869" xr:uid="{00000000-0005-0000-0000-0000CC450000}"/>
    <cellStyle name="40% - Accent1 2 2 38 16" xfId="17870" xr:uid="{00000000-0005-0000-0000-0000CD450000}"/>
    <cellStyle name="40% - Accent1 2 2 38 17" xfId="17871" xr:uid="{00000000-0005-0000-0000-0000CE450000}"/>
    <cellStyle name="40% - Accent1 2 2 38 18" xfId="17872" xr:uid="{00000000-0005-0000-0000-0000CF450000}"/>
    <cellStyle name="40% - Accent1 2 2 38 19" xfId="17873" xr:uid="{00000000-0005-0000-0000-0000D0450000}"/>
    <cellStyle name="40% - Accent1 2 2 38 2" xfId="17874" xr:uid="{00000000-0005-0000-0000-0000D1450000}"/>
    <cellStyle name="40% - Accent1 2 2 38 3" xfId="17875" xr:uid="{00000000-0005-0000-0000-0000D2450000}"/>
    <cellStyle name="40% - Accent1 2 2 38 4" xfId="17876" xr:uid="{00000000-0005-0000-0000-0000D3450000}"/>
    <cellStyle name="40% - Accent1 2 2 38 5" xfId="17877" xr:uid="{00000000-0005-0000-0000-0000D4450000}"/>
    <cellStyle name="40% - Accent1 2 2 38 6" xfId="17878" xr:uid="{00000000-0005-0000-0000-0000D5450000}"/>
    <cellStyle name="40% - Accent1 2 2 38 7" xfId="17879" xr:uid="{00000000-0005-0000-0000-0000D6450000}"/>
    <cellStyle name="40% - Accent1 2 2 38 8" xfId="17880" xr:uid="{00000000-0005-0000-0000-0000D7450000}"/>
    <cellStyle name="40% - Accent1 2 2 38 9" xfId="17881" xr:uid="{00000000-0005-0000-0000-0000D8450000}"/>
    <cellStyle name="40% - Accent1 2 2 39" xfId="17882" xr:uid="{00000000-0005-0000-0000-0000D9450000}"/>
    <cellStyle name="40% - Accent1 2 2 39 10" xfId="17883" xr:uid="{00000000-0005-0000-0000-0000DA450000}"/>
    <cellStyle name="40% - Accent1 2 2 39 11" xfId="17884" xr:uid="{00000000-0005-0000-0000-0000DB450000}"/>
    <cellStyle name="40% - Accent1 2 2 39 12" xfId="17885" xr:uid="{00000000-0005-0000-0000-0000DC450000}"/>
    <cellStyle name="40% - Accent1 2 2 39 13" xfId="17886" xr:uid="{00000000-0005-0000-0000-0000DD450000}"/>
    <cellStyle name="40% - Accent1 2 2 39 14" xfId="17887" xr:uid="{00000000-0005-0000-0000-0000DE450000}"/>
    <cellStyle name="40% - Accent1 2 2 39 15" xfId="17888" xr:uid="{00000000-0005-0000-0000-0000DF450000}"/>
    <cellStyle name="40% - Accent1 2 2 39 16" xfId="17889" xr:uid="{00000000-0005-0000-0000-0000E0450000}"/>
    <cellStyle name="40% - Accent1 2 2 39 17" xfId="17890" xr:uid="{00000000-0005-0000-0000-0000E1450000}"/>
    <cellStyle name="40% - Accent1 2 2 39 18" xfId="17891" xr:uid="{00000000-0005-0000-0000-0000E2450000}"/>
    <cellStyle name="40% - Accent1 2 2 39 19" xfId="17892" xr:uid="{00000000-0005-0000-0000-0000E3450000}"/>
    <cellStyle name="40% - Accent1 2 2 39 2" xfId="17893" xr:uid="{00000000-0005-0000-0000-0000E4450000}"/>
    <cellStyle name="40% - Accent1 2 2 39 3" xfId="17894" xr:uid="{00000000-0005-0000-0000-0000E5450000}"/>
    <cellStyle name="40% - Accent1 2 2 39 4" xfId="17895" xr:uid="{00000000-0005-0000-0000-0000E6450000}"/>
    <cellStyle name="40% - Accent1 2 2 39 5" xfId="17896" xr:uid="{00000000-0005-0000-0000-0000E7450000}"/>
    <cellStyle name="40% - Accent1 2 2 39 6" xfId="17897" xr:uid="{00000000-0005-0000-0000-0000E8450000}"/>
    <cellStyle name="40% - Accent1 2 2 39 7" xfId="17898" xr:uid="{00000000-0005-0000-0000-0000E9450000}"/>
    <cellStyle name="40% - Accent1 2 2 39 8" xfId="17899" xr:uid="{00000000-0005-0000-0000-0000EA450000}"/>
    <cellStyle name="40% - Accent1 2 2 39 9" xfId="17900" xr:uid="{00000000-0005-0000-0000-0000EB450000}"/>
    <cellStyle name="40% - Accent1 2 2 4" xfId="17901" xr:uid="{00000000-0005-0000-0000-0000EC450000}"/>
    <cellStyle name="40% - Accent1 2 2 4 10" xfId="17902" xr:uid="{00000000-0005-0000-0000-0000ED450000}"/>
    <cellStyle name="40% - Accent1 2 2 4 11" xfId="17903" xr:uid="{00000000-0005-0000-0000-0000EE450000}"/>
    <cellStyle name="40% - Accent1 2 2 4 12" xfId="17904" xr:uid="{00000000-0005-0000-0000-0000EF450000}"/>
    <cellStyle name="40% - Accent1 2 2 4 13" xfId="17905" xr:uid="{00000000-0005-0000-0000-0000F0450000}"/>
    <cellStyle name="40% - Accent1 2 2 4 14" xfId="17906" xr:uid="{00000000-0005-0000-0000-0000F1450000}"/>
    <cellStyle name="40% - Accent1 2 2 4 15" xfId="17907" xr:uid="{00000000-0005-0000-0000-0000F2450000}"/>
    <cellStyle name="40% - Accent1 2 2 4 16" xfId="17908" xr:uid="{00000000-0005-0000-0000-0000F3450000}"/>
    <cellStyle name="40% - Accent1 2 2 4 17" xfId="17909" xr:uid="{00000000-0005-0000-0000-0000F4450000}"/>
    <cellStyle name="40% - Accent1 2 2 4 18" xfId="17910" xr:uid="{00000000-0005-0000-0000-0000F5450000}"/>
    <cellStyle name="40% - Accent1 2 2 4 19" xfId="17911" xr:uid="{00000000-0005-0000-0000-0000F6450000}"/>
    <cellStyle name="40% - Accent1 2 2 4 2" xfId="17912" xr:uid="{00000000-0005-0000-0000-0000F7450000}"/>
    <cellStyle name="40% - Accent1 2 2 4 3" xfId="17913" xr:uid="{00000000-0005-0000-0000-0000F8450000}"/>
    <cellStyle name="40% - Accent1 2 2 4 4" xfId="17914" xr:uid="{00000000-0005-0000-0000-0000F9450000}"/>
    <cellStyle name="40% - Accent1 2 2 4 5" xfId="17915" xr:uid="{00000000-0005-0000-0000-0000FA450000}"/>
    <cellStyle name="40% - Accent1 2 2 4 6" xfId="17916" xr:uid="{00000000-0005-0000-0000-0000FB450000}"/>
    <cellStyle name="40% - Accent1 2 2 4 7" xfId="17917" xr:uid="{00000000-0005-0000-0000-0000FC450000}"/>
    <cellStyle name="40% - Accent1 2 2 4 8" xfId="17918" xr:uid="{00000000-0005-0000-0000-0000FD450000}"/>
    <cellStyle name="40% - Accent1 2 2 4 9" xfId="17919" xr:uid="{00000000-0005-0000-0000-0000FE450000}"/>
    <cellStyle name="40% - Accent1 2 2 40" xfId="17920" xr:uid="{00000000-0005-0000-0000-0000FF450000}"/>
    <cellStyle name="40% - Accent1 2 2 40 10" xfId="17921" xr:uid="{00000000-0005-0000-0000-000000460000}"/>
    <cellStyle name="40% - Accent1 2 2 40 11" xfId="17922" xr:uid="{00000000-0005-0000-0000-000001460000}"/>
    <cellStyle name="40% - Accent1 2 2 40 12" xfId="17923" xr:uid="{00000000-0005-0000-0000-000002460000}"/>
    <cellStyle name="40% - Accent1 2 2 40 13" xfId="17924" xr:uid="{00000000-0005-0000-0000-000003460000}"/>
    <cellStyle name="40% - Accent1 2 2 40 14" xfId="17925" xr:uid="{00000000-0005-0000-0000-000004460000}"/>
    <cellStyle name="40% - Accent1 2 2 40 15" xfId="17926" xr:uid="{00000000-0005-0000-0000-000005460000}"/>
    <cellStyle name="40% - Accent1 2 2 40 16" xfId="17927" xr:uid="{00000000-0005-0000-0000-000006460000}"/>
    <cellStyle name="40% - Accent1 2 2 40 17" xfId="17928" xr:uid="{00000000-0005-0000-0000-000007460000}"/>
    <cellStyle name="40% - Accent1 2 2 40 18" xfId="17929" xr:uid="{00000000-0005-0000-0000-000008460000}"/>
    <cellStyle name="40% - Accent1 2 2 40 19" xfId="17930" xr:uid="{00000000-0005-0000-0000-000009460000}"/>
    <cellStyle name="40% - Accent1 2 2 40 2" xfId="17931" xr:uid="{00000000-0005-0000-0000-00000A460000}"/>
    <cellStyle name="40% - Accent1 2 2 40 3" xfId="17932" xr:uid="{00000000-0005-0000-0000-00000B460000}"/>
    <cellStyle name="40% - Accent1 2 2 40 4" xfId="17933" xr:uid="{00000000-0005-0000-0000-00000C460000}"/>
    <cellStyle name="40% - Accent1 2 2 40 5" xfId="17934" xr:uid="{00000000-0005-0000-0000-00000D460000}"/>
    <cellStyle name="40% - Accent1 2 2 40 6" xfId="17935" xr:uid="{00000000-0005-0000-0000-00000E460000}"/>
    <cellStyle name="40% - Accent1 2 2 40 7" xfId="17936" xr:uid="{00000000-0005-0000-0000-00000F460000}"/>
    <cellStyle name="40% - Accent1 2 2 40 8" xfId="17937" xr:uid="{00000000-0005-0000-0000-000010460000}"/>
    <cellStyle name="40% - Accent1 2 2 40 9" xfId="17938" xr:uid="{00000000-0005-0000-0000-000011460000}"/>
    <cellStyle name="40% - Accent1 2 2 41" xfId="17939" xr:uid="{00000000-0005-0000-0000-000012460000}"/>
    <cellStyle name="40% - Accent1 2 2 41 10" xfId="17940" xr:uid="{00000000-0005-0000-0000-000013460000}"/>
    <cellStyle name="40% - Accent1 2 2 41 11" xfId="17941" xr:uid="{00000000-0005-0000-0000-000014460000}"/>
    <cellStyle name="40% - Accent1 2 2 41 12" xfId="17942" xr:uid="{00000000-0005-0000-0000-000015460000}"/>
    <cellStyle name="40% - Accent1 2 2 41 13" xfId="17943" xr:uid="{00000000-0005-0000-0000-000016460000}"/>
    <cellStyle name="40% - Accent1 2 2 41 14" xfId="17944" xr:uid="{00000000-0005-0000-0000-000017460000}"/>
    <cellStyle name="40% - Accent1 2 2 41 15" xfId="17945" xr:uid="{00000000-0005-0000-0000-000018460000}"/>
    <cellStyle name="40% - Accent1 2 2 41 16" xfId="17946" xr:uid="{00000000-0005-0000-0000-000019460000}"/>
    <cellStyle name="40% - Accent1 2 2 41 17" xfId="17947" xr:uid="{00000000-0005-0000-0000-00001A460000}"/>
    <cellStyle name="40% - Accent1 2 2 41 18" xfId="17948" xr:uid="{00000000-0005-0000-0000-00001B460000}"/>
    <cellStyle name="40% - Accent1 2 2 41 19" xfId="17949" xr:uid="{00000000-0005-0000-0000-00001C460000}"/>
    <cellStyle name="40% - Accent1 2 2 41 2" xfId="17950" xr:uid="{00000000-0005-0000-0000-00001D460000}"/>
    <cellStyle name="40% - Accent1 2 2 41 3" xfId="17951" xr:uid="{00000000-0005-0000-0000-00001E460000}"/>
    <cellStyle name="40% - Accent1 2 2 41 4" xfId="17952" xr:uid="{00000000-0005-0000-0000-00001F460000}"/>
    <cellStyle name="40% - Accent1 2 2 41 5" xfId="17953" xr:uid="{00000000-0005-0000-0000-000020460000}"/>
    <cellStyle name="40% - Accent1 2 2 41 6" xfId="17954" xr:uid="{00000000-0005-0000-0000-000021460000}"/>
    <cellStyle name="40% - Accent1 2 2 41 7" xfId="17955" xr:uid="{00000000-0005-0000-0000-000022460000}"/>
    <cellStyle name="40% - Accent1 2 2 41 8" xfId="17956" xr:uid="{00000000-0005-0000-0000-000023460000}"/>
    <cellStyle name="40% - Accent1 2 2 41 9" xfId="17957" xr:uid="{00000000-0005-0000-0000-000024460000}"/>
    <cellStyle name="40% - Accent1 2 2 42" xfId="17958" xr:uid="{00000000-0005-0000-0000-000025460000}"/>
    <cellStyle name="40% - Accent1 2 2 42 10" xfId="17959" xr:uid="{00000000-0005-0000-0000-000026460000}"/>
    <cellStyle name="40% - Accent1 2 2 42 11" xfId="17960" xr:uid="{00000000-0005-0000-0000-000027460000}"/>
    <cellStyle name="40% - Accent1 2 2 42 12" xfId="17961" xr:uid="{00000000-0005-0000-0000-000028460000}"/>
    <cellStyle name="40% - Accent1 2 2 42 13" xfId="17962" xr:uid="{00000000-0005-0000-0000-000029460000}"/>
    <cellStyle name="40% - Accent1 2 2 42 14" xfId="17963" xr:uid="{00000000-0005-0000-0000-00002A460000}"/>
    <cellStyle name="40% - Accent1 2 2 42 15" xfId="17964" xr:uid="{00000000-0005-0000-0000-00002B460000}"/>
    <cellStyle name="40% - Accent1 2 2 42 16" xfId="17965" xr:uid="{00000000-0005-0000-0000-00002C460000}"/>
    <cellStyle name="40% - Accent1 2 2 42 17" xfId="17966" xr:uid="{00000000-0005-0000-0000-00002D460000}"/>
    <cellStyle name="40% - Accent1 2 2 42 18" xfId="17967" xr:uid="{00000000-0005-0000-0000-00002E460000}"/>
    <cellStyle name="40% - Accent1 2 2 42 19" xfId="17968" xr:uid="{00000000-0005-0000-0000-00002F460000}"/>
    <cellStyle name="40% - Accent1 2 2 42 2" xfId="17969" xr:uid="{00000000-0005-0000-0000-000030460000}"/>
    <cellStyle name="40% - Accent1 2 2 42 3" xfId="17970" xr:uid="{00000000-0005-0000-0000-000031460000}"/>
    <cellStyle name="40% - Accent1 2 2 42 4" xfId="17971" xr:uid="{00000000-0005-0000-0000-000032460000}"/>
    <cellStyle name="40% - Accent1 2 2 42 5" xfId="17972" xr:uid="{00000000-0005-0000-0000-000033460000}"/>
    <cellStyle name="40% - Accent1 2 2 42 6" xfId="17973" xr:uid="{00000000-0005-0000-0000-000034460000}"/>
    <cellStyle name="40% - Accent1 2 2 42 7" xfId="17974" xr:uid="{00000000-0005-0000-0000-000035460000}"/>
    <cellStyle name="40% - Accent1 2 2 42 8" xfId="17975" xr:uid="{00000000-0005-0000-0000-000036460000}"/>
    <cellStyle name="40% - Accent1 2 2 42 9" xfId="17976" xr:uid="{00000000-0005-0000-0000-000037460000}"/>
    <cellStyle name="40% - Accent1 2 2 43" xfId="17977" xr:uid="{00000000-0005-0000-0000-000038460000}"/>
    <cellStyle name="40% - Accent1 2 2 43 10" xfId="17978" xr:uid="{00000000-0005-0000-0000-000039460000}"/>
    <cellStyle name="40% - Accent1 2 2 43 11" xfId="17979" xr:uid="{00000000-0005-0000-0000-00003A460000}"/>
    <cellStyle name="40% - Accent1 2 2 43 12" xfId="17980" xr:uid="{00000000-0005-0000-0000-00003B460000}"/>
    <cellStyle name="40% - Accent1 2 2 43 13" xfId="17981" xr:uid="{00000000-0005-0000-0000-00003C460000}"/>
    <cellStyle name="40% - Accent1 2 2 43 14" xfId="17982" xr:uid="{00000000-0005-0000-0000-00003D460000}"/>
    <cellStyle name="40% - Accent1 2 2 43 15" xfId="17983" xr:uid="{00000000-0005-0000-0000-00003E460000}"/>
    <cellStyle name="40% - Accent1 2 2 43 16" xfId="17984" xr:uid="{00000000-0005-0000-0000-00003F460000}"/>
    <cellStyle name="40% - Accent1 2 2 43 17" xfId="17985" xr:uid="{00000000-0005-0000-0000-000040460000}"/>
    <cellStyle name="40% - Accent1 2 2 43 18" xfId="17986" xr:uid="{00000000-0005-0000-0000-000041460000}"/>
    <cellStyle name="40% - Accent1 2 2 43 19" xfId="17987" xr:uid="{00000000-0005-0000-0000-000042460000}"/>
    <cellStyle name="40% - Accent1 2 2 43 2" xfId="17988" xr:uid="{00000000-0005-0000-0000-000043460000}"/>
    <cellStyle name="40% - Accent1 2 2 43 3" xfId="17989" xr:uid="{00000000-0005-0000-0000-000044460000}"/>
    <cellStyle name="40% - Accent1 2 2 43 4" xfId="17990" xr:uid="{00000000-0005-0000-0000-000045460000}"/>
    <cellStyle name="40% - Accent1 2 2 43 5" xfId="17991" xr:uid="{00000000-0005-0000-0000-000046460000}"/>
    <cellStyle name="40% - Accent1 2 2 43 6" xfId="17992" xr:uid="{00000000-0005-0000-0000-000047460000}"/>
    <cellStyle name="40% - Accent1 2 2 43 7" xfId="17993" xr:uid="{00000000-0005-0000-0000-000048460000}"/>
    <cellStyle name="40% - Accent1 2 2 43 8" xfId="17994" xr:uid="{00000000-0005-0000-0000-000049460000}"/>
    <cellStyle name="40% - Accent1 2 2 43 9" xfId="17995" xr:uid="{00000000-0005-0000-0000-00004A460000}"/>
    <cellStyle name="40% - Accent1 2 2 44" xfId="17996" xr:uid="{00000000-0005-0000-0000-00004B460000}"/>
    <cellStyle name="40% - Accent1 2 2 44 10" xfId="17997" xr:uid="{00000000-0005-0000-0000-00004C460000}"/>
    <cellStyle name="40% - Accent1 2 2 44 11" xfId="17998" xr:uid="{00000000-0005-0000-0000-00004D460000}"/>
    <cellStyle name="40% - Accent1 2 2 44 12" xfId="17999" xr:uid="{00000000-0005-0000-0000-00004E460000}"/>
    <cellStyle name="40% - Accent1 2 2 44 13" xfId="18000" xr:uid="{00000000-0005-0000-0000-00004F460000}"/>
    <cellStyle name="40% - Accent1 2 2 44 14" xfId="18001" xr:uid="{00000000-0005-0000-0000-000050460000}"/>
    <cellStyle name="40% - Accent1 2 2 44 15" xfId="18002" xr:uid="{00000000-0005-0000-0000-000051460000}"/>
    <cellStyle name="40% - Accent1 2 2 44 16" xfId="18003" xr:uid="{00000000-0005-0000-0000-000052460000}"/>
    <cellStyle name="40% - Accent1 2 2 44 17" xfId="18004" xr:uid="{00000000-0005-0000-0000-000053460000}"/>
    <cellStyle name="40% - Accent1 2 2 44 18" xfId="18005" xr:uid="{00000000-0005-0000-0000-000054460000}"/>
    <cellStyle name="40% - Accent1 2 2 44 19" xfId="18006" xr:uid="{00000000-0005-0000-0000-000055460000}"/>
    <cellStyle name="40% - Accent1 2 2 44 2" xfId="18007" xr:uid="{00000000-0005-0000-0000-000056460000}"/>
    <cellStyle name="40% - Accent1 2 2 44 3" xfId="18008" xr:uid="{00000000-0005-0000-0000-000057460000}"/>
    <cellStyle name="40% - Accent1 2 2 44 4" xfId="18009" xr:uid="{00000000-0005-0000-0000-000058460000}"/>
    <cellStyle name="40% - Accent1 2 2 44 5" xfId="18010" xr:uid="{00000000-0005-0000-0000-000059460000}"/>
    <cellStyle name="40% - Accent1 2 2 44 6" xfId="18011" xr:uid="{00000000-0005-0000-0000-00005A460000}"/>
    <cellStyle name="40% - Accent1 2 2 44 7" xfId="18012" xr:uid="{00000000-0005-0000-0000-00005B460000}"/>
    <cellStyle name="40% - Accent1 2 2 44 8" xfId="18013" xr:uid="{00000000-0005-0000-0000-00005C460000}"/>
    <cellStyle name="40% - Accent1 2 2 44 9" xfId="18014" xr:uid="{00000000-0005-0000-0000-00005D460000}"/>
    <cellStyle name="40% - Accent1 2 2 45" xfId="18015" xr:uid="{00000000-0005-0000-0000-00005E460000}"/>
    <cellStyle name="40% - Accent1 2 2 45 10" xfId="18016" xr:uid="{00000000-0005-0000-0000-00005F460000}"/>
    <cellStyle name="40% - Accent1 2 2 45 11" xfId="18017" xr:uid="{00000000-0005-0000-0000-000060460000}"/>
    <cellStyle name="40% - Accent1 2 2 45 12" xfId="18018" xr:uid="{00000000-0005-0000-0000-000061460000}"/>
    <cellStyle name="40% - Accent1 2 2 45 13" xfId="18019" xr:uid="{00000000-0005-0000-0000-000062460000}"/>
    <cellStyle name="40% - Accent1 2 2 45 14" xfId="18020" xr:uid="{00000000-0005-0000-0000-000063460000}"/>
    <cellStyle name="40% - Accent1 2 2 45 15" xfId="18021" xr:uid="{00000000-0005-0000-0000-000064460000}"/>
    <cellStyle name="40% - Accent1 2 2 45 16" xfId="18022" xr:uid="{00000000-0005-0000-0000-000065460000}"/>
    <cellStyle name="40% - Accent1 2 2 45 17" xfId="18023" xr:uid="{00000000-0005-0000-0000-000066460000}"/>
    <cellStyle name="40% - Accent1 2 2 45 18" xfId="18024" xr:uid="{00000000-0005-0000-0000-000067460000}"/>
    <cellStyle name="40% - Accent1 2 2 45 19" xfId="18025" xr:uid="{00000000-0005-0000-0000-000068460000}"/>
    <cellStyle name="40% - Accent1 2 2 45 2" xfId="18026" xr:uid="{00000000-0005-0000-0000-000069460000}"/>
    <cellStyle name="40% - Accent1 2 2 45 3" xfId="18027" xr:uid="{00000000-0005-0000-0000-00006A460000}"/>
    <cellStyle name="40% - Accent1 2 2 45 4" xfId="18028" xr:uid="{00000000-0005-0000-0000-00006B460000}"/>
    <cellStyle name="40% - Accent1 2 2 45 5" xfId="18029" xr:uid="{00000000-0005-0000-0000-00006C460000}"/>
    <cellStyle name="40% - Accent1 2 2 45 6" xfId="18030" xr:uid="{00000000-0005-0000-0000-00006D460000}"/>
    <cellStyle name="40% - Accent1 2 2 45 7" xfId="18031" xr:uid="{00000000-0005-0000-0000-00006E460000}"/>
    <cellStyle name="40% - Accent1 2 2 45 8" xfId="18032" xr:uid="{00000000-0005-0000-0000-00006F460000}"/>
    <cellStyle name="40% - Accent1 2 2 45 9" xfId="18033" xr:uid="{00000000-0005-0000-0000-000070460000}"/>
    <cellStyle name="40% - Accent1 2 2 46" xfId="18034" xr:uid="{00000000-0005-0000-0000-000071460000}"/>
    <cellStyle name="40% - Accent1 2 2 46 10" xfId="18035" xr:uid="{00000000-0005-0000-0000-000072460000}"/>
    <cellStyle name="40% - Accent1 2 2 46 11" xfId="18036" xr:uid="{00000000-0005-0000-0000-000073460000}"/>
    <cellStyle name="40% - Accent1 2 2 46 12" xfId="18037" xr:uid="{00000000-0005-0000-0000-000074460000}"/>
    <cellStyle name="40% - Accent1 2 2 46 13" xfId="18038" xr:uid="{00000000-0005-0000-0000-000075460000}"/>
    <cellStyle name="40% - Accent1 2 2 46 14" xfId="18039" xr:uid="{00000000-0005-0000-0000-000076460000}"/>
    <cellStyle name="40% - Accent1 2 2 46 15" xfId="18040" xr:uid="{00000000-0005-0000-0000-000077460000}"/>
    <cellStyle name="40% - Accent1 2 2 46 16" xfId="18041" xr:uid="{00000000-0005-0000-0000-000078460000}"/>
    <cellStyle name="40% - Accent1 2 2 46 17" xfId="18042" xr:uid="{00000000-0005-0000-0000-000079460000}"/>
    <cellStyle name="40% - Accent1 2 2 46 18" xfId="18043" xr:uid="{00000000-0005-0000-0000-00007A460000}"/>
    <cellStyle name="40% - Accent1 2 2 46 19" xfId="18044" xr:uid="{00000000-0005-0000-0000-00007B460000}"/>
    <cellStyle name="40% - Accent1 2 2 46 2" xfId="18045" xr:uid="{00000000-0005-0000-0000-00007C460000}"/>
    <cellStyle name="40% - Accent1 2 2 46 3" xfId="18046" xr:uid="{00000000-0005-0000-0000-00007D460000}"/>
    <cellStyle name="40% - Accent1 2 2 46 4" xfId="18047" xr:uid="{00000000-0005-0000-0000-00007E460000}"/>
    <cellStyle name="40% - Accent1 2 2 46 5" xfId="18048" xr:uid="{00000000-0005-0000-0000-00007F460000}"/>
    <cellStyle name="40% - Accent1 2 2 46 6" xfId="18049" xr:uid="{00000000-0005-0000-0000-000080460000}"/>
    <cellStyle name="40% - Accent1 2 2 46 7" xfId="18050" xr:uid="{00000000-0005-0000-0000-000081460000}"/>
    <cellStyle name="40% - Accent1 2 2 46 8" xfId="18051" xr:uid="{00000000-0005-0000-0000-000082460000}"/>
    <cellStyle name="40% - Accent1 2 2 46 9" xfId="18052" xr:uid="{00000000-0005-0000-0000-000083460000}"/>
    <cellStyle name="40% - Accent1 2 2 47" xfId="18053" xr:uid="{00000000-0005-0000-0000-000084460000}"/>
    <cellStyle name="40% - Accent1 2 2 47 10" xfId="18054" xr:uid="{00000000-0005-0000-0000-000085460000}"/>
    <cellStyle name="40% - Accent1 2 2 47 11" xfId="18055" xr:uid="{00000000-0005-0000-0000-000086460000}"/>
    <cellStyle name="40% - Accent1 2 2 47 12" xfId="18056" xr:uid="{00000000-0005-0000-0000-000087460000}"/>
    <cellStyle name="40% - Accent1 2 2 47 13" xfId="18057" xr:uid="{00000000-0005-0000-0000-000088460000}"/>
    <cellStyle name="40% - Accent1 2 2 47 14" xfId="18058" xr:uid="{00000000-0005-0000-0000-000089460000}"/>
    <cellStyle name="40% - Accent1 2 2 47 15" xfId="18059" xr:uid="{00000000-0005-0000-0000-00008A460000}"/>
    <cellStyle name="40% - Accent1 2 2 47 16" xfId="18060" xr:uid="{00000000-0005-0000-0000-00008B460000}"/>
    <cellStyle name="40% - Accent1 2 2 47 17" xfId="18061" xr:uid="{00000000-0005-0000-0000-00008C460000}"/>
    <cellStyle name="40% - Accent1 2 2 47 18" xfId="18062" xr:uid="{00000000-0005-0000-0000-00008D460000}"/>
    <cellStyle name="40% - Accent1 2 2 47 19" xfId="18063" xr:uid="{00000000-0005-0000-0000-00008E460000}"/>
    <cellStyle name="40% - Accent1 2 2 47 2" xfId="18064" xr:uid="{00000000-0005-0000-0000-00008F460000}"/>
    <cellStyle name="40% - Accent1 2 2 47 3" xfId="18065" xr:uid="{00000000-0005-0000-0000-000090460000}"/>
    <cellStyle name="40% - Accent1 2 2 47 4" xfId="18066" xr:uid="{00000000-0005-0000-0000-000091460000}"/>
    <cellStyle name="40% - Accent1 2 2 47 5" xfId="18067" xr:uid="{00000000-0005-0000-0000-000092460000}"/>
    <cellStyle name="40% - Accent1 2 2 47 6" xfId="18068" xr:uid="{00000000-0005-0000-0000-000093460000}"/>
    <cellStyle name="40% - Accent1 2 2 47 7" xfId="18069" xr:uid="{00000000-0005-0000-0000-000094460000}"/>
    <cellStyle name="40% - Accent1 2 2 47 8" xfId="18070" xr:uid="{00000000-0005-0000-0000-000095460000}"/>
    <cellStyle name="40% - Accent1 2 2 47 9" xfId="18071" xr:uid="{00000000-0005-0000-0000-000096460000}"/>
    <cellStyle name="40% - Accent1 2 2 48" xfId="18072" xr:uid="{00000000-0005-0000-0000-000097460000}"/>
    <cellStyle name="40% - Accent1 2 2 48 10" xfId="18073" xr:uid="{00000000-0005-0000-0000-000098460000}"/>
    <cellStyle name="40% - Accent1 2 2 48 11" xfId="18074" xr:uid="{00000000-0005-0000-0000-000099460000}"/>
    <cellStyle name="40% - Accent1 2 2 48 12" xfId="18075" xr:uid="{00000000-0005-0000-0000-00009A460000}"/>
    <cellStyle name="40% - Accent1 2 2 48 13" xfId="18076" xr:uid="{00000000-0005-0000-0000-00009B460000}"/>
    <cellStyle name="40% - Accent1 2 2 48 14" xfId="18077" xr:uid="{00000000-0005-0000-0000-00009C460000}"/>
    <cellStyle name="40% - Accent1 2 2 48 15" xfId="18078" xr:uid="{00000000-0005-0000-0000-00009D460000}"/>
    <cellStyle name="40% - Accent1 2 2 48 16" xfId="18079" xr:uid="{00000000-0005-0000-0000-00009E460000}"/>
    <cellStyle name="40% - Accent1 2 2 48 17" xfId="18080" xr:uid="{00000000-0005-0000-0000-00009F460000}"/>
    <cellStyle name="40% - Accent1 2 2 48 18" xfId="18081" xr:uid="{00000000-0005-0000-0000-0000A0460000}"/>
    <cellStyle name="40% - Accent1 2 2 48 19" xfId="18082" xr:uid="{00000000-0005-0000-0000-0000A1460000}"/>
    <cellStyle name="40% - Accent1 2 2 48 2" xfId="18083" xr:uid="{00000000-0005-0000-0000-0000A2460000}"/>
    <cellStyle name="40% - Accent1 2 2 48 3" xfId="18084" xr:uid="{00000000-0005-0000-0000-0000A3460000}"/>
    <cellStyle name="40% - Accent1 2 2 48 4" xfId="18085" xr:uid="{00000000-0005-0000-0000-0000A4460000}"/>
    <cellStyle name="40% - Accent1 2 2 48 5" xfId="18086" xr:uid="{00000000-0005-0000-0000-0000A5460000}"/>
    <cellStyle name="40% - Accent1 2 2 48 6" xfId="18087" xr:uid="{00000000-0005-0000-0000-0000A6460000}"/>
    <cellStyle name="40% - Accent1 2 2 48 7" xfId="18088" xr:uid="{00000000-0005-0000-0000-0000A7460000}"/>
    <cellStyle name="40% - Accent1 2 2 48 8" xfId="18089" xr:uid="{00000000-0005-0000-0000-0000A8460000}"/>
    <cellStyle name="40% - Accent1 2 2 48 9" xfId="18090" xr:uid="{00000000-0005-0000-0000-0000A9460000}"/>
    <cellStyle name="40% - Accent1 2 2 49" xfId="18091" xr:uid="{00000000-0005-0000-0000-0000AA460000}"/>
    <cellStyle name="40% - Accent1 2 2 49 10" xfId="18092" xr:uid="{00000000-0005-0000-0000-0000AB460000}"/>
    <cellStyle name="40% - Accent1 2 2 49 11" xfId="18093" xr:uid="{00000000-0005-0000-0000-0000AC460000}"/>
    <cellStyle name="40% - Accent1 2 2 49 12" xfId="18094" xr:uid="{00000000-0005-0000-0000-0000AD460000}"/>
    <cellStyle name="40% - Accent1 2 2 49 13" xfId="18095" xr:uid="{00000000-0005-0000-0000-0000AE460000}"/>
    <cellStyle name="40% - Accent1 2 2 49 14" xfId="18096" xr:uid="{00000000-0005-0000-0000-0000AF460000}"/>
    <cellStyle name="40% - Accent1 2 2 49 15" xfId="18097" xr:uid="{00000000-0005-0000-0000-0000B0460000}"/>
    <cellStyle name="40% - Accent1 2 2 49 16" xfId="18098" xr:uid="{00000000-0005-0000-0000-0000B1460000}"/>
    <cellStyle name="40% - Accent1 2 2 49 17" xfId="18099" xr:uid="{00000000-0005-0000-0000-0000B2460000}"/>
    <cellStyle name="40% - Accent1 2 2 49 18" xfId="18100" xr:uid="{00000000-0005-0000-0000-0000B3460000}"/>
    <cellStyle name="40% - Accent1 2 2 49 19" xfId="18101" xr:uid="{00000000-0005-0000-0000-0000B4460000}"/>
    <cellStyle name="40% - Accent1 2 2 49 2" xfId="18102" xr:uid="{00000000-0005-0000-0000-0000B5460000}"/>
    <cellStyle name="40% - Accent1 2 2 49 3" xfId="18103" xr:uid="{00000000-0005-0000-0000-0000B6460000}"/>
    <cellStyle name="40% - Accent1 2 2 49 4" xfId="18104" xr:uid="{00000000-0005-0000-0000-0000B7460000}"/>
    <cellStyle name="40% - Accent1 2 2 49 5" xfId="18105" xr:uid="{00000000-0005-0000-0000-0000B8460000}"/>
    <cellStyle name="40% - Accent1 2 2 49 6" xfId="18106" xr:uid="{00000000-0005-0000-0000-0000B9460000}"/>
    <cellStyle name="40% - Accent1 2 2 49 7" xfId="18107" xr:uid="{00000000-0005-0000-0000-0000BA460000}"/>
    <cellStyle name="40% - Accent1 2 2 49 8" xfId="18108" xr:uid="{00000000-0005-0000-0000-0000BB460000}"/>
    <cellStyle name="40% - Accent1 2 2 49 9" xfId="18109" xr:uid="{00000000-0005-0000-0000-0000BC460000}"/>
    <cellStyle name="40% - Accent1 2 2 5" xfId="18110" xr:uid="{00000000-0005-0000-0000-0000BD460000}"/>
    <cellStyle name="40% - Accent1 2 2 5 10" xfId="18111" xr:uid="{00000000-0005-0000-0000-0000BE460000}"/>
    <cellStyle name="40% - Accent1 2 2 5 11" xfId="18112" xr:uid="{00000000-0005-0000-0000-0000BF460000}"/>
    <cellStyle name="40% - Accent1 2 2 5 12" xfId="18113" xr:uid="{00000000-0005-0000-0000-0000C0460000}"/>
    <cellStyle name="40% - Accent1 2 2 5 13" xfId="18114" xr:uid="{00000000-0005-0000-0000-0000C1460000}"/>
    <cellStyle name="40% - Accent1 2 2 5 14" xfId="18115" xr:uid="{00000000-0005-0000-0000-0000C2460000}"/>
    <cellStyle name="40% - Accent1 2 2 5 15" xfId="18116" xr:uid="{00000000-0005-0000-0000-0000C3460000}"/>
    <cellStyle name="40% - Accent1 2 2 5 16" xfId="18117" xr:uid="{00000000-0005-0000-0000-0000C4460000}"/>
    <cellStyle name="40% - Accent1 2 2 5 17" xfId="18118" xr:uid="{00000000-0005-0000-0000-0000C5460000}"/>
    <cellStyle name="40% - Accent1 2 2 5 18" xfId="18119" xr:uid="{00000000-0005-0000-0000-0000C6460000}"/>
    <cellStyle name="40% - Accent1 2 2 5 19" xfId="18120" xr:uid="{00000000-0005-0000-0000-0000C7460000}"/>
    <cellStyle name="40% - Accent1 2 2 5 2" xfId="18121" xr:uid="{00000000-0005-0000-0000-0000C8460000}"/>
    <cellStyle name="40% - Accent1 2 2 5 3" xfId="18122" xr:uid="{00000000-0005-0000-0000-0000C9460000}"/>
    <cellStyle name="40% - Accent1 2 2 5 4" xfId="18123" xr:uid="{00000000-0005-0000-0000-0000CA460000}"/>
    <cellStyle name="40% - Accent1 2 2 5 5" xfId="18124" xr:uid="{00000000-0005-0000-0000-0000CB460000}"/>
    <cellStyle name="40% - Accent1 2 2 5 6" xfId="18125" xr:uid="{00000000-0005-0000-0000-0000CC460000}"/>
    <cellStyle name="40% - Accent1 2 2 5 7" xfId="18126" xr:uid="{00000000-0005-0000-0000-0000CD460000}"/>
    <cellStyle name="40% - Accent1 2 2 5 8" xfId="18127" xr:uid="{00000000-0005-0000-0000-0000CE460000}"/>
    <cellStyle name="40% - Accent1 2 2 5 9" xfId="18128" xr:uid="{00000000-0005-0000-0000-0000CF460000}"/>
    <cellStyle name="40% - Accent1 2 2 50" xfId="18129" xr:uid="{00000000-0005-0000-0000-0000D0460000}"/>
    <cellStyle name="40% - Accent1 2 2 50 10" xfId="18130" xr:uid="{00000000-0005-0000-0000-0000D1460000}"/>
    <cellStyle name="40% - Accent1 2 2 50 11" xfId="18131" xr:uid="{00000000-0005-0000-0000-0000D2460000}"/>
    <cellStyle name="40% - Accent1 2 2 50 12" xfId="18132" xr:uid="{00000000-0005-0000-0000-0000D3460000}"/>
    <cellStyle name="40% - Accent1 2 2 50 13" xfId="18133" xr:uid="{00000000-0005-0000-0000-0000D4460000}"/>
    <cellStyle name="40% - Accent1 2 2 50 14" xfId="18134" xr:uid="{00000000-0005-0000-0000-0000D5460000}"/>
    <cellStyle name="40% - Accent1 2 2 50 15" xfId="18135" xr:uid="{00000000-0005-0000-0000-0000D6460000}"/>
    <cellStyle name="40% - Accent1 2 2 50 16" xfId="18136" xr:uid="{00000000-0005-0000-0000-0000D7460000}"/>
    <cellStyle name="40% - Accent1 2 2 50 17" xfId="18137" xr:uid="{00000000-0005-0000-0000-0000D8460000}"/>
    <cellStyle name="40% - Accent1 2 2 50 18" xfId="18138" xr:uid="{00000000-0005-0000-0000-0000D9460000}"/>
    <cellStyle name="40% - Accent1 2 2 50 19" xfId="18139" xr:uid="{00000000-0005-0000-0000-0000DA460000}"/>
    <cellStyle name="40% - Accent1 2 2 50 2" xfId="18140" xr:uid="{00000000-0005-0000-0000-0000DB460000}"/>
    <cellStyle name="40% - Accent1 2 2 50 3" xfId="18141" xr:uid="{00000000-0005-0000-0000-0000DC460000}"/>
    <cellStyle name="40% - Accent1 2 2 50 4" xfId="18142" xr:uid="{00000000-0005-0000-0000-0000DD460000}"/>
    <cellStyle name="40% - Accent1 2 2 50 5" xfId="18143" xr:uid="{00000000-0005-0000-0000-0000DE460000}"/>
    <cellStyle name="40% - Accent1 2 2 50 6" xfId="18144" xr:uid="{00000000-0005-0000-0000-0000DF460000}"/>
    <cellStyle name="40% - Accent1 2 2 50 7" xfId="18145" xr:uid="{00000000-0005-0000-0000-0000E0460000}"/>
    <cellStyle name="40% - Accent1 2 2 50 8" xfId="18146" xr:uid="{00000000-0005-0000-0000-0000E1460000}"/>
    <cellStyle name="40% - Accent1 2 2 50 9" xfId="18147" xr:uid="{00000000-0005-0000-0000-0000E2460000}"/>
    <cellStyle name="40% - Accent1 2 2 51" xfId="18148" xr:uid="{00000000-0005-0000-0000-0000E3460000}"/>
    <cellStyle name="40% - Accent1 2 2 51 10" xfId="18149" xr:uid="{00000000-0005-0000-0000-0000E4460000}"/>
    <cellStyle name="40% - Accent1 2 2 51 11" xfId="18150" xr:uid="{00000000-0005-0000-0000-0000E5460000}"/>
    <cellStyle name="40% - Accent1 2 2 51 12" xfId="18151" xr:uid="{00000000-0005-0000-0000-0000E6460000}"/>
    <cellStyle name="40% - Accent1 2 2 51 13" xfId="18152" xr:uid="{00000000-0005-0000-0000-0000E7460000}"/>
    <cellStyle name="40% - Accent1 2 2 51 14" xfId="18153" xr:uid="{00000000-0005-0000-0000-0000E8460000}"/>
    <cellStyle name="40% - Accent1 2 2 51 15" xfId="18154" xr:uid="{00000000-0005-0000-0000-0000E9460000}"/>
    <cellStyle name="40% - Accent1 2 2 51 16" xfId="18155" xr:uid="{00000000-0005-0000-0000-0000EA460000}"/>
    <cellStyle name="40% - Accent1 2 2 51 17" xfId="18156" xr:uid="{00000000-0005-0000-0000-0000EB460000}"/>
    <cellStyle name="40% - Accent1 2 2 51 18" xfId="18157" xr:uid="{00000000-0005-0000-0000-0000EC460000}"/>
    <cellStyle name="40% - Accent1 2 2 51 19" xfId="18158" xr:uid="{00000000-0005-0000-0000-0000ED460000}"/>
    <cellStyle name="40% - Accent1 2 2 51 2" xfId="18159" xr:uid="{00000000-0005-0000-0000-0000EE460000}"/>
    <cellStyle name="40% - Accent1 2 2 51 3" xfId="18160" xr:uid="{00000000-0005-0000-0000-0000EF460000}"/>
    <cellStyle name="40% - Accent1 2 2 51 4" xfId="18161" xr:uid="{00000000-0005-0000-0000-0000F0460000}"/>
    <cellStyle name="40% - Accent1 2 2 51 5" xfId="18162" xr:uid="{00000000-0005-0000-0000-0000F1460000}"/>
    <cellStyle name="40% - Accent1 2 2 51 6" xfId="18163" xr:uid="{00000000-0005-0000-0000-0000F2460000}"/>
    <cellStyle name="40% - Accent1 2 2 51 7" xfId="18164" xr:uid="{00000000-0005-0000-0000-0000F3460000}"/>
    <cellStyle name="40% - Accent1 2 2 51 8" xfId="18165" xr:uid="{00000000-0005-0000-0000-0000F4460000}"/>
    <cellStyle name="40% - Accent1 2 2 51 9" xfId="18166" xr:uid="{00000000-0005-0000-0000-0000F5460000}"/>
    <cellStyle name="40% - Accent1 2 2 52" xfId="18167" xr:uid="{00000000-0005-0000-0000-0000F6460000}"/>
    <cellStyle name="40% - Accent1 2 2 52 10" xfId="18168" xr:uid="{00000000-0005-0000-0000-0000F7460000}"/>
    <cellStyle name="40% - Accent1 2 2 52 11" xfId="18169" xr:uid="{00000000-0005-0000-0000-0000F8460000}"/>
    <cellStyle name="40% - Accent1 2 2 52 12" xfId="18170" xr:uid="{00000000-0005-0000-0000-0000F9460000}"/>
    <cellStyle name="40% - Accent1 2 2 52 13" xfId="18171" xr:uid="{00000000-0005-0000-0000-0000FA460000}"/>
    <cellStyle name="40% - Accent1 2 2 52 14" xfId="18172" xr:uid="{00000000-0005-0000-0000-0000FB460000}"/>
    <cellStyle name="40% - Accent1 2 2 52 15" xfId="18173" xr:uid="{00000000-0005-0000-0000-0000FC460000}"/>
    <cellStyle name="40% - Accent1 2 2 52 16" xfId="18174" xr:uid="{00000000-0005-0000-0000-0000FD460000}"/>
    <cellStyle name="40% - Accent1 2 2 52 17" xfId="18175" xr:uid="{00000000-0005-0000-0000-0000FE460000}"/>
    <cellStyle name="40% - Accent1 2 2 52 18" xfId="18176" xr:uid="{00000000-0005-0000-0000-0000FF460000}"/>
    <cellStyle name="40% - Accent1 2 2 52 19" xfId="18177" xr:uid="{00000000-0005-0000-0000-000000470000}"/>
    <cellStyle name="40% - Accent1 2 2 52 2" xfId="18178" xr:uid="{00000000-0005-0000-0000-000001470000}"/>
    <cellStyle name="40% - Accent1 2 2 52 3" xfId="18179" xr:uid="{00000000-0005-0000-0000-000002470000}"/>
    <cellStyle name="40% - Accent1 2 2 52 4" xfId="18180" xr:uid="{00000000-0005-0000-0000-000003470000}"/>
    <cellStyle name="40% - Accent1 2 2 52 5" xfId="18181" xr:uid="{00000000-0005-0000-0000-000004470000}"/>
    <cellStyle name="40% - Accent1 2 2 52 6" xfId="18182" xr:uid="{00000000-0005-0000-0000-000005470000}"/>
    <cellStyle name="40% - Accent1 2 2 52 7" xfId="18183" xr:uid="{00000000-0005-0000-0000-000006470000}"/>
    <cellStyle name="40% - Accent1 2 2 52 8" xfId="18184" xr:uid="{00000000-0005-0000-0000-000007470000}"/>
    <cellStyle name="40% - Accent1 2 2 52 9" xfId="18185" xr:uid="{00000000-0005-0000-0000-000008470000}"/>
    <cellStyle name="40% - Accent1 2 2 53" xfId="18186" xr:uid="{00000000-0005-0000-0000-000009470000}"/>
    <cellStyle name="40% - Accent1 2 2 53 10" xfId="18187" xr:uid="{00000000-0005-0000-0000-00000A470000}"/>
    <cellStyle name="40% - Accent1 2 2 53 11" xfId="18188" xr:uid="{00000000-0005-0000-0000-00000B470000}"/>
    <cellStyle name="40% - Accent1 2 2 53 12" xfId="18189" xr:uid="{00000000-0005-0000-0000-00000C470000}"/>
    <cellStyle name="40% - Accent1 2 2 53 13" xfId="18190" xr:uid="{00000000-0005-0000-0000-00000D470000}"/>
    <cellStyle name="40% - Accent1 2 2 53 14" xfId="18191" xr:uid="{00000000-0005-0000-0000-00000E470000}"/>
    <cellStyle name="40% - Accent1 2 2 53 15" xfId="18192" xr:uid="{00000000-0005-0000-0000-00000F470000}"/>
    <cellStyle name="40% - Accent1 2 2 53 16" xfId="18193" xr:uid="{00000000-0005-0000-0000-000010470000}"/>
    <cellStyle name="40% - Accent1 2 2 53 17" xfId="18194" xr:uid="{00000000-0005-0000-0000-000011470000}"/>
    <cellStyle name="40% - Accent1 2 2 53 18" xfId="18195" xr:uid="{00000000-0005-0000-0000-000012470000}"/>
    <cellStyle name="40% - Accent1 2 2 53 19" xfId="18196" xr:uid="{00000000-0005-0000-0000-000013470000}"/>
    <cellStyle name="40% - Accent1 2 2 53 2" xfId="18197" xr:uid="{00000000-0005-0000-0000-000014470000}"/>
    <cellStyle name="40% - Accent1 2 2 53 3" xfId="18198" xr:uid="{00000000-0005-0000-0000-000015470000}"/>
    <cellStyle name="40% - Accent1 2 2 53 4" xfId="18199" xr:uid="{00000000-0005-0000-0000-000016470000}"/>
    <cellStyle name="40% - Accent1 2 2 53 5" xfId="18200" xr:uid="{00000000-0005-0000-0000-000017470000}"/>
    <cellStyle name="40% - Accent1 2 2 53 6" xfId="18201" xr:uid="{00000000-0005-0000-0000-000018470000}"/>
    <cellStyle name="40% - Accent1 2 2 53 7" xfId="18202" xr:uid="{00000000-0005-0000-0000-000019470000}"/>
    <cellStyle name="40% - Accent1 2 2 53 8" xfId="18203" xr:uid="{00000000-0005-0000-0000-00001A470000}"/>
    <cellStyle name="40% - Accent1 2 2 53 9" xfId="18204" xr:uid="{00000000-0005-0000-0000-00001B470000}"/>
    <cellStyle name="40% - Accent1 2 2 54" xfId="18205" xr:uid="{00000000-0005-0000-0000-00001C470000}"/>
    <cellStyle name="40% - Accent1 2 2 54 10" xfId="18206" xr:uid="{00000000-0005-0000-0000-00001D470000}"/>
    <cellStyle name="40% - Accent1 2 2 54 11" xfId="18207" xr:uid="{00000000-0005-0000-0000-00001E470000}"/>
    <cellStyle name="40% - Accent1 2 2 54 12" xfId="18208" xr:uid="{00000000-0005-0000-0000-00001F470000}"/>
    <cellStyle name="40% - Accent1 2 2 54 13" xfId="18209" xr:uid="{00000000-0005-0000-0000-000020470000}"/>
    <cellStyle name="40% - Accent1 2 2 54 14" xfId="18210" xr:uid="{00000000-0005-0000-0000-000021470000}"/>
    <cellStyle name="40% - Accent1 2 2 54 15" xfId="18211" xr:uid="{00000000-0005-0000-0000-000022470000}"/>
    <cellStyle name="40% - Accent1 2 2 54 16" xfId="18212" xr:uid="{00000000-0005-0000-0000-000023470000}"/>
    <cellStyle name="40% - Accent1 2 2 54 17" xfId="18213" xr:uid="{00000000-0005-0000-0000-000024470000}"/>
    <cellStyle name="40% - Accent1 2 2 54 18" xfId="18214" xr:uid="{00000000-0005-0000-0000-000025470000}"/>
    <cellStyle name="40% - Accent1 2 2 54 19" xfId="18215" xr:uid="{00000000-0005-0000-0000-000026470000}"/>
    <cellStyle name="40% - Accent1 2 2 54 2" xfId="18216" xr:uid="{00000000-0005-0000-0000-000027470000}"/>
    <cellStyle name="40% - Accent1 2 2 54 3" xfId="18217" xr:uid="{00000000-0005-0000-0000-000028470000}"/>
    <cellStyle name="40% - Accent1 2 2 54 4" xfId="18218" xr:uid="{00000000-0005-0000-0000-000029470000}"/>
    <cellStyle name="40% - Accent1 2 2 54 5" xfId="18219" xr:uid="{00000000-0005-0000-0000-00002A470000}"/>
    <cellStyle name="40% - Accent1 2 2 54 6" xfId="18220" xr:uid="{00000000-0005-0000-0000-00002B470000}"/>
    <cellStyle name="40% - Accent1 2 2 54 7" xfId="18221" xr:uid="{00000000-0005-0000-0000-00002C470000}"/>
    <cellStyle name="40% - Accent1 2 2 54 8" xfId="18222" xr:uid="{00000000-0005-0000-0000-00002D470000}"/>
    <cellStyle name="40% - Accent1 2 2 54 9" xfId="18223" xr:uid="{00000000-0005-0000-0000-00002E470000}"/>
    <cellStyle name="40% - Accent1 2 2 55" xfId="18224" xr:uid="{00000000-0005-0000-0000-00002F470000}"/>
    <cellStyle name="40% - Accent1 2 2 55 10" xfId="18225" xr:uid="{00000000-0005-0000-0000-000030470000}"/>
    <cellStyle name="40% - Accent1 2 2 55 11" xfId="18226" xr:uid="{00000000-0005-0000-0000-000031470000}"/>
    <cellStyle name="40% - Accent1 2 2 55 12" xfId="18227" xr:uid="{00000000-0005-0000-0000-000032470000}"/>
    <cellStyle name="40% - Accent1 2 2 55 13" xfId="18228" xr:uid="{00000000-0005-0000-0000-000033470000}"/>
    <cellStyle name="40% - Accent1 2 2 55 14" xfId="18229" xr:uid="{00000000-0005-0000-0000-000034470000}"/>
    <cellStyle name="40% - Accent1 2 2 55 15" xfId="18230" xr:uid="{00000000-0005-0000-0000-000035470000}"/>
    <cellStyle name="40% - Accent1 2 2 55 16" xfId="18231" xr:uid="{00000000-0005-0000-0000-000036470000}"/>
    <cellStyle name="40% - Accent1 2 2 55 17" xfId="18232" xr:uid="{00000000-0005-0000-0000-000037470000}"/>
    <cellStyle name="40% - Accent1 2 2 55 18" xfId="18233" xr:uid="{00000000-0005-0000-0000-000038470000}"/>
    <cellStyle name="40% - Accent1 2 2 55 19" xfId="18234" xr:uid="{00000000-0005-0000-0000-000039470000}"/>
    <cellStyle name="40% - Accent1 2 2 55 2" xfId="18235" xr:uid="{00000000-0005-0000-0000-00003A470000}"/>
    <cellStyle name="40% - Accent1 2 2 55 3" xfId="18236" xr:uid="{00000000-0005-0000-0000-00003B470000}"/>
    <cellStyle name="40% - Accent1 2 2 55 4" xfId="18237" xr:uid="{00000000-0005-0000-0000-00003C470000}"/>
    <cellStyle name="40% - Accent1 2 2 55 5" xfId="18238" xr:uid="{00000000-0005-0000-0000-00003D470000}"/>
    <cellStyle name="40% - Accent1 2 2 55 6" xfId="18239" xr:uid="{00000000-0005-0000-0000-00003E470000}"/>
    <cellStyle name="40% - Accent1 2 2 55 7" xfId="18240" xr:uid="{00000000-0005-0000-0000-00003F470000}"/>
    <cellStyle name="40% - Accent1 2 2 55 8" xfId="18241" xr:uid="{00000000-0005-0000-0000-000040470000}"/>
    <cellStyle name="40% - Accent1 2 2 55 9" xfId="18242" xr:uid="{00000000-0005-0000-0000-000041470000}"/>
    <cellStyle name="40% - Accent1 2 2 56" xfId="18243" xr:uid="{00000000-0005-0000-0000-000042470000}"/>
    <cellStyle name="40% - Accent1 2 2 56 10" xfId="18244" xr:uid="{00000000-0005-0000-0000-000043470000}"/>
    <cellStyle name="40% - Accent1 2 2 56 11" xfId="18245" xr:uid="{00000000-0005-0000-0000-000044470000}"/>
    <cellStyle name="40% - Accent1 2 2 56 12" xfId="18246" xr:uid="{00000000-0005-0000-0000-000045470000}"/>
    <cellStyle name="40% - Accent1 2 2 56 13" xfId="18247" xr:uid="{00000000-0005-0000-0000-000046470000}"/>
    <cellStyle name="40% - Accent1 2 2 56 14" xfId="18248" xr:uid="{00000000-0005-0000-0000-000047470000}"/>
    <cellStyle name="40% - Accent1 2 2 56 15" xfId="18249" xr:uid="{00000000-0005-0000-0000-000048470000}"/>
    <cellStyle name="40% - Accent1 2 2 56 16" xfId="18250" xr:uid="{00000000-0005-0000-0000-000049470000}"/>
    <cellStyle name="40% - Accent1 2 2 56 17" xfId="18251" xr:uid="{00000000-0005-0000-0000-00004A470000}"/>
    <cellStyle name="40% - Accent1 2 2 56 18" xfId="18252" xr:uid="{00000000-0005-0000-0000-00004B470000}"/>
    <cellStyle name="40% - Accent1 2 2 56 19" xfId="18253" xr:uid="{00000000-0005-0000-0000-00004C470000}"/>
    <cellStyle name="40% - Accent1 2 2 56 2" xfId="18254" xr:uid="{00000000-0005-0000-0000-00004D470000}"/>
    <cellStyle name="40% - Accent1 2 2 56 3" xfId="18255" xr:uid="{00000000-0005-0000-0000-00004E470000}"/>
    <cellStyle name="40% - Accent1 2 2 56 4" xfId="18256" xr:uid="{00000000-0005-0000-0000-00004F470000}"/>
    <cellStyle name="40% - Accent1 2 2 56 5" xfId="18257" xr:uid="{00000000-0005-0000-0000-000050470000}"/>
    <cellStyle name="40% - Accent1 2 2 56 6" xfId="18258" xr:uid="{00000000-0005-0000-0000-000051470000}"/>
    <cellStyle name="40% - Accent1 2 2 56 7" xfId="18259" xr:uid="{00000000-0005-0000-0000-000052470000}"/>
    <cellStyle name="40% - Accent1 2 2 56 8" xfId="18260" xr:uid="{00000000-0005-0000-0000-000053470000}"/>
    <cellStyle name="40% - Accent1 2 2 56 9" xfId="18261" xr:uid="{00000000-0005-0000-0000-000054470000}"/>
    <cellStyle name="40% - Accent1 2 2 57" xfId="18262" xr:uid="{00000000-0005-0000-0000-000055470000}"/>
    <cellStyle name="40% - Accent1 2 2 57 10" xfId="18263" xr:uid="{00000000-0005-0000-0000-000056470000}"/>
    <cellStyle name="40% - Accent1 2 2 57 11" xfId="18264" xr:uid="{00000000-0005-0000-0000-000057470000}"/>
    <cellStyle name="40% - Accent1 2 2 57 12" xfId="18265" xr:uid="{00000000-0005-0000-0000-000058470000}"/>
    <cellStyle name="40% - Accent1 2 2 57 13" xfId="18266" xr:uid="{00000000-0005-0000-0000-000059470000}"/>
    <cellStyle name="40% - Accent1 2 2 57 14" xfId="18267" xr:uid="{00000000-0005-0000-0000-00005A470000}"/>
    <cellStyle name="40% - Accent1 2 2 57 15" xfId="18268" xr:uid="{00000000-0005-0000-0000-00005B470000}"/>
    <cellStyle name="40% - Accent1 2 2 57 16" xfId="18269" xr:uid="{00000000-0005-0000-0000-00005C470000}"/>
    <cellStyle name="40% - Accent1 2 2 57 17" xfId="18270" xr:uid="{00000000-0005-0000-0000-00005D470000}"/>
    <cellStyle name="40% - Accent1 2 2 57 18" xfId="18271" xr:uid="{00000000-0005-0000-0000-00005E470000}"/>
    <cellStyle name="40% - Accent1 2 2 57 19" xfId="18272" xr:uid="{00000000-0005-0000-0000-00005F470000}"/>
    <cellStyle name="40% - Accent1 2 2 57 2" xfId="18273" xr:uid="{00000000-0005-0000-0000-000060470000}"/>
    <cellStyle name="40% - Accent1 2 2 57 3" xfId="18274" xr:uid="{00000000-0005-0000-0000-000061470000}"/>
    <cellStyle name="40% - Accent1 2 2 57 4" xfId="18275" xr:uid="{00000000-0005-0000-0000-000062470000}"/>
    <cellStyle name="40% - Accent1 2 2 57 5" xfId="18276" xr:uid="{00000000-0005-0000-0000-000063470000}"/>
    <cellStyle name="40% - Accent1 2 2 57 6" xfId="18277" xr:uid="{00000000-0005-0000-0000-000064470000}"/>
    <cellStyle name="40% - Accent1 2 2 57 7" xfId="18278" xr:uid="{00000000-0005-0000-0000-000065470000}"/>
    <cellStyle name="40% - Accent1 2 2 57 8" xfId="18279" xr:uid="{00000000-0005-0000-0000-000066470000}"/>
    <cellStyle name="40% - Accent1 2 2 57 9" xfId="18280" xr:uid="{00000000-0005-0000-0000-000067470000}"/>
    <cellStyle name="40% - Accent1 2 2 58" xfId="18281" xr:uid="{00000000-0005-0000-0000-000068470000}"/>
    <cellStyle name="40% - Accent1 2 2 58 10" xfId="18282" xr:uid="{00000000-0005-0000-0000-000069470000}"/>
    <cellStyle name="40% - Accent1 2 2 58 11" xfId="18283" xr:uid="{00000000-0005-0000-0000-00006A470000}"/>
    <cellStyle name="40% - Accent1 2 2 58 12" xfId="18284" xr:uid="{00000000-0005-0000-0000-00006B470000}"/>
    <cellStyle name="40% - Accent1 2 2 58 13" xfId="18285" xr:uid="{00000000-0005-0000-0000-00006C470000}"/>
    <cellStyle name="40% - Accent1 2 2 58 14" xfId="18286" xr:uid="{00000000-0005-0000-0000-00006D470000}"/>
    <cellStyle name="40% - Accent1 2 2 58 15" xfId="18287" xr:uid="{00000000-0005-0000-0000-00006E470000}"/>
    <cellStyle name="40% - Accent1 2 2 58 16" xfId="18288" xr:uid="{00000000-0005-0000-0000-00006F470000}"/>
    <cellStyle name="40% - Accent1 2 2 58 17" xfId="18289" xr:uid="{00000000-0005-0000-0000-000070470000}"/>
    <cellStyle name="40% - Accent1 2 2 58 18" xfId="18290" xr:uid="{00000000-0005-0000-0000-000071470000}"/>
    <cellStyle name="40% - Accent1 2 2 58 19" xfId="18291" xr:uid="{00000000-0005-0000-0000-000072470000}"/>
    <cellStyle name="40% - Accent1 2 2 58 2" xfId="18292" xr:uid="{00000000-0005-0000-0000-000073470000}"/>
    <cellStyle name="40% - Accent1 2 2 58 3" xfId="18293" xr:uid="{00000000-0005-0000-0000-000074470000}"/>
    <cellStyle name="40% - Accent1 2 2 58 4" xfId="18294" xr:uid="{00000000-0005-0000-0000-000075470000}"/>
    <cellStyle name="40% - Accent1 2 2 58 5" xfId="18295" xr:uid="{00000000-0005-0000-0000-000076470000}"/>
    <cellStyle name="40% - Accent1 2 2 58 6" xfId="18296" xr:uid="{00000000-0005-0000-0000-000077470000}"/>
    <cellStyle name="40% - Accent1 2 2 58 7" xfId="18297" xr:uid="{00000000-0005-0000-0000-000078470000}"/>
    <cellStyle name="40% - Accent1 2 2 58 8" xfId="18298" xr:uid="{00000000-0005-0000-0000-000079470000}"/>
    <cellStyle name="40% - Accent1 2 2 58 9" xfId="18299" xr:uid="{00000000-0005-0000-0000-00007A470000}"/>
    <cellStyle name="40% - Accent1 2 2 59" xfId="18300" xr:uid="{00000000-0005-0000-0000-00007B470000}"/>
    <cellStyle name="40% - Accent1 2 2 59 10" xfId="18301" xr:uid="{00000000-0005-0000-0000-00007C470000}"/>
    <cellStyle name="40% - Accent1 2 2 59 11" xfId="18302" xr:uid="{00000000-0005-0000-0000-00007D470000}"/>
    <cellStyle name="40% - Accent1 2 2 59 12" xfId="18303" xr:uid="{00000000-0005-0000-0000-00007E470000}"/>
    <cellStyle name="40% - Accent1 2 2 59 13" xfId="18304" xr:uid="{00000000-0005-0000-0000-00007F470000}"/>
    <cellStyle name="40% - Accent1 2 2 59 14" xfId="18305" xr:uid="{00000000-0005-0000-0000-000080470000}"/>
    <cellStyle name="40% - Accent1 2 2 59 15" xfId="18306" xr:uid="{00000000-0005-0000-0000-000081470000}"/>
    <cellStyle name="40% - Accent1 2 2 59 16" xfId="18307" xr:uid="{00000000-0005-0000-0000-000082470000}"/>
    <cellStyle name="40% - Accent1 2 2 59 17" xfId="18308" xr:uid="{00000000-0005-0000-0000-000083470000}"/>
    <cellStyle name="40% - Accent1 2 2 59 18" xfId="18309" xr:uid="{00000000-0005-0000-0000-000084470000}"/>
    <cellStyle name="40% - Accent1 2 2 59 19" xfId="18310" xr:uid="{00000000-0005-0000-0000-000085470000}"/>
    <cellStyle name="40% - Accent1 2 2 59 2" xfId="18311" xr:uid="{00000000-0005-0000-0000-000086470000}"/>
    <cellStyle name="40% - Accent1 2 2 59 3" xfId="18312" xr:uid="{00000000-0005-0000-0000-000087470000}"/>
    <cellStyle name="40% - Accent1 2 2 59 4" xfId="18313" xr:uid="{00000000-0005-0000-0000-000088470000}"/>
    <cellStyle name="40% - Accent1 2 2 59 5" xfId="18314" xr:uid="{00000000-0005-0000-0000-000089470000}"/>
    <cellStyle name="40% - Accent1 2 2 59 6" xfId="18315" xr:uid="{00000000-0005-0000-0000-00008A470000}"/>
    <cellStyle name="40% - Accent1 2 2 59 7" xfId="18316" xr:uid="{00000000-0005-0000-0000-00008B470000}"/>
    <cellStyle name="40% - Accent1 2 2 59 8" xfId="18317" xr:uid="{00000000-0005-0000-0000-00008C470000}"/>
    <cellStyle name="40% - Accent1 2 2 59 9" xfId="18318" xr:uid="{00000000-0005-0000-0000-00008D470000}"/>
    <cellStyle name="40% - Accent1 2 2 6" xfId="18319" xr:uid="{00000000-0005-0000-0000-00008E470000}"/>
    <cellStyle name="40% - Accent1 2 2 6 10" xfId="18320" xr:uid="{00000000-0005-0000-0000-00008F470000}"/>
    <cellStyle name="40% - Accent1 2 2 6 11" xfId="18321" xr:uid="{00000000-0005-0000-0000-000090470000}"/>
    <cellStyle name="40% - Accent1 2 2 6 12" xfId="18322" xr:uid="{00000000-0005-0000-0000-000091470000}"/>
    <cellStyle name="40% - Accent1 2 2 6 13" xfId="18323" xr:uid="{00000000-0005-0000-0000-000092470000}"/>
    <cellStyle name="40% - Accent1 2 2 6 14" xfId="18324" xr:uid="{00000000-0005-0000-0000-000093470000}"/>
    <cellStyle name="40% - Accent1 2 2 6 15" xfId="18325" xr:uid="{00000000-0005-0000-0000-000094470000}"/>
    <cellStyle name="40% - Accent1 2 2 6 16" xfId="18326" xr:uid="{00000000-0005-0000-0000-000095470000}"/>
    <cellStyle name="40% - Accent1 2 2 6 17" xfId="18327" xr:uid="{00000000-0005-0000-0000-000096470000}"/>
    <cellStyle name="40% - Accent1 2 2 6 18" xfId="18328" xr:uid="{00000000-0005-0000-0000-000097470000}"/>
    <cellStyle name="40% - Accent1 2 2 6 19" xfId="18329" xr:uid="{00000000-0005-0000-0000-000098470000}"/>
    <cellStyle name="40% - Accent1 2 2 6 2" xfId="18330" xr:uid="{00000000-0005-0000-0000-000099470000}"/>
    <cellStyle name="40% - Accent1 2 2 6 3" xfId="18331" xr:uid="{00000000-0005-0000-0000-00009A470000}"/>
    <cellStyle name="40% - Accent1 2 2 6 4" xfId="18332" xr:uid="{00000000-0005-0000-0000-00009B470000}"/>
    <cellStyle name="40% - Accent1 2 2 6 5" xfId="18333" xr:uid="{00000000-0005-0000-0000-00009C470000}"/>
    <cellStyle name="40% - Accent1 2 2 6 6" xfId="18334" xr:uid="{00000000-0005-0000-0000-00009D470000}"/>
    <cellStyle name="40% - Accent1 2 2 6 7" xfId="18335" xr:uid="{00000000-0005-0000-0000-00009E470000}"/>
    <cellStyle name="40% - Accent1 2 2 6 8" xfId="18336" xr:uid="{00000000-0005-0000-0000-00009F470000}"/>
    <cellStyle name="40% - Accent1 2 2 6 9" xfId="18337" xr:uid="{00000000-0005-0000-0000-0000A0470000}"/>
    <cellStyle name="40% - Accent1 2 2 60" xfId="18338" xr:uid="{00000000-0005-0000-0000-0000A1470000}"/>
    <cellStyle name="40% - Accent1 2 2 60 10" xfId="18339" xr:uid="{00000000-0005-0000-0000-0000A2470000}"/>
    <cellStyle name="40% - Accent1 2 2 60 11" xfId="18340" xr:uid="{00000000-0005-0000-0000-0000A3470000}"/>
    <cellStyle name="40% - Accent1 2 2 60 12" xfId="18341" xr:uid="{00000000-0005-0000-0000-0000A4470000}"/>
    <cellStyle name="40% - Accent1 2 2 60 13" xfId="18342" xr:uid="{00000000-0005-0000-0000-0000A5470000}"/>
    <cellStyle name="40% - Accent1 2 2 60 14" xfId="18343" xr:uid="{00000000-0005-0000-0000-0000A6470000}"/>
    <cellStyle name="40% - Accent1 2 2 60 15" xfId="18344" xr:uid="{00000000-0005-0000-0000-0000A7470000}"/>
    <cellStyle name="40% - Accent1 2 2 60 16" xfId="18345" xr:uid="{00000000-0005-0000-0000-0000A8470000}"/>
    <cellStyle name="40% - Accent1 2 2 60 17" xfId="18346" xr:uid="{00000000-0005-0000-0000-0000A9470000}"/>
    <cellStyle name="40% - Accent1 2 2 60 18" xfId="18347" xr:uid="{00000000-0005-0000-0000-0000AA470000}"/>
    <cellStyle name="40% - Accent1 2 2 60 19" xfId="18348" xr:uid="{00000000-0005-0000-0000-0000AB470000}"/>
    <cellStyle name="40% - Accent1 2 2 60 2" xfId="18349" xr:uid="{00000000-0005-0000-0000-0000AC470000}"/>
    <cellStyle name="40% - Accent1 2 2 60 3" xfId="18350" xr:uid="{00000000-0005-0000-0000-0000AD470000}"/>
    <cellStyle name="40% - Accent1 2 2 60 4" xfId="18351" xr:uid="{00000000-0005-0000-0000-0000AE470000}"/>
    <cellStyle name="40% - Accent1 2 2 60 5" xfId="18352" xr:uid="{00000000-0005-0000-0000-0000AF470000}"/>
    <cellStyle name="40% - Accent1 2 2 60 6" xfId="18353" xr:uid="{00000000-0005-0000-0000-0000B0470000}"/>
    <cellStyle name="40% - Accent1 2 2 60 7" xfId="18354" xr:uid="{00000000-0005-0000-0000-0000B1470000}"/>
    <cellStyle name="40% - Accent1 2 2 60 8" xfId="18355" xr:uid="{00000000-0005-0000-0000-0000B2470000}"/>
    <cellStyle name="40% - Accent1 2 2 60 9" xfId="18356" xr:uid="{00000000-0005-0000-0000-0000B3470000}"/>
    <cellStyle name="40% - Accent1 2 2 61" xfId="18357" xr:uid="{00000000-0005-0000-0000-0000B4470000}"/>
    <cellStyle name="40% - Accent1 2 2 61 10" xfId="18358" xr:uid="{00000000-0005-0000-0000-0000B5470000}"/>
    <cellStyle name="40% - Accent1 2 2 61 11" xfId="18359" xr:uid="{00000000-0005-0000-0000-0000B6470000}"/>
    <cellStyle name="40% - Accent1 2 2 61 12" xfId="18360" xr:uid="{00000000-0005-0000-0000-0000B7470000}"/>
    <cellStyle name="40% - Accent1 2 2 61 13" xfId="18361" xr:uid="{00000000-0005-0000-0000-0000B8470000}"/>
    <cellStyle name="40% - Accent1 2 2 61 14" xfId="18362" xr:uid="{00000000-0005-0000-0000-0000B9470000}"/>
    <cellStyle name="40% - Accent1 2 2 61 15" xfId="18363" xr:uid="{00000000-0005-0000-0000-0000BA470000}"/>
    <cellStyle name="40% - Accent1 2 2 61 16" xfId="18364" xr:uid="{00000000-0005-0000-0000-0000BB470000}"/>
    <cellStyle name="40% - Accent1 2 2 61 17" xfId="18365" xr:uid="{00000000-0005-0000-0000-0000BC470000}"/>
    <cellStyle name="40% - Accent1 2 2 61 18" xfId="18366" xr:uid="{00000000-0005-0000-0000-0000BD470000}"/>
    <cellStyle name="40% - Accent1 2 2 61 19" xfId="18367" xr:uid="{00000000-0005-0000-0000-0000BE470000}"/>
    <cellStyle name="40% - Accent1 2 2 61 2" xfId="18368" xr:uid="{00000000-0005-0000-0000-0000BF470000}"/>
    <cellStyle name="40% - Accent1 2 2 61 3" xfId="18369" xr:uid="{00000000-0005-0000-0000-0000C0470000}"/>
    <cellStyle name="40% - Accent1 2 2 61 4" xfId="18370" xr:uid="{00000000-0005-0000-0000-0000C1470000}"/>
    <cellStyle name="40% - Accent1 2 2 61 5" xfId="18371" xr:uid="{00000000-0005-0000-0000-0000C2470000}"/>
    <cellStyle name="40% - Accent1 2 2 61 6" xfId="18372" xr:uid="{00000000-0005-0000-0000-0000C3470000}"/>
    <cellStyle name="40% - Accent1 2 2 61 7" xfId="18373" xr:uid="{00000000-0005-0000-0000-0000C4470000}"/>
    <cellStyle name="40% - Accent1 2 2 61 8" xfId="18374" xr:uid="{00000000-0005-0000-0000-0000C5470000}"/>
    <cellStyle name="40% - Accent1 2 2 61 9" xfId="18375" xr:uid="{00000000-0005-0000-0000-0000C6470000}"/>
    <cellStyle name="40% - Accent1 2 2 62" xfId="18376" xr:uid="{00000000-0005-0000-0000-0000C7470000}"/>
    <cellStyle name="40% - Accent1 2 2 62 10" xfId="18377" xr:uid="{00000000-0005-0000-0000-0000C8470000}"/>
    <cellStyle name="40% - Accent1 2 2 62 11" xfId="18378" xr:uid="{00000000-0005-0000-0000-0000C9470000}"/>
    <cellStyle name="40% - Accent1 2 2 62 12" xfId="18379" xr:uid="{00000000-0005-0000-0000-0000CA470000}"/>
    <cellStyle name="40% - Accent1 2 2 62 13" xfId="18380" xr:uid="{00000000-0005-0000-0000-0000CB470000}"/>
    <cellStyle name="40% - Accent1 2 2 62 14" xfId="18381" xr:uid="{00000000-0005-0000-0000-0000CC470000}"/>
    <cellStyle name="40% - Accent1 2 2 62 15" xfId="18382" xr:uid="{00000000-0005-0000-0000-0000CD470000}"/>
    <cellStyle name="40% - Accent1 2 2 62 16" xfId="18383" xr:uid="{00000000-0005-0000-0000-0000CE470000}"/>
    <cellStyle name="40% - Accent1 2 2 62 17" xfId="18384" xr:uid="{00000000-0005-0000-0000-0000CF470000}"/>
    <cellStyle name="40% - Accent1 2 2 62 18" xfId="18385" xr:uid="{00000000-0005-0000-0000-0000D0470000}"/>
    <cellStyle name="40% - Accent1 2 2 62 19" xfId="18386" xr:uid="{00000000-0005-0000-0000-0000D1470000}"/>
    <cellStyle name="40% - Accent1 2 2 62 2" xfId="18387" xr:uid="{00000000-0005-0000-0000-0000D2470000}"/>
    <cellStyle name="40% - Accent1 2 2 62 3" xfId="18388" xr:uid="{00000000-0005-0000-0000-0000D3470000}"/>
    <cellStyle name="40% - Accent1 2 2 62 4" xfId="18389" xr:uid="{00000000-0005-0000-0000-0000D4470000}"/>
    <cellStyle name="40% - Accent1 2 2 62 5" xfId="18390" xr:uid="{00000000-0005-0000-0000-0000D5470000}"/>
    <cellStyle name="40% - Accent1 2 2 62 6" xfId="18391" xr:uid="{00000000-0005-0000-0000-0000D6470000}"/>
    <cellStyle name="40% - Accent1 2 2 62 7" xfId="18392" xr:uid="{00000000-0005-0000-0000-0000D7470000}"/>
    <cellStyle name="40% - Accent1 2 2 62 8" xfId="18393" xr:uid="{00000000-0005-0000-0000-0000D8470000}"/>
    <cellStyle name="40% - Accent1 2 2 62 9" xfId="18394" xr:uid="{00000000-0005-0000-0000-0000D9470000}"/>
    <cellStyle name="40% - Accent1 2 2 63" xfId="18395" xr:uid="{00000000-0005-0000-0000-0000DA470000}"/>
    <cellStyle name="40% - Accent1 2 2 63 10" xfId="18396" xr:uid="{00000000-0005-0000-0000-0000DB470000}"/>
    <cellStyle name="40% - Accent1 2 2 63 11" xfId="18397" xr:uid="{00000000-0005-0000-0000-0000DC470000}"/>
    <cellStyle name="40% - Accent1 2 2 63 12" xfId="18398" xr:uid="{00000000-0005-0000-0000-0000DD470000}"/>
    <cellStyle name="40% - Accent1 2 2 63 13" xfId="18399" xr:uid="{00000000-0005-0000-0000-0000DE470000}"/>
    <cellStyle name="40% - Accent1 2 2 63 14" xfId="18400" xr:uid="{00000000-0005-0000-0000-0000DF470000}"/>
    <cellStyle name="40% - Accent1 2 2 63 15" xfId="18401" xr:uid="{00000000-0005-0000-0000-0000E0470000}"/>
    <cellStyle name="40% - Accent1 2 2 63 16" xfId="18402" xr:uid="{00000000-0005-0000-0000-0000E1470000}"/>
    <cellStyle name="40% - Accent1 2 2 63 17" xfId="18403" xr:uid="{00000000-0005-0000-0000-0000E2470000}"/>
    <cellStyle name="40% - Accent1 2 2 63 18" xfId="18404" xr:uid="{00000000-0005-0000-0000-0000E3470000}"/>
    <cellStyle name="40% - Accent1 2 2 63 19" xfId="18405" xr:uid="{00000000-0005-0000-0000-0000E4470000}"/>
    <cellStyle name="40% - Accent1 2 2 63 2" xfId="18406" xr:uid="{00000000-0005-0000-0000-0000E5470000}"/>
    <cellStyle name="40% - Accent1 2 2 63 3" xfId="18407" xr:uid="{00000000-0005-0000-0000-0000E6470000}"/>
    <cellStyle name="40% - Accent1 2 2 63 4" xfId="18408" xr:uid="{00000000-0005-0000-0000-0000E7470000}"/>
    <cellStyle name="40% - Accent1 2 2 63 5" xfId="18409" xr:uid="{00000000-0005-0000-0000-0000E8470000}"/>
    <cellStyle name="40% - Accent1 2 2 63 6" xfId="18410" xr:uid="{00000000-0005-0000-0000-0000E9470000}"/>
    <cellStyle name="40% - Accent1 2 2 63 7" xfId="18411" xr:uid="{00000000-0005-0000-0000-0000EA470000}"/>
    <cellStyle name="40% - Accent1 2 2 63 8" xfId="18412" xr:uid="{00000000-0005-0000-0000-0000EB470000}"/>
    <cellStyle name="40% - Accent1 2 2 63 9" xfId="18413" xr:uid="{00000000-0005-0000-0000-0000EC470000}"/>
    <cellStyle name="40% - Accent1 2 2 64" xfId="18414" xr:uid="{00000000-0005-0000-0000-0000ED470000}"/>
    <cellStyle name="40% - Accent1 2 2 64 10" xfId="18415" xr:uid="{00000000-0005-0000-0000-0000EE470000}"/>
    <cellStyle name="40% - Accent1 2 2 64 11" xfId="18416" xr:uid="{00000000-0005-0000-0000-0000EF470000}"/>
    <cellStyle name="40% - Accent1 2 2 64 12" xfId="18417" xr:uid="{00000000-0005-0000-0000-0000F0470000}"/>
    <cellStyle name="40% - Accent1 2 2 64 13" xfId="18418" xr:uid="{00000000-0005-0000-0000-0000F1470000}"/>
    <cellStyle name="40% - Accent1 2 2 64 14" xfId="18419" xr:uid="{00000000-0005-0000-0000-0000F2470000}"/>
    <cellStyle name="40% - Accent1 2 2 64 15" xfId="18420" xr:uid="{00000000-0005-0000-0000-0000F3470000}"/>
    <cellStyle name="40% - Accent1 2 2 64 16" xfId="18421" xr:uid="{00000000-0005-0000-0000-0000F4470000}"/>
    <cellStyle name="40% - Accent1 2 2 64 17" xfId="18422" xr:uid="{00000000-0005-0000-0000-0000F5470000}"/>
    <cellStyle name="40% - Accent1 2 2 64 18" xfId="18423" xr:uid="{00000000-0005-0000-0000-0000F6470000}"/>
    <cellStyle name="40% - Accent1 2 2 64 19" xfId="18424" xr:uid="{00000000-0005-0000-0000-0000F7470000}"/>
    <cellStyle name="40% - Accent1 2 2 64 2" xfId="18425" xr:uid="{00000000-0005-0000-0000-0000F8470000}"/>
    <cellStyle name="40% - Accent1 2 2 64 3" xfId="18426" xr:uid="{00000000-0005-0000-0000-0000F9470000}"/>
    <cellStyle name="40% - Accent1 2 2 64 4" xfId="18427" xr:uid="{00000000-0005-0000-0000-0000FA470000}"/>
    <cellStyle name="40% - Accent1 2 2 64 5" xfId="18428" xr:uid="{00000000-0005-0000-0000-0000FB470000}"/>
    <cellStyle name="40% - Accent1 2 2 64 6" xfId="18429" xr:uid="{00000000-0005-0000-0000-0000FC470000}"/>
    <cellStyle name="40% - Accent1 2 2 64 7" xfId="18430" xr:uid="{00000000-0005-0000-0000-0000FD470000}"/>
    <cellStyle name="40% - Accent1 2 2 64 8" xfId="18431" xr:uid="{00000000-0005-0000-0000-0000FE470000}"/>
    <cellStyle name="40% - Accent1 2 2 64 9" xfId="18432" xr:uid="{00000000-0005-0000-0000-0000FF470000}"/>
    <cellStyle name="40% - Accent1 2 2 65" xfId="18433" xr:uid="{00000000-0005-0000-0000-000000480000}"/>
    <cellStyle name="40% - Accent1 2 2 65 10" xfId="18434" xr:uid="{00000000-0005-0000-0000-000001480000}"/>
    <cellStyle name="40% - Accent1 2 2 65 11" xfId="18435" xr:uid="{00000000-0005-0000-0000-000002480000}"/>
    <cellStyle name="40% - Accent1 2 2 65 12" xfId="18436" xr:uid="{00000000-0005-0000-0000-000003480000}"/>
    <cellStyle name="40% - Accent1 2 2 65 13" xfId="18437" xr:uid="{00000000-0005-0000-0000-000004480000}"/>
    <cellStyle name="40% - Accent1 2 2 65 14" xfId="18438" xr:uid="{00000000-0005-0000-0000-000005480000}"/>
    <cellStyle name="40% - Accent1 2 2 65 15" xfId="18439" xr:uid="{00000000-0005-0000-0000-000006480000}"/>
    <cellStyle name="40% - Accent1 2 2 65 16" xfId="18440" xr:uid="{00000000-0005-0000-0000-000007480000}"/>
    <cellStyle name="40% - Accent1 2 2 65 17" xfId="18441" xr:uid="{00000000-0005-0000-0000-000008480000}"/>
    <cellStyle name="40% - Accent1 2 2 65 18" xfId="18442" xr:uid="{00000000-0005-0000-0000-000009480000}"/>
    <cellStyle name="40% - Accent1 2 2 65 19" xfId="18443" xr:uid="{00000000-0005-0000-0000-00000A480000}"/>
    <cellStyle name="40% - Accent1 2 2 65 2" xfId="18444" xr:uid="{00000000-0005-0000-0000-00000B480000}"/>
    <cellStyle name="40% - Accent1 2 2 65 3" xfId="18445" xr:uid="{00000000-0005-0000-0000-00000C480000}"/>
    <cellStyle name="40% - Accent1 2 2 65 4" xfId="18446" xr:uid="{00000000-0005-0000-0000-00000D480000}"/>
    <cellStyle name="40% - Accent1 2 2 65 5" xfId="18447" xr:uid="{00000000-0005-0000-0000-00000E480000}"/>
    <cellStyle name="40% - Accent1 2 2 65 6" xfId="18448" xr:uid="{00000000-0005-0000-0000-00000F480000}"/>
    <cellStyle name="40% - Accent1 2 2 65 7" xfId="18449" xr:uid="{00000000-0005-0000-0000-000010480000}"/>
    <cellStyle name="40% - Accent1 2 2 65 8" xfId="18450" xr:uid="{00000000-0005-0000-0000-000011480000}"/>
    <cellStyle name="40% - Accent1 2 2 65 9" xfId="18451" xr:uid="{00000000-0005-0000-0000-000012480000}"/>
    <cellStyle name="40% - Accent1 2 2 66" xfId="18452" xr:uid="{00000000-0005-0000-0000-000013480000}"/>
    <cellStyle name="40% - Accent1 2 2 66 10" xfId="18453" xr:uid="{00000000-0005-0000-0000-000014480000}"/>
    <cellStyle name="40% - Accent1 2 2 66 11" xfId="18454" xr:uid="{00000000-0005-0000-0000-000015480000}"/>
    <cellStyle name="40% - Accent1 2 2 66 12" xfId="18455" xr:uid="{00000000-0005-0000-0000-000016480000}"/>
    <cellStyle name="40% - Accent1 2 2 66 13" xfId="18456" xr:uid="{00000000-0005-0000-0000-000017480000}"/>
    <cellStyle name="40% - Accent1 2 2 66 14" xfId="18457" xr:uid="{00000000-0005-0000-0000-000018480000}"/>
    <cellStyle name="40% - Accent1 2 2 66 15" xfId="18458" xr:uid="{00000000-0005-0000-0000-000019480000}"/>
    <cellStyle name="40% - Accent1 2 2 66 16" xfId="18459" xr:uid="{00000000-0005-0000-0000-00001A480000}"/>
    <cellStyle name="40% - Accent1 2 2 66 17" xfId="18460" xr:uid="{00000000-0005-0000-0000-00001B480000}"/>
    <cellStyle name="40% - Accent1 2 2 66 18" xfId="18461" xr:uid="{00000000-0005-0000-0000-00001C480000}"/>
    <cellStyle name="40% - Accent1 2 2 66 19" xfId="18462" xr:uid="{00000000-0005-0000-0000-00001D480000}"/>
    <cellStyle name="40% - Accent1 2 2 66 2" xfId="18463" xr:uid="{00000000-0005-0000-0000-00001E480000}"/>
    <cellStyle name="40% - Accent1 2 2 66 3" xfId="18464" xr:uid="{00000000-0005-0000-0000-00001F480000}"/>
    <cellStyle name="40% - Accent1 2 2 66 4" xfId="18465" xr:uid="{00000000-0005-0000-0000-000020480000}"/>
    <cellStyle name="40% - Accent1 2 2 66 5" xfId="18466" xr:uid="{00000000-0005-0000-0000-000021480000}"/>
    <cellStyle name="40% - Accent1 2 2 66 6" xfId="18467" xr:uid="{00000000-0005-0000-0000-000022480000}"/>
    <cellStyle name="40% - Accent1 2 2 66 7" xfId="18468" xr:uid="{00000000-0005-0000-0000-000023480000}"/>
    <cellStyle name="40% - Accent1 2 2 66 8" xfId="18469" xr:uid="{00000000-0005-0000-0000-000024480000}"/>
    <cellStyle name="40% - Accent1 2 2 66 9" xfId="18470" xr:uid="{00000000-0005-0000-0000-000025480000}"/>
    <cellStyle name="40% - Accent1 2 2 67" xfId="18471" xr:uid="{00000000-0005-0000-0000-000026480000}"/>
    <cellStyle name="40% - Accent1 2 2 67 10" xfId="18472" xr:uid="{00000000-0005-0000-0000-000027480000}"/>
    <cellStyle name="40% - Accent1 2 2 67 11" xfId="18473" xr:uid="{00000000-0005-0000-0000-000028480000}"/>
    <cellStyle name="40% - Accent1 2 2 67 12" xfId="18474" xr:uid="{00000000-0005-0000-0000-000029480000}"/>
    <cellStyle name="40% - Accent1 2 2 67 13" xfId="18475" xr:uid="{00000000-0005-0000-0000-00002A480000}"/>
    <cellStyle name="40% - Accent1 2 2 67 14" xfId="18476" xr:uid="{00000000-0005-0000-0000-00002B480000}"/>
    <cellStyle name="40% - Accent1 2 2 67 15" xfId="18477" xr:uid="{00000000-0005-0000-0000-00002C480000}"/>
    <cellStyle name="40% - Accent1 2 2 67 16" xfId="18478" xr:uid="{00000000-0005-0000-0000-00002D480000}"/>
    <cellStyle name="40% - Accent1 2 2 67 17" xfId="18479" xr:uid="{00000000-0005-0000-0000-00002E480000}"/>
    <cellStyle name="40% - Accent1 2 2 67 18" xfId="18480" xr:uid="{00000000-0005-0000-0000-00002F480000}"/>
    <cellStyle name="40% - Accent1 2 2 67 19" xfId="18481" xr:uid="{00000000-0005-0000-0000-000030480000}"/>
    <cellStyle name="40% - Accent1 2 2 67 2" xfId="18482" xr:uid="{00000000-0005-0000-0000-000031480000}"/>
    <cellStyle name="40% - Accent1 2 2 67 3" xfId="18483" xr:uid="{00000000-0005-0000-0000-000032480000}"/>
    <cellStyle name="40% - Accent1 2 2 67 4" xfId="18484" xr:uid="{00000000-0005-0000-0000-000033480000}"/>
    <cellStyle name="40% - Accent1 2 2 67 5" xfId="18485" xr:uid="{00000000-0005-0000-0000-000034480000}"/>
    <cellStyle name="40% - Accent1 2 2 67 6" xfId="18486" xr:uid="{00000000-0005-0000-0000-000035480000}"/>
    <cellStyle name="40% - Accent1 2 2 67 7" xfId="18487" xr:uid="{00000000-0005-0000-0000-000036480000}"/>
    <cellStyle name="40% - Accent1 2 2 67 8" xfId="18488" xr:uid="{00000000-0005-0000-0000-000037480000}"/>
    <cellStyle name="40% - Accent1 2 2 67 9" xfId="18489" xr:uid="{00000000-0005-0000-0000-000038480000}"/>
    <cellStyle name="40% - Accent1 2 2 68" xfId="18490" xr:uid="{00000000-0005-0000-0000-000039480000}"/>
    <cellStyle name="40% - Accent1 2 2 68 10" xfId="18491" xr:uid="{00000000-0005-0000-0000-00003A480000}"/>
    <cellStyle name="40% - Accent1 2 2 68 11" xfId="18492" xr:uid="{00000000-0005-0000-0000-00003B480000}"/>
    <cellStyle name="40% - Accent1 2 2 68 12" xfId="18493" xr:uid="{00000000-0005-0000-0000-00003C480000}"/>
    <cellStyle name="40% - Accent1 2 2 68 13" xfId="18494" xr:uid="{00000000-0005-0000-0000-00003D480000}"/>
    <cellStyle name="40% - Accent1 2 2 68 14" xfId="18495" xr:uid="{00000000-0005-0000-0000-00003E480000}"/>
    <cellStyle name="40% - Accent1 2 2 68 15" xfId="18496" xr:uid="{00000000-0005-0000-0000-00003F480000}"/>
    <cellStyle name="40% - Accent1 2 2 68 16" xfId="18497" xr:uid="{00000000-0005-0000-0000-000040480000}"/>
    <cellStyle name="40% - Accent1 2 2 68 17" xfId="18498" xr:uid="{00000000-0005-0000-0000-000041480000}"/>
    <cellStyle name="40% - Accent1 2 2 68 18" xfId="18499" xr:uid="{00000000-0005-0000-0000-000042480000}"/>
    <cellStyle name="40% - Accent1 2 2 68 19" xfId="18500" xr:uid="{00000000-0005-0000-0000-000043480000}"/>
    <cellStyle name="40% - Accent1 2 2 68 2" xfId="18501" xr:uid="{00000000-0005-0000-0000-000044480000}"/>
    <cellStyle name="40% - Accent1 2 2 68 3" xfId="18502" xr:uid="{00000000-0005-0000-0000-000045480000}"/>
    <cellStyle name="40% - Accent1 2 2 68 4" xfId="18503" xr:uid="{00000000-0005-0000-0000-000046480000}"/>
    <cellStyle name="40% - Accent1 2 2 68 5" xfId="18504" xr:uid="{00000000-0005-0000-0000-000047480000}"/>
    <cellStyle name="40% - Accent1 2 2 68 6" xfId="18505" xr:uid="{00000000-0005-0000-0000-000048480000}"/>
    <cellStyle name="40% - Accent1 2 2 68 7" xfId="18506" xr:uid="{00000000-0005-0000-0000-000049480000}"/>
    <cellStyle name="40% - Accent1 2 2 68 8" xfId="18507" xr:uid="{00000000-0005-0000-0000-00004A480000}"/>
    <cellStyle name="40% - Accent1 2 2 68 9" xfId="18508" xr:uid="{00000000-0005-0000-0000-00004B480000}"/>
    <cellStyle name="40% - Accent1 2 2 69" xfId="18509" xr:uid="{00000000-0005-0000-0000-00004C480000}"/>
    <cellStyle name="40% - Accent1 2 2 69 10" xfId="18510" xr:uid="{00000000-0005-0000-0000-00004D480000}"/>
    <cellStyle name="40% - Accent1 2 2 69 11" xfId="18511" xr:uid="{00000000-0005-0000-0000-00004E480000}"/>
    <cellStyle name="40% - Accent1 2 2 69 12" xfId="18512" xr:uid="{00000000-0005-0000-0000-00004F480000}"/>
    <cellStyle name="40% - Accent1 2 2 69 13" xfId="18513" xr:uid="{00000000-0005-0000-0000-000050480000}"/>
    <cellStyle name="40% - Accent1 2 2 69 14" xfId="18514" xr:uid="{00000000-0005-0000-0000-000051480000}"/>
    <cellStyle name="40% - Accent1 2 2 69 15" xfId="18515" xr:uid="{00000000-0005-0000-0000-000052480000}"/>
    <cellStyle name="40% - Accent1 2 2 69 16" xfId="18516" xr:uid="{00000000-0005-0000-0000-000053480000}"/>
    <cellStyle name="40% - Accent1 2 2 69 17" xfId="18517" xr:uid="{00000000-0005-0000-0000-000054480000}"/>
    <cellStyle name="40% - Accent1 2 2 69 18" xfId="18518" xr:uid="{00000000-0005-0000-0000-000055480000}"/>
    <cellStyle name="40% - Accent1 2 2 69 19" xfId="18519" xr:uid="{00000000-0005-0000-0000-000056480000}"/>
    <cellStyle name="40% - Accent1 2 2 69 2" xfId="18520" xr:uid="{00000000-0005-0000-0000-000057480000}"/>
    <cellStyle name="40% - Accent1 2 2 69 3" xfId="18521" xr:uid="{00000000-0005-0000-0000-000058480000}"/>
    <cellStyle name="40% - Accent1 2 2 69 4" xfId="18522" xr:uid="{00000000-0005-0000-0000-000059480000}"/>
    <cellStyle name="40% - Accent1 2 2 69 5" xfId="18523" xr:uid="{00000000-0005-0000-0000-00005A480000}"/>
    <cellStyle name="40% - Accent1 2 2 69 6" xfId="18524" xr:uid="{00000000-0005-0000-0000-00005B480000}"/>
    <cellStyle name="40% - Accent1 2 2 69 7" xfId="18525" xr:uid="{00000000-0005-0000-0000-00005C480000}"/>
    <cellStyle name="40% - Accent1 2 2 69 8" xfId="18526" xr:uid="{00000000-0005-0000-0000-00005D480000}"/>
    <cellStyle name="40% - Accent1 2 2 69 9" xfId="18527" xr:uid="{00000000-0005-0000-0000-00005E480000}"/>
    <cellStyle name="40% - Accent1 2 2 7" xfId="18528" xr:uid="{00000000-0005-0000-0000-00005F480000}"/>
    <cellStyle name="40% - Accent1 2 2 7 10" xfId="18529" xr:uid="{00000000-0005-0000-0000-000060480000}"/>
    <cellStyle name="40% - Accent1 2 2 7 11" xfId="18530" xr:uid="{00000000-0005-0000-0000-000061480000}"/>
    <cellStyle name="40% - Accent1 2 2 7 12" xfId="18531" xr:uid="{00000000-0005-0000-0000-000062480000}"/>
    <cellStyle name="40% - Accent1 2 2 7 13" xfId="18532" xr:uid="{00000000-0005-0000-0000-000063480000}"/>
    <cellStyle name="40% - Accent1 2 2 7 14" xfId="18533" xr:uid="{00000000-0005-0000-0000-000064480000}"/>
    <cellStyle name="40% - Accent1 2 2 7 15" xfId="18534" xr:uid="{00000000-0005-0000-0000-000065480000}"/>
    <cellStyle name="40% - Accent1 2 2 7 16" xfId="18535" xr:uid="{00000000-0005-0000-0000-000066480000}"/>
    <cellStyle name="40% - Accent1 2 2 7 17" xfId="18536" xr:uid="{00000000-0005-0000-0000-000067480000}"/>
    <cellStyle name="40% - Accent1 2 2 7 18" xfId="18537" xr:uid="{00000000-0005-0000-0000-000068480000}"/>
    <cellStyle name="40% - Accent1 2 2 7 19" xfId="18538" xr:uid="{00000000-0005-0000-0000-000069480000}"/>
    <cellStyle name="40% - Accent1 2 2 7 2" xfId="18539" xr:uid="{00000000-0005-0000-0000-00006A480000}"/>
    <cellStyle name="40% - Accent1 2 2 7 3" xfId="18540" xr:uid="{00000000-0005-0000-0000-00006B480000}"/>
    <cellStyle name="40% - Accent1 2 2 7 4" xfId="18541" xr:uid="{00000000-0005-0000-0000-00006C480000}"/>
    <cellStyle name="40% - Accent1 2 2 7 5" xfId="18542" xr:uid="{00000000-0005-0000-0000-00006D480000}"/>
    <cellStyle name="40% - Accent1 2 2 7 6" xfId="18543" xr:uid="{00000000-0005-0000-0000-00006E480000}"/>
    <cellStyle name="40% - Accent1 2 2 7 7" xfId="18544" xr:uid="{00000000-0005-0000-0000-00006F480000}"/>
    <cellStyle name="40% - Accent1 2 2 7 8" xfId="18545" xr:uid="{00000000-0005-0000-0000-000070480000}"/>
    <cellStyle name="40% - Accent1 2 2 7 9" xfId="18546" xr:uid="{00000000-0005-0000-0000-000071480000}"/>
    <cellStyle name="40% - Accent1 2 2 70" xfId="18547" xr:uid="{00000000-0005-0000-0000-000072480000}"/>
    <cellStyle name="40% - Accent1 2 2 70 10" xfId="18548" xr:uid="{00000000-0005-0000-0000-000073480000}"/>
    <cellStyle name="40% - Accent1 2 2 70 11" xfId="18549" xr:uid="{00000000-0005-0000-0000-000074480000}"/>
    <cellStyle name="40% - Accent1 2 2 70 12" xfId="18550" xr:uid="{00000000-0005-0000-0000-000075480000}"/>
    <cellStyle name="40% - Accent1 2 2 70 13" xfId="18551" xr:uid="{00000000-0005-0000-0000-000076480000}"/>
    <cellStyle name="40% - Accent1 2 2 70 14" xfId="18552" xr:uid="{00000000-0005-0000-0000-000077480000}"/>
    <cellStyle name="40% - Accent1 2 2 70 15" xfId="18553" xr:uid="{00000000-0005-0000-0000-000078480000}"/>
    <cellStyle name="40% - Accent1 2 2 70 16" xfId="18554" xr:uid="{00000000-0005-0000-0000-000079480000}"/>
    <cellStyle name="40% - Accent1 2 2 70 17" xfId="18555" xr:uid="{00000000-0005-0000-0000-00007A480000}"/>
    <cellStyle name="40% - Accent1 2 2 70 18" xfId="18556" xr:uid="{00000000-0005-0000-0000-00007B480000}"/>
    <cellStyle name="40% - Accent1 2 2 70 19" xfId="18557" xr:uid="{00000000-0005-0000-0000-00007C480000}"/>
    <cellStyle name="40% - Accent1 2 2 70 2" xfId="18558" xr:uid="{00000000-0005-0000-0000-00007D480000}"/>
    <cellStyle name="40% - Accent1 2 2 70 3" xfId="18559" xr:uid="{00000000-0005-0000-0000-00007E480000}"/>
    <cellStyle name="40% - Accent1 2 2 70 4" xfId="18560" xr:uid="{00000000-0005-0000-0000-00007F480000}"/>
    <cellStyle name="40% - Accent1 2 2 70 5" xfId="18561" xr:uid="{00000000-0005-0000-0000-000080480000}"/>
    <cellStyle name="40% - Accent1 2 2 70 6" xfId="18562" xr:uid="{00000000-0005-0000-0000-000081480000}"/>
    <cellStyle name="40% - Accent1 2 2 70 7" xfId="18563" xr:uid="{00000000-0005-0000-0000-000082480000}"/>
    <cellStyle name="40% - Accent1 2 2 70 8" xfId="18564" xr:uid="{00000000-0005-0000-0000-000083480000}"/>
    <cellStyle name="40% - Accent1 2 2 70 9" xfId="18565" xr:uid="{00000000-0005-0000-0000-000084480000}"/>
    <cellStyle name="40% - Accent1 2 2 71" xfId="18566" xr:uid="{00000000-0005-0000-0000-000085480000}"/>
    <cellStyle name="40% - Accent1 2 2 71 10" xfId="18567" xr:uid="{00000000-0005-0000-0000-000086480000}"/>
    <cellStyle name="40% - Accent1 2 2 71 11" xfId="18568" xr:uid="{00000000-0005-0000-0000-000087480000}"/>
    <cellStyle name="40% - Accent1 2 2 71 12" xfId="18569" xr:uid="{00000000-0005-0000-0000-000088480000}"/>
    <cellStyle name="40% - Accent1 2 2 71 13" xfId="18570" xr:uid="{00000000-0005-0000-0000-000089480000}"/>
    <cellStyle name="40% - Accent1 2 2 71 14" xfId="18571" xr:uid="{00000000-0005-0000-0000-00008A480000}"/>
    <cellStyle name="40% - Accent1 2 2 71 15" xfId="18572" xr:uid="{00000000-0005-0000-0000-00008B480000}"/>
    <cellStyle name="40% - Accent1 2 2 71 16" xfId="18573" xr:uid="{00000000-0005-0000-0000-00008C480000}"/>
    <cellStyle name="40% - Accent1 2 2 71 17" xfId="18574" xr:uid="{00000000-0005-0000-0000-00008D480000}"/>
    <cellStyle name="40% - Accent1 2 2 71 18" xfId="18575" xr:uid="{00000000-0005-0000-0000-00008E480000}"/>
    <cellStyle name="40% - Accent1 2 2 71 19" xfId="18576" xr:uid="{00000000-0005-0000-0000-00008F480000}"/>
    <cellStyle name="40% - Accent1 2 2 71 2" xfId="18577" xr:uid="{00000000-0005-0000-0000-000090480000}"/>
    <cellStyle name="40% - Accent1 2 2 71 3" xfId="18578" xr:uid="{00000000-0005-0000-0000-000091480000}"/>
    <cellStyle name="40% - Accent1 2 2 71 4" xfId="18579" xr:uid="{00000000-0005-0000-0000-000092480000}"/>
    <cellStyle name="40% - Accent1 2 2 71 5" xfId="18580" xr:uid="{00000000-0005-0000-0000-000093480000}"/>
    <cellStyle name="40% - Accent1 2 2 71 6" xfId="18581" xr:uid="{00000000-0005-0000-0000-000094480000}"/>
    <cellStyle name="40% - Accent1 2 2 71 7" xfId="18582" xr:uid="{00000000-0005-0000-0000-000095480000}"/>
    <cellStyle name="40% - Accent1 2 2 71 8" xfId="18583" xr:uid="{00000000-0005-0000-0000-000096480000}"/>
    <cellStyle name="40% - Accent1 2 2 71 9" xfId="18584" xr:uid="{00000000-0005-0000-0000-000097480000}"/>
    <cellStyle name="40% - Accent1 2 2 72" xfId="18585" xr:uid="{00000000-0005-0000-0000-000098480000}"/>
    <cellStyle name="40% - Accent1 2 2 72 10" xfId="18586" xr:uid="{00000000-0005-0000-0000-000099480000}"/>
    <cellStyle name="40% - Accent1 2 2 72 11" xfId="18587" xr:uid="{00000000-0005-0000-0000-00009A480000}"/>
    <cellStyle name="40% - Accent1 2 2 72 12" xfId="18588" xr:uid="{00000000-0005-0000-0000-00009B480000}"/>
    <cellStyle name="40% - Accent1 2 2 72 13" xfId="18589" xr:uid="{00000000-0005-0000-0000-00009C480000}"/>
    <cellStyle name="40% - Accent1 2 2 72 14" xfId="18590" xr:uid="{00000000-0005-0000-0000-00009D480000}"/>
    <cellStyle name="40% - Accent1 2 2 72 15" xfId="18591" xr:uid="{00000000-0005-0000-0000-00009E480000}"/>
    <cellStyle name="40% - Accent1 2 2 72 16" xfId="18592" xr:uid="{00000000-0005-0000-0000-00009F480000}"/>
    <cellStyle name="40% - Accent1 2 2 72 17" xfId="18593" xr:uid="{00000000-0005-0000-0000-0000A0480000}"/>
    <cellStyle name="40% - Accent1 2 2 72 18" xfId="18594" xr:uid="{00000000-0005-0000-0000-0000A1480000}"/>
    <cellStyle name="40% - Accent1 2 2 72 19" xfId="18595" xr:uid="{00000000-0005-0000-0000-0000A2480000}"/>
    <cellStyle name="40% - Accent1 2 2 72 2" xfId="18596" xr:uid="{00000000-0005-0000-0000-0000A3480000}"/>
    <cellStyle name="40% - Accent1 2 2 72 3" xfId="18597" xr:uid="{00000000-0005-0000-0000-0000A4480000}"/>
    <cellStyle name="40% - Accent1 2 2 72 4" xfId="18598" xr:uid="{00000000-0005-0000-0000-0000A5480000}"/>
    <cellStyle name="40% - Accent1 2 2 72 5" xfId="18599" xr:uid="{00000000-0005-0000-0000-0000A6480000}"/>
    <cellStyle name="40% - Accent1 2 2 72 6" xfId="18600" xr:uid="{00000000-0005-0000-0000-0000A7480000}"/>
    <cellStyle name="40% - Accent1 2 2 72 7" xfId="18601" xr:uid="{00000000-0005-0000-0000-0000A8480000}"/>
    <cellStyle name="40% - Accent1 2 2 72 8" xfId="18602" xr:uid="{00000000-0005-0000-0000-0000A9480000}"/>
    <cellStyle name="40% - Accent1 2 2 72 9" xfId="18603" xr:uid="{00000000-0005-0000-0000-0000AA480000}"/>
    <cellStyle name="40% - Accent1 2 2 73" xfId="18604" xr:uid="{00000000-0005-0000-0000-0000AB480000}"/>
    <cellStyle name="40% - Accent1 2 2 73 10" xfId="18605" xr:uid="{00000000-0005-0000-0000-0000AC480000}"/>
    <cellStyle name="40% - Accent1 2 2 73 11" xfId="18606" xr:uid="{00000000-0005-0000-0000-0000AD480000}"/>
    <cellStyle name="40% - Accent1 2 2 73 12" xfId="18607" xr:uid="{00000000-0005-0000-0000-0000AE480000}"/>
    <cellStyle name="40% - Accent1 2 2 73 13" xfId="18608" xr:uid="{00000000-0005-0000-0000-0000AF480000}"/>
    <cellStyle name="40% - Accent1 2 2 73 14" xfId="18609" xr:uid="{00000000-0005-0000-0000-0000B0480000}"/>
    <cellStyle name="40% - Accent1 2 2 73 15" xfId="18610" xr:uid="{00000000-0005-0000-0000-0000B1480000}"/>
    <cellStyle name="40% - Accent1 2 2 73 16" xfId="18611" xr:uid="{00000000-0005-0000-0000-0000B2480000}"/>
    <cellStyle name="40% - Accent1 2 2 73 17" xfId="18612" xr:uid="{00000000-0005-0000-0000-0000B3480000}"/>
    <cellStyle name="40% - Accent1 2 2 73 18" xfId="18613" xr:uid="{00000000-0005-0000-0000-0000B4480000}"/>
    <cellStyle name="40% - Accent1 2 2 73 19" xfId="18614" xr:uid="{00000000-0005-0000-0000-0000B5480000}"/>
    <cellStyle name="40% - Accent1 2 2 73 2" xfId="18615" xr:uid="{00000000-0005-0000-0000-0000B6480000}"/>
    <cellStyle name="40% - Accent1 2 2 73 3" xfId="18616" xr:uid="{00000000-0005-0000-0000-0000B7480000}"/>
    <cellStyle name="40% - Accent1 2 2 73 4" xfId="18617" xr:uid="{00000000-0005-0000-0000-0000B8480000}"/>
    <cellStyle name="40% - Accent1 2 2 73 5" xfId="18618" xr:uid="{00000000-0005-0000-0000-0000B9480000}"/>
    <cellStyle name="40% - Accent1 2 2 73 6" xfId="18619" xr:uid="{00000000-0005-0000-0000-0000BA480000}"/>
    <cellStyle name="40% - Accent1 2 2 73 7" xfId="18620" xr:uid="{00000000-0005-0000-0000-0000BB480000}"/>
    <cellStyle name="40% - Accent1 2 2 73 8" xfId="18621" xr:uid="{00000000-0005-0000-0000-0000BC480000}"/>
    <cellStyle name="40% - Accent1 2 2 73 9" xfId="18622" xr:uid="{00000000-0005-0000-0000-0000BD480000}"/>
    <cellStyle name="40% - Accent1 2 2 74" xfId="18623" xr:uid="{00000000-0005-0000-0000-0000BE480000}"/>
    <cellStyle name="40% - Accent1 2 2 74 10" xfId="18624" xr:uid="{00000000-0005-0000-0000-0000BF480000}"/>
    <cellStyle name="40% - Accent1 2 2 74 11" xfId="18625" xr:uid="{00000000-0005-0000-0000-0000C0480000}"/>
    <cellStyle name="40% - Accent1 2 2 74 12" xfId="18626" xr:uid="{00000000-0005-0000-0000-0000C1480000}"/>
    <cellStyle name="40% - Accent1 2 2 74 13" xfId="18627" xr:uid="{00000000-0005-0000-0000-0000C2480000}"/>
    <cellStyle name="40% - Accent1 2 2 74 14" xfId="18628" xr:uid="{00000000-0005-0000-0000-0000C3480000}"/>
    <cellStyle name="40% - Accent1 2 2 74 15" xfId="18629" xr:uid="{00000000-0005-0000-0000-0000C4480000}"/>
    <cellStyle name="40% - Accent1 2 2 74 16" xfId="18630" xr:uid="{00000000-0005-0000-0000-0000C5480000}"/>
    <cellStyle name="40% - Accent1 2 2 74 17" xfId="18631" xr:uid="{00000000-0005-0000-0000-0000C6480000}"/>
    <cellStyle name="40% - Accent1 2 2 74 18" xfId="18632" xr:uid="{00000000-0005-0000-0000-0000C7480000}"/>
    <cellStyle name="40% - Accent1 2 2 74 19" xfId="18633" xr:uid="{00000000-0005-0000-0000-0000C8480000}"/>
    <cellStyle name="40% - Accent1 2 2 74 2" xfId="18634" xr:uid="{00000000-0005-0000-0000-0000C9480000}"/>
    <cellStyle name="40% - Accent1 2 2 74 3" xfId="18635" xr:uid="{00000000-0005-0000-0000-0000CA480000}"/>
    <cellStyle name="40% - Accent1 2 2 74 4" xfId="18636" xr:uid="{00000000-0005-0000-0000-0000CB480000}"/>
    <cellStyle name="40% - Accent1 2 2 74 5" xfId="18637" xr:uid="{00000000-0005-0000-0000-0000CC480000}"/>
    <cellStyle name="40% - Accent1 2 2 74 6" xfId="18638" xr:uid="{00000000-0005-0000-0000-0000CD480000}"/>
    <cellStyle name="40% - Accent1 2 2 74 7" xfId="18639" xr:uid="{00000000-0005-0000-0000-0000CE480000}"/>
    <cellStyle name="40% - Accent1 2 2 74 8" xfId="18640" xr:uid="{00000000-0005-0000-0000-0000CF480000}"/>
    <cellStyle name="40% - Accent1 2 2 74 9" xfId="18641" xr:uid="{00000000-0005-0000-0000-0000D0480000}"/>
    <cellStyle name="40% - Accent1 2 2 75" xfId="18642" xr:uid="{00000000-0005-0000-0000-0000D1480000}"/>
    <cellStyle name="40% - Accent1 2 2 75 10" xfId="18643" xr:uid="{00000000-0005-0000-0000-0000D2480000}"/>
    <cellStyle name="40% - Accent1 2 2 75 11" xfId="18644" xr:uid="{00000000-0005-0000-0000-0000D3480000}"/>
    <cellStyle name="40% - Accent1 2 2 75 12" xfId="18645" xr:uid="{00000000-0005-0000-0000-0000D4480000}"/>
    <cellStyle name="40% - Accent1 2 2 75 13" xfId="18646" xr:uid="{00000000-0005-0000-0000-0000D5480000}"/>
    <cellStyle name="40% - Accent1 2 2 75 14" xfId="18647" xr:uid="{00000000-0005-0000-0000-0000D6480000}"/>
    <cellStyle name="40% - Accent1 2 2 75 15" xfId="18648" xr:uid="{00000000-0005-0000-0000-0000D7480000}"/>
    <cellStyle name="40% - Accent1 2 2 75 16" xfId="18649" xr:uid="{00000000-0005-0000-0000-0000D8480000}"/>
    <cellStyle name="40% - Accent1 2 2 75 17" xfId="18650" xr:uid="{00000000-0005-0000-0000-0000D9480000}"/>
    <cellStyle name="40% - Accent1 2 2 75 18" xfId="18651" xr:uid="{00000000-0005-0000-0000-0000DA480000}"/>
    <cellStyle name="40% - Accent1 2 2 75 19" xfId="18652" xr:uid="{00000000-0005-0000-0000-0000DB480000}"/>
    <cellStyle name="40% - Accent1 2 2 75 2" xfId="18653" xr:uid="{00000000-0005-0000-0000-0000DC480000}"/>
    <cellStyle name="40% - Accent1 2 2 75 3" xfId="18654" xr:uid="{00000000-0005-0000-0000-0000DD480000}"/>
    <cellStyle name="40% - Accent1 2 2 75 4" xfId="18655" xr:uid="{00000000-0005-0000-0000-0000DE480000}"/>
    <cellStyle name="40% - Accent1 2 2 75 5" xfId="18656" xr:uid="{00000000-0005-0000-0000-0000DF480000}"/>
    <cellStyle name="40% - Accent1 2 2 75 6" xfId="18657" xr:uid="{00000000-0005-0000-0000-0000E0480000}"/>
    <cellStyle name="40% - Accent1 2 2 75 7" xfId="18658" xr:uid="{00000000-0005-0000-0000-0000E1480000}"/>
    <cellStyle name="40% - Accent1 2 2 75 8" xfId="18659" xr:uid="{00000000-0005-0000-0000-0000E2480000}"/>
    <cellStyle name="40% - Accent1 2 2 75 9" xfId="18660" xr:uid="{00000000-0005-0000-0000-0000E3480000}"/>
    <cellStyle name="40% - Accent1 2 2 76" xfId="18661" xr:uid="{00000000-0005-0000-0000-0000E4480000}"/>
    <cellStyle name="40% - Accent1 2 2 77" xfId="18662" xr:uid="{00000000-0005-0000-0000-0000E5480000}"/>
    <cellStyle name="40% - Accent1 2 2 78" xfId="18663" xr:uid="{00000000-0005-0000-0000-0000E6480000}"/>
    <cellStyle name="40% - Accent1 2 2 79" xfId="18664" xr:uid="{00000000-0005-0000-0000-0000E7480000}"/>
    <cellStyle name="40% - Accent1 2 2 8" xfId="18665" xr:uid="{00000000-0005-0000-0000-0000E8480000}"/>
    <cellStyle name="40% - Accent1 2 2 8 10" xfId="18666" xr:uid="{00000000-0005-0000-0000-0000E9480000}"/>
    <cellStyle name="40% - Accent1 2 2 8 11" xfId="18667" xr:uid="{00000000-0005-0000-0000-0000EA480000}"/>
    <cellStyle name="40% - Accent1 2 2 8 12" xfId="18668" xr:uid="{00000000-0005-0000-0000-0000EB480000}"/>
    <cellStyle name="40% - Accent1 2 2 8 13" xfId="18669" xr:uid="{00000000-0005-0000-0000-0000EC480000}"/>
    <cellStyle name="40% - Accent1 2 2 8 14" xfId="18670" xr:uid="{00000000-0005-0000-0000-0000ED480000}"/>
    <cellStyle name="40% - Accent1 2 2 8 15" xfId="18671" xr:uid="{00000000-0005-0000-0000-0000EE480000}"/>
    <cellStyle name="40% - Accent1 2 2 8 16" xfId="18672" xr:uid="{00000000-0005-0000-0000-0000EF480000}"/>
    <cellStyle name="40% - Accent1 2 2 8 17" xfId="18673" xr:uid="{00000000-0005-0000-0000-0000F0480000}"/>
    <cellStyle name="40% - Accent1 2 2 8 18" xfId="18674" xr:uid="{00000000-0005-0000-0000-0000F1480000}"/>
    <cellStyle name="40% - Accent1 2 2 8 19" xfId="18675" xr:uid="{00000000-0005-0000-0000-0000F2480000}"/>
    <cellStyle name="40% - Accent1 2 2 8 2" xfId="18676" xr:uid="{00000000-0005-0000-0000-0000F3480000}"/>
    <cellStyle name="40% - Accent1 2 2 8 3" xfId="18677" xr:uid="{00000000-0005-0000-0000-0000F4480000}"/>
    <cellStyle name="40% - Accent1 2 2 8 4" xfId="18678" xr:uid="{00000000-0005-0000-0000-0000F5480000}"/>
    <cellStyle name="40% - Accent1 2 2 8 5" xfId="18679" xr:uid="{00000000-0005-0000-0000-0000F6480000}"/>
    <cellStyle name="40% - Accent1 2 2 8 6" xfId="18680" xr:uid="{00000000-0005-0000-0000-0000F7480000}"/>
    <cellStyle name="40% - Accent1 2 2 8 7" xfId="18681" xr:uid="{00000000-0005-0000-0000-0000F8480000}"/>
    <cellStyle name="40% - Accent1 2 2 8 8" xfId="18682" xr:uid="{00000000-0005-0000-0000-0000F9480000}"/>
    <cellStyle name="40% - Accent1 2 2 8 9" xfId="18683" xr:uid="{00000000-0005-0000-0000-0000FA480000}"/>
    <cellStyle name="40% - Accent1 2 2 80" xfId="18684" xr:uid="{00000000-0005-0000-0000-0000FB480000}"/>
    <cellStyle name="40% - Accent1 2 2 81" xfId="18685" xr:uid="{00000000-0005-0000-0000-0000FC480000}"/>
    <cellStyle name="40% - Accent1 2 2 82" xfId="18686" xr:uid="{00000000-0005-0000-0000-0000FD480000}"/>
    <cellStyle name="40% - Accent1 2 2 83" xfId="18687" xr:uid="{00000000-0005-0000-0000-0000FE480000}"/>
    <cellStyle name="40% - Accent1 2 2 84" xfId="18688" xr:uid="{00000000-0005-0000-0000-0000FF480000}"/>
    <cellStyle name="40% - Accent1 2 2 85" xfId="18689" xr:uid="{00000000-0005-0000-0000-000000490000}"/>
    <cellStyle name="40% - Accent1 2 2 86" xfId="18690" xr:uid="{00000000-0005-0000-0000-000001490000}"/>
    <cellStyle name="40% - Accent1 2 2 87" xfId="18691" xr:uid="{00000000-0005-0000-0000-000002490000}"/>
    <cellStyle name="40% - Accent1 2 2 88" xfId="18692" xr:uid="{00000000-0005-0000-0000-000003490000}"/>
    <cellStyle name="40% - Accent1 2 2 89" xfId="18693" xr:uid="{00000000-0005-0000-0000-000004490000}"/>
    <cellStyle name="40% - Accent1 2 2 9" xfId="18694" xr:uid="{00000000-0005-0000-0000-000005490000}"/>
    <cellStyle name="40% - Accent1 2 2 9 10" xfId="18695" xr:uid="{00000000-0005-0000-0000-000006490000}"/>
    <cellStyle name="40% - Accent1 2 2 9 11" xfId="18696" xr:uid="{00000000-0005-0000-0000-000007490000}"/>
    <cellStyle name="40% - Accent1 2 2 9 12" xfId="18697" xr:uid="{00000000-0005-0000-0000-000008490000}"/>
    <cellStyle name="40% - Accent1 2 2 9 13" xfId="18698" xr:uid="{00000000-0005-0000-0000-000009490000}"/>
    <cellStyle name="40% - Accent1 2 2 9 14" xfId="18699" xr:uid="{00000000-0005-0000-0000-00000A490000}"/>
    <cellStyle name="40% - Accent1 2 2 9 15" xfId="18700" xr:uid="{00000000-0005-0000-0000-00000B490000}"/>
    <cellStyle name="40% - Accent1 2 2 9 16" xfId="18701" xr:uid="{00000000-0005-0000-0000-00000C490000}"/>
    <cellStyle name="40% - Accent1 2 2 9 17" xfId="18702" xr:uid="{00000000-0005-0000-0000-00000D490000}"/>
    <cellStyle name="40% - Accent1 2 2 9 18" xfId="18703" xr:uid="{00000000-0005-0000-0000-00000E490000}"/>
    <cellStyle name="40% - Accent1 2 2 9 19" xfId="18704" xr:uid="{00000000-0005-0000-0000-00000F490000}"/>
    <cellStyle name="40% - Accent1 2 2 9 2" xfId="18705" xr:uid="{00000000-0005-0000-0000-000010490000}"/>
    <cellStyle name="40% - Accent1 2 2 9 3" xfId="18706" xr:uid="{00000000-0005-0000-0000-000011490000}"/>
    <cellStyle name="40% - Accent1 2 2 9 4" xfId="18707" xr:uid="{00000000-0005-0000-0000-000012490000}"/>
    <cellStyle name="40% - Accent1 2 2 9 5" xfId="18708" xr:uid="{00000000-0005-0000-0000-000013490000}"/>
    <cellStyle name="40% - Accent1 2 2 9 6" xfId="18709" xr:uid="{00000000-0005-0000-0000-000014490000}"/>
    <cellStyle name="40% - Accent1 2 2 9 7" xfId="18710" xr:uid="{00000000-0005-0000-0000-000015490000}"/>
    <cellStyle name="40% - Accent1 2 2 9 8" xfId="18711" xr:uid="{00000000-0005-0000-0000-000016490000}"/>
    <cellStyle name="40% - Accent1 2 2 9 9" xfId="18712" xr:uid="{00000000-0005-0000-0000-000017490000}"/>
    <cellStyle name="40% - Accent1 2 2 90" xfId="18713" xr:uid="{00000000-0005-0000-0000-000018490000}"/>
    <cellStyle name="40% - Accent1 2 2 91" xfId="18714" xr:uid="{00000000-0005-0000-0000-000019490000}"/>
    <cellStyle name="40% - Accent1 2 2 92" xfId="18715" xr:uid="{00000000-0005-0000-0000-00001A490000}"/>
    <cellStyle name="40% - Accent1 2 2 93" xfId="18716" xr:uid="{00000000-0005-0000-0000-00001B490000}"/>
    <cellStyle name="40% - Accent1 2 20" xfId="18717" xr:uid="{00000000-0005-0000-0000-00001C490000}"/>
    <cellStyle name="40% - Accent1 2 20 10" xfId="18718" xr:uid="{00000000-0005-0000-0000-00001D490000}"/>
    <cellStyle name="40% - Accent1 2 20 11" xfId="18719" xr:uid="{00000000-0005-0000-0000-00001E490000}"/>
    <cellStyle name="40% - Accent1 2 20 12" xfId="18720" xr:uid="{00000000-0005-0000-0000-00001F490000}"/>
    <cellStyle name="40% - Accent1 2 20 13" xfId="18721" xr:uid="{00000000-0005-0000-0000-000020490000}"/>
    <cellStyle name="40% - Accent1 2 20 14" xfId="18722" xr:uid="{00000000-0005-0000-0000-000021490000}"/>
    <cellStyle name="40% - Accent1 2 20 15" xfId="18723" xr:uid="{00000000-0005-0000-0000-000022490000}"/>
    <cellStyle name="40% - Accent1 2 20 16" xfId="18724" xr:uid="{00000000-0005-0000-0000-000023490000}"/>
    <cellStyle name="40% - Accent1 2 20 17" xfId="18725" xr:uid="{00000000-0005-0000-0000-000024490000}"/>
    <cellStyle name="40% - Accent1 2 20 18" xfId="18726" xr:uid="{00000000-0005-0000-0000-000025490000}"/>
    <cellStyle name="40% - Accent1 2 20 19" xfId="18727" xr:uid="{00000000-0005-0000-0000-000026490000}"/>
    <cellStyle name="40% - Accent1 2 20 2" xfId="18728" xr:uid="{00000000-0005-0000-0000-000027490000}"/>
    <cellStyle name="40% - Accent1 2 20 3" xfId="18729" xr:uid="{00000000-0005-0000-0000-000028490000}"/>
    <cellStyle name="40% - Accent1 2 20 4" xfId="18730" xr:uid="{00000000-0005-0000-0000-000029490000}"/>
    <cellStyle name="40% - Accent1 2 20 5" xfId="18731" xr:uid="{00000000-0005-0000-0000-00002A490000}"/>
    <cellStyle name="40% - Accent1 2 20 6" xfId="18732" xr:uid="{00000000-0005-0000-0000-00002B490000}"/>
    <cellStyle name="40% - Accent1 2 20 7" xfId="18733" xr:uid="{00000000-0005-0000-0000-00002C490000}"/>
    <cellStyle name="40% - Accent1 2 20 8" xfId="18734" xr:uid="{00000000-0005-0000-0000-00002D490000}"/>
    <cellStyle name="40% - Accent1 2 20 9" xfId="18735" xr:uid="{00000000-0005-0000-0000-00002E490000}"/>
    <cellStyle name="40% - Accent1 2 21" xfId="18736" xr:uid="{00000000-0005-0000-0000-00002F490000}"/>
    <cellStyle name="40% - Accent1 2 21 10" xfId="18737" xr:uid="{00000000-0005-0000-0000-000030490000}"/>
    <cellStyle name="40% - Accent1 2 21 11" xfId="18738" xr:uid="{00000000-0005-0000-0000-000031490000}"/>
    <cellStyle name="40% - Accent1 2 21 12" xfId="18739" xr:uid="{00000000-0005-0000-0000-000032490000}"/>
    <cellStyle name="40% - Accent1 2 21 13" xfId="18740" xr:uid="{00000000-0005-0000-0000-000033490000}"/>
    <cellStyle name="40% - Accent1 2 21 14" xfId="18741" xr:uid="{00000000-0005-0000-0000-000034490000}"/>
    <cellStyle name="40% - Accent1 2 21 15" xfId="18742" xr:uid="{00000000-0005-0000-0000-000035490000}"/>
    <cellStyle name="40% - Accent1 2 21 16" xfId="18743" xr:uid="{00000000-0005-0000-0000-000036490000}"/>
    <cellStyle name="40% - Accent1 2 21 17" xfId="18744" xr:uid="{00000000-0005-0000-0000-000037490000}"/>
    <cellStyle name="40% - Accent1 2 21 18" xfId="18745" xr:uid="{00000000-0005-0000-0000-000038490000}"/>
    <cellStyle name="40% - Accent1 2 21 19" xfId="18746" xr:uid="{00000000-0005-0000-0000-000039490000}"/>
    <cellStyle name="40% - Accent1 2 21 2" xfId="18747" xr:uid="{00000000-0005-0000-0000-00003A490000}"/>
    <cellStyle name="40% - Accent1 2 21 3" xfId="18748" xr:uid="{00000000-0005-0000-0000-00003B490000}"/>
    <cellStyle name="40% - Accent1 2 21 4" xfId="18749" xr:uid="{00000000-0005-0000-0000-00003C490000}"/>
    <cellStyle name="40% - Accent1 2 21 5" xfId="18750" xr:uid="{00000000-0005-0000-0000-00003D490000}"/>
    <cellStyle name="40% - Accent1 2 21 6" xfId="18751" xr:uid="{00000000-0005-0000-0000-00003E490000}"/>
    <cellStyle name="40% - Accent1 2 21 7" xfId="18752" xr:uid="{00000000-0005-0000-0000-00003F490000}"/>
    <cellStyle name="40% - Accent1 2 21 8" xfId="18753" xr:uid="{00000000-0005-0000-0000-000040490000}"/>
    <cellStyle name="40% - Accent1 2 21 9" xfId="18754" xr:uid="{00000000-0005-0000-0000-000041490000}"/>
    <cellStyle name="40% - Accent1 2 22" xfId="18755" xr:uid="{00000000-0005-0000-0000-000042490000}"/>
    <cellStyle name="40% - Accent1 2 22 10" xfId="18756" xr:uid="{00000000-0005-0000-0000-000043490000}"/>
    <cellStyle name="40% - Accent1 2 22 11" xfId="18757" xr:uid="{00000000-0005-0000-0000-000044490000}"/>
    <cellStyle name="40% - Accent1 2 22 12" xfId="18758" xr:uid="{00000000-0005-0000-0000-000045490000}"/>
    <cellStyle name="40% - Accent1 2 22 13" xfId="18759" xr:uid="{00000000-0005-0000-0000-000046490000}"/>
    <cellStyle name="40% - Accent1 2 22 14" xfId="18760" xr:uid="{00000000-0005-0000-0000-000047490000}"/>
    <cellStyle name="40% - Accent1 2 22 15" xfId="18761" xr:uid="{00000000-0005-0000-0000-000048490000}"/>
    <cellStyle name="40% - Accent1 2 22 16" xfId="18762" xr:uid="{00000000-0005-0000-0000-000049490000}"/>
    <cellStyle name="40% - Accent1 2 22 17" xfId="18763" xr:uid="{00000000-0005-0000-0000-00004A490000}"/>
    <cellStyle name="40% - Accent1 2 22 18" xfId="18764" xr:uid="{00000000-0005-0000-0000-00004B490000}"/>
    <cellStyle name="40% - Accent1 2 22 19" xfId="18765" xr:uid="{00000000-0005-0000-0000-00004C490000}"/>
    <cellStyle name="40% - Accent1 2 22 2" xfId="18766" xr:uid="{00000000-0005-0000-0000-00004D490000}"/>
    <cellStyle name="40% - Accent1 2 22 3" xfId="18767" xr:uid="{00000000-0005-0000-0000-00004E490000}"/>
    <cellStyle name="40% - Accent1 2 22 4" xfId="18768" xr:uid="{00000000-0005-0000-0000-00004F490000}"/>
    <cellStyle name="40% - Accent1 2 22 5" xfId="18769" xr:uid="{00000000-0005-0000-0000-000050490000}"/>
    <cellStyle name="40% - Accent1 2 22 6" xfId="18770" xr:uid="{00000000-0005-0000-0000-000051490000}"/>
    <cellStyle name="40% - Accent1 2 22 7" xfId="18771" xr:uid="{00000000-0005-0000-0000-000052490000}"/>
    <cellStyle name="40% - Accent1 2 22 8" xfId="18772" xr:uid="{00000000-0005-0000-0000-000053490000}"/>
    <cellStyle name="40% - Accent1 2 22 9" xfId="18773" xr:uid="{00000000-0005-0000-0000-000054490000}"/>
    <cellStyle name="40% - Accent1 2 23" xfId="18774" xr:uid="{00000000-0005-0000-0000-000055490000}"/>
    <cellStyle name="40% - Accent1 2 23 10" xfId="18775" xr:uid="{00000000-0005-0000-0000-000056490000}"/>
    <cellStyle name="40% - Accent1 2 23 11" xfId="18776" xr:uid="{00000000-0005-0000-0000-000057490000}"/>
    <cellStyle name="40% - Accent1 2 23 12" xfId="18777" xr:uid="{00000000-0005-0000-0000-000058490000}"/>
    <cellStyle name="40% - Accent1 2 23 13" xfId="18778" xr:uid="{00000000-0005-0000-0000-000059490000}"/>
    <cellStyle name="40% - Accent1 2 23 14" xfId="18779" xr:uid="{00000000-0005-0000-0000-00005A490000}"/>
    <cellStyle name="40% - Accent1 2 23 15" xfId="18780" xr:uid="{00000000-0005-0000-0000-00005B490000}"/>
    <cellStyle name="40% - Accent1 2 23 16" xfId="18781" xr:uid="{00000000-0005-0000-0000-00005C490000}"/>
    <cellStyle name="40% - Accent1 2 23 17" xfId="18782" xr:uid="{00000000-0005-0000-0000-00005D490000}"/>
    <cellStyle name="40% - Accent1 2 23 18" xfId="18783" xr:uid="{00000000-0005-0000-0000-00005E490000}"/>
    <cellStyle name="40% - Accent1 2 23 19" xfId="18784" xr:uid="{00000000-0005-0000-0000-00005F490000}"/>
    <cellStyle name="40% - Accent1 2 23 2" xfId="18785" xr:uid="{00000000-0005-0000-0000-000060490000}"/>
    <cellStyle name="40% - Accent1 2 23 3" xfId="18786" xr:uid="{00000000-0005-0000-0000-000061490000}"/>
    <cellStyle name="40% - Accent1 2 23 4" xfId="18787" xr:uid="{00000000-0005-0000-0000-000062490000}"/>
    <cellStyle name="40% - Accent1 2 23 5" xfId="18788" xr:uid="{00000000-0005-0000-0000-000063490000}"/>
    <cellStyle name="40% - Accent1 2 23 6" xfId="18789" xr:uid="{00000000-0005-0000-0000-000064490000}"/>
    <cellStyle name="40% - Accent1 2 23 7" xfId="18790" xr:uid="{00000000-0005-0000-0000-000065490000}"/>
    <cellStyle name="40% - Accent1 2 23 8" xfId="18791" xr:uid="{00000000-0005-0000-0000-000066490000}"/>
    <cellStyle name="40% - Accent1 2 23 9" xfId="18792" xr:uid="{00000000-0005-0000-0000-000067490000}"/>
    <cellStyle name="40% - Accent1 2 24" xfId="18793" xr:uid="{00000000-0005-0000-0000-000068490000}"/>
    <cellStyle name="40% - Accent1 2 24 10" xfId="18794" xr:uid="{00000000-0005-0000-0000-000069490000}"/>
    <cellStyle name="40% - Accent1 2 24 11" xfId="18795" xr:uid="{00000000-0005-0000-0000-00006A490000}"/>
    <cellStyle name="40% - Accent1 2 24 12" xfId="18796" xr:uid="{00000000-0005-0000-0000-00006B490000}"/>
    <cellStyle name="40% - Accent1 2 24 13" xfId="18797" xr:uid="{00000000-0005-0000-0000-00006C490000}"/>
    <cellStyle name="40% - Accent1 2 24 14" xfId="18798" xr:uid="{00000000-0005-0000-0000-00006D490000}"/>
    <cellStyle name="40% - Accent1 2 24 15" xfId="18799" xr:uid="{00000000-0005-0000-0000-00006E490000}"/>
    <cellStyle name="40% - Accent1 2 24 16" xfId="18800" xr:uid="{00000000-0005-0000-0000-00006F490000}"/>
    <cellStyle name="40% - Accent1 2 24 17" xfId="18801" xr:uid="{00000000-0005-0000-0000-000070490000}"/>
    <cellStyle name="40% - Accent1 2 24 18" xfId="18802" xr:uid="{00000000-0005-0000-0000-000071490000}"/>
    <cellStyle name="40% - Accent1 2 24 19" xfId="18803" xr:uid="{00000000-0005-0000-0000-000072490000}"/>
    <cellStyle name="40% - Accent1 2 24 2" xfId="18804" xr:uid="{00000000-0005-0000-0000-000073490000}"/>
    <cellStyle name="40% - Accent1 2 24 3" xfId="18805" xr:uid="{00000000-0005-0000-0000-000074490000}"/>
    <cellStyle name="40% - Accent1 2 24 4" xfId="18806" xr:uid="{00000000-0005-0000-0000-000075490000}"/>
    <cellStyle name="40% - Accent1 2 24 5" xfId="18807" xr:uid="{00000000-0005-0000-0000-000076490000}"/>
    <cellStyle name="40% - Accent1 2 24 6" xfId="18808" xr:uid="{00000000-0005-0000-0000-000077490000}"/>
    <cellStyle name="40% - Accent1 2 24 7" xfId="18809" xr:uid="{00000000-0005-0000-0000-000078490000}"/>
    <cellStyle name="40% - Accent1 2 24 8" xfId="18810" xr:uid="{00000000-0005-0000-0000-000079490000}"/>
    <cellStyle name="40% - Accent1 2 24 9" xfId="18811" xr:uid="{00000000-0005-0000-0000-00007A490000}"/>
    <cellStyle name="40% - Accent1 2 25" xfId="18812" xr:uid="{00000000-0005-0000-0000-00007B490000}"/>
    <cellStyle name="40% - Accent1 2 25 10" xfId="18813" xr:uid="{00000000-0005-0000-0000-00007C490000}"/>
    <cellStyle name="40% - Accent1 2 25 11" xfId="18814" xr:uid="{00000000-0005-0000-0000-00007D490000}"/>
    <cellStyle name="40% - Accent1 2 25 12" xfId="18815" xr:uid="{00000000-0005-0000-0000-00007E490000}"/>
    <cellStyle name="40% - Accent1 2 25 13" xfId="18816" xr:uid="{00000000-0005-0000-0000-00007F490000}"/>
    <cellStyle name="40% - Accent1 2 25 14" xfId="18817" xr:uid="{00000000-0005-0000-0000-000080490000}"/>
    <cellStyle name="40% - Accent1 2 25 15" xfId="18818" xr:uid="{00000000-0005-0000-0000-000081490000}"/>
    <cellStyle name="40% - Accent1 2 25 16" xfId="18819" xr:uid="{00000000-0005-0000-0000-000082490000}"/>
    <cellStyle name="40% - Accent1 2 25 17" xfId="18820" xr:uid="{00000000-0005-0000-0000-000083490000}"/>
    <cellStyle name="40% - Accent1 2 25 18" xfId="18821" xr:uid="{00000000-0005-0000-0000-000084490000}"/>
    <cellStyle name="40% - Accent1 2 25 19" xfId="18822" xr:uid="{00000000-0005-0000-0000-000085490000}"/>
    <cellStyle name="40% - Accent1 2 25 2" xfId="18823" xr:uid="{00000000-0005-0000-0000-000086490000}"/>
    <cellStyle name="40% - Accent1 2 25 3" xfId="18824" xr:uid="{00000000-0005-0000-0000-000087490000}"/>
    <cellStyle name="40% - Accent1 2 25 4" xfId="18825" xr:uid="{00000000-0005-0000-0000-000088490000}"/>
    <cellStyle name="40% - Accent1 2 25 5" xfId="18826" xr:uid="{00000000-0005-0000-0000-000089490000}"/>
    <cellStyle name="40% - Accent1 2 25 6" xfId="18827" xr:uid="{00000000-0005-0000-0000-00008A490000}"/>
    <cellStyle name="40% - Accent1 2 25 7" xfId="18828" xr:uid="{00000000-0005-0000-0000-00008B490000}"/>
    <cellStyle name="40% - Accent1 2 25 8" xfId="18829" xr:uid="{00000000-0005-0000-0000-00008C490000}"/>
    <cellStyle name="40% - Accent1 2 25 9" xfId="18830" xr:uid="{00000000-0005-0000-0000-00008D490000}"/>
    <cellStyle name="40% - Accent1 2 26" xfId="18831" xr:uid="{00000000-0005-0000-0000-00008E490000}"/>
    <cellStyle name="40% - Accent1 2 26 10" xfId="18832" xr:uid="{00000000-0005-0000-0000-00008F490000}"/>
    <cellStyle name="40% - Accent1 2 26 11" xfId="18833" xr:uid="{00000000-0005-0000-0000-000090490000}"/>
    <cellStyle name="40% - Accent1 2 26 12" xfId="18834" xr:uid="{00000000-0005-0000-0000-000091490000}"/>
    <cellStyle name="40% - Accent1 2 26 13" xfId="18835" xr:uid="{00000000-0005-0000-0000-000092490000}"/>
    <cellStyle name="40% - Accent1 2 26 14" xfId="18836" xr:uid="{00000000-0005-0000-0000-000093490000}"/>
    <cellStyle name="40% - Accent1 2 26 15" xfId="18837" xr:uid="{00000000-0005-0000-0000-000094490000}"/>
    <cellStyle name="40% - Accent1 2 26 16" xfId="18838" xr:uid="{00000000-0005-0000-0000-000095490000}"/>
    <cellStyle name="40% - Accent1 2 26 17" xfId="18839" xr:uid="{00000000-0005-0000-0000-000096490000}"/>
    <cellStyle name="40% - Accent1 2 26 18" xfId="18840" xr:uid="{00000000-0005-0000-0000-000097490000}"/>
    <cellStyle name="40% - Accent1 2 26 19" xfId="18841" xr:uid="{00000000-0005-0000-0000-000098490000}"/>
    <cellStyle name="40% - Accent1 2 26 2" xfId="18842" xr:uid="{00000000-0005-0000-0000-000099490000}"/>
    <cellStyle name="40% - Accent1 2 26 3" xfId="18843" xr:uid="{00000000-0005-0000-0000-00009A490000}"/>
    <cellStyle name="40% - Accent1 2 26 4" xfId="18844" xr:uid="{00000000-0005-0000-0000-00009B490000}"/>
    <cellStyle name="40% - Accent1 2 26 5" xfId="18845" xr:uid="{00000000-0005-0000-0000-00009C490000}"/>
    <cellStyle name="40% - Accent1 2 26 6" xfId="18846" xr:uid="{00000000-0005-0000-0000-00009D490000}"/>
    <cellStyle name="40% - Accent1 2 26 7" xfId="18847" xr:uid="{00000000-0005-0000-0000-00009E490000}"/>
    <cellStyle name="40% - Accent1 2 26 8" xfId="18848" xr:uid="{00000000-0005-0000-0000-00009F490000}"/>
    <cellStyle name="40% - Accent1 2 26 9" xfId="18849" xr:uid="{00000000-0005-0000-0000-0000A0490000}"/>
    <cellStyle name="40% - Accent1 2 27" xfId="18850" xr:uid="{00000000-0005-0000-0000-0000A1490000}"/>
    <cellStyle name="40% - Accent1 2 27 10" xfId="18851" xr:uid="{00000000-0005-0000-0000-0000A2490000}"/>
    <cellStyle name="40% - Accent1 2 27 11" xfId="18852" xr:uid="{00000000-0005-0000-0000-0000A3490000}"/>
    <cellStyle name="40% - Accent1 2 27 12" xfId="18853" xr:uid="{00000000-0005-0000-0000-0000A4490000}"/>
    <cellStyle name="40% - Accent1 2 27 13" xfId="18854" xr:uid="{00000000-0005-0000-0000-0000A5490000}"/>
    <cellStyle name="40% - Accent1 2 27 14" xfId="18855" xr:uid="{00000000-0005-0000-0000-0000A6490000}"/>
    <cellStyle name="40% - Accent1 2 27 15" xfId="18856" xr:uid="{00000000-0005-0000-0000-0000A7490000}"/>
    <cellStyle name="40% - Accent1 2 27 16" xfId="18857" xr:uid="{00000000-0005-0000-0000-0000A8490000}"/>
    <cellStyle name="40% - Accent1 2 27 17" xfId="18858" xr:uid="{00000000-0005-0000-0000-0000A9490000}"/>
    <cellStyle name="40% - Accent1 2 27 18" xfId="18859" xr:uid="{00000000-0005-0000-0000-0000AA490000}"/>
    <cellStyle name="40% - Accent1 2 27 19" xfId="18860" xr:uid="{00000000-0005-0000-0000-0000AB490000}"/>
    <cellStyle name="40% - Accent1 2 27 2" xfId="18861" xr:uid="{00000000-0005-0000-0000-0000AC490000}"/>
    <cellStyle name="40% - Accent1 2 27 3" xfId="18862" xr:uid="{00000000-0005-0000-0000-0000AD490000}"/>
    <cellStyle name="40% - Accent1 2 27 4" xfId="18863" xr:uid="{00000000-0005-0000-0000-0000AE490000}"/>
    <cellStyle name="40% - Accent1 2 27 5" xfId="18864" xr:uid="{00000000-0005-0000-0000-0000AF490000}"/>
    <cellStyle name="40% - Accent1 2 27 6" xfId="18865" xr:uid="{00000000-0005-0000-0000-0000B0490000}"/>
    <cellStyle name="40% - Accent1 2 27 7" xfId="18866" xr:uid="{00000000-0005-0000-0000-0000B1490000}"/>
    <cellStyle name="40% - Accent1 2 27 8" xfId="18867" xr:uid="{00000000-0005-0000-0000-0000B2490000}"/>
    <cellStyle name="40% - Accent1 2 27 9" xfId="18868" xr:uid="{00000000-0005-0000-0000-0000B3490000}"/>
    <cellStyle name="40% - Accent1 2 28" xfId="18869" xr:uid="{00000000-0005-0000-0000-0000B4490000}"/>
    <cellStyle name="40% - Accent1 2 28 10" xfId="18870" xr:uid="{00000000-0005-0000-0000-0000B5490000}"/>
    <cellStyle name="40% - Accent1 2 28 11" xfId="18871" xr:uid="{00000000-0005-0000-0000-0000B6490000}"/>
    <cellStyle name="40% - Accent1 2 28 12" xfId="18872" xr:uid="{00000000-0005-0000-0000-0000B7490000}"/>
    <cellStyle name="40% - Accent1 2 28 13" xfId="18873" xr:uid="{00000000-0005-0000-0000-0000B8490000}"/>
    <cellStyle name="40% - Accent1 2 28 14" xfId="18874" xr:uid="{00000000-0005-0000-0000-0000B9490000}"/>
    <cellStyle name="40% - Accent1 2 28 15" xfId="18875" xr:uid="{00000000-0005-0000-0000-0000BA490000}"/>
    <cellStyle name="40% - Accent1 2 28 16" xfId="18876" xr:uid="{00000000-0005-0000-0000-0000BB490000}"/>
    <cellStyle name="40% - Accent1 2 28 17" xfId="18877" xr:uid="{00000000-0005-0000-0000-0000BC490000}"/>
    <cellStyle name="40% - Accent1 2 28 18" xfId="18878" xr:uid="{00000000-0005-0000-0000-0000BD490000}"/>
    <cellStyle name="40% - Accent1 2 28 19" xfId="18879" xr:uid="{00000000-0005-0000-0000-0000BE490000}"/>
    <cellStyle name="40% - Accent1 2 28 2" xfId="18880" xr:uid="{00000000-0005-0000-0000-0000BF490000}"/>
    <cellStyle name="40% - Accent1 2 28 3" xfId="18881" xr:uid="{00000000-0005-0000-0000-0000C0490000}"/>
    <cellStyle name="40% - Accent1 2 28 4" xfId="18882" xr:uid="{00000000-0005-0000-0000-0000C1490000}"/>
    <cellStyle name="40% - Accent1 2 28 5" xfId="18883" xr:uid="{00000000-0005-0000-0000-0000C2490000}"/>
    <cellStyle name="40% - Accent1 2 28 6" xfId="18884" xr:uid="{00000000-0005-0000-0000-0000C3490000}"/>
    <cellStyle name="40% - Accent1 2 28 7" xfId="18885" xr:uid="{00000000-0005-0000-0000-0000C4490000}"/>
    <cellStyle name="40% - Accent1 2 28 8" xfId="18886" xr:uid="{00000000-0005-0000-0000-0000C5490000}"/>
    <cellStyle name="40% - Accent1 2 28 9" xfId="18887" xr:uid="{00000000-0005-0000-0000-0000C6490000}"/>
    <cellStyle name="40% - Accent1 2 29" xfId="18888" xr:uid="{00000000-0005-0000-0000-0000C7490000}"/>
    <cellStyle name="40% - Accent1 2 29 10" xfId="18889" xr:uid="{00000000-0005-0000-0000-0000C8490000}"/>
    <cellStyle name="40% - Accent1 2 29 11" xfId="18890" xr:uid="{00000000-0005-0000-0000-0000C9490000}"/>
    <cellStyle name="40% - Accent1 2 29 12" xfId="18891" xr:uid="{00000000-0005-0000-0000-0000CA490000}"/>
    <cellStyle name="40% - Accent1 2 29 13" xfId="18892" xr:uid="{00000000-0005-0000-0000-0000CB490000}"/>
    <cellStyle name="40% - Accent1 2 29 14" xfId="18893" xr:uid="{00000000-0005-0000-0000-0000CC490000}"/>
    <cellStyle name="40% - Accent1 2 29 15" xfId="18894" xr:uid="{00000000-0005-0000-0000-0000CD490000}"/>
    <cellStyle name="40% - Accent1 2 29 16" xfId="18895" xr:uid="{00000000-0005-0000-0000-0000CE490000}"/>
    <cellStyle name="40% - Accent1 2 29 17" xfId="18896" xr:uid="{00000000-0005-0000-0000-0000CF490000}"/>
    <cellStyle name="40% - Accent1 2 29 18" xfId="18897" xr:uid="{00000000-0005-0000-0000-0000D0490000}"/>
    <cellStyle name="40% - Accent1 2 29 19" xfId="18898" xr:uid="{00000000-0005-0000-0000-0000D1490000}"/>
    <cellStyle name="40% - Accent1 2 29 2" xfId="18899" xr:uid="{00000000-0005-0000-0000-0000D2490000}"/>
    <cellStyle name="40% - Accent1 2 29 3" xfId="18900" xr:uid="{00000000-0005-0000-0000-0000D3490000}"/>
    <cellStyle name="40% - Accent1 2 29 4" xfId="18901" xr:uid="{00000000-0005-0000-0000-0000D4490000}"/>
    <cellStyle name="40% - Accent1 2 29 5" xfId="18902" xr:uid="{00000000-0005-0000-0000-0000D5490000}"/>
    <cellStyle name="40% - Accent1 2 29 6" xfId="18903" xr:uid="{00000000-0005-0000-0000-0000D6490000}"/>
    <cellStyle name="40% - Accent1 2 29 7" xfId="18904" xr:uid="{00000000-0005-0000-0000-0000D7490000}"/>
    <cellStyle name="40% - Accent1 2 29 8" xfId="18905" xr:uid="{00000000-0005-0000-0000-0000D8490000}"/>
    <cellStyle name="40% - Accent1 2 29 9" xfId="18906" xr:uid="{00000000-0005-0000-0000-0000D9490000}"/>
    <cellStyle name="40% - Accent1 2 3" xfId="18907" xr:uid="{00000000-0005-0000-0000-0000DA490000}"/>
    <cellStyle name="40% - Accent1 2 3 10" xfId="18908" xr:uid="{00000000-0005-0000-0000-0000DB490000}"/>
    <cellStyle name="40% - Accent1 2 3 11" xfId="18909" xr:uid="{00000000-0005-0000-0000-0000DC490000}"/>
    <cellStyle name="40% - Accent1 2 3 12" xfId="18910" xr:uid="{00000000-0005-0000-0000-0000DD490000}"/>
    <cellStyle name="40% - Accent1 2 3 13" xfId="18911" xr:uid="{00000000-0005-0000-0000-0000DE490000}"/>
    <cellStyle name="40% - Accent1 2 3 14" xfId="18912" xr:uid="{00000000-0005-0000-0000-0000DF490000}"/>
    <cellStyle name="40% - Accent1 2 3 15" xfId="18913" xr:uid="{00000000-0005-0000-0000-0000E0490000}"/>
    <cellStyle name="40% - Accent1 2 3 16" xfId="18914" xr:uid="{00000000-0005-0000-0000-0000E1490000}"/>
    <cellStyle name="40% - Accent1 2 3 17" xfId="18915" xr:uid="{00000000-0005-0000-0000-0000E2490000}"/>
    <cellStyle name="40% - Accent1 2 3 18" xfId="18916" xr:uid="{00000000-0005-0000-0000-0000E3490000}"/>
    <cellStyle name="40% - Accent1 2 3 19" xfId="18917" xr:uid="{00000000-0005-0000-0000-0000E4490000}"/>
    <cellStyle name="40% - Accent1 2 3 2" xfId="18918" xr:uid="{00000000-0005-0000-0000-0000E5490000}"/>
    <cellStyle name="40% - Accent1 2 3 3" xfId="18919" xr:uid="{00000000-0005-0000-0000-0000E6490000}"/>
    <cellStyle name="40% - Accent1 2 3 4" xfId="18920" xr:uid="{00000000-0005-0000-0000-0000E7490000}"/>
    <cellStyle name="40% - Accent1 2 3 5" xfId="18921" xr:uid="{00000000-0005-0000-0000-0000E8490000}"/>
    <cellStyle name="40% - Accent1 2 3 6" xfId="18922" xr:uid="{00000000-0005-0000-0000-0000E9490000}"/>
    <cellStyle name="40% - Accent1 2 3 7" xfId="18923" xr:uid="{00000000-0005-0000-0000-0000EA490000}"/>
    <cellStyle name="40% - Accent1 2 3 8" xfId="18924" xr:uid="{00000000-0005-0000-0000-0000EB490000}"/>
    <cellStyle name="40% - Accent1 2 3 9" xfId="18925" xr:uid="{00000000-0005-0000-0000-0000EC490000}"/>
    <cellStyle name="40% - Accent1 2 30" xfId="18926" xr:uid="{00000000-0005-0000-0000-0000ED490000}"/>
    <cellStyle name="40% - Accent1 2 30 10" xfId="18927" xr:uid="{00000000-0005-0000-0000-0000EE490000}"/>
    <cellStyle name="40% - Accent1 2 30 11" xfId="18928" xr:uid="{00000000-0005-0000-0000-0000EF490000}"/>
    <cellStyle name="40% - Accent1 2 30 12" xfId="18929" xr:uid="{00000000-0005-0000-0000-0000F0490000}"/>
    <cellStyle name="40% - Accent1 2 30 13" xfId="18930" xr:uid="{00000000-0005-0000-0000-0000F1490000}"/>
    <cellStyle name="40% - Accent1 2 30 14" xfId="18931" xr:uid="{00000000-0005-0000-0000-0000F2490000}"/>
    <cellStyle name="40% - Accent1 2 30 15" xfId="18932" xr:uid="{00000000-0005-0000-0000-0000F3490000}"/>
    <cellStyle name="40% - Accent1 2 30 16" xfId="18933" xr:uid="{00000000-0005-0000-0000-0000F4490000}"/>
    <cellStyle name="40% - Accent1 2 30 17" xfId="18934" xr:uid="{00000000-0005-0000-0000-0000F5490000}"/>
    <cellStyle name="40% - Accent1 2 30 18" xfId="18935" xr:uid="{00000000-0005-0000-0000-0000F6490000}"/>
    <cellStyle name="40% - Accent1 2 30 19" xfId="18936" xr:uid="{00000000-0005-0000-0000-0000F7490000}"/>
    <cellStyle name="40% - Accent1 2 30 2" xfId="18937" xr:uid="{00000000-0005-0000-0000-0000F8490000}"/>
    <cellStyle name="40% - Accent1 2 30 3" xfId="18938" xr:uid="{00000000-0005-0000-0000-0000F9490000}"/>
    <cellStyle name="40% - Accent1 2 30 4" xfId="18939" xr:uid="{00000000-0005-0000-0000-0000FA490000}"/>
    <cellStyle name="40% - Accent1 2 30 5" xfId="18940" xr:uid="{00000000-0005-0000-0000-0000FB490000}"/>
    <cellStyle name="40% - Accent1 2 30 6" xfId="18941" xr:uid="{00000000-0005-0000-0000-0000FC490000}"/>
    <cellStyle name="40% - Accent1 2 30 7" xfId="18942" xr:uid="{00000000-0005-0000-0000-0000FD490000}"/>
    <cellStyle name="40% - Accent1 2 30 8" xfId="18943" xr:uid="{00000000-0005-0000-0000-0000FE490000}"/>
    <cellStyle name="40% - Accent1 2 30 9" xfId="18944" xr:uid="{00000000-0005-0000-0000-0000FF490000}"/>
    <cellStyle name="40% - Accent1 2 31" xfId="18945" xr:uid="{00000000-0005-0000-0000-0000004A0000}"/>
    <cellStyle name="40% - Accent1 2 31 10" xfId="18946" xr:uid="{00000000-0005-0000-0000-0000014A0000}"/>
    <cellStyle name="40% - Accent1 2 31 11" xfId="18947" xr:uid="{00000000-0005-0000-0000-0000024A0000}"/>
    <cellStyle name="40% - Accent1 2 31 12" xfId="18948" xr:uid="{00000000-0005-0000-0000-0000034A0000}"/>
    <cellStyle name="40% - Accent1 2 31 13" xfId="18949" xr:uid="{00000000-0005-0000-0000-0000044A0000}"/>
    <cellStyle name="40% - Accent1 2 31 14" xfId="18950" xr:uid="{00000000-0005-0000-0000-0000054A0000}"/>
    <cellStyle name="40% - Accent1 2 31 15" xfId="18951" xr:uid="{00000000-0005-0000-0000-0000064A0000}"/>
    <cellStyle name="40% - Accent1 2 31 16" xfId="18952" xr:uid="{00000000-0005-0000-0000-0000074A0000}"/>
    <cellStyle name="40% - Accent1 2 31 17" xfId="18953" xr:uid="{00000000-0005-0000-0000-0000084A0000}"/>
    <cellStyle name="40% - Accent1 2 31 18" xfId="18954" xr:uid="{00000000-0005-0000-0000-0000094A0000}"/>
    <cellStyle name="40% - Accent1 2 31 19" xfId="18955" xr:uid="{00000000-0005-0000-0000-00000A4A0000}"/>
    <cellStyle name="40% - Accent1 2 31 2" xfId="18956" xr:uid="{00000000-0005-0000-0000-00000B4A0000}"/>
    <cellStyle name="40% - Accent1 2 31 3" xfId="18957" xr:uid="{00000000-0005-0000-0000-00000C4A0000}"/>
    <cellStyle name="40% - Accent1 2 31 4" xfId="18958" xr:uid="{00000000-0005-0000-0000-00000D4A0000}"/>
    <cellStyle name="40% - Accent1 2 31 5" xfId="18959" xr:uid="{00000000-0005-0000-0000-00000E4A0000}"/>
    <cellStyle name="40% - Accent1 2 31 6" xfId="18960" xr:uid="{00000000-0005-0000-0000-00000F4A0000}"/>
    <cellStyle name="40% - Accent1 2 31 7" xfId="18961" xr:uid="{00000000-0005-0000-0000-0000104A0000}"/>
    <cellStyle name="40% - Accent1 2 31 8" xfId="18962" xr:uid="{00000000-0005-0000-0000-0000114A0000}"/>
    <cellStyle name="40% - Accent1 2 31 9" xfId="18963" xr:uid="{00000000-0005-0000-0000-0000124A0000}"/>
    <cellStyle name="40% - Accent1 2 32" xfId="18964" xr:uid="{00000000-0005-0000-0000-0000134A0000}"/>
    <cellStyle name="40% - Accent1 2 32 10" xfId="18965" xr:uid="{00000000-0005-0000-0000-0000144A0000}"/>
    <cellStyle name="40% - Accent1 2 32 11" xfId="18966" xr:uid="{00000000-0005-0000-0000-0000154A0000}"/>
    <cellStyle name="40% - Accent1 2 32 12" xfId="18967" xr:uid="{00000000-0005-0000-0000-0000164A0000}"/>
    <cellStyle name="40% - Accent1 2 32 13" xfId="18968" xr:uid="{00000000-0005-0000-0000-0000174A0000}"/>
    <cellStyle name="40% - Accent1 2 32 14" xfId="18969" xr:uid="{00000000-0005-0000-0000-0000184A0000}"/>
    <cellStyle name="40% - Accent1 2 32 15" xfId="18970" xr:uid="{00000000-0005-0000-0000-0000194A0000}"/>
    <cellStyle name="40% - Accent1 2 32 16" xfId="18971" xr:uid="{00000000-0005-0000-0000-00001A4A0000}"/>
    <cellStyle name="40% - Accent1 2 32 17" xfId="18972" xr:uid="{00000000-0005-0000-0000-00001B4A0000}"/>
    <cellStyle name="40% - Accent1 2 32 18" xfId="18973" xr:uid="{00000000-0005-0000-0000-00001C4A0000}"/>
    <cellStyle name="40% - Accent1 2 32 19" xfId="18974" xr:uid="{00000000-0005-0000-0000-00001D4A0000}"/>
    <cellStyle name="40% - Accent1 2 32 2" xfId="18975" xr:uid="{00000000-0005-0000-0000-00001E4A0000}"/>
    <cellStyle name="40% - Accent1 2 32 3" xfId="18976" xr:uid="{00000000-0005-0000-0000-00001F4A0000}"/>
    <cellStyle name="40% - Accent1 2 32 4" xfId="18977" xr:uid="{00000000-0005-0000-0000-0000204A0000}"/>
    <cellStyle name="40% - Accent1 2 32 5" xfId="18978" xr:uid="{00000000-0005-0000-0000-0000214A0000}"/>
    <cellStyle name="40% - Accent1 2 32 6" xfId="18979" xr:uid="{00000000-0005-0000-0000-0000224A0000}"/>
    <cellStyle name="40% - Accent1 2 32 7" xfId="18980" xr:uid="{00000000-0005-0000-0000-0000234A0000}"/>
    <cellStyle name="40% - Accent1 2 32 8" xfId="18981" xr:uid="{00000000-0005-0000-0000-0000244A0000}"/>
    <cellStyle name="40% - Accent1 2 32 9" xfId="18982" xr:uid="{00000000-0005-0000-0000-0000254A0000}"/>
    <cellStyle name="40% - Accent1 2 33" xfId="18983" xr:uid="{00000000-0005-0000-0000-0000264A0000}"/>
    <cellStyle name="40% - Accent1 2 33 10" xfId="18984" xr:uid="{00000000-0005-0000-0000-0000274A0000}"/>
    <cellStyle name="40% - Accent1 2 33 11" xfId="18985" xr:uid="{00000000-0005-0000-0000-0000284A0000}"/>
    <cellStyle name="40% - Accent1 2 33 12" xfId="18986" xr:uid="{00000000-0005-0000-0000-0000294A0000}"/>
    <cellStyle name="40% - Accent1 2 33 13" xfId="18987" xr:uid="{00000000-0005-0000-0000-00002A4A0000}"/>
    <cellStyle name="40% - Accent1 2 33 14" xfId="18988" xr:uid="{00000000-0005-0000-0000-00002B4A0000}"/>
    <cellStyle name="40% - Accent1 2 33 15" xfId="18989" xr:uid="{00000000-0005-0000-0000-00002C4A0000}"/>
    <cellStyle name="40% - Accent1 2 33 16" xfId="18990" xr:uid="{00000000-0005-0000-0000-00002D4A0000}"/>
    <cellStyle name="40% - Accent1 2 33 17" xfId="18991" xr:uid="{00000000-0005-0000-0000-00002E4A0000}"/>
    <cellStyle name="40% - Accent1 2 33 18" xfId="18992" xr:uid="{00000000-0005-0000-0000-00002F4A0000}"/>
    <cellStyle name="40% - Accent1 2 33 19" xfId="18993" xr:uid="{00000000-0005-0000-0000-0000304A0000}"/>
    <cellStyle name="40% - Accent1 2 33 2" xfId="18994" xr:uid="{00000000-0005-0000-0000-0000314A0000}"/>
    <cellStyle name="40% - Accent1 2 33 3" xfId="18995" xr:uid="{00000000-0005-0000-0000-0000324A0000}"/>
    <cellStyle name="40% - Accent1 2 33 4" xfId="18996" xr:uid="{00000000-0005-0000-0000-0000334A0000}"/>
    <cellStyle name="40% - Accent1 2 33 5" xfId="18997" xr:uid="{00000000-0005-0000-0000-0000344A0000}"/>
    <cellStyle name="40% - Accent1 2 33 6" xfId="18998" xr:uid="{00000000-0005-0000-0000-0000354A0000}"/>
    <cellStyle name="40% - Accent1 2 33 7" xfId="18999" xr:uid="{00000000-0005-0000-0000-0000364A0000}"/>
    <cellStyle name="40% - Accent1 2 33 8" xfId="19000" xr:uid="{00000000-0005-0000-0000-0000374A0000}"/>
    <cellStyle name="40% - Accent1 2 33 9" xfId="19001" xr:uid="{00000000-0005-0000-0000-0000384A0000}"/>
    <cellStyle name="40% - Accent1 2 34" xfId="19002" xr:uid="{00000000-0005-0000-0000-0000394A0000}"/>
    <cellStyle name="40% - Accent1 2 34 10" xfId="19003" xr:uid="{00000000-0005-0000-0000-00003A4A0000}"/>
    <cellStyle name="40% - Accent1 2 34 11" xfId="19004" xr:uid="{00000000-0005-0000-0000-00003B4A0000}"/>
    <cellStyle name="40% - Accent1 2 34 12" xfId="19005" xr:uid="{00000000-0005-0000-0000-00003C4A0000}"/>
    <cellStyle name="40% - Accent1 2 34 13" xfId="19006" xr:uid="{00000000-0005-0000-0000-00003D4A0000}"/>
    <cellStyle name="40% - Accent1 2 34 14" xfId="19007" xr:uid="{00000000-0005-0000-0000-00003E4A0000}"/>
    <cellStyle name="40% - Accent1 2 34 15" xfId="19008" xr:uid="{00000000-0005-0000-0000-00003F4A0000}"/>
    <cellStyle name="40% - Accent1 2 34 16" xfId="19009" xr:uid="{00000000-0005-0000-0000-0000404A0000}"/>
    <cellStyle name="40% - Accent1 2 34 17" xfId="19010" xr:uid="{00000000-0005-0000-0000-0000414A0000}"/>
    <cellStyle name="40% - Accent1 2 34 18" xfId="19011" xr:uid="{00000000-0005-0000-0000-0000424A0000}"/>
    <cellStyle name="40% - Accent1 2 34 19" xfId="19012" xr:uid="{00000000-0005-0000-0000-0000434A0000}"/>
    <cellStyle name="40% - Accent1 2 34 2" xfId="19013" xr:uid="{00000000-0005-0000-0000-0000444A0000}"/>
    <cellStyle name="40% - Accent1 2 34 3" xfId="19014" xr:uid="{00000000-0005-0000-0000-0000454A0000}"/>
    <cellStyle name="40% - Accent1 2 34 4" xfId="19015" xr:uid="{00000000-0005-0000-0000-0000464A0000}"/>
    <cellStyle name="40% - Accent1 2 34 5" xfId="19016" xr:uid="{00000000-0005-0000-0000-0000474A0000}"/>
    <cellStyle name="40% - Accent1 2 34 6" xfId="19017" xr:uid="{00000000-0005-0000-0000-0000484A0000}"/>
    <cellStyle name="40% - Accent1 2 34 7" xfId="19018" xr:uid="{00000000-0005-0000-0000-0000494A0000}"/>
    <cellStyle name="40% - Accent1 2 34 8" xfId="19019" xr:uid="{00000000-0005-0000-0000-00004A4A0000}"/>
    <cellStyle name="40% - Accent1 2 34 9" xfId="19020" xr:uid="{00000000-0005-0000-0000-00004B4A0000}"/>
    <cellStyle name="40% - Accent1 2 35" xfId="19021" xr:uid="{00000000-0005-0000-0000-00004C4A0000}"/>
    <cellStyle name="40% - Accent1 2 35 10" xfId="19022" xr:uid="{00000000-0005-0000-0000-00004D4A0000}"/>
    <cellStyle name="40% - Accent1 2 35 11" xfId="19023" xr:uid="{00000000-0005-0000-0000-00004E4A0000}"/>
    <cellStyle name="40% - Accent1 2 35 12" xfId="19024" xr:uid="{00000000-0005-0000-0000-00004F4A0000}"/>
    <cellStyle name="40% - Accent1 2 35 13" xfId="19025" xr:uid="{00000000-0005-0000-0000-0000504A0000}"/>
    <cellStyle name="40% - Accent1 2 35 14" xfId="19026" xr:uid="{00000000-0005-0000-0000-0000514A0000}"/>
    <cellStyle name="40% - Accent1 2 35 15" xfId="19027" xr:uid="{00000000-0005-0000-0000-0000524A0000}"/>
    <cellStyle name="40% - Accent1 2 35 16" xfId="19028" xr:uid="{00000000-0005-0000-0000-0000534A0000}"/>
    <cellStyle name="40% - Accent1 2 35 17" xfId="19029" xr:uid="{00000000-0005-0000-0000-0000544A0000}"/>
    <cellStyle name="40% - Accent1 2 35 18" xfId="19030" xr:uid="{00000000-0005-0000-0000-0000554A0000}"/>
    <cellStyle name="40% - Accent1 2 35 19" xfId="19031" xr:uid="{00000000-0005-0000-0000-0000564A0000}"/>
    <cellStyle name="40% - Accent1 2 35 2" xfId="19032" xr:uid="{00000000-0005-0000-0000-0000574A0000}"/>
    <cellStyle name="40% - Accent1 2 35 3" xfId="19033" xr:uid="{00000000-0005-0000-0000-0000584A0000}"/>
    <cellStyle name="40% - Accent1 2 35 4" xfId="19034" xr:uid="{00000000-0005-0000-0000-0000594A0000}"/>
    <cellStyle name="40% - Accent1 2 35 5" xfId="19035" xr:uid="{00000000-0005-0000-0000-00005A4A0000}"/>
    <cellStyle name="40% - Accent1 2 35 6" xfId="19036" xr:uid="{00000000-0005-0000-0000-00005B4A0000}"/>
    <cellStyle name="40% - Accent1 2 35 7" xfId="19037" xr:uid="{00000000-0005-0000-0000-00005C4A0000}"/>
    <cellStyle name="40% - Accent1 2 35 8" xfId="19038" xr:uid="{00000000-0005-0000-0000-00005D4A0000}"/>
    <cellStyle name="40% - Accent1 2 35 9" xfId="19039" xr:uid="{00000000-0005-0000-0000-00005E4A0000}"/>
    <cellStyle name="40% - Accent1 2 36" xfId="19040" xr:uid="{00000000-0005-0000-0000-00005F4A0000}"/>
    <cellStyle name="40% - Accent1 2 36 10" xfId="19041" xr:uid="{00000000-0005-0000-0000-0000604A0000}"/>
    <cellStyle name="40% - Accent1 2 36 11" xfId="19042" xr:uid="{00000000-0005-0000-0000-0000614A0000}"/>
    <cellStyle name="40% - Accent1 2 36 12" xfId="19043" xr:uid="{00000000-0005-0000-0000-0000624A0000}"/>
    <cellStyle name="40% - Accent1 2 36 13" xfId="19044" xr:uid="{00000000-0005-0000-0000-0000634A0000}"/>
    <cellStyle name="40% - Accent1 2 36 14" xfId="19045" xr:uid="{00000000-0005-0000-0000-0000644A0000}"/>
    <cellStyle name="40% - Accent1 2 36 15" xfId="19046" xr:uid="{00000000-0005-0000-0000-0000654A0000}"/>
    <cellStyle name="40% - Accent1 2 36 16" xfId="19047" xr:uid="{00000000-0005-0000-0000-0000664A0000}"/>
    <cellStyle name="40% - Accent1 2 36 17" xfId="19048" xr:uid="{00000000-0005-0000-0000-0000674A0000}"/>
    <cellStyle name="40% - Accent1 2 36 18" xfId="19049" xr:uid="{00000000-0005-0000-0000-0000684A0000}"/>
    <cellStyle name="40% - Accent1 2 36 19" xfId="19050" xr:uid="{00000000-0005-0000-0000-0000694A0000}"/>
    <cellStyle name="40% - Accent1 2 36 2" xfId="19051" xr:uid="{00000000-0005-0000-0000-00006A4A0000}"/>
    <cellStyle name="40% - Accent1 2 36 3" xfId="19052" xr:uid="{00000000-0005-0000-0000-00006B4A0000}"/>
    <cellStyle name="40% - Accent1 2 36 4" xfId="19053" xr:uid="{00000000-0005-0000-0000-00006C4A0000}"/>
    <cellStyle name="40% - Accent1 2 36 5" xfId="19054" xr:uid="{00000000-0005-0000-0000-00006D4A0000}"/>
    <cellStyle name="40% - Accent1 2 36 6" xfId="19055" xr:uid="{00000000-0005-0000-0000-00006E4A0000}"/>
    <cellStyle name="40% - Accent1 2 36 7" xfId="19056" xr:uid="{00000000-0005-0000-0000-00006F4A0000}"/>
    <cellStyle name="40% - Accent1 2 36 8" xfId="19057" xr:uid="{00000000-0005-0000-0000-0000704A0000}"/>
    <cellStyle name="40% - Accent1 2 36 9" xfId="19058" xr:uid="{00000000-0005-0000-0000-0000714A0000}"/>
    <cellStyle name="40% - Accent1 2 37" xfId="19059" xr:uid="{00000000-0005-0000-0000-0000724A0000}"/>
    <cellStyle name="40% - Accent1 2 37 10" xfId="19060" xr:uid="{00000000-0005-0000-0000-0000734A0000}"/>
    <cellStyle name="40% - Accent1 2 37 11" xfId="19061" xr:uid="{00000000-0005-0000-0000-0000744A0000}"/>
    <cellStyle name="40% - Accent1 2 37 12" xfId="19062" xr:uid="{00000000-0005-0000-0000-0000754A0000}"/>
    <cellStyle name="40% - Accent1 2 37 13" xfId="19063" xr:uid="{00000000-0005-0000-0000-0000764A0000}"/>
    <cellStyle name="40% - Accent1 2 37 14" xfId="19064" xr:uid="{00000000-0005-0000-0000-0000774A0000}"/>
    <cellStyle name="40% - Accent1 2 37 15" xfId="19065" xr:uid="{00000000-0005-0000-0000-0000784A0000}"/>
    <cellStyle name="40% - Accent1 2 37 16" xfId="19066" xr:uid="{00000000-0005-0000-0000-0000794A0000}"/>
    <cellStyle name="40% - Accent1 2 37 17" xfId="19067" xr:uid="{00000000-0005-0000-0000-00007A4A0000}"/>
    <cellStyle name="40% - Accent1 2 37 18" xfId="19068" xr:uid="{00000000-0005-0000-0000-00007B4A0000}"/>
    <cellStyle name="40% - Accent1 2 37 19" xfId="19069" xr:uid="{00000000-0005-0000-0000-00007C4A0000}"/>
    <cellStyle name="40% - Accent1 2 37 2" xfId="19070" xr:uid="{00000000-0005-0000-0000-00007D4A0000}"/>
    <cellStyle name="40% - Accent1 2 37 3" xfId="19071" xr:uid="{00000000-0005-0000-0000-00007E4A0000}"/>
    <cellStyle name="40% - Accent1 2 37 4" xfId="19072" xr:uid="{00000000-0005-0000-0000-00007F4A0000}"/>
    <cellStyle name="40% - Accent1 2 37 5" xfId="19073" xr:uid="{00000000-0005-0000-0000-0000804A0000}"/>
    <cellStyle name="40% - Accent1 2 37 6" xfId="19074" xr:uid="{00000000-0005-0000-0000-0000814A0000}"/>
    <cellStyle name="40% - Accent1 2 37 7" xfId="19075" xr:uid="{00000000-0005-0000-0000-0000824A0000}"/>
    <cellStyle name="40% - Accent1 2 37 8" xfId="19076" xr:uid="{00000000-0005-0000-0000-0000834A0000}"/>
    <cellStyle name="40% - Accent1 2 37 9" xfId="19077" xr:uid="{00000000-0005-0000-0000-0000844A0000}"/>
    <cellStyle name="40% - Accent1 2 38" xfId="19078" xr:uid="{00000000-0005-0000-0000-0000854A0000}"/>
    <cellStyle name="40% - Accent1 2 38 10" xfId="19079" xr:uid="{00000000-0005-0000-0000-0000864A0000}"/>
    <cellStyle name="40% - Accent1 2 38 11" xfId="19080" xr:uid="{00000000-0005-0000-0000-0000874A0000}"/>
    <cellStyle name="40% - Accent1 2 38 12" xfId="19081" xr:uid="{00000000-0005-0000-0000-0000884A0000}"/>
    <cellStyle name="40% - Accent1 2 38 13" xfId="19082" xr:uid="{00000000-0005-0000-0000-0000894A0000}"/>
    <cellStyle name="40% - Accent1 2 38 14" xfId="19083" xr:uid="{00000000-0005-0000-0000-00008A4A0000}"/>
    <cellStyle name="40% - Accent1 2 38 15" xfId="19084" xr:uid="{00000000-0005-0000-0000-00008B4A0000}"/>
    <cellStyle name="40% - Accent1 2 38 16" xfId="19085" xr:uid="{00000000-0005-0000-0000-00008C4A0000}"/>
    <cellStyle name="40% - Accent1 2 38 17" xfId="19086" xr:uid="{00000000-0005-0000-0000-00008D4A0000}"/>
    <cellStyle name="40% - Accent1 2 38 18" xfId="19087" xr:uid="{00000000-0005-0000-0000-00008E4A0000}"/>
    <cellStyle name="40% - Accent1 2 38 19" xfId="19088" xr:uid="{00000000-0005-0000-0000-00008F4A0000}"/>
    <cellStyle name="40% - Accent1 2 38 2" xfId="19089" xr:uid="{00000000-0005-0000-0000-0000904A0000}"/>
    <cellStyle name="40% - Accent1 2 38 3" xfId="19090" xr:uid="{00000000-0005-0000-0000-0000914A0000}"/>
    <cellStyle name="40% - Accent1 2 38 4" xfId="19091" xr:uid="{00000000-0005-0000-0000-0000924A0000}"/>
    <cellStyle name="40% - Accent1 2 38 5" xfId="19092" xr:uid="{00000000-0005-0000-0000-0000934A0000}"/>
    <cellStyle name="40% - Accent1 2 38 6" xfId="19093" xr:uid="{00000000-0005-0000-0000-0000944A0000}"/>
    <cellStyle name="40% - Accent1 2 38 7" xfId="19094" xr:uid="{00000000-0005-0000-0000-0000954A0000}"/>
    <cellStyle name="40% - Accent1 2 38 8" xfId="19095" xr:uid="{00000000-0005-0000-0000-0000964A0000}"/>
    <cellStyle name="40% - Accent1 2 38 9" xfId="19096" xr:uid="{00000000-0005-0000-0000-0000974A0000}"/>
    <cellStyle name="40% - Accent1 2 39" xfId="19097" xr:uid="{00000000-0005-0000-0000-0000984A0000}"/>
    <cellStyle name="40% - Accent1 2 39 10" xfId="19098" xr:uid="{00000000-0005-0000-0000-0000994A0000}"/>
    <cellStyle name="40% - Accent1 2 39 11" xfId="19099" xr:uid="{00000000-0005-0000-0000-00009A4A0000}"/>
    <cellStyle name="40% - Accent1 2 39 12" xfId="19100" xr:uid="{00000000-0005-0000-0000-00009B4A0000}"/>
    <cellStyle name="40% - Accent1 2 39 13" xfId="19101" xr:uid="{00000000-0005-0000-0000-00009C4A0000}"/>
    <cellStyle name="40% - Accent1 2 39 14" xfId="19102" xr:uid="{00000000-0005-0000-0000-00009D4A0000}"/>
    <cellStyle name="40% - Accent1 2 39 15" xfId="19103" xr:uid="{00000000-0005-0000-0000-00009E4A0000}"/>
    <cellStyle name="40% - Accent1 2 39 16" xfId="19104" xr:uid="{00000000-0005-0000-0000-00009F4A0000}"/>
    <cellStyle name="40% - Accent1 2 39 17" xfId="19105" xr:uid="{00000000-0005-0000-0000-0000A04A0000}"/>
    <cellStyle name="40% - Accent1 2 39 18" xfId="19106" xr:uid="{00000000-0005-0000-0000-0000A14A0000}"/>
    <cellStyle name="40% - Accent1 2 39 19" xfId="19107" xr:uid="{00000000-0005-0000-0000-0000A24A0000}"/>
    <cellStyle name="40% - Accent1 2 39 2" xfId="19108" xr:uid="{00000000-0005-0000-0000-0000A34A0000}"/>
    <cellStyle name="40% - Accent1 2 39 3" xfId="19109" xr:uid="{00000000-0005-0000-0000-0000A44A0000}"/>
    <cellStyle name="40% - Accent1 2 39 4" xfId="19110" xr:uid="{00000000-0005-0000-0000-0000A54A0000}"/>
    <cellStyle name="40% - Accent1 2 39 5" xfId="19111" xr:uid="{00000000-0005-0000-0000-0000A64A0000}"/>
    <cellStyle name="40% - Accent1 2 39 6" xfId="19112" xr:uid="{00000000-0005-0000-0000-0000A74A0000}"/>
    <cellStyle name="40% - Accent1 2 39 7" xfId="19113" xr:uid="{00000000-0005-0000-0000-0000A84A0000}"/>
    <cellStyle name="40% - Accent1 2 39 8" xfId="19114" xr:uid="{00000000-0005-0000-0000-0000A94A0000}"/>
    <cellStyle name="40% - Accent1 2 39 9" xfId="19115" xr:uid="{00000000-0005-0000-0000-0000AA4A0000}"/>
    <cellStyle name="40% - Accent1 2 4" xfId="19116" xr:uid="{00000000-0005-0000-0000-0000AB4A0000}"/>
    <cellStyle name="40% - Accent1 2 4 10" xfId="19117" xr:uid="{00000000-0005-0000-0000-0000AC4A0000}"/>
    <cellStyle name="40% - Accent1 2 4 11" xfId="19118" xr:uid="{00000000-0005-0000-0000-0000AD4A0000}"/>
    <cellStyle name="40% - Accent1 2 4 12" xfId="19119" xr:uid="{00000000-0005-0000-0000-0000AE4A0000}"/>
    <cellStyle name="40% - Accent1 2 4 13" xfId="19120" xr:uid="{00000000-0005-0000-0000-0000AF4A0000}"/>
    <cellStyle name="40% - Accent1 2 4 14" xfId="19121" xr:uid="{00000000-0005-0000-0000-0000B04A0000}"/>
    <cellStyle name="40% - Accent1 2 4 15" xfId="19122" xr:uid="{00000000-0005-0000-0000-0000B14A0000}"/>
    <cellStyle name="40% - Accent1 2 4 16" xfId="19123" xr:uid="{00000000-0005-0000-0000-0000B24A0000}"/>
    <cellStyle name="40% - Accent1 2 4 17" xfId="19124" xr:uid="{00000000-0005-0000-0000-0000B34A0000}"/>
    <cellStyle name="40% - Accent1 2 4 18" xfId="19125" xr:uid="{00000000-0005-0000-0000-0000B44A0000}"/>
    <cellStyle name="40% - Accent1 2 4 19" xfId="19126" xr:uid="{00000000-0005-0000-0000-0000B54A0000}"/>
    <cellStyle name="40% - Accent1 2 4 2" xfId="19127" xr:uid="{00000000-0005-0000-0000-0000B64A0000}"/>
    <cellStyle name="40% - Accent1 2 4 3" xfId="19128" xr:uid="{00000000-0005-0000-0000-0000B74A0000}"/>
    <cellStyle name="40% - Accent1 2 4 4" xfId="19129" xr:uid="{00000000-0005-0000-0000-0000B84A0000}"/>
    <cellStyle name="40% - Accent1 2 4 5" xfId="19130" xr:uid="{00000000-0005-0000-0000-0000B94A0000}"/>
    <cellStyle name="40% - Accent1 2 4 6" xfId="19131" xr:uid="{00000000-0005-0000-0000-0000BA4A0000}"/>
    <cellStyle name="40% - Accent1 2 4 7" xfId="19132" xr:uid="{00000000-0005-0000-0000-0000BB4A0000}"/>
    <cellStyle name="40% - Accent1 2 4 8" xfId="19133" xr:uid="{00000000-0005-0000-0000-0000BC4A0000}"/>
    <cellStyle name="40% - Accent1 2 4 9" xfId="19134" xr:uid="{00000000-0005-0000-0000-0000BD4A0000}"/>
    <cellStyle name="40% - Accent1 2 40" xfId="19135" xr:uid="{00000000-0005-0000-0000-0000BE4A0000}"/>
    <cellStyle name="40% - Accent1 2 40 10" xfId="19136" xr:uid="{00000000-0005-0000-0000-0000BF4A0000}"/>
    <cellStyle name="40% - Accent1 2 40 11" xfId="19137" xr:uid="{00000000-0005-0000-0000-0000C04A0000}"/>
    <cellStyle name="40% - Accent1 2 40 12" xfId="19138" xr:uid="{00000000-0005-0000-0000-0000C14A0000}"/>
    <cellStyle name="40% - Accent1 2 40 13" xfId="19139" xr:uid="{00000000-0005-0000-0000-0000C24A0000}"/>
    <cellStyle name="40% - Accent1 2 40 14" xfId="19140" xr:uid="{00000000-0005-0000-0000-0000C34A0000}"/>
    <cellStyle name="40% - Accent1 2 40 15" xfId="19141" xr:uid="{00000000-0005-0000-0000-0000C44A0000}"/>
    <cellStyle name="40% - Accent1 2 40 16" xfId="19142" xr:uid="{00000000-0005-0000-0000-0000C54A0000}"/>
    <cellStyle name="40% - Accent1 2 40 17" xfId="19143" xr:uid="{00000000-0005-0000-0000-0000C64A0000}"/>
    <cellStyle name="40% - Accent1 2 40 18" xfId="19144" xr:uid="{00000000-0005-0000-0000-0000C74A0000}"/>
    <cellStyle name="40% - Accent1 2 40 19" xfId="19145" xr:uid="{00000000-0005-0000-0000-0000C84A0000}"/>
    <cellStyle name="40% - Accent1 2 40 2" xfId="19146" xr:uid="{00000000-0005-0000-0000-0000C94A0000}"/>
    <cellStyle name="40% - Accent1 2 40 3" xfId="19147" xr:uid="{00000000-0005-0000-0000-0000CA4A0000}"/>
    <cellStyle name="40% - Accent1 2 40 4" xfId="19148" xr:uid="{00000000-0005-0000-0000-0000CB4A0000}"/>
    <cellStyle name="40% - Accent1 2 40 5" xfId="19149" xr:uid="{00000000-0005-0000-0000-0000CC4A0000}"/>
    <cellStyle name="40% - Accent1 2 40 6" xfId="19150" xr:uid="{00000000-0005-0000-0000-0000CD4A0000}"/>
    <cellStyle name="40% - Accent1 2 40 7" xfId="19151" xr:uid="{00000000-0005-0000-0000-0000CE4A0000}"/>
    <cellStyle name="40% - Accent1 2 40 8" xfId="19152" xr:uid="{00000000-0005-0000-0000-0000CF4A0000}"/>
    <cellStyle name="40% - Accent1 2 40 9" xfId="19153" xr:uid="{00000000-0005-0000-0000-0000D04A0000}"/>
    <cellStyle name="40% - Accent1 2 41" xfId="19154" xr:uid="{00000000-0005-0000-0000-0000D14A0000}"/>
    <cellStyle name="40% - Accent1 2 41 10" xfId="19155" xr:uid="{00000000-0005-0000-0000-0000D24A0000}"/>
    <cellStyle name="40% - Accent1 2 41 11" xfId="19156" xr:uid="{00000000-0005-0000-0000-0000D34A0000}"/>
    <cellStyle name="40% - Accent1 2 41 12" xfId="19157" xr:uid="{00000000-0005-0000-0000-0000D44A0000}"/>
    <cellStyle name="40% - Accent1 2 41 13" xfId="19158" xr:uid="{00000000-0005-0000-0000-0000D54A0000}"/>
    <cellStyle name="40% - Accent1 2 41 14" xfId="19159" xr:uid="{00000000-0005-0000-0000-0000D64A0000}"/>
    <cellStyle name="40% - Accent1 2 41 15" xfId="19160" xr:uid="{00000000-0005-0000-0000-0000D74A0000}"/>
    <cellStyle name="40% - Accent1 2 41 16" xfId="19161" xr:uid="{00000000-0005-0000-0000-0000D84A0000}"/>
    <cellStyle name="40% - Accent1 2 41 17" xfId="19162" xr:uid="{00000000-0005-0000-0000-0000D94A0000}"/>
    <cellStyle name="40% - Accent1 2 41 18" xfId="19163" xr:uid="{00000000-0005-0000-0000-0000DA4A0000}"/>
    <cellStyle name="40% - Accent1 2 41 19" xfId="19164" xr:uid="{00000000-0005-0000-0000-0000DB4A0000}"/>
    <cellStyle name="40% - Accent1 2 41 2" xfId="19165" xr:uid="{00000000-0005-0000-0000-0000DC4A0000}"/>
    <cellStyle name="40% - Accent1 2 41 3" xfId="19166" xr:uid="{00000000-0005-0000-0000-0000DD4A0000}"/>
    <cellStyle name="40% - Accent1 2 41 4" xfId="19167" xr:uid="{00000000-0005-0000-0000-0000DE4A0000}"/>
    <cellStyle name="40% - Accent1 2 41 5" xfId="19168" xr:uid="{00000000-0005-0000-0000-0000DF4A0000}"/>
    <cellStyle name="40% - Accent1 2 41 6" xfId="19169" xr:uid="{00000000-0005-0000-0000-0000E04A0000}"/>
    <cellStyle name="40% - Accent1 2 41 7" xfId="19170" xr:uid="{00000000-0005-0000-0000-0000E14A0000}"/>
    <cellStyle name="40% - Accent1 2 41 8" xfId="19171" xr:uid="{00000000-0005-0000-0000-0000E24A0000}"/>
    <cellStyle name="40% - Accent1 2 41 9" xfId="19172" xr:uid="{00000000-0005-0000-0000-0000E34A0000}"/>
    <cellStyle name="40% - Accent1 2 42" xfId="19173" xr:uid="{00000000-0005-0000-0000-0000E44A0000}"/>
    <cellStyle name="40% - Accent1 2 42 10" xfId="19174" xr:uid="{00000000-0005-0000-0000-0000E54A0000}"/>
    <cellStyle name="40% - Accent1 2 42 11" xfId="19175" xr:uid="{00000000-0005-0000-0000-0000E64A0000}"/>
    <cellStyle name="40% - Accent1 2 42 12" xfId="19176" xr:uid="{00000000-0005-0000-0000-0000E74A0000}"/>
    <cellStyle name="40% - Accent1 2 42 13" xfId="19177" xr:uid="{00000000-0005-0000-0000-0000E84A0000}"/>
    <cellStyle name="40% - Accent1 2 42 14" xfId="19178" xr:uid="{00000000-0005-0000-0000-0000E94A0000}"/>
    <cellStyle name="40% - Accent1 2 42 15" xfId="19179" xr:uid="{00000000-0005-0000-0000-0000EA4A0000}"/>
    <cellStyle name="40% - Accent1 2 42 16" xfId="19180" xr:uid="{00000000-0005-0000-0000-0000EB4A0000}"/>
    <cellStyle name="40% - Accent1 2 42 17" xfId="19181" xr:uid="{00000000-0005-0000-0000-0000EC4A0000}"/>
    <cellStyle name="40% - Accent1 2 42 18" xfId="19182" xr:uid="{00000000-0005-0000-0000-0000ED4A0000}"/>
    <cellStyle name="40% - Accent1 2 42 19" xfId="19183" xr:uid="{00000000-0005-0000-0000-0000EE4A0000}"/>
    <cellStyle name="40% - Accent1 2 42 2" xfId="19184" xr:uid="{00000000-0005-0000-0000-0000EF4A0000}"/>
    <cellStyle name="40% - Accent1 2 42 3" xfId="19185" xr:uid="{00000000-0005-0000-0000-0000F04A0000}"/>
    <cellStyle name="40% - Accent1 2 42 4" xfId="19186" xr:uid="{00000000-0005-0000-0000-0000F14A0000}"/>
    <cellStyle name="40% - Accent1 2 42 5" xfId="19187" xr:uid="{00000000-0005-0000-0000-0000F24A0000}"/>
    <cellStyle name="40% - Accent1 2 42 6" xfId="19188" xr:uid="{00000000-0005-0000-0000-0000F34A0000}"/>
    <cellStyle name="40% - Accent1 2 42 7" xfId="19189" xr:uid="{00000000-0005-0000-0000-0000F44A0000}"/>
    <cellStyle name="40% - Accent1 2 42 8" xfId="19190" xr:uid="{00000000-0005-0000-0000-0000F54A0000}"/>
    <cellStyle name="40% - Accent1 2 42 9" xfId="19191" xr:uid="{00000000-0005-0000-0000-0000F64A0000}"/>
    <cellStyle name="40% - Accent1 2 43" xfId="19192" xr:uid="{00000000-0005-0000-0000-0000F74A0000}"/>
    <cellStyle name="40% - Accent1 2 43 10" xfId="19193" xr:uid="{00000000-0005-0000-0000-0000F84A0000}"/>
    <cellStyle name="40% - Accent1 2 43 11" xfId="19194" xr:uid="{00000000-0005-0000-0000-0000F94A0000}"/>
    <cellStyle name="40% - Accent1 2 43 12" xfId="19195" xr:uid="{00000000-0005-0000-0000-0000FA4A0000}"/>
    <cellStyle name="40% - Accent1 2 43 13" xfId="19196" xr:uid="{00000000-0005-0000-0000-0000FB4A0000}"/>
    <cellStyle name="40% - Accent1 2 43 14" xfId="19197" xr:uid="{00000000-0005-0000-0000-0000FC4A0000}"/>
    <cellStyle name="40% - Accent1 2 43 15" xfId="19198" xr:uid="{00000000-0005-0000-0000-0000FD4A0000}"/>
    <cellStyle name="40% - Accent1 2 43 16" xfId="19199" xr:uid="{00000000-0005-0000-0000-0000FE4A0000}"/>
    <cellStyle name="40% - Accent1 2 43 17" xfId="19200" xr:uid="{00000000-0005-0000-0000-0000FF4A0000}"/>
    <cellStyle name="40% - Accent1 2 43 18" xfId="19201" xr:uid="{00000000-0005-0000-0000-0000004B0000}"/>
    <cellStyle name="40% - Accent1 2 43 19" xfId="19202" xr:uid="{00000000-0005-0000-0000-0000014B0000}"/>
    <cellStyle name="40% - Accent1 2 43 2" xfId="19203" xr:uid="{00000000-0005-0000-0000-0000024B0000}"/>
    <cellStyle name="40% - Accent1 2 43 3" xfId="19204" xr:uid="{00000000-0005-0000-0000-0000034B0000}"/>
    <cellStyle name="40% - Accent1 2 43 4" xfId="19205" xr:uid="{00000000-0005-0000-0000-0000044B0000}"/>
    <cellStyle name="40% - Accent1 2 43 5" xfId="19206" xr:uid="{00000000-0005-0000-0000-0000054B0000}"/>
    <cellStyle name="40% - Accent1 2 43 6" xfId="19207" xr:uid="{00000000-0005-0000-0000-0000064B0000}"/>
    <cellStyle name="40% - Accent1 2 43 7" xfId="19208" xr:uid="{00000000-0005-0000-0000-0000074B0000}"/>
    <cellStyle name="40% - Accent1 2 43 8" xfId="19209" xr:uid="{00000000-0005-0000-0000-0000084B0000}"/>
    <cellStyle name="40% - Accent1 2 43 9" xfId="19210" xr:uid="{00000000-0005-0000-0000-0000094B0000}"/>
    <cellStyle name="40% - Accent1 2 44" xfId="19211" xr:uid="{00000000-0005-0000-0000-00000A4B0000}"/>
    <cellStyle name="40% - Accent1 2 44 10" xfId="19212" xr:uid="{00000000-0005-0000-0000-00000B4B0000}"/>
    <cellStyle name="40% - Accent1 2 44 11" xfId="19213" xr:uid="{00000000-0005-0000-0000-00000C4B0000}"/>
    <cellStyle name="40% - Accent1 2 44 12" xfId="19214" xr:uid="{00000000-0005-0000-0000-00000D4B0000}"/>
    <cellStyle name="40% - Accent1 2 44 13" xfId="19215" xr:uid="{00000000-0005-0000-0000-00000E4B0000}"/>
    <cellStyle name="40% - Accent1 2 44 14" xfId="19216" xr:uid="{00000000-0005-0000-0000-00000F4B0000}"/>
    <cellStyle name="40% - Accent1 2 44 15" xfId="19217" xr:uid="{00000000-0005-0000-0000-0000104B0000}"/>
    <cellStyle name="40% - Accent1 2 44 16" xfId="19218" xr:uid="{00000000-0005-0000-0000-0000114B0000}"/>
    <cellStyle name="40% - Accent1 2 44 17" xfId="19219" xr:uid="{00000000-0005-0000-0000-0000124B0000}"/>
    <cellStyle name="40% - Accent1 2 44 18" xfId="19220" xr:uid="{00000000-0005-0000-0000-0000134B0000}"/>
    <cellStyle name="40% - Accent1 2 44 19" xfId="19221" xr:uid="{00000000-0005-0000-0000-0000144B0000}"/>
    <cellStyle name="40% - Accent1 2 44 2" xfId="19222" xr:uid="{00000000-0005-0000-0000-0000154B0000}"/>
    <cellStyle name="40% - Accent1 2 44 3" xfId="19223" xr:uid="{00000000-0005-0000-0000-0000164B0000}"/>
    <cellStyle name="40% - Accent1 2 44 4" xfId="19224" xr:uid="{00000000-0005-0000-0000-0000174B0000}"/>
    <cellStyle name="40% - Accent1 2 44 5" xfId="19225" xr:uid="{00000000-0005-0000-0000-0000184B0000}"/>
    <cellStyle name="40% - Accent1 2 44 6" xfId="19226" xr:uid="{00000000-0005-0000-0000-0000194B0000}"/>
    <cellStyle name="40% - Accent1 2 44 7" xfId="19227" xr:uid="{00000000-0005-0000-0000-00001A4B0000}"/>
    <cellStyle name="40% - Accent1 2 44 8" xfId="19228" xr:uid="{00000000-0005-0000-0000-00001B4B0000}"/>
    <cellStyle name="40% - Accent1 2 44 9" xfId="19229" xr:uid="{00000000-0005-0000-0000-00001C4B0000}"/>
    <cellStyle name="40% - Accent1 2 45" xfId="19230" xr:uid="{00000000-0005-0000-0000-00001D4B0000}"/>
    <cellStyle name="40% - Accent1 2 45 10" xfId="19231" xr:uid="{00000000-0005-0000-0000-00001E4B0000}"/>
    <cellStyle name="40% - Accent1 2 45 11" xfId="19232" xr:uid="{00000000-0005-0000-0000-00001F4B0000}"/>
    <cellStyle name="40% - Accent1 2 45 12" xfId="19233" xr:uid="{00000000-0005-0000-0000-0000204B0000}"/>
    <cellStyle name="40% - Accent1 2 45 13" xfId="19234" xr:uid="{00000000-0005-0000-0000-0000214B0000}"/>
    <cellStyle name="40% - Accent1 2 45 14" xfId="19235" xr:uid="{00000000-0005-0000-0000-0000224B0000}"/>
    <cellStyle name="40% - Accent1 2 45 15" xfId="19236" xr:uid="{00000000-0005-0000-0000-0000234B0000}"/>
    <cellStyle name="40% - Accent1 2 45 16" xfId="19237" xr:uid="{00000000-0005-0000-0000-0000244B0000}"/>
    <cellStyle name="40% - Accent1 2 45 17" xfId="19238" xr:uid="{00000000-0005-0000-0000-0000254B0000}"/>
    <cellStyle name="40% - Accent1 2 45 18" xfId="19239" xr:uid="{00000000-0005-0000-0000-0000264B0000}"/>
    <cellStyle name="40% - Accent1 2 45 19" xfId="19240" xr:uid="{00000000-0005-0000-0000-0000274B0000}"/>
    <cellStyle name="40% - Accent1 2 45 2" xfId="19241" xr:uid="{00000000-0005-0000-0000-0000284B0000}"/>
    <cellStyle name="40% - Accent1 2 45 3" xfId="19242" xr:uid="{00000000-0005-0000-0000-0000294B0000}"/>
    <cellStyle name="40% - Accent1 2 45 4" xfId="19243" xr:uid="{00000000-0005-0000-0000-00002A4B0000}"/>
    <cellStyle name="40% - Accent1 2 45 5" xfId="19244" xr:uid="{00000000-0005-0000-0000-00002B4B0000}"/>
    <cellStyle name="40% - Accent1 2 45 6" xfId="19245" xr:uid="{00000000-0005-0000-0000-00002C4B0000}"/>
    <cellStyle name="40% - Accent1 2 45 7" xfId="19246" xr:uid="{00000000-0005-0000-0000-00002D4B0000}"/>
    <cellStyle name="40% - Accent1 2 45 8" xfId="19247" xr:uid="{00000000-0005-0000-0000-00002E4B0000}"/>
    <cellStyle name="40% - Accent1 2 45 9" xfId="19248" xr:uid="{00000000-0005-0000-0000-00002F4B0000}"/>
    <cellStyle name="40% - Accent1 2 46" xfId="19249" xr:uid="{00000000-0005-0000-0000-0000304B0000}"/>
    <cellStyle name="40% - Accent1 2 46 10" xfId="19250" xr:uid="{00000000-0005-0000-0000-0000314B0000}"/>
    <cellStyle name="40% - Accent1 2 46 11" xfId="19251" xr:uid="{00000000-0005-0000-0000-0000324B0000}"/>
    <cellStyle name="40% - Accent1 2 46 12" xfId="19252" xr:uid="{00000000-0005-0000-0000-0000334B0000}"/>
    <cellStyle name="40% - Accent1 2 46 13" xfId="19253" xr:uid="{00000000-0005-0000-0000-0000344B0000}"/>
    <cellStyle name="40% - Accent1 2 46 14" xfId="19254" xr:uid="{00000000-0005-0000-0000-0000354B0000}"/>
    <cellStyle name="40% - Accent1 2 46 15" xfId="19255" xr:uid="{00000000-0005-0000-0000-0000364B0000}"/>
    <cellStyle name="40% - Accent1 2 46 16" xfId="19256" xr:uid="{00000000-0005-0000-0000-0000374B0000}"/>
    <cellStyle name="40% - Accent1 2 46 17" xfId="19257" xr:uid="{00000000-0005-0000-0000-0000384B0000}"/>
    <cellStyle name="40% - Accent1 2 46 18" xfId="19258" xr:uid="{00000000-0005-0000-0000-0000394B0000}"/>
    <cellStyle name="40% - Accent1 2 46 19" xfId="19259" xr:uid="{00000000-0005-0000-0000-00003A4B0000}"/>
    <cellStyle name="40% - Accent1 2 46 2" xfId="19260" xr:uid="{00000000-0005-0000-0000-00003B4B0000}"/>
    <cellStyle name="40% - Accent1 2 46 3" xfId="19261" xr:uid="{00000000-0005-0000-0000-00003C4B0000}"/>
    <cellStyle name="40% - Accent1 2 46 4" xfId="19262" xr:uid="{00000000-0005-0000-0000-00003D4B0000}"/>
    <cellStyle name="40% - Accent1 2 46 5" xfId="19263" xr:uid="{00000000-0005-0000-0000-00003E4B0000}"/>
    <cellStyle name="40% - Accent1 2 46 6" xfId="19264" xr:uid="{00000000-0005-0000-0000-00003F4B0000}"/>
    <cellStyle name="40% - Accent1 2 46 7" xfId="19265" xr:uid="{00000000-0005-0000-0000-0000404B0000}"/>
    <cellStyle name="40% - Accent1 2 46 8" xfId="19266" xr:uid="{00000000-0005-0000-0000-0000414B0000}"/>
    <cellStyle name="40% - Accent1 2 46 9" xfId="19267" xr:uid="{00000000-0005-0000-0000-0000424B0000}"/>
    <cellStyle name="40% - Accent1 2 47" xfId="19268" xr:uid="{00000000-0005-0000-0000-0000434B0000}"/>
    <cellStyle name="40% - Accent1 2 47 10" xfId="19269" xr:uid="{00000000-0005-0000-0000-0000444B0000}"/>
    <cellStyle name="40% - Accent1 2 47 11" xfId="19270" xr:uid="{00000000-0005-0000-0000-0000454B0000}"/>
    <cellStyle name="40% - Accent1 2 47 12" xfId="19271" xr:uid="{00000000-0005-0000-0000-0000464B0000}"/>
    <cellStyle name="40% - Accent1 2 47 13" xfId="19272" xr:uid="{00000000-0005-0000-0000-0000474B0000}"/>
    <cellStyle name="40% - Accent1 2 47 14" xfId="19273" xr:uid="{00000000-0005-0000-0000-0000484B0000}"/>
    <cellStyle name="40% - Accent1 2 47 15" xfId="19274" xr:uid="{00000000-0005-0000-0000-0000494B0000}"/>
    <cellStyle name="40% - Accent1 2 47 16" xfId="19275" xr:uid="{00000000-0005-0000-0000-00004A4B0000}"/>
    <cellStyle name="40% - Accent1 2 47 17" xfId="19276" xr:uid="{00000000-0005-0000-0000-00004B4B0000}"/>
    <cellStyle name="40% - Accent1 2 47 18" xfId="19277" xr:uid="{00000000-0005-0000-0000-00004C4B0000}"/>
    <cellStyle name="40% - Accent1 2 47 19" xfId="19278" xr:uid="{00000000-0005-0000-0000-00004D4B0000}"/>
    <cellStyle name="40% - Accent1 2 47 2" xfId="19279" xr:uid="{00000000-0005-0000-0000-00004E4B0000}"/>
    <cellStyle name="40% - Accent1 2 47 3" xfId="19280" xr:uid="{00000000-0005-0000-0000-00004F4B0000}"/>
    <cellStyle name="40% - Accent1 2 47 4" xfId="19281" xr:uid="{00000000-0005-0000-0000-0000504B0000}"/>
    <cellStyle name="40% - Accent1 2 47 5" xfId="19282" xr:uid="{00000000-0005-0000-0000-0000514B0000}"/>
    <cellStyle name="40% - Accent1 2 47 6" xfId="19283" xr:uid="{00000000-0005-0000-0000-0000524B0000}"/>
    <cellStyle name="40% - Accent1 2 47 7" xfId="19284" xr:uid="{00000000-0005-0000-0000-0000534B0000}"/>
    <cellStyle name="40% - Accent1 2 47 8" xfId="19285" xr:uid="{00000000-0005-0000-0000-0000544B0000}"/>
    <cellStyle name="40% - Accent1 2 47 9" xfId="19286" xr:uid="{00000000-0005-0000-0000-0000554B0000}"/>
    <cellStyle name="40% - Accent1 2 48" xfId="19287" xr:uid="{00000000-0005-0000-0000-0000564B0000}"/>
    <cellStyle name="40% - Accent1 2 48 10" xfId="19288" xr:uid="{00000000-0005-0000-0000-0000574B0000}"/>
    <cellStyle name="40% - Accent1 2 48 11" xfId="19289" xr:uid="{00000000-0005-0000-0000-0000584B0000}"/>
    <cellStyle name="40% - Accent1 2 48 12" xfId="19290" xr:uid="{00000000-0005-0000-0000-0000594B0000}"/>
    <cellStyle name="40% - Accent1 2 48 13" xfId="19291" xr:uid="{00000000-0005-0000-0000-00005A4B0000}"/>
    <cellStyle name="40% - Accent1 2 48 14" xfId="19292" xr:uid="{00000000-0005-0000-0000-00005B4B0000}"/>
    <cellStyle name="40% - Accent1 2 48 15" xfId="19293" xr:uid="{00000000-0005-0000-0000-00005C4B0000}"/>
    <cellStyle name="40% - Accent1 2 48 16" xfId="19294" xr:uid="{00000000-0005-0000-0000-00005D4B0000}"/>
    <cellStyle name="40% - Accent1 2 48 17" xfId="19295" xr:uid="{00000000-0005-0000-0000-00005E4B0000}"/>
    <cellStyle name="40% - Accent1 2 48 18" xfId="19296" xr:uid="{00000000-0005-0000-0000-00005F4B0000}"/>
    <cellStyle name="40% - Accent1 2 48 19" xfId="19297" xr:uid="{00000000-0005-0000-0000-0000604B0000}"/>
    <cellStyle name="40% - Accent1 2 48 2" xfId="19298" xr:uid="{00000000-0005-0000-0000-0000614B0000}"/>
    <cellStyle name="40% - Accent1 2 48 3" xfId="19299" xr:uid="{00000000-0005-0000-0000-0000624B0000}"/>
    <cellStyle name="40% - Accent1 2 48 4" xfId="19300" xr:uid="{00000000-0005-0000-0000-0000634B0000}"/>
    <cellStyle name="40% - Accent1 2 48 5" xfId="19301" xr:uid="{00000000-0005-0000-0000-0000644B0000}"/>
    <cellStyle name="40% - Accent1 2 48 6" xfId="19302" xr:uid="{00000000-0005-0000-0000-0000654B0000}"/>
    <cellStyle name="40% - Accent1 2 48 7" xfId="19303" xr:uid="{00000000-0005-0000-0000-0000664B0000}"/>
    <cellStyle name="40% - Accent1 2 48 8" xfId="19304" xr:uid="{00000000-0005-0000-0000-0000674B0000}"/>
    <cellStyle name="40% - Accent1 2 48 9" xfId="19305" xr:uid="{00000000-0005-0000-0000-0000684B0000}"/>
    <cellStyle name="40% - Accent1 2 49" xfId="19306" xr:uid="{00000000-0005-0000-0000-0000694B0000}"/>
    <cellStyle name="40% - Accent1 2 49 10" xfId="19307" xr:uid="{00000000-0005-0000-0000-00006A4B0000}"/>
    <cellStyle name="40% - Accent1 2 49 11" xfId="19308" xr:uid="{00000000-0005-0000-0000-00006B4B0000}"/>
    <cellStyle name="40% - Accent1 2 49 12" xfId="19309" xr:uid="{00000000-0005-0000-0000-00006C4B0000}"/>
    <cellStyle name="40% - Accent1 2 49 13" xfId="19310" xr:uid="{00000000-0005-0000-0000-00006D4B0000}"/>
    <cellStyle name="40% - Accent1 2 49 14" xfId="19311" xr:uid="{00000000-0005-0000-0000-00006E4B0000}"/>
    <cellStyle name="40% - Accent1 2 49 15" xfId="19312" xr:uid="{00000000-0005-0000-0000-00006F4B0000}"/>
    <cellStyle name="40% - Accent1 2 49 16" xfId="19313" xr:uid="{00000000-0005-0000-0000-0000704B0000}"/>
    <cellStyle name="40% - Accent1 2 49 17" xfId="19314" xr:uid="{00000000-0005-0000-0000-0000714B0000}"/>
    <cellStyle name="40% - Accent1 2 49 18" xfId="19315" xr:uid="{00000000-0005-0000-0000-0000724B0000}"/>
    <cellStyle name="40% - Accent1 2 49 19" xfId="19316" xr:uid="{00000000-0005-0000-0000-0000734B0000}"/>
    <cellStyle name="40% - Accent1 2 49 2" xfId="19317" xr:uid="{00000000-0005-0000-0000-0000744B0000}"/>
    <cellStyle name="40% - Accent1 2 49 3" xfId="19318" xr:uid="{00000000-0005-0000-0000-0000754B0000}"/>
    <cellStyle name="40% - Accent1 2 49 4" xfId="19319" xr:uid="{00000000-0005-0000-0000-0000764B0000}"/>
    <cellStyle name="40% - Accent1 2 49 5" xfId="19320" xr:uid="{00000000-0005-0000-0000-0000774B0000}"/>
    <cellStyle name="40% - Accent1 2 49 6" xfId="19321" xr:uid="{00000000-0005-0000-0000-0000784B0000}"/>
    <cellStyle name="40% - Accent1 2 49 7" xfId="19322" xr:uid="{00000000-0005-0000-0000-0000794B0000}"/>
    <cellStyle name="40% - Accent1 2 49 8" xfId="19323" xr:uid="{00000000-0005-0000-0000-00007A4B0000}"/>
    <cellStyle name="40% - Accent1 2 49 9" xfId="19324" xr:uid="{00000000-0005-0000-0000-00007B4B0000}"/>
    <cellStyle name="40% - Accent1 2 5" xfId="19325" xr:uid="{00000000-0005-0000-0000-00007C4B0000}"/>
    <cellStyle name="40% - Accent1 2 5 10" xfId="19326" xr:uid="{00000000-0005-0000-0000-00007D4B0000}"/>
    <cellStyle name="40% - Accent1 2 5 11" xfId="19327" xr:uid="{00000000-0005-0000-0000-00007E4B0000}"/>
    <cellStyle name="40% - Accent1 2 5 12" xfId="19328" xr:uid="{00000000-0005-0000-0000-00007F4B0000}"/>
    <cellStyle name="40% - Accent1 2 5 13" xfId="19329" xr:uid="{00000000-0005-0000-0000-0000804B0000}"/>
    <cellStyle name="40% - Accent1 2 5 14" xfId="19330" xr:uid="{00000000-0005-0000-0000-0000814B0000}"/>
    <cellStyle name="40% - Accent1 2 5 15" xfId="19331" xr:uid="{00000000-0005-0000-0000-0000824B0000}"/>
    <cellStyle name="40% - Accent1 2 5 16" xfId="19332" xr:uid="{00000000-0005-0000-0000-0000834B0000}"/>
    <cellStyle name="40% - Accent1 2 5 17" xfId="19333" xr:uid="{00000000-0005-0000-0000-0000844B0000}"/>
    <cellStyle name="40% - Accent1 2 5 18" xfId="19334" xr:uid="{00000000-0005-0000-0000-0000854B0000}"/>
    <cellStyle name="40% - Accent1 2 5 19" xfId="19335" xr:uid="{00000000-0005-0000-0000-0000864B0000}"/>
    <cellStyle name="40% - Accent1 2 5 2" xfId="19336" xr:uid="{00000000-0005-0000-0000-0000874B0000}"/>
    <cellStyle name="40% - Accent1 2 5 3" xfId="19337" xr:uid="{00000000-0005-0000-0000-0000884B0000}"/>
    <cellStyle name="40% - Accent1 2 5 4" xfId="19338" xr:uid="{00000000-0005-0000-0000-0000894B0000}"/>
    <cellStyle name="40% - Accent1 2 5 5" xfId="19339" xr:uid="{00000000-0005-0000-0000-00008A4B0000}"/>
    <cellStyle name="40% - Accent1 2 5 6" xfId="19340" xr:uid="{00000000-0005-0000-0000-00008B4B0000}"/>
    <cellStyle name="40% - Accent1 2 5 7" xfId="19341" xr:uid="{00000000-0005-0000-0000-00008C4B0000}"/>
    <cellStyle name="40% - Accent1 2 5 8" xfId="19342" xr:uid="{00000000-0005-0000-0000-00008D4B0000}"/>
    <cellStyle name="40% - Accent1 2 5 9" xfId="19343" xr:uid="{00000000-0005-0000-0000-00008E4B0000}"/>
    <cellStyle name="40% - Accent1 2 50" xfId="19344" xr:uid="{00000000-0005-0000-0000-00008F4B0000}"/>
    <cellStyle name="40% - Accent1 2 50 10" xfId="19345" xr:uid="{00000000-0005-0000-0000-0000904B0000}"/>
    <cellStyle name="40% - Accent1 2 50 11" xfId="19346" xr:uid="{00000000-0005-0000-0000-0000914B0000}"/>
    <cellStyle name="40% - Accent1 2 50 12" xfId="19347" xr:uid="{00000000-0005-0000-0000-0000924B0000}"/>
    <cellStyle name="40% - Accent1 2 50 13" xfId="19348" xr:uid="{00000000-0005-0000-0000-0000934B0000}"/>
    <cellStyle name="40% - Accent1 2 50 14" xfId="19349" xr:uid="{00000000-0005-0000-0000-0000944B0000}"/>
    <cellStyle name="40% - Accent1 2 50 15" xfId="19350" xr:uid="{00000000-0005-0000-0000-0000954B0000}"/>
    <cellStyle name="40% - Accent1 2 50 16" xfId="19351" xr:uid="{00000000-0005-0000-0000-0000964B0000}"/>
    <cellStyle name="40% - Accent1 2 50 17" xfId="19352" xr:uid="{00000000-0005-0000-0000-0000974B0000}"/>
    <cellStyle name="40% - Accent1 2 50 18" xfId="19353" xr:uid="{00000000-0005-0000-0000-0000984B0000}"/>
    <cellStyle name="40% - Accent1 2 50 19" xfId="19354" xr:uid="{00000000-0005-0000-0000-0000994B0000}"/>
    <cellStyle name="40% - Accent1 2 50 2" xfId="19355" xr:uid="{00000000-0005-0000-0000-00009A4B0000}"/>
    <cellStyle name="40% - Accent1 2 50 3" xfId="19356" xr:uid="{00000000-0005-0000-0000-00009B4B0000}"/>
    <cellStyle name="40% - Accent1 2 50 4" xfId="19357" xr:uid="{00000000-0005-0000-0000-00009C4B0000}"/>
    <cellStyle name="40% - Accent1 2 50 5" xfId="19358" xr:uid="{00000000-0005-0000-0000-00009D4B0000}"/>
    <cellStyle name="40% - Accent1 2 50 6" xfId="19359" xr:uid="{00000000-0005-0000-0000-00009E4B0000}"/>
    <cellStyle name="40% - Accent1 2 50 7" xfId="19360" xr:uid="{00000000-0005-0000-0000-00009F4B0000}"/>
    <cellStyle name="40% - Accent1 2 50 8" xfId="19361" xr:uid="{00000000-0005-0000-0000-0000A04B0000}"/>
    <cellStyle name="40% - Accent1 2 50 9" xfId="19362" xr:uid="{00000000-0005-0000-0000-0000A14B0000}"/>
    <cellStyle name="40% - Accent1 2 51" xfId="19363" xr:uid="{00000000-0005-0000-0000-0000A24B0000}"/>
    <cellStyle name="40% - Accent1 2 51 10" xfId="19364" xr:uid="{00000000-0005-0000-0000-0000A34B0000}"/>
    <cellStyle name="40% - Accent1 2 51 11" xfId="19365" xr:uid="{00000000-0005-0000-0000-0000A44B0000}"/>
    <cellStyle name="40% - Accent1 2 51 12" xfId="19366" xr:uid="{00000000-0005-0000-0000-0000A54B0000}"/>
    <cellStyle name="40% - Accent1 2 51 13" xfId="19367" xr:uid="{00000000-0005-0000-0000-0000A64B0000}"/>
    <cellStyle name="40% - Accent1 2 51 14" xfId="19368" xr:uid="{00000000-0005-0000-0000-0000A74B0000}"/>
    <cellStyle name="40% - Accent1 2 51 15" xfId="19369" xr:uid="{00000000-0005-0000-0000-0000A84B0000}"/>
    <cellStyle name="40% - Accent1 2 51 16" xfId="19370" xr:uid="{00000000-0005-0000-0000-0000A94B0000}"/>
    <cellStyle name="40% - Accent1 2 51 17" xfId="19371" xr:uid="{00000000-0005-0000-0000-0000AA4B0000}"/>
    <cellStyle name="40% - Accent1 2 51 18" xfId="19372" xr:uid="{00000000-0005-0000-0000-0000AB4B0000}"/>
    <cellStyle name="40% - Accent1 2 51 19" xfId="19373" xr:uid="{00000000-0005-0000-0000-0000AC4B0000}"/>
    <cellStyle name="40% - Accent1 2 51 2" xfId="19374" xr:uid="{00000000-0005-0000-0000-0000AD4B0000}"/>
    <cellStyle name="40% - Accent1 2 51 3" xfId="19375" xr:uid="{00000000-0005-0000-0000-0000AE4B0000}"/>
    <cellStyle name="40% - Accent1 2 51 4" xfId="19376" xr:uid="{00000000-0005-0000-0000-0000AF4B0000}"/>
    <cellStyle name="40% - Accent1 2 51 5" xfId="19377" xr:uid="{00000000-0005-0000-0000-0000B04B0000}"/>
    <cellStyle name="40% - Accent1 2 51 6" xfId="19378" xr:uid="{00000000-0005-0000-0000-0000B14B0000}"/>
    <cellStyle name="40% - Accent1 2 51 7" xfId="19379" xr:uid="{00000000-0005-0000-0000-0000B24B0000}"/>
    <cellStyle name="40% - Accent1 2 51 8" xfId="19380" xr:uid="{00000000-0005-0000-0000-0000B34B0000}"/>
    <cellStyle name="40% - Accent1 2 51 9" xfId="19381" xr:uid="{00000000-0005-0000-0000-0000B44B0000}"/>
    <cellStyle name="40% - Accent1 2 52" xfId="19382" xr:uid="{00000000-0005-0000-0000-0000B54B0000}"/>
    <cellStyle name="40% - Accent1 2 52 10" xfId="19383" xr:uid="{00000000-0005-0000-0000-0000B64B0000}"/>
    <cellStyle name="40% - Accent1 2 52 11" xfId="19384" xr:uid="{00000000-0005-0000-0000-0000B74B0000}"/>
    <cellStyle name="40% - Accent1 2 52 12" xfId="19385" xr:uid="{00000000-0005-0000-0000-0000B84B0000}"/>
    <cellStyle name="40% - Accent1 2 52 13" xfId="19386" xr:uid="{00000000-0005-0000-0000-0000B94B0000}"/>
    <cellStyle name="40% - Accent1 2 52 14" xfId="19387" xr:uid="{00000000-0005-0000-0000-0000BA4B0000}"/>
    <cellStyle name="40% - Accent1 2 52 15" xfId="19388" xr:uid="{00000000-0005-0000-0000-0000BB4B0000}"/>
    <cellStyle name="40% - Accent1 2 52 16" xfId="19389" xr:uid="{00000000-0005-0000-0000-0000BC4B0000}"/>
    <cellStyle name="40% - Accent1 2 52 17" xfId="19390" xr:uid="{00000000-0005-0000-0000-0000BD4B0000}"/>
    <cellStyle name="40% - Accent1 2 52 18" xfId="19391" xr:uid="{00000000-0005-0000-0000-0000BE4B0000}"/>
    <cellStyle name="40% - Accent1 2 52 19" xfId="19392" xr:uid="{00000000-0005-0000-0000-0000BF4B0000}"/>
    <cellStyle name="40% - Accent1 2 52 2" xfId="19393" xr:uid="{00000000-0005-0000-0000-0000C04B0000}"/>
    <cellStyle name="40% - Accent1 2 52 3" xfId="19394" xr:uid="{00000000-0005-0000-0000-0000C14B0000}"/>
    <cellStyle name="40% - Accent1 2 52 4" xfId="19395" xr:uid="{00000000-0005-0000-0000-0000C24B0000}"/>
    <cellStyle name="40% - Accent1 2 52 5" xfId="19396" xr:uid="{00000000-0005-0000-0000-0000C34B0000}"/>
    <cellStyle name="40% - Accent1 2 52 6" xfId="19397" xr:uid="{00000000-0005-0000-0000-0000C44B0000}"/>
    <cellStyle name="40% - Accent1 2 52 7" xfId="19398" xr:uid="{00000000-0005-0000-0000-0000C54B0000}"/>
    <cellStyle name="40% - Accent1 2 52 8" xfId="19399" xr:uid="{00000000-0005-0000-0000-0000C64B0000}"/>
    <cellStyle name="40% - Accent1 2 52 9" xfId="19400" xr:uid="{00000000-0005-0000-0000-0000C74B0000}"/>
    <cellStyle name="40% - Accent1 2 53" xfId="19401" xr:uid="{00000000-0005-0000-0000-0000C84B0000}"/>
    <cellStyle name="40% - Accent1 2 53 10" xfId="19402" xr:uid="{00000000-0005-0000-0000-0000C94B0000}"/>
    <cellStyle name="40% - Accent1 2 53 11" xfId="19403" xr:uid="{00000000-0005-0000-0000-0000CA4B0000}"/>
    <cellStyle name="40% - Accent1 2 53 12" xfId="19404" xr:uid="{00000000-0005-0000-0000-0000CB4B0000}"/>
    <cellStyle name="40% - Accent1 2 53 13" xfId="19405" xr:uid="{00000000-0005-0000-0000-0000CC4B0000}"/>
    <cellStyle name="40% - Accent1 2 53 14" xfId="19406" xr:uid="{00000000-0005-0000-0000-0000CD4B0000}"/>
    <cellStyle name="40% - Accent1 2 53 15" xfId="19407" xr:uid="{00000000-0005-0000-0000-0000CE4B0000}"/>
    <cellStyle name="40% - Accent1 2 53 16" xfId="19408" xr:uid="{00000000-0005-0000-0000-0000CF4B0000}"/>
    <cellStyle name="40% - Accent1 2 53 17" xfId="19409" xr:uid="{00000000-0005-0000-0000-0000D04B0000}"/>
    <cellStyle name="40% - Accent1 2 53 18" xfId="19410" xr:uid="{00000000-0005-0000-0000-0000D14B0000}"/>
    <cellStyle name="40% - Accent1 2 53 19" xfId="19411" xr:uid="{00000000-0005-0000-0000-0000D24B0000}"/>
    <cellStyle name="40% - Accent1 2 53 2" xfId="19412" xr:uid="{00000000-0005-0000-0000-0000D34B0000}"/>
    <cellStyle name="40% - Accent1 2 53 3" xfId="19413" xr:uid="{00000000-0005-0000-0000-0000D44B0000}"/>
    <cellStyle name="40% - Accent1 2 53 4" xfId="19414" xr:uid="{00000000-0005-0000-0000-0000D54B0000}"/>
    <cellStyle name="40% - Accent1 2 53 5" xfId="19415" xr:uid="{00000000-0005-0000-0000-0000D64B0000}"/>
    <cellStyle name="40% - Accent1 2 53 6" xfId="19416" xr:uid="{00000000-0005-0000-0000-0000D74B0000}"/>
    <cellStyle name="40% - Accent1 2 53 7" xfId="19417" xr:uid="{00000000-0005-0000-0000-0000D84B0000}"/>
    <cellStyle name="40% - Accent1 2 53 8" xfId="19418" xr:uid="{00000000-0005-0000-0000-0000D94B0000}"/>
    <cellStyle name="40% - Accent1 2 53 9" xfId="19419" xr:uid="{00000000-0005-0000-0000-0000DA4B0000}"/>
    <cellStyle name="40% - Accent1 2 54" xfId="19420" xr:uid="{00000000-0005-0000-0000-0000DB4B0000}"/>
    <cellStyle name="40% - Accent1 2 54 10" xfId="19421" xr:uid="{00000000-0005-0000-0000-0000DC4B0000}"/>
    <cellStyle name="40% - Accent1 2 54 11" xfId="19422" xr:uid="{00000000-0005-0000-0000-0000DD4B0000}"/>
    <cellStyle name="40% - Accent1 2 54 12" xfId="19423" xr:uid="{00000000-0005-0000-0000-0000DE4B0000}"/>
    <cellStyle name="40% - Accent1 2 54 13" xfId="19424" xr:uid="{00000000-0005-0000-0000-0000DF4B0000}"/>
    <cellStyle name="40% - Accent1 2 54 14" xfId="19425" xr:uid="{00000000-0005-0000-0000-0000E04B0000}"/>
    <cellStyle name="40% - Accent1 2 54 15" xfId="19426" xr:uid="{00000000-0005-0000-0000-0000E14B0000}"/>
    <cellStyle name="40% - Accent1 2 54 16" xfId="19427" xr:uid="{00000000-0005-0000-0000-0000E24B0000}"/>
    <cellStyle name="40% - Accent1 2 54 17" xfId="19428" xr:uid="{00000000-0005-0000-0000-0000E34B0000}"/>
    <cellStyle name="40% - Accent1 2 54 18" xfId="19429" xr:uid="{00000000-0005-0000-0000-0000E44B0000}"/>
    <cellStyle name="40% - Accent1 2 54 19" xfId="19430" xr:uid="{00000000-0005-0000-0000-0000E54B0000}"/>
    <cellStyle name="40% - Accent1 2 54 2" xfId="19431" xr:uid="{00000000-0005-0000-0000-0000E64B0000}"/>
    <cellStyle name="40% - Accent1 2 54 3" xfId="19432" xr:uid="{00000000-0005-0000-0000-0000E74B0000}"/>
    <cellStyle name="40% - Accent1 2 54 4" xfId="19433" xr:uid="{00000000-0005-0000-0000-0000E84B0000}"/>
    <cellStyle name="40% - Accent1 2 54 5" xfId="19434" xr:uid="{00000000-0005-0000-0000-0000E94B0000}"/>
    <cellStyle name="40% - Accent1 2 54 6" xfId="19435" xr:uid="{00000000-0005-0000-0000-0000EA4B0000}"/>
    <cellStyle name="40% - Accent1 2 54 7" xfId="19436" xr:uid="{00000000-0005-0000-0000-0000EB4B0000}"/>
    <cellStyle name="40% - Accent1 2 54 8" xfId="19437" xr:uid="{00000000-0005-0000-0000-0000EC4B0000}"/>
    <cellStyle name="40% - Accent1 2 54 9" xfId="19438" xr:uid="{00000000-0005-0000-0000-0000ED4B0000}"/>
    <cellStyle name="40% - Accent1 2 55" xfId="19439" xr:uid="{00000000-0005-0000-0000-0000EE4B0000}"/>
    <cellStyle name="40% - Accent1 2 55 10" xfId="19440" xr:uid="{00000000-0005-0000-0000-0000EF4B0000}"/>
    <cellStyle name="40% - Accent1 2 55 11" xfId="19441" xr:uid="{00000000-0005-0000-0000-0000F04B0000}"/>
    <cellStyle name="40% - Accent1 2 55 12" xfId="19442" xr:uid="{00000000-0005-0000-0000-0000F14B0000}"/>
    <cellStyle name="40% - Accent1 2 55 13" xfId="19443" xr:uid="{00000000-0005-0000-0000-0000F24B0000}"/>
    <cellStyle name="40% - Accent1 2 55 14" xfId="19444" xr:uid="{00000000-0005-0000-0000-0000F34B0000}"/>
    <cellStyle name="40% - Accent1 2 55 15" xfId="19445" xr:uid="{00000000-0005-0000-0000-0000F44B0000}"/>
    <cellStyle name="40% - Accent1 2 55 16" xfId="19446" xr:uid="{00000000-0005-0000-0000-0000F54B0000}"/>
    <cellStyle name="40% - Accent1 2 55 17" xfId="19447" xr:uid="{00000000-0005-0000-0000-0000F64B0000}"/>
    <cellStyle name="40% - Accent1 2 55 18" xfId="19448" xr:uid="{00000000-0005-0000-0000-0000F74B0000}"/>
    <cellStyle name="40% - Accent1 2 55 19" xfId="19449" xr:uid="{00000000-0005-0000-0000-0000F84B0000}"/>
    <cellStyle name="40% - Accent1 2 55 2" xfId="19450" xr:uid="{00000000-0005-0000-0000-0000F94B0000}"/>
    <cellStyle name="40% - Accent1 2 55 3" xfId="19451" xr:uid="{00000000-0005-0000-0000-0000FA4B0000}"/>
    <cellStyle name="40% - Accent1 2 55 4" xfId="19452" xr:uid="{00000000-0005-0000-0000-0000FB4B0000}"/>
    <cellStyle name="40% - Accent1 2 55 5" xfId="19453" xr:uid="{00000000-0005-0000-0000-0000FC4B0000}"/>
    <cellStyle name="40% - Accent1 2 55 6" xfId="19454" xr:uid="{00000000-0005-0000-0000-0000FD4B0000}"/>
    <cellStyle name="40% - Accent1 2 55 7" xfId="19455" xr:uid="{00000000-0005-0000-0000-0000FE4B0000}"/>
    <cellStyle name="40% - Accent1 2 55 8" xfId="19456" xr:uid="{00000000-0005-0000-0000-0000FF4B0000}"/>
    <cellStyle name="40% - Accent1 2 55 9" xfId="19457" xr:uid="{00000000-0005-0000-0000-0000004C0000}"/>
    <cellStyle name="40% - Accent1 2 56" xfId="19458" xr:uid="{00000000-0005-0000-0000-0000014C0000}"/>
    <cellStyle name="40% - Accent1 2 56 10" xfId="19459" xr:uid="{00000000-0005-0000-0000-0000024C0000}"/>
    <cellStyle name="40% - Accent1 2 56 11" xfId="19460" xr:uid="{00000000-0005-0000-0000-0000034C0000}"/>
    <cellStyle name="40% - Accent1 2 56 12" xfId="19461" xr:uid="{00000000-0005-0000-0000-0000044C0000}"/>
    <cellStyle name="40% - Accent1 2 56 13" xfId="19462" xr:uid="{00000000-0005-0000-0000-0000054C0000}"/>
    <cellStyle name="40% - Accent1 2 56 14" xfId="19463" xr:uid="{00000000-0005-0000-0000-0000064C0000}"/>
    <cellStyle name="40% - Accent1 2 56 15" xfId="19464" xr:uid="{00000000-0005-0000-0000-0000074C0000}"/>
    <cellStyle name="40% - Accent1 2 56 16" xfId="19465" xr:uid="{00000000-0005-0000-0000-0000084C0000}"/>
    <cellStyle name="40% - Accent1 2 56 17" xfId="19466" xr:uid="{00000000-0005-0000-0000-0000094C0000}"/>
    <cellStyle name="40% - Accent1 2 56 18" xfId="19467" xr:uid="{00000000-0005-0000-0000-00000A4C0000}"/>
    <cellStyle name="40% - Accent1 2 56 19" xfId="19468" xr:uid="{00000000-0005-0000-0000-00000B4C0000}"/>
    <cellStyle name="40% - Accent1 2 56 2" xfId="19469" xr:uid="{00000000-0005-0000-0000-00000C4C0000}"/>
    <cellStyle name="40% - Accent1 2 56 3" xfId="19470" xr:uid="{00000000-0005-0000-0000-00000D4C0000}"/>
    <cellStyle name="40% - Accent1 2 56 4" xfId="19471" xr:uid="{00000000-0005-0000-0000-00000E4C0000}"/>
    <cellStyle name="40% - Accent1 2 56 5" xfId="19472" xr:uid="{00000000-0005-0000-0000-00000F4C0000}"/>
    <cellStyle name="40% - Accent1 2 56 6" xfId="19473" xr:uid="{00000000-0005-0000-0000-0000104C0000}"/>
    <cellStyle name="40% - Accent1 2 56 7" xfId="19474" xr:uid="{00000000-0005-0000-0000-0000114C0000}"/>
    <cellStyle name="40% - Accent1 2 56 8" xfId="19475" xr:uid="{00000000-0005-0000-0000-0000124C0000}"/>
    <cellStyle name="40% - Accent1 2 56 9" xfId="19476" xr:uid="{00000000-0005-0000-0000-0000134C0000}"/>
    <cellStyle name="40% - Accent1 2 57" xfId="19477" xr:uid="{00000000-0005-0000-0000-0000144C0000}"/>
    <cellStyle name="40% - Accent1 2 57 10" xfId="19478" xr:uid="{00000000-0005-0000-0000-0000154C0000}"/>
    <cellStyle name="40% - Accent1 2 57 11" xfId="19479" xr:uid="{00000000-0005-0000-0000-0000164C0000}"/>
    <cellStyle name="40% - Accent1 2 57 12" xfId="19480" xr:uid="{00000000-0005-0000-0000-0000174C0000}"/>
    <cellStyle name="40% - Accent1 2 57 13" xfId="19481" xr:uid="{00000000-0005-0000-0000-0000184C0000}"/>
    <cellStyle name="40% - Accent1 2 57 14" xfId="19482" xr:uid="{00000000-0005-0000-0000-0000194C0000}"/>
    <cellStyle name="40% - Accent1 2 57 15" xfId="19483" xr:uid="{00000000-0005-0000-0000-00001A4C0000}"/>
    <cellStyle name="40% - Accent1 2 57 16" xfId="19484" xr:uid="{00000000-0005-0000-0000-00001B4C0000}"/>
    <cellStyle name="40% - Accent1 2 57 17" xfId="19485" xr:uid="{00000000-0005-0000-0000-00001C4C0000}"/>
    <cellStyle name="40% - Accent1 2 57 18" xfId="19486" xr:uid="{00000000-0005-0000-0000-00001D4C0000}"/>
    <cellStyle name="40% - Accent1 2 57 19" xfId="19487" xr:uid="{00000000-0005-0000-0000-00001E4C0000}"/>
    <cellStyle name="40% - Accent1 2 57 2" xfId="19488" xr:uid="{00000000-0005-0000-0000-00001F4C0000}"/>
    <cellStyle name="40% - Accent1 2 57 3" xfId="19489" xr:uid="{00000000-0005-0000-0000-0000204C0000}"/>
    <cellStyle name="40% - Accent1 2 57 4" xfId="19490" xr:uid="{00000000-0005-0000-0000-0000214C0000}"/>
    <cellStyle name="40% - Accent1 2 57 5" xfId="19491" xr:uid="{00000000-0005-0000-0000-0000224C0000}"/>
    <cellStyle name="40% - Accent1 2 57 6" xfId="19492" xr:uid="{00000000-0005-0000-0000-0000234C0000}"/>
    <cellStyle name="40% - Accent1 2 57 7" xfId="19493" xr:uid="{00000000-0005-0000-0000-0000244C0000}"/>
    <cellStyle name="40% - Accent1 2 57 8" xfId="19494" xr:uid="{00000000-0005-0000-0000-0000254C0000}"/>
    <cellStyle name="40% - Accent1 2 57 9" xfId="19495" xr:uid="{00000000-0005-0000-0000-0000264C0000}"/>
    <cellStyle name="40% - Accent1 2 58" xfId="19496" xr:uid="{00000000-0005-0000-0000-0000274C0000}"/>
    <cellStyle name="40% - Accent1 2 58 10" xfId="19497" xr:uid="{00000000-0005-0000-0000-0000284C0000}"/>
    <cellStyle name="40% - Accent1 2 58 11" xfId="19498" xr:uid="{00000000-0005-0000-0000-0000294C0000}"/>
    <cellStyle name="40% - Accent1 2 58 12" xfId="19499" xr:uid="{00000000-0005-0000-0000-00002A4C0000}"/>
    <cellStyle name="40% - Accent1 2 58 13" xfId="19500" xr:uid="{00000000-0005-0000-0000-00002B4C0000}"/>
    <cellStyle name="40% - Accent1 2 58 14" xfId="19501" xr:uid="{00000000-0005-0000-0000-00002C4C0000}"/>
    <cellStyle name="40% - Accent1 2 58 15" xfId="19502" xr:uid="{00000000-0005-0000-0000-00002D4C0000}"/>
    <cellStyle name="40% - Accent1 2 58 16" xfId="19503" xr:uid="{00000000-0005-0000-0000-00002E4C0000}"/>
    <cellStyle name="40% - Accent1 2 58 17" xfId="19504" xr:uid="{00000000-0005-0000-0000-00002F4C0000}"/>
    <cellStyle name="40% - Accent1 2 58 18" xfId="19505" xr:uid="{00000000-0005-0000-0000-0000304C0000}"/>
    <cellStyle name="40% - Accent1 2 58 19" xfId="19506" xr:uid="{00000000-0005-0000-0000-0000314C0000}"/>
    <cellStyle name="40% - Accent1 2 58 2" xfId="19507" xr:uid="{00000000-0005-0000-0000-0000324C0000}"/>
    <cellStyle name="40% - Accent1 2 58 3" xfId="19508" xr:uid="{00000000-0005-0000-0000-0000334C0000}"/>
    <cellStyle name="40% - Accent1 2 58 4" xfId="19509" xr:uid="{00000000-0005-0000-0000-0000344C0000}"/>
    <cellStyle name="40% - Accent1 2 58 5" xfId="19510" xr:uid="{00000000-0005-0000-0000-0000354C0000}"/>
    <cellStyle name="40% - Accent1 2 58 6" xfId="19511" xr:uid="{00000000-0005-0000-0000-0000364C0000}"/>
    <cellStyle name="40% - Accent1 2 58 7" xfId="19512" xr:uid="{00000000-0005-0000-0000-0000374C0000}"/>
    <cellStyle name="40% - Accent1 2 58 8" xfId="19513" xr:uid="{00000000-0005-0000-0000-0000384C0000}"/>
    <cellStyle name="40% - Accent1 2 58 9" xfId="19514" xr:uid="{00000000-0005-0000-0000-0000394C0000}"/>
    <cellStyle name="40% - Accent1 2 59" xfId="19515" xr:uid="{00000000-0005-0000-0000-00003A4C0000}"/>
    <cellStyle name="40% - Accent1 2 59 10" xfId="19516" xr:uid="{00000000-0005-0000-0000-00003B4C0000}"/>
    <cellStyle name="40% - Accent1 2 59 11" xfId="19517" xr:uid="{00000000-0005-0000-0000-00003C4C0000}"/>
    <cellStyle name="40% - Accent1 2 59 12" xfId="19518" xr:uid="{00000000-0005-0000-0000-00003D4C0000}"/>
    <cellStyle name="40% - Accent1 2 59 13" xfId="19519" xr:uid="{00000000-0005-0000-0000-00003E4C0000}"/>
    <cellStyle name="40% - Accent1 2 59 14" xfId="19520" xr:uid="{00000000-0005-0000-0000-00003F4C0000}"/>
    <cellStyle name="40% - Accent1 2 59 15" xfId="19521" xr:uid="{00000000-0005-0000-0000-0000404C0000}"/>
    <cellStyle name="40% - Accent1 2 59 16" xfId="19522" xr:uid="{00000000-0005-0000-0000-0000414C0000}"/>
    <cellStyle name="40% - Accent1 2 59 17" xfId="19523" xr:uid="{00000000-0005-0000-0000-0000424C0000}"/>
    <cellStyle name="40% - Accent1 2 59 18" xfId="19524" xr:uid="{00000000-0005-0000-0000-0000434C0000}"/>
    <cellStyle name="40% - Accent1 2 59 19" xfId="19525" xr:uid="{00000000-0005-0000-0000-0000444C0000}"/>
    <cellStyle name="40% - Accent1 2 59 2" xfId="19526" xr:uid="{00000000-0005-0000-0000-0000454C0000}"/>
    <cellStyle name="40% - Accent1 2 59 3" xfId="19527" xr:uid="{00000000-0005-0000-0000-0000464C0000}"/>
    <cellStyle name="40% - Accent1 2 59 4" xfId="19528" xr:uid="{00000000-0005-0000-0000-0000474C0000}"/>
    <cellStyle name="40% - Accent1 2 59 5" xfId="19529" xr:uid="{00000000-0005-0000-0000-0000484C0000}"/>
    <cellStyle name="40% - Accent1 2 59 6" xfId="19530" xr:uid="{00000000-0005-0000-0000-0000494C0000}"/>
    <cellStyle name="40% - Accent1 2 59 7" xfId="19531" xr:uid="{00000000-0005-0000-0000-00004A4C0000}"/>
    <cellStyle name="40% - Accent1 2 59 8" xfId="19532" xr:uid="{00000000-0005-0000-0000-00004B4C0000}"/>
    <cellStyle name="40% - Accent1 2 59 9" xfId="19533" xr:uid="{00000000-0005-0000-0000-00004C4C0000}"/>
    <cellStyle name="40% - Accent1 2 6" xfId="19534" xr:uid="{00000000-0005-0000-0000-00004D4C0000}"/>
    <cellStyle name="40% - Accent1 2 6 10" xfId="19535" xr:uid="{00000000-0005-0000-0000-00004E4C0000}"/>
    <cellStyle name="40% - Accent1 2 6 11" xfId="19536" xr:uid="{00000000-0005-0000-0000-00004F4C0000}"/>
    <cellStyle name="40% - Accent1 2 6 12" xfId="19537" xr:uid="{00000000-0005-0000-0000-0000504C0000}"/>
    <cellStyle name="40% - Accent1 2 6 13" xfId="19538" xr:uid="{00000000-0005-0000-0000-0000514C0000}"/>
    <cellStyle name="40% - Accent1 2 6 14" xfId="19539" xr:uid="{00000000-0005-0000-0000-0000524C0000}"/>
    <cellStyle name="40% - Accent1 2 6 15" xfId="19540" xr:uid="{00000000-0005-0000-0000-0000534C0000}"/>
    <cellStyle name="40% - Accent1 2 6 16" xfId="19541" xr:uid="{00000000-0005-0000-0000-0000544C0000}"/>
    <cellStyle name="40% - Accent1 2 6 17" xfId="19542" xr:uid="{00000000-0005-0000-0000-0000554C0000}"/>
    <cellStyle name="40% - Accent1 2 6 18" xfId="19543" xr:uid="{00000000-0005-0000-0000-0000564C0000}"/>
    <cellStyle name="40% - Accent1 2 6 19" xfId="19544" xr:uid="{00000000-0005-0000-0000-0000574C0000}"/>
    <cellStyle name="40% - Accent1 2 6 2" xfId="19545" xr:uid="{00000000-0005-0000-0000-0000584C0000}"/>
    <cellStyle name="40% - Accent1 2 6 3" xfId="19546" xr:uid="{00000000-0005-0000-0000-0000594C0000}"/>
    <cellStyle name="40% - Accent1 2 6 4" xfId="19547" xr:uid="{00000000-0005-0000-0000-00005A4C0000}"/>
    <cellStyle name="40% - Accent1 2 6 5" xfId="19548" xr:uid="{00000000-0005-0000-0000-00005B4C0000}"/>
    <cellStyle name="40% - Accent1 2 6 6" xfId="19549" xr:uid="{00000000-0005-0000-0000-00005C4C0000}"/>
    <cellStyle name="40% - Accent1 2 6 7" xfId="19550" xr:uid="{00000000-0005-0000-0000-00005D4C0000}"/>
    <cellStyle name="40% - Accent1 2 6 8" xfId="19551" xr:uid="{00000000-0005-0000-0000-00005E4C0000}"/>
    <cellStyle name="40% - Accent1 2 6 9" xfId="19552" xr:uid="{00000000-0005-0000-0000-00005F4C0000}"/>
    <cellStyle name="40% - Accent1 2 60" xfId="19553" xr:uid="{00000000-0005-0000-0000-0000604C0000}"/>
    <cellStyle name="40% - Accent1 2 60 10" xfId="19554" xr:uid="{00000000-0005-0000-0000-0000614C0000}"/>
    <cellStyle name="40% - Accent1 2 60 11" xfId="19555" xr:uid="{00000000-0005-0000-0000-0000624C0000}"/>
    <cellStyle name="40% - Accent1 2 60 12" xfId="19556" xr:uid="{00000000-0005-0000-0000-0000634C0000}"/>
    <cellStyle name="40% - Accent1 2 60 13" xfId="19557" xr:uid="{00000000-0005-0000-0000-0000644C0000}"/>
    <cellStyle name="40% - Accent1 2 60 14" xfId="19558" xr:uid="{00000000-0005-0000-0000-0000654C0000}"/>
    <cellStyle name="40% - Accent1 2 60 15" xfId="19559" xr:uid="{00000000-0005-0000-0000-0000664C0000}"/>
    <cellStyle name="40% - Accent1 2 60 16" xfId="19560" xr:uid="{00000000-0005-0000-0000-0000674C0000}"/>
    <cellStyle name="40% - Accent1 2 60 17" xfId="19561" xr:uid="{00000000-0005-0000-0000-0000684C0000}"/>
    <cellStyle name="40% - Accent1 2 60 18" xfId="19562" xr:uid="{00000000-0005-0000-0000-0000694C0000}"/>
    <cellStyle name="40% - Accent1 2 60 19" xfId="19563" xr:uid="{00000000-0005-0000-0000-00006A4C0000}"/>
    <cellStyle name="40% - Accent1 2 60 2" xfId="19564" xr:uid="{00000000-0005-0000-0000-00006B4C0000}"/>
    <cellStyle name="40% - Accent1 2 60 3" xfId="19565" xr:uid="{00000000-0005-0000-0000-00006C4C0000}"/>
    <cellStyle name="40% - Accent1 2 60 4" xfId="19566" xr:uid="{00000000-0005-0000-0000-00006D4C0000}"/>
    <cellStyle name="40% - Accent1 2 60 5" xfId="19567" xr:uid="{00000000-0005-0000-0000-00006E4C0000}"/>
    <cellStyle name="40% - Accent1 2 60 6" xfId="19568" xr:uid="{00000000-0005-0000-0000-00006F4C0000}"/>
    <cellStyle name="40% - Accent1 2 60 7" xfId="19569" xr:uid="{00000000-0005-0000-0000-0000704C0000}"/>
    <cellStyle name="40% - Accent1 2 60 8" xfId="19570" xr:uid="{00000000-0005-0000-0000-0000714C0000}"/>
    <cellStyle name="40% - Accent1 2 60 9" xfId="19571" xr:uid="{00000000-0005-0000-0000-0000724C0000}"/>
    <cellStyle name="40% - Accent1 2 61" xfId="19572" xr:uid="{00000000-0005-0000-0000-0000734C0000}"/>
    <cellStyle name="40% - Accent1 2 61 10" xfId="19573" xr:uid="{00000000-0005-0000-0000-0000744C0000}"/>
    <cellStyle name="40% - Accent1 2 61 11" xfId="19574" xr:uid="{00000000-0005-0000-0000-0000754C0000}"/>
    <cellStyle name="40% - Accent1 2 61 12" xfId="19575" xr:uid="{00000000-0005-0000-0000-0000764C0000}"/>
    <cellStyle name="40% - Accent1 2 61 13" xfId="19576" xr:uid="{00000000-0005-0000-0000-0000774C0000}"/>
    <cellStyle name="40% - Accent1 2 61 14" xfId="19577" xr:uid="{00000000-0005-0000-0000-0000784C0000}"/>
    <cellStyle name="40% - Accent1 2 61 15" xfId="19578" xr:uid="{00000000-0005-0000-0000-0000794C0000}"/>
    <cellStyle name="40% - Accent1 2 61 16" xfId="19579" xr:uid="{00000000-0005-0000-0000-00007A4C0000}"/>
    <cellStyle name="40% - Accent1 2 61 17" xfId="19580" xr:uid="{00000000-0005-0000-0000-00007B4C0000}"/>
    <cellStyle name="40% - Accent1 2 61 18" xfId="19581" xr:uid="{00000000-0005-0000-0000-00007C4C0000}"/>
    <cellStyle name="40% - Accent1 2 61 19" xfId="19582" xr:uid="{00000000-0005-0000-0000-00007D4C0000}"/>
    <cellStyle name="40% - Accent1 2 61 2" xfId="19583" xr:uid="{00000000-0005-0000-0000-00007E4C0000}"/>
    <cellStyle name="40% - Accent1 2 61 3" xfId="19584" xr:uid="{00000000-0005-0000-0000-00007F4C0000}"/>
    <cellStyle name="40% - Accent1 2 61 4" xfId="19585" xr:uid="{00000000-0005-0000-0000-0000804C0000}"/>
    <cellStyle name="40% - Accent1 2 61 5" xfId="19586" xr:uid="{00000000-0005-0000-0000-0000814C0000}"/>
    <cellStyle name="40% - Accent1 2 61 6" xfId="19587" xr:uid="{00000000-0005-0000-0000-0000824C0000}"/>
    <cellStyle name="40% - Accent1 2 61 7" xfId="19588" xr:uid="{00000000-0005-0000-0000-0000834C0000}"/>
    <cellStyle name="40% - Accent1 2 61 8" xfId="19589" xr:uid="{00000000-0005-0000-0000-0000844C0000}"/>
    <cellStyle name="40% - Accent1 2 61 9" xfId="19590" xr:uid="{00000000-0005-0000-0000-0000854C0000}"/>
    <cellStyle name="40% - Accent1 2 62" xfId="19591" xr:uid="{00000000-0005-0000-0000-0000864C0000}"/>
    <cellStyle name="40% - Accent1 2 62 10" xfId="19592" xr:uid="{00000000-0005-0000-0000-0000874C0000}"/>
    <cellStyle name="40% - Accent1 2 62 11" xfId="19593" xr:uid="{00000000-0005-0000-0000-0000884C0000}"/>
    <cellStyle name="40% - Accent1 2 62 12" xfId="19594" xr:uid="{00000000-0005-0000-0000-0000894C0000}"/>
    <cellStyle name="40% - Accent1 2 62 13" xfId="19595" xr:uid="{00000000-0005-0000-0000-00008A4C0000}"/>
    <cellStyle name="40% - Accent1 2 62 14" xfId="19596" xr:uid="{00000000-0005-0000-0000-00008B4C0000}"/>
    <cellStyle name="40% - Accent1 2 62 15" xfId="19597" xr:uid="{00000000-0005-0000-0000-00008C4C0000}"/>
    <cellStyle name="40% - Accent1 2 62 16" xfId="19598" xr:uid="{00000000-0005-0000-0000-00008D4C0000}"/>
    <cellStyle name="40% - Accent1 2 62 17" xfId="19599" xr:uid="{00000000-0005-0000-0000-00008E4C0000}"/>
    <cellStyle name="40% - Accent1 2 62 18" xfId="19600" xr:uid="{00000000-0005-0000-0000-00008F4C0000}"/>
    <cellStyle name="40% - Accent1 2 62 19" xfId="19601" xr:uid="{00000000-0005-0000-0000-0000904C0000}"/>
    <cellStyle name="40% - Accent1 2 62 2" xfId="19602" xr:uid="{00000000-0005-0000-0000-0000914C0000}"/>
    <cellStyle name="40% - Accent1 2 62 3" xfId="19603" xr:uid="{00000000-0005-0000-0000-0000924C0000}"/>
    <cellStyle name="40% - Accent1 2 62 4" xfId="19604" xr:uid="{00000000-0005-0000-0000-0000934C0000}"/>
    <cellStyle name="40% - Accent1 2 62 5" xfId="19605" xr:uid="{00000000-0005-0000-0000-0000944C0000}"/>
    <cellStyle name="40% - Accent1 2 62 6" xfId="19606" xr:uid="{00000000-0005-0000-0000-0000954C0000}"/>
    <cellStyle name="40% - Accent1 2 62 7" xfId="19607" xr:uid="{00000000-0005-0000-0000-0000964C0000}"/>
    <cellStyle name="40% - Accent1 2 62 8" xfId="19608" xr:uid="{00000000-0005-0000-0000-0000974C0000}"/>
    <cellStyle name="40% - Accent1 2 62 9" xfId="19609" xr:uid="{00000000-0005-0000-0000-0000984C0000}"/>
    <cellStyle name="40% - Accent1 2 63" xfId="19610" xr:uid="{00000000-0005-0000-0000-0000994C0000}"/>
    <cellStyle name="40% - Accent1 2 63 10" xfId="19611" xr:uid="{00000000-0005-0000-0000-00009A4C0000}"/>
    <cellStyle name="40% - Accent1 2 63 11" xfId="19612" xr:uid="{00000000-0005-0000-0000-00009B4C0000}"/>
    <cellStyle name="40% - Accent1 2 63 12" xfId="19613" xr:uid="{00000000-0005-0000-0000-00009C4C0000}"/>
    <cellStyle name="40% - Accent1 2 63 13" xfId="19614" xr:uid="{00000000-0005-0000-0000-00009D4C0000}"/>
    <cellStyle name="40% - Accent1 2 63 14" xfId="19615" xr:uid="{00000000-0005-0000-0000-00009E4C0000}"/>
    <cellStyle name="40% - Accent1 2 63 15" xfId="19616" xr:uid="{00000000-0005-0000-0000-00009F4C0000}"/>
    <cellStyle name="40% - Accent1 2 63 16" xfId="19617" xr:uid="{00000000-0005-0000-0000-0000A04C0000}"/>
    <cellStyle name="40% - Accent1 2 63 17" xfId="19618" xr:uid="{00000000-0005-0000-0000-0000A14C0000}"/>
    <cellStyle name="40% - Accent1 2 63 18" xfId="19619" xr:uid="{00000000-0005-0000-0000-0000A24C0000}"/>
    <cellStyle name="40% - Accent1 2 63 19" xfId="19620" xr:uid="{00000000-0005-0000-0000-0000A34C0000}"/>
    <cellStyle name="40% - Accent1 2 63 2" xfId="19621" xr:uid="{00000000-0005-0000-0000-0000A44C0000}"/>
    <cellStyle name="40% - Accent1 2 63 3" xfId="19622" xr:uid="{00000000-0005-0000-0000-0000A54C0000}"/>
    <cellStyle name="40% - Accent1 2 63 4" xfId="19623" xr:uid="{00000000-0005-0000-0000-0000A64C0000}"/>
    <cellStyle name="40% - Accent1 2 63 5" xfId="19624" xr:uid="{00000000-0005-0000-0000-0000A74C0000}"/>
    <cellStyle name="40% - Accent1 2 63 6" xfId="19625" xr:uid="{00000000-0005-0000-0000-0000A84C0000}"/>
    <cellStyle name="40% - Accent1 2 63 7" xfId="19626" xr:uid="{00000000-0005-0000-0000-0000A94C0000}"/>
    <cellStyle name="40% - Accent1 2 63 8" xfId="19627" xr:uid="{00000000-0005-0000-0000-0000AA4C0000}"/>
    <cellStyle name="40% - Accent1 2 63 9" xfId="19628" xr:uid="{00000000-0005-0000-0000-0000AB4C0000}"/>
    <cellStyle name="40% - Accent1 2 64" xfId="19629" xr:uid="{00000000-0005-0000-0000-0000AC4C0000}"/>
    <cellStyle name="40% - Accent1 2 64 10" xfId="19630" xr:uid="{00000000-0005-0000-0000-0000AD4C0000}"/>
    <cellStyle name="40% - Accent1 2 64 11" xfId="19631" xr:uid="{00000000-0005-0000-0000-0000AE4C0000}"/>
    <cellStyle name="40% - Accent1 2 64 12" xfId="19632" xr:uid="{00000000-0005-0000-0000-0000AF4C0000}"/>
    <cellStyle name="40% - Accent1 2 64 13" xfId="19633" xr:uid="{00000000-0005-0000-0000-0000B04C0000}"/>
    <cellStyle name="40% - Accent1 2 64 14" xfId="19634" xr:uid="{00000000-0005-0000-0000-0000B14C0000}"/>
    <cellStyle name="40% - Accent1 2 64 15" xfId="19635" xr:uid="{00000000-0005-0000-0000-0000B24C0000}"/>
    <cellStyle name="40% - Accent1 2 64 16" xfId="19636" xr:uid="{00000000-0005-0000-0000-0000B34C0000}"/>
    <cellStyle name="40% - Accent1 2 64 17" xfId="19637" xr:uid="{00000000-0005-0000-0000-0000B44C0000}"/>
    <cellStyle name="40% - Accent1 2 64 18" xfId="19638" xr:uid="{00000000-0005-0000-0000-0000B54C0000}"/>
    <cellStyle name="40% - Accent1 2 64 19" xfId="19639" xr:uid="{00000000-0005-0000-0000-0000B64C0000}"/>
    <cellStyle name="40% - Accent1 2 64 2" xfId="19640" xr:uid="{00000000-0005-0000-0000-0000B74C0000}"/>
    <cellStyle name="40% - Accent1 2 64 3" xfId="19641" xr:uid="{00000000-0005-0000-0000-0000B84C0000}"/>
    <cellStyle name="40% - Accent1 2 64 4" xfId="19642" xr:uid="{00000000-0005-0000-0000-0000B94C0000}"/>
    <cellStyle name="40% - Accent1 2 64 5" xfId="19643" xr:uid="{00000000-0005-0000-0000-0000BA4C0000}"/>
    <cellStyle name="40% - Accent1 2 64 6" xfId="19644" xr:uid="{00000000-0005-0000-0000-0000BB4C0000}"/>
    <cellStyle name="40% - Accent1 2 64 7" xfId="19645" xr:uid="{00000000-0005-0000-0000-0000BC4C0000}"/>
    <cellStyle name="40% - Accent1 2 64 8" xfId="19646" xr:uid="{00000000-0005-0000-0000-0000BD4C0000}"/>
    <cellStyle name="40% - Accent1 2 64 9" xfId="19647" xr:uid="{00000000-0005-0000-0000-0000BE4C0000}"/>
    <cellStyle name="40% - Accent1 2 65" xfId="19648" xr:uid="{00000000-0005-0000-0000-0000BF4C0000}"/>
    <cellStyle name="40% - Accent1 2 65 10" xfId="19649" xr:uid="{00000000-0005-0000-0000-0000C04C0000}"/>
    <cellStyle name="40% - Accent1 2 65 11" xfId="19650" xr:uid="{00000000-0005-0000-0000-0000C14C0000}"/>
    <cellStyle name="40% - Accent1 2 65 12" xfId="19651" xr:uid="{00000000-0005-0000-0000-0000C24C0000}"/>
    <cellStyle name="40% - Accent1 2 65 13" xfId="19652" xr:uid="{00000000-0005-0000-0000-0000C34C0000}"/>
    <cellStyle name="40% - Accent1 2 65 14" xfId="19653" xr:uid="{00000000-0005-0000-0000-0000C44C0000}"/>
    <cellStyle name="40% - Accent1 2 65 15" xfId="19654" xr:uid="{00000000-0005-0000-0000-0000C54C0000}"/>
    <cellStyle name="40% - Accent1 2 65 16" xfId="19655" xr:uid="{00000000-0005-0000-0000-0000C64C0000}"/>
    <cellStyle name="40% - Accent1 2 65 17" xfId="19656" xr:uid="{00000000-0005-0000-0000-0000C74C0000}"/>
    <cellStyle name="40% - Accent1 2 65 18" xfId="19657" xr:uid="{00000000-0005-0000-0000-0000C84C0000}"/>
    <cellStyle name="40% - Accent1 2 65 19" xfId="19658" xr:uid="{00000000-0005-0000-0000-0000C94C0000}"/>
    <cellStyle name="40% - Accent1 2 65 2" xfId="19659" xr:uid="{00000000-0005-0000-0000-0000CA4C0000}"/>
    <cellStyle name="40% - Accent1 2 65 3" xfId="19660" xr:uid="{00000000-0005-0000-0000-0000CB4C0000}"/>
    <cellStyle name="40% - Accent1 2 65 4" xfId="19661" xr:uid="{00000000-0005-0000-0000-0000CC4C0000}"/>
    <cellStyle name="40% - Accent1 2 65 5" xfId="19662" xr:uid="{00000000-0005-0000-0000-0000CD4C0000}"/>
    <cellStyle name="40% - Accent1 2 65 6" xfId="19663" xr:uid="{00000000-0005-0000-0000-0000CE4C0000}"/>
    <cellStyle name="40% - Accent1 2 65 7" xfId="19664" xr:uid="{00000000-0005-0000-0000-0000CF4C0000}"/>
    <cellStyle name="40% - Accent1 2 65 8" xfId="19665" xr:uid="{00000000-0005-0000-0000-0000D04C0000}"/>
    <cellStyle name="40% - Accent1 2 65 9" xfId="19666" xr:uid="{00000000-0005-0000-0000-0000D14C0000}"/>
    <cellStyle name="40% - Accent1 2 66" xfId="19667" xr:uid="{00000000-0005-0000-0000-0000D24C0000}"/>
    <cellStyle name="40% - Accent1 2 66 10" xfId="19668" xr:uid="{00000000-0005-0000-0000-0000D34C0000}"/>
    <cellStyle name="40% - Accent1 2 66 11" xfId="19669" xr:uid="{00000000-0005-0000-0000-0000D44C0000}"/>
    <cellStyle name="40% - Accent1 2 66 12" xfId="19670" xr:uid="{00000000-0005-0000-0000-0000D54C0000}"/>
    <cellStyle name="40% - Accent1 2 66 13" xfId="19671" xr:uid="{00000000-0005-0000-0000-0000D64C0000}"/>
    <cellStyle name="40% - Accent1 2 66 14" xfId="19672" xr:uid="{00000000-0005-0000-0000-0000D74C0000}"/>
    <cellStyle name="40% - Accent1 2 66 15" xfId="19673" xr:uid="{00000000-0005-0000-0000-0000D84C0000}"/>
    <cellStyle name="40% - Accent1 2 66 16" xfId="19674" xr:uid="{00000000-0005-0000-0000-0000D94C0000}"/>
    <cellStyle name="40% - Accent1 2 66 17" xfId="19675" xr:uid="{00000000-0005-0000-0000-0000DA4C0000}"/>
    <cellStyle name="40% - Accent1 2 66 18" xfId="19676" xr:uid="{00000000-0005-0000-0000-0000DB4C0000}"/>
    <cellStyle name="40% - Accent1 2 66 19" xfId="19677" xr:uid="{00000000-0005-0000-0000-0000DC4C0000}"/>
    <cellStyle name="40% - Accent1 2 66 2" xfId="19678" xr:uid="{00000000-0005-0000-0000-0000DD4C0000}"/>
    <cellStyle name="40% - Accent1 2 66 3" xfId="19679" xr:uid="{00000000-0005-0000-0000-0000DE4C0000}"/>
    <cellStyle name="40% - Accent1 2 66 4" xfId="19680" xr:uid="{00000000-0005-0000-0000-0000DF4C0000}"/>
    <cellStyle name="40% - Accent1 2 66 5" xfId="19681" xr:uid="{00000000-0005-0000-0000-0000E04C0000}"/>
    <cellStyle name="40% - Accent1 2 66 6" xfId="19682" xr:uid="{00000000-0005-0000-0000-0000E14C0000}"/>
    <cellStyle name="40% - Accent1 2 66 7" xfId="19683" xr:uid="{00000000-0005-0000-0000-0000E24C0000}"/>
    <cellStyle name="40% - Accent1 2 66 8" xfId="19684" xr:uid="{00000000-0005-0000-0000-0000E34C0000}"/>
    <cellStyle name="40% - Accent1 2 66 9" xfId="19685" xr:uid="{00000000-0005-0000-0000-0000E44C0000}"/>
    <cellStyle name="40% - Accent1 2 67" xfId="19686" xr:uid="{00000000-0005-0000-0000-0000E54C0000}"/>
    <cellStyle name="40% - Accent1 2 67 10" xfId="19687" xr:uid="{00000000-0005-0000-0000-0000E64C0000}"/>
    <cellStyle name="40% - Accent1 2 67 11" xfId="19688" xr:uid="{00000000-0005-0000-0000-0000E74C0000}"/>
    <cellStyle name="40% - Accent1 2 67 12" xfId="19689" xr:uid="{00000000-0005-0000-0000-0000E84C0000}"/>
    <cellStyle name="40% - Accent1 2 67 13" xfId="19690" xr:uid="{00000000-0005-0000-0000-0000E94C0000}"/>
    <cellStyle name="40% - Accent1 2 67 14" xfId="19691" xr:uid="{00000000-0005-0000-0000-0000EA4C0000}"/>
    <cellStyle name="40% - Accent1 2 67 15" xfId="19692" xr:uid="{00000000-0005-0000-0000-0000EB4C0000}"/>
    <cellStyle name="40% - Accent1 2 67 16" xfId="19693" xr:uid="{00000000-0005-0000-0000-0000EC4C0000}"/>
    <cellStyle name="40% - Accent1 2 67 17" xfId="19694" xr:uid="{00000000-0005-0000-0000-0000ED4C0000}"/>
    <cellStyle name="40% - Accent1 2 67 18" xfId="19695" xr:uid="{00000000-0005-0000-0000-0000EE4C0000}"/>
    <cellStyle name="40% - Accent1 2 67 19" xfId="19696" xr:uid="{00000000-0005-0000-0000-0000EF4C0000}"/>
    <cellStyle name="40% - Accent1 2 67 2" xfId="19697" xr:uid="{00000000-0005-0000-0000-0000F04C0000}"/>
    <cellStyle name="40% - Accent1 2 67 3" xfId="19698" xr:uid="{00000000-0005-0000-0000-0000F14C0000}"/>
    <cellStyle name="40% - Accent1 2 67 4" xfId="19699" xr:uid="{00000000-0005-0000-0000-0000F24C0000}"/>
    <cellStyle name="40% - Accent1 2 67 5" xfId="19700" xr:uid="{00000000-0005-0000-0000-0000F34C0000}"/>
    <cellStyle name="40% - Accent1 2 67 6" xfId="19701" xr:uid="{00000000-0005-0000-0000-0000F44C0000}"/>
    <cellStyle name="40% - Accent1 2 67 7" xfId="19702" xr:uid="{00000000-0005-0000-0000-0000F54C0000}"/>
    <cellStyle name="40% - Accent1 2 67 8" xfId="19703" xr:uid="{00000000-0005-0000-0000-0000F64C0000}"/>
    <cellStyle name="40% - Accent1 2 67 9" xfId="19704" xr:uid="{00000000-0005-0000-0000-0000F74C0000}"/>
    <cellStyle name="40% - Accent1 2 68" xfId="19705" xr:uid="{00000000-0005-0000-0000-0000F84C0000}"/>
    <cellStyle name="40% - Accent1 2 68 10" xfId="19706" xr:uid="{00000000-0005-0000-0000-0000F94C0000}"/>
    <cellStyle name="40% - Accent1 2 68 11" xfId="19707" xr:uid="{00000000-0005-0000-0000-0000FA4C0000}"/>
    <cellStyle name="40% - Accent1 2 68 12" xfId="19708" xr:uid="{00000000-0005-0000-0000-0000FB4C0000}"/>
    <cellStyle name="40% - Accent1 2 68 13" xfId="19709" xr:uid="{00000000-0005-0000-0000-0000FC4C0000}"/>
    <cellStyle name="40% - Accent1 2 68 14" xfId="19710" xr:uid="{00000000-0005-0000-0000-0000FD4C0000}"/>
    <cellStyle name="40% - Accent1 2 68 15" xfId="19711" xr:uid="{00000000-0005-0000-0000-0000FE4C0000}"/>
    <cellStyle name="40% - Accent1 2 68 16" xfId="19712" xr:uid="{00000000-0005-0000-0000-0000FF4C0000}"/>
    <cellStyle name="40% - Accent1 2 68 17" xfId="19713" xr:uid="{00000000-0005-0000-0000-0000004D0000}"/>
    <cellStyle name="40% - Accent1 2 68 18" xfId="19714" xr:uid="{00000000-0005-0000-0000-0000014D0000}"/>
    <cellStyle name="40% - Accent1 2 68 19" xfId="19715" xr:uid="{00000000-0005-0000-0000-0000024D0000}"/>
    <cellStyle name="40% - Accent1 2 68 2" xfId="19716" xr:uid="{00000000-0005-0000-0000-0000034D0000}"/>
    <cellStyle name="40% - Accent1 2 68 3" xfId="19717" xr:uid="{00000000-0005-0000-0000-0000044D0000}"/>
    <cellStyle name="40% - Accent1 2 68 4" xfId="19718" xr:uid="{00000000-0005-0000-0000-0000054D0000}"/>
    <cellStyle name="40% - Accent1 2 68 5" xfId="19719" xr:uid="{00000000-0005-0000-0000-0000064D0000}"/>
    <cellStyle name="40% - Accent1 2 68 6" xfId="19720" xr:uid="{00000000-0005-0000-0000-0000074D0000}"/>
    <cellStyle name="40% - Accent1 2 68 7" xfId="19721" xr:uid="{00000000-0005-0000-0000-0000084D0000}"/>
    <cellStyle name="40% - Accent1 2 68 8" xfId="19722" xr:uid="{00000000-0005-0000-0000-0000094D0000}"/>
    <cellStyle name="40% - Accent1 2 68 9" xfId="19723" xr:uid="{00000000-0005-0000-0000-00000A4D0000}"/>
    <cellStyle name="40% - Accent1 2 69" xfId="19724" xr:uid="{00000000-0005-0000-0000-00000B4D0000}"/>
    <cellStyle name="40% - Accent1 2 69 10" xfId="19725" xr:uid="{00000000-0005-0000-0000-00000C4D0000}"/>
    <cellStyle name="40% - Accent1 2 69 11" xfId="19726" xr:uid="{00000000-0005-0000-0000-00000D4D0000}"/>
    <cellStyle name="40% - Accent1 2 69 12" xfId="19727" xr:uid="{00000000-0005-0000-0000-00000E4D0000}"/>
    <cellStyle name="40% - Accent1 2 69 13" xfId="19728" xr:uid="{00000000-0005-0000-0000-00000F4D0000}"/>
    <cellStyle name="40% - Accent1 2 69 14" xfId="19729" xr:uid="{00000000-0005-0000-0000-0000104D0000}"/>
    <cellStyle name="40% - Accent1 2 69 15" xfId="19730" xr:uid="{00000000-0005-0000-0000-0000114D0000}"/>
    <cellStyle name="40% - Accent1 2 69 16" xfId="19731" xr:uid="{00000000-0005-0000-0000-0000124D0000}"/>
    <cellStyle name="40% - Accent1 2 69 17" xfId="19732" xr:uid="{00000000-0005-0000-0000-0000134D0000}"/>
    <cellStyle name="40% - Accent1 2 69 18" xfId="19733" xr:uid="{00000000-0005-0000-0000-0000144D0000}"/>
    <cellStyle name="40% - Accent1 2 69 19" xfId="19734" xr:uid="{00000000-0005-0000-0000-0000154D0000}"/>
    <cellStyle name="40% - Accent1 2 69 2" xfId="19735" xr:uid="{00000000-0005-0000-0000-0000164D0000}"/>
    <cellStyle name="40% - Accent1 2 69 3" xfId="19736" xr:uid="{00000000-0005-0000-0000-0000174D0000}"/>
    <cellStyle name="40% - Accent1 2 69 4" xfId="19737" xr:uid="{00000000-0005-0000-0000-0000184D0000}"/>
    <cellStyle name="40% - Accent1 2 69 5" xfId="19738" xr:uid="{00000000-0005-0000-0000-0000194D0000}"/>
    <cellStyle name="40% - Accent1 2 69 6" xfId="19739" xr:uid="{00000000-0005-0000-0000-00001A4D0000}"/>
    <cellStyle name="40% - Accent1 2 69 7" xfId="19740" xr:uid="{00000000-0005-0000-0000-00001B4D0000}"/>
    <cellStyle name="40% - Accent1 2 69 8" xfId="19741" xr:uid="{00000000-0005-0000-0000-00001C4D0000}"/>
    <cellStyle name="40% - Accent1 2 69 9" xfId="19742" xr:uid="{00000000-0005-0000-0000-00001D4D0000}"/>
    <cellStyle name="40% - Accent1 2 7" xfId="19743" xr:uid="{00000000-0005-0000-0000-00001E4D0000}"/>
    <cellStyle name="40% - Accent1 2 7 10" xfId="19744" xr:uid="{00000000-0005-0000-0000-00001F4D0000}"/>
    <cellStyle name="40% - Accent1 2 7 11" xfId="19745" xr:uid="{00000000-0005-0000-0000-0000204D0000}"/>
    <cellStyle name="40% - Accent1 2 7 12" xfId="19746" xr:uid="{00000000-0005-0000-0000-0000214D0000}"/>
    <cellStyle name="40% - Accent1 2 7 13" xfId="19747" xr:uid="{00000000-0005-0000-0000-0000224D0000}"/>
    <cellStyle name="40% - Accent1 2 7 14" xfId="19748" xr:uid="{00000000-0005-0000-0000-0000234D0000}"/>
    <cellStyle name="40% - Accent1 2 7 15" xfId="19749" xr:uid="{00000000-0005-0000-0000-0000244D0000}"/>
    <cellStyle name="40% - Accent1 2 7 16" xfId="19750" xr:uid="{00000000-0005-0000-0000-0000254D0000}"/>
    <cellStyle name="40% - Accent1 2 7 17" xfId="19751" xr:uid="{00000000-0005-0000-0000-0000264D0000}"/>
    <cellStyle name="40% - Accent1 2 7 18" xfId="19752" xr:uid="{00000000-0005-0000-0000-0000274D0000}"/>
    <cellStyle name="40% - Accent1 2 7 19" xfId="19753" xr:uid="{00000000-0005-0000-0000-0000284D0000}"/>
    <cellStyle name="40% - Accent1 2 7 2" xfId="19754" xr:uid="{00000000-0005-0000-0000-0000294D0000}"/>
    <cellStyle name="40% - Accent1 2 7 3" xfId="19755" xr:uid="{00000000-0005-0000-0000-00002A4D0000}"/>
    <cellStyle name="40% - Accent1 2 7 4" xfId="19756" xr:uid="{00000000-0005-0000-0000-00002B4D0000}"/>
    <cellStyle name="40% - Accent1 2 7 5" xfId="19757" xr:uid="{00000000-0005-0000-0000-00002C4D0000}"/>
    <cellStyle name="40% - Accent1 2 7 6" xfId="19758" xr:uid="{00000000-0005-0000-0000-00002D4D0000}"/>
    <cellStyle name="40% - Accent1 2 7 7" xfId="19759" xr:uid="{00000000-0005-0000-0000-00002E4D0000}"/>
    <cellStyle name="40% - Accent1 2 7 8" xfId="19760" xr:uid="{00000000-0005-0000-0000-00002F4D0000}"/>
    <cellStyle name="40% - Accent1 2 7 9" xfId="19761" xr:uid="{00000000-0005-0000-0000-0000304D0000}"/>
    <cellStyle name="40% - Accent1 2 70" xfId="19762" xr:uid="{00000000-0005-0000-0000-0000314D0000}"/>
    <cellStyle name="40% - Accent1 2 70 10" xfId="19763" xr:uid="{00000000-0005-0000-0000-0000324D0000}"/>
    <cellStyle name="40% - Accent1 2 70 11" xfId="19764" xr:uid="{00000000-0005-0000-0000-0000334D0000}"/>
    <cellStyle name="40% - Accent1 2 70 12" xfId="19765" xr:uid="{00000000-0005-0000-0000-0000344D0000}"/>
    <cellStyle name="40% - Accent1 2 70 13" xfId="19766" xr:uid="{00000000-0005-0000-0000-0000354D0000}"/>
    <cellStyle name="40% - Accent1 2 70 14" xfId="19767" xr:uid="{00000000-0005-0000-0000-0000364D0000}"/>
    <cellStyle name="40% - Accent1 2 70 15" xfId="19768" xr:uid="{00000000-0005-0000-0000-0000374D0000}"/>
    <cellStyle name="40% - Accent1 2 70 16" xfId="19769" xr:uid="{00000000-0005-0000-0000-0000384D0000}"/>
    <cellStyle name="40% - Accent1 2 70 17" xfId="19770" xr:uid="{00000000-0005-0000-0000-0000394D0000}"/>
    <cellStyle name="40% - Accent1 2 70 18" xfId="19771" xr:uid="{00000000-0005-0000-0000-00003A4D0000}"/>
    <cellStyle name="40% - Accent1 2 70 19" xfId="19772" xr:uid="{00000000-0005-0000-0000-00003B4D0000}"/>
    <cellStyle name="40% - Accent1 2 70 2" xfId="19773" xr:uid="{00000000-0005-0000-0000-00003C4D0000}"/>
    <cellStyle name="40% - Accent1 2 70 3" xfId="19774" xr:uid="{00000000-0005-0000-0000-00003D4D0000}"/>
    <cellStyle name="40% - Accent1 2 70 4" xfId="19775" xr:uid="{00000000-0005-0000-0000-00003E4D0000}"/>
    <cellStyle name="40% - Accent1 2 70 5" xfId="19776" xr:uid="{00000000-0005-0000-0000-00003F4D0000}"/>
    <cellStyle name="40% - Accent1 2 70 6" xfId="19777" xr:uid="{00000000-0005-0000-0000-0000404D0000}"/>
    <cellStyle name="40% - Accent1 2 70 7" xfId="19778" xr:uid="{00000000-0005-0000-0000-0000414D0000}"/>
    <cellStyle name="40% - Accent1 2 70 8" xfId="19779" xr:uid="{00000000-0005-0000-0000-0000424D0000}"/>
    <cellStyle name="40% - Accent1 2 70 9" xfId="19780" xr:uid="{00000000-0005-0000-0000-0000434D0000}"/>
    <cellStyle name="40% - Accent1 2 71" xfId="19781" xr:uid="{00000000-0005-0000-0000-0000444D0000}"/>
    <cellStyle name="40% - Accent1 2 71 10" xfId="19782" xr:uid="{00000000-0005-0000-0000-0000454D0000}"/>
    <cellStyle name="40% - Accent1 2 71 11" xfId="19783" xr:uid="{00000000-0005-0000-0000-0000464D0000}"/>
    <cellStyle name="40% - Accent1 2 71 12" xfId="19784" xr:uid="{00000000-0005-0000-0000-0000474D0000}"/>
    <cellStyle name="40% - Accent1 2 71 13" xfId="19785" xr:uid="{00000000-0005-0000-0000-0000484D0000}"/>
    <cellStyle name="40% - Accent1 2 71 14" xfId="19786" xr:uid="{00000000-0005-0000-0000-0000494D0000}"/>
    <cellStyle name="40% - Accent1 2 71 15" xfId="19787" xr:uid="{00000000-0005-0000-0000-00004A4D0000}"/>
    <cellStyle name="40% - Accent1 2 71 16" xfId="19788" xr:uid="{00000000-0005-0000-0000-00004B4D0000}"/>
    <cellStyle name="40% - Accent1 2 71 17" xfId="19789" xr:uid="{00000000-0005-0000-0000-00004C4D0000}"/>
    <cellStyle name="40% - Accent1 2 71 18" xfId="19790" xr:uid="{00000000-0005-0000-0000-00004D4D0000}"/>
    <cellStyle name="40% - Accent1 2 71 19" xfId="19791" xr:uid="{00000000-0005-0000-0000-00004E4D0000}"/>
    <cellStyle name="40% - Accent1 2 71 2" xfId="19792" xr:uid="{00000000-0005-0000-0000-00004F4D0000}"/>
    <cellStyle name="40% - Accent1 2 71 3" xfId="19793" xr:uid="{00000000-0005-0000-0000-0000504D0000}"/>
    <cellStyle name="40% - Accent1 2 71 4" xfId="19794" xr:uid="{00000000-0005-0000-0000-0000514D0000}"/>
    <cellStyle name="40% - Accent1 2 71 5" xfId="19795" xr:uid="{00000000-0005-0000-0000-0000524D0000}"/>
    <cellStyle name="40% - Accent1 2 71 6" xfId="19796" xr:uid="{00000000-0005-0000-0000-0000534D0000}"/>
    <cellStyle name="40% - Accent1 2 71 7" xfId="19797" xr:uid="{00000000-0005-0000-0000-0000544D0000}"/>
    <cellStyle name="40% - Accent1 2 71 8" xfId="19798" xr:uid="{00000000-0005-0000-0000-0000554D0000}"/>
    <cellStyle name="40% - Accent1 2 71 9" xfId="19799" xr:uid="{00000000-0005-0000-0000-0000564D0000}"/>
    <cellStyle name="40% - Accent1 2 72" xfId="19800" xr:uid="{00000000-0005-0000-0000-0000574D0000}"/>
    <cellStyle name="40% - Accent1 2 72 10" xfId="19801" xr:uid="{00000000-0005-0000-0000-0000584D0000}"/>
    <cellStyle name="40% - Accent1 2 72 11" xfId="19802" xr:uid="{00000000-0005-0000-0000-0000594D0000}"/>
    <cellStyle name="40% - Accent1 2 72 12" xfId="19803" xr:uid="{00000000-0005-0000-0000-00005A4D0000}"/>
    <cellStyle name="40% - Accent1 2 72 13" xfId="19804" xr:uid="{00000000-0005-0000-0000-00005B4D0000}"/>
    <cellStyle name="40% - Accent1 2 72 14" xfId="19805" xr:uid="{00000000-0005-0000-0000-00005C4D0000}"/>
    <cellStyle name="40% - Accent1 2 72 15" xfId="19806" xr:uid="{00000000-0005-0000-0000-00005D4D0000}"/>
    <cellStyle name="40% - Accent1 2 72 16" xfId="19807" xr:uid="{00000000-0005-0000-0000-00005E4D0000}"/>
    <cellStyle name="40% - Accent1 2 72 17" xfId="19808" xr:uid="{00000000-0005-0000-0000-00005F4D0000}"/>
    <cellStyle name="40% - Accent1 2 72 18" xfId="19809" xr:uid="{00000000-0005-0000-0000-0000604D0000}"/>
    <cellStyle name="40% - Accent1 2 72 19" xfId="19810" xr:uid="{00000000-0005-0000-0000-0000614D0000}"/>
    <cellStyle name="40% - Accent1 2 72 2" xfId="19811" xr:uid="{00000000-0005-0000-0000-0000624D0000}"/>
    <cellStyle name="40% - Accent1 2 72 3" xfId="19812" xr:uid="{00000000-0005-0000-0000-0000634D0000}"/>
    <cellStyle name="40% - Accent1 2 72 4" xfId="19813" xr:uid="{00000000-0005-0000-0000-0000644D0000}"/>
    <cellStyle name="40% - Accent1 2 72 5" xfId="19814" xr:uid="{00000000-0005-0000-0000-0000654D0000}"/>
    <cellStyle name="40% - Accent1 2 72 6" xfId="19815" xr:uid="{00000000-0005-0000-0000-0000664D0000}"/>
    <cellStyle name="40% - Accent1 2 72 7" xfId="19816" xr:uid="{00000000-0005-0000-0000-0000674D0000}"/>
    <cellStyle name="40% - Accent1 2 72 8" xfId="19817" xr:uid="{00000000-0005-0000-0000-0000684D0000}"/>
    <cellStyle name="40% - Accent1 2 72 9" xfId="19818" xr:uid="{00000000-0005-0000-0000-0000694D0000}"/>
    <cellStyle name="40% - Accent1 2 73" xfId="19819" xr:uid="{00000000-0005-0000-0000-00006A4D0000}"/>
    <cellStyle name="40% - Accent1 2 73 10" xfId="19820" xr:uid="{00000000-0005-0000-0000-00006B4D0000}"/>
    <cellStyle name="40% - Accent1 2 73 11" xfId="19821" xr:uid="{00000000-0005-0000-0000-00006C4D0000}"/>
    <cellStyle name="40% - Accent1 2 73 12" xfId="19822" xr:uid="{00000000-0005-0000-0000-00006D4D0000}"/>
    <cellStyle name="40% - Accent1 2 73 13" xfId="19823" xr:uid="{00000000-0005-0000-0000-00006E4D0000}"/>
    <cellStyle name="40% - Accent1 2 73 14" xfId="19824" xr:uid="{00000000-0005-0000-0000-00006F4D0000}"/>
    <cellStyle name="40% - Accent1 2 73 15" xfId="19825" xr:uid="{00000000-0005-0000-0000-0000704D0000}"/>
    <cellStyle name="40% - Accent1 2 73 16" xfId="19826" xr:uid="{00000000-0005-0000-0000-0000714D0000}"/>
    <cellStyle name="40% - Accent1 2 73 17" xfId="19827" xr:uid="{00000000-0005-0000-0000-0000724D0000}"/>
    <cellStyle name="40% - Accent1 2 73 18" xfId="19828" xr:uid="{00000000-0005-0000-0000-0000734D0000}"/>
    <cellStyle name="40% - Accent1 2 73 19" xfId="19829" xr:uid="{00000000-0005-0000-0000-0000744D0000}"/>
    <cellStyle name="40% - Accent1 2 73 2" xfId="19830" xr:uid="{00000000-0005-0000-0000-0000754D0000}"/>
    <cellStyle name="40% - Accent1 2 73 3" xfId="19831" xr:uid="{00000000-0005-0000-0000-0000764D0000}"/>
    <cellStyle name="40% - Accent1 2 73 4" xfId="19832" xr:uid="{00000000-0005-0000-0000-0000774D0000}"/>
    <cellStyle name="40% - Accent1 2 73 5" xfId="19833" xr:uid="{00000000-0005-0000-0000-0000784D0000}"/>
    <cellStyle name="40% - Accent1 2 73 6" xfId="19834" xr:uid="{00000000-0005-0000-0000-0000794D0000}"/>
    <cellStyle name="40% - Accent1 2 73 7" xfId="19835" xr:uid="{00000000-0005-0000-0000-00007A4D0000}"/>
    <cellStyle name="40% - Accent1 2 73 8" xfId="19836" xr:uid="{00000000-0005-0000-0000-00007B4D0000}"/>
    <cellStyle name="40% - Accent1 2 73 9" xfId="19837" xr:uid="{00000000-0005-0000-0000-00007C4D0000}"/>
    <cellStyle name="40% - Accent1 2 74" xfId="19838" xr:uid="{00000000-0005-0000-0000-00007D4D0000}"/>
    <cellStyle name="40% - Accent1 2 74 10" xfId="19839" xr:uid="{00000000-0005-0000-0000-00007E4D0000}"/>
    <cellStyle name="40% - Accent1 2 74 11" xfId="19840" xr:uid="{00000000-0005-0000-0000-00007F4D0000}"/>
    <cellStyle name="40% - Accent1 2 74 12" xfId="19841" xr:uid="{00000000-0005-0000-0000-0000804D0000}"/>
    <cellStyle name="40% - Accent1 2 74 13" xfId="19842" xr:uid="{00000000-0005-0000-0000-0000814D0000}"/>
    <cellStyle name="40% - Accent1 2 74 14" xfId="19843" xr:uid="{00000000-0005-0000-0000-0000824D0000}"/>
    <cellStyle name="40% - Accent1 2 74 15" xfId="19844" xr:uid="{00000000-0005-0000-0000-0000834D0000}"/>
    <cellStyle name="40% - Accent1 2 74 16" xfId="19845" xr:uid="{00000000-0005-0000-0000-0000844D0000}"/>
    <cellStyle name="40% - Accent1 2 74 17" xfId="19846" xr:uid="{00000000-0005-0000-0000-0000854D0000}"/>
    <cellStyle name="40% - Accent1 2 74 18" xfId="19847" xr:uid="{00000000-0005-0000-0000-0000864D0000}"/>
    <cellStyle name="40% - Accent1 2 74 19" xfId="19848" xr:uid="{00000000-0005-0000-0000-0000874D0000}"/>
    <cellStyle name="40% - Accent1 2 74 2" xfId="19849" xr:uid="{00000000-0005-0000-0000-0000884D0000}"/>
    <cellStyle name="40% - Accent1 2 74 3" xfId="19850" xr:uid="{00000000-0005-0000-0000-0000894D0000}"/>
    <cellStyle name="40% - Accent1 2 74 4" xfId="19851" xr:uid="{00000000-0005-0000-0000-00008A4D0000}"/>
    <cellStyle name="40% - Accent1 2 74 5" xfId="19852" xr:uid="{00000000-0005-0000-0000-00008B4D0000}"/>
    <cellStyle name="40% - Accent1 2 74 6" xfId="19853" xr:uid="{00000000-0005-0000-0000-00008C4D0000}"/>
    <cellStyle name="40% - Accent1 2 74 7" xfId="19854" xr:uid="{00000000-0005-0000-0000-00008D4D0000}"/>
    <cellStyle name="40% - Accent1 2 74 8" xfId="19855" xr:uid="{00000000-0005-0000-0000-00008E4D0000}"/>
    <cellStyle name="40% - Accent1 2 74 9" xfId="19856" xr:uid="{00000000-0005-0000-0000-00008F4D0000}"/>
    <cellStyle name="40% - Accent1 2 75" xfId="19857" xr:uid="{00000000-0005-0000-0000-0000904D0000}"/>
    <cellStyle name="40% - Accent1 2 75 10" xfId="19858" xr:uid="{00000000-0005-0000-0000-0000914D0000}"/>
    <cellStyle name="40% - Accent1 2 75 11" xfId="19859" xr:uid="{00000000-0005-0000-0000-0000924D0000}"/>
    <cellStyle name="40% - Accent1 2 75 12" xfId="19860" xr:uid="{00000000-0005-0000-0000-0000934D0000}"/>
    <cellStyle name="40% - Accent1 2 75 13" xfId="19861" xr:uid="{00000000-0005-0000-0000-0000944D0000}"/>
    <cellStyle name="40% - Accent1 2 75 14" xfId="19862" xr:uid="{00000000-0005-0000-0000-0000954D0000}"/>
    <cellStyle name="40% - Accent1 2 75 15" xfId="19863" xr:uid="{00000000-0005-0000-0000-0000964D0000}"/>
    <cellStyle name="40% - Accent1 2 75 16" xfId="19864" xr:uid="{00000000-0005-0000-0000-0000974D0000}"/>
    <cellStyle name="40% - Accent1 2 75 17" xfId="19865" xr:uid="{00000000-0005-0000-0000-0000984D0000}"/>
    <cellStyle name="40% - Accent1 2 75 18" xfId="19866" xr:uid="{00000000-0005-0000-0000-0000994D0000}"/>
    <cellStyle name="40% - Accent1 2 75 19" xfId="19867" xr:uid="{00000000-0005-0000-0000-00009A4D0000}"/>
    <cellStyle name="40% - Accent1 2 75 2" xfId="19868" xr:uid="{00000000-0005-0000-0000-00009B4D0000}"/>
    <cellStyle name="40% - Accent1 2 75 3" xfId="19869" xr:uid="{00000000-0005-0000-0000-00009C4D0000}"/>
    <cellStyle name="40% - Accent1 2 75 4" xfId="19870" xr:uid="{00000000-0005-0000-0000-00009D4D0000}"/>
    <cellStyle name="40% - Accent1 2 75 5" xfId="19871" xr:uid="{00000000-0005-0000-0000-00009E4D0000}"/>
    <cellStyle name="40% - Accent1 2 75 6" xfId="19872" xr:uid="{00000000-0005-0000-0000-00009F4D0000}"/>
    <cellStyle name="40% - Accent1 2 75 7" xfId="19873" xr:uid="{00000000-0005-0000-0000-0000A04D0000}"/>
    <cellStyle name="40% - Accent1 2 75 8" xfId="19874" xr:uid="{00000000-0005-0000-0000-0000A14D0000}"/>
    <cellStyle name="40% - Accent1 2 75 9" xfId="19875" xr:uid="{00000000-0005-0000-0000-0000A24D0000}"/>
    <cellStyle name="40% - Accent1 2 76" xfId="19876" xr:uid="{00000000-0005-0000-0000-0000A34D0000}"/>
    <cellStyle name="40% - Accent1 2 76 10" xfId="19877" xr:uid="{00000000-0005-0000-0000-0000A44D0000}"/>
    <cellStyle name="40% - Accent1 2 76 11" xfId="19878" xr:uid="{00000000-0005-0000-0000-0000A54D0000}"/>
    <cellStyle name="40% - Accent1 2 76 12" xfId="19879" xr:uid="{00000000-0005-0000-0000-0000A64D0000}"/>
    <cellStyle name="40% - Accent1 2 76 13" xfId="19880" xr:uid="{00000000-0005-0000-0000-0000A74D0000}"/>
    <cellStyle name="40% - Accent1 2 76 14" xfId="19881" xr:uid="{00000000-0005-0000-0000-0000A84D0000}"/>
    <cellStyle name="40% - Accent1 2 76 15" xfId="19882" xr:uid="{00000000-0005-0000-0000-0000A94D0000}"/>
    <cellStyle name="40% - Accent1 2 76 16" xfId="19883" xr:uid="{00000000-0005-0000-0000-0000AA4D0000}"/>
    <cellStyle name="40% - Accent1 2 76 17" xfId="19884" xr:uid="{00000000-0005-0000-0000-0000AB4D0000}"/>
    <cellStyle name="40% - Accent1 2 76 18" xfId="19885" xr:uid="{00000000-0005-0000-0000-0000AC4D0000}"/>
    <cellStyle name="40% - Accent1 2 76 19" xfId="19886" xr:uid="{00000000-0005-0000-0000-0000AD4D0000}"/>
    <cellStyle name="40% - Accent1 2 76 2" xfId="19887" xr:uid="{00000000-0005-0000-0000-0000AE4D0000}"/>
    <cellStyle name="40% - Accent1 2 76 3" xfId="19888" xr:uid="{00000000-0005-0000-0000-0000AF4D0000}"/>
    <cellStyle name="40% - Accent1 2 76 4" xfId="19889" xr:uid="{00000000-0005-0000-0000-0000B04D0000}"/>
    <cellStyle name="40% - Accent1 2 76 5" xfId="19890" xr:uid="{00000000-0005-0000-0000-0000B14D0000}"/>
    <cellStyle name="40% - Accent1 2 76 6" xfId="19891" xr:uid="{00000000-0005-0000-0000-0000B24D0000}"/>
    <cellStyle name="40% - Accent1 2 76 7" xfId="19892" xr:uid="{00000000-0005-0000-0000-0000B34D0000}"/>
    <cellStyle name="40% - Accent1 2 76 8" xfId="19893" xr:uid="{00000000-0005-0000-0000-0000B44D0000}"/>
    <cellStyle name="40% - Accent1 2 76 9" xfId="19894" xr:uid="{00000000-0005-0000-0000-0000B54D0000}"/>
    <cellStyle name="40% - Accent1 2 77" xfId="19895" xr:uid="{00000000-0005-0000-0000-0000B64D0000}"/>
    <cellStyle name="40% - Accent1 2 78" xfId="19896" xr:uid="{00000000-0005-0000-0000-0000B74D0000}"/>
    <cellStyle name="40% - Accent1 2 79" xfId="19897" xr:uid="{00000000-0005-0000-0000-0000B84D0000}"/>
    <cellStyle name="40% - Accent1 2 8" xfId="19898" xr:uid="{00000000-0005-0000-0000-0000B94D0000}"/>
    <cellStyle name="40% - Accent1 2 8 10" xfId="19899" xr:uid="{00000000-0005-0000-0000-0000BA4D0000}"/>
    <cellStyle name="40% - Accent1 2 8 11" xfId="19900" xr:uid="{00000000-0005-0000-0000-0000BB4D0000}"/>
    <cellStyle name="40% - Accent1 2 8 12" xfId="19901" xr:uid="{00000000-0005-0000-0000-0000BC4D0000}"/>
    <cellStyle name="40% - Accent1 2 8 13" xfId="19902" xr:uid="{00000000-0005-0000-0000-0000BD4D0000}"/>
    <cellStyle name="40% - Accent1 2 8 14" xfId="19903" xr:uid="{00000000-0005-0000-0000-0000BE4D0000}"/>
    <cellStyle name="40% - Accent1 2 8 15" xfId="19904" xr:uid="{00000000-0005-0000-0000-0000BF4D0000}"/>
    <cellStyle name="40% - Accent1 2 8 16" xfId="19905" xr:uid="{00000000-0005-0000-0000-0000C04D0000}"/>
    <cellStyle name="40% - Accent1 2 8 17" xfId="19906" xr:uid="{00000000-0005-0000-0000-0000C14D0000}"/>
    <cellStyle name="40% - Accent1 2 8 18" xfId="19907" xr:uid="{00000000-0005-0000-0000-0000C24D0000}"/>
    <cellStyle name="40% - Accent1 2 8 19" xfId="19908" xr:uid="{00000000-0005-0000-0000-0000C34D0000}"/>
    <cellStyle name="40% - Accent1 2 8 2" xfId="19909" xr:uid="{00000000-0005-0000-0000-0000C44D0000}"/>
    <cellStyle name="40% - Accent1 2 8 3" xfId="19910" xr:uid="{00000000-0005-0000-0000-0000C54D0000}"/>
    <cellStyle name="40% - Accent1 2 8 4" xfId="19911" xr:uid="{00000000-0005-0000-0000-0000C64D0000}"/>
    <cellStyle name="40% - Accent1 2 8 5" xfId="19912" xr:uid="{00000000-0005-0000-0000-0000C74D0000}"/>
    <cellStyle name="40% - Accent1 2 8 6" xfId="19913" xr:uid="{00000000-0005-0000-0000-0000C84D0000}"/>
    <cellStyle name="40% - Accent1 2 8 7" xfId="19914" xr:uid="{00000000-0005-0000-0000-0000C94D0000}"/>
    <cellStyle name="40% - Accent1 2 8 8" xfId="19915" xr:uid="{00000000-0005-0000-0000-0000CA4D0000}"/>
    <cellStyle name="40% - Accent1 2 8 9" xfId="19916" xr:uid="{00000000-0005-0000-0000-0000CB4D0000}"/>
    <cellStyle name="40% - Accent1 2 80" xfId="19917" xr:uid="{00000000-0005-0000-0000-0000CC4D0000}"/>
    <cellStyle name="40% - Accent1 2 81" xfId="19918" xr:uid="{00000000-0005-0000-0000-0000CD4D0000}"/>
    <cellStyle name="40% - Accent1 2 82" xfId="19919" xr:uid="{00000000-0005-0000-0000-0000CE4D0000}"/>
    <cellStyle name="40% - Accent1 2 83" xfId="19920" xr:uid="{00000000-0005-0000-0000-0000CF4D0000}"/>
    <cellStyle name="40% - Accent1 2 84" xfId="19921" xr:uid="{00000000-0005-0000-0000-0000D04D0000}"/>
    <cellStyle name="40% - Accent1 2 85" xfId="19922" xr:uid="{00000000-0005-0000-0000-0000D14D0000}"/>
    <cellStyle name="40% - Accent1 2 86" xfId="19923" xr:uid="{00000000-0005-0000-0000-0000D24D0000}"/>
    <cellStyle name="40% - Accent1 2 87" xfId="19924" xr:uid="{00000000-0005-0000-0000-0000D34D0000}"/>
    <cellStyle name="40% - Accent1 2 88" xfId="19925" xr:uid="{00000000-0005-0000-0000-0000D44D0000}"/>
    <cellStyle name="40% - Accent1 2 89" xfId="19926" xr:uid="{00000000-0005-0000-0000-0000D54D0000}"/>
    <cellStyle name="40% - Accent1 2 9" xfId="19927" xr:uid="{00000000-0005-0000-0000-0000D64D0000}"/>
    <cellStyle name="40% - Accent1 2 9 10" xfId="19928" xr:uid="{00000000-0005-0000-0000-0000D74D0000}"/>
    <cellStyle name="40% - Accent1 2 9 11" xfId="19929" xr:uid="{00000000-0005-0000-0000-0000D84D0000}"/>
    <cellStyle name="40% - Accent1 2 9 12" xfId="19930" xr:uid="{00000000-0005-0000-0000-0000D94D0000}"/>
    <cellStyle name="40% - Accent1 2 9 13" xfId="19931" xr:uid="{00000000-0005-0000-0000-0000DA4D0000}"/>
    <cellStyle name="40% - Accent1 2 9 14" xfId="19932" xr:uid="{00000000-0005-0000-0000-0000DB4D0000}"/>
    <cellStyle name="40% - Accent1 2 9 15" xfId="19933" xr:uid="{00000000-0005-0000-0000-0000DC4D0000}"/>
    <cellStyle name="40% - Accent1 2 9 16" xfId="19934" xr:uid="{00000000-0005-0000-0000-0000DD4D0000}"/>
    <cellStyle name="40% - Accent1 2 9 17" xfId="19935" xr:uid="{00000000-0005-0000-0000-0000DE4D0000}"/>
    <cellStyle name="40% - Accent1 2 9 18" xfId="19936" xr:uid="{00000000-0005-0000-0000-0000DF4D0000}"/>
    <cellStyle name="40% - Accent1 2 9 19" xfId="19937" xr:uid="{00000000-0005-0000-0000-0000E04D0000}"/>
    <cellStyle name="40% - Accent1 2 9 2" xfId="19938" xr:uid="{00000000-0005-0000-0000-0000E14D0000}"/>
    <cellStyle name="40% - Accent1 2 9 3" xfId="19939" xr:uid="{00000000-0005-0000-0000-0000E24D0000}"/>
    <cellStyle name="40% - Accent1 2 9 4" xfId="19940" xr:uid="{00000000-0005-0000-0000-0000E34D0000}"/>
    <cellStyle name="40% - Accent1 2 9 5" xfId="19941" xr:uid="{00000000-0005-0000-0000-0000E44D0000}"/>
    <cellStyle name="40% - Accent1 2 9 6" xfId="19942" xr:uid="{00000000-0005-0000-0000-0000E54D0000}"/>
    <cellStyle name="40% - Accent1 2 9 7" xfId="19943" xr:uid="{00000000-0005-0000-0000-0000E64D0000}"/>
    <cellStyle name="40% - Accent1 2 9 8" xfId="19944" xr:uid="{00000000-0005-0000-0000-0000E74D0000}"/>
    <cellStyle name="40% - Accent1 2 9 9" xfId="19945" xr:uid="{00000000-0005-0000-0000-0000E84D0000}"/>
    <cellStyle name="40% - Accent1 2 90" xfId="19946" xr:uid="{00000000-0005-0000-0000-0000E94D0000}"/>
    <cellStyle name="40% - Accent1 2 91" xfId="19947" xr:uid="{00000000-0005-0000-0000-0000EA4D0000}"/>
    <cellStyle name="40% - Accent1 2 92" xfId="19948" xr:uid="{00000000-0005-0000-0000-0000EB4D0000}"/>
    <cellStyle name="40% - Accent1 2 93" xfId="19949" xr:uid="{00000000-0005-0000-0000-0000EC4D0000}"/>
    <cellStyle name="40% - Accent1 2 94" xfId="19950" xr:uid="{00000000-0005-0000-0000-0000ED4D0000}"/>
    <cellStyle name="40% - Accent2 2" xfId="19951" xr:uid="{00000000-0005-0000-0000-0000EE4D0000}"/>
    <cellStyle name="40% - Accent2 2 10" xfId="19952" xr:uid="{00000000-0005-0000-0000-0000EF4D0000}"/>
    <cellStyle name="40% - Accent2 2 10 10" xfId="19953" xr:uid="{00000000-0005-0000-0000-0000F04D0000}"/>
    <cellStyle name="40% - Accent2 2 10 11" xfId="19954" xr:uid="{00000000-0005-0000-0000-0000F14D0000}"/>
    <cellStyle name="40% - Accent2 2 10 12" xfId="19955" xr:uid="{00000000-0005-0000-0000-0000F24D0000}"/>
    <cellStyle name="40% - Accent2 2 10 13" xfId="19956" xr:uid="{00000000-0005-0000-0000-0000F34D0000}"/>
    <cellStyle name="40% - Accent2 2 10 14" xfId="19957" xr:uid="{00000000-0005-0000-0000-0000F44D0000}"/>
    <cellStyle name="40% - Accent2 2 10 15" xfId="19958" xr:uid="{00000000-0005-0000-0000-0000F54D0000}"/>
    <cellStyle name="40% - Accent2 2 10 16" xfId="19959" xr:uid="{00000000-0005-0000-0000-0000F64D0000}"/>
    <cellStyle name="40% - Accent2 2 10 17" xfId="19960" xr:uid="{00000000-0005-0000-0000-0000F74D0000}"/>
    <cellStyle name="40% - Accent2 2 10 18" xfId="19961" xr:uid="{00000000-0005-0000-0000-0000F84D0000}"/>
    <cellStyle name="40% - Accent2 2 10 19" xfId="19962" xr:uid="{00000000-0005-0000-0000-0000F94D0000}"/>
    <cellStyle name="40% - Accent2 2 10 2" xfId="19963" xr:uid="{00000000-0005-0000-0000-0000FA4D0000}"/>
    <cellStyle name="40% - Accent2 2 10 3" xfId="19964" xr:uid="{00000000-0005-0000-0000-0000FB4D0000}"/>
    <cellStyle name="40% - Accent2 2 10 4" xfId="19965" xr:uid="{00000000-0005-0000-0000-0000FC4D0000}"/>
    <cellStyle name="40% - Accent2 2 10 5" xfId="19966" xr:uid="{00000000-0005-0000-0000-0000FD4D0000}"/>
    <cellStyle name="40% - Accent2 2 10 6" xfId="19967" xr:uid="{00000000-0005-0000-0000-0000FE4D0000}"/>
    <cellStyle name="40% - Accent2 2 10 7" xfId="19968" xr:uid="{00000000-0005-0000-0000-0000FF4D0000}"/>
    <cellStyle name="40% - Accent2 2 10 8" xfId="19969" xr:uid="{00000000-0005-0000-0000-0000004E0000}"/>
    <cellStyle name="40% - Accent2 2 10 9" xfId="19970" xr:uid="{00000000-0005-0000-0000-0000014E0000}"/>
    <cellStyle name="40% - Accent2 2 11" xfId="19971" xr:uid="{00000000-0005-0000-0000-0000024E0000}"/>
    <cellStyle name="40% - Accent2 2 11 10" xfId="19972" xr:uid="{00000000-0005-0000-0000-0000034E0000}"/>
    <cellStyle name="40% - Accent2 2 11 11" xfId="19973" xr:uid="{00000000-0005-0000-0000-0000044E0000}"/>
    <cellStyle name="40% - Accent2 2 11 12" xfId="19974" xr:uid="{00000000-0005-0000-0000-0000054E0000}"/>
    <cellStyle name="40% - Accent2 2 11 13" xfId="19975" xr:uid="{00000000-0005-0000-0000-0000064E0000}"/>
    <cellStyle name="40% - Accent2 2 11 14" xfId="19976" xr:uid="{00000000-0005-0000-0000-0000074E0000}"/>
    <cellStyle name="40% - Accent2 2 11 15" xfId="19977" xr:uid="{00000000-0005-0000-0000-0000084E0000}"/>
    <cellStyle name="40% - Accent2 2 11 16" xfId="19978" xr:uid="{00000000-0005-0000-0000-0000094E0000}"/>
    <cellStyle name="40% - Accent2 2 11 17" xfId="19979" xr:uid="{00000000-0005-0000-0000-00000A4E0000}"/>
    <cellStyle name="40% - Accent2 2 11 18" xfId="19980" xr:uid="{00000000-0005-0000-0000-00000B4E0000}"/>
    <cellStyle name="40% - Accent2 2 11 19" xfId="19981" xr:uid="{00000000-0005-0000-0000-00000C4E0000}"/>
    <cellStyle name="40% - Accent2 2 11 2" xfId="19982" xr:uid="{00000000-0005-0000-0000-00000D4E0000}"/>
    <cellStyle name="40% - Accent2 2 11 3" xfId="19983" xr:uid="{00000000-0005-0000-0000-00000E4E0000}"/>
    <cellStyle name="40% - Accent2 2 11 4" xfId="19984" xr:uid="{00000000-0005-0000-0000-00000F4E0000}"/>
    <cellStyle name="40% - Accent2 2 11 5" xfId="19985" xr:uid="{00000000-0005-0000-0000-0000104E0000}"/>
    <cellStyle name="40% - Accent2 2 11 6" xfId="19986" xr:uid="{00000000-0005-0000-0000-0000114E0000}"/>
    <cellStyle name="40% - Accent2 2 11 7" xfId="19987" xr:uid="{00000000-0005-0000-0000-0000124E0000}"/>
    <cellStyle name="40% - Accent2 2 11 8" xfId="19988" xr:uid="{00000000-0005-0000-0000-0000134E0000}"/>
    <cellStyle name="40% - Accent2 2 11 9" xfId="19989" xr:uid="{00000000-0005-0000-0000-0000144E0000}"/>
    <cellStyle name="40% - Accent2 2 12" xfId="19990" xr:uid="{00000000-0005-0000-0000-0000154E0000}"/>
    <cellStyle name="40% - Accent2 2 12 10" xfId="19991" xr:uid="{00000000-0005-0000-0000-0000164E0000}"/>
    <cellStyle name="40% - Accent2 2 12 11" xfId="19992" xr:uid="{00000000-0005-0000-0000-0000174E0000}"/>
    <cellStyle name="40% - Accent2 2 12 12" xfId="19993" xr:uid="{00000000-0005-0000-0000-0000184E0000}"/>
    <cellStyle name="40% - Accent2 2 12 13" xfId="19994" xr:uid="{00000000-0005-0000-0000-0000194E0000}"/>
    <cellStyle name="40% - Accent2 2 12 14" xfId="19995" xr:uid="{00000000-0005-0000-0000-00001A4E0000}"/>
    <cellStyle name="40% - Accent2 2 12 15" xfId="19996" xr:uid="{00000000-0005-0000-0000-00001B4E0000}"/>
    <cellStyle name="40% - Accent2 2 12 16" xfId="19997" xr:uid="{00000000-0005-0000-0000-00001C4E0000}"/>
    <cellStyle name="40% - Accent2 2 12 17" xfId="19998" xr:uid="{00000000-0005-0000-0000-00001D4E0000}"/>
    <cellStyle name="40% - Accent2 2 12 18" xfId="19999" xr:uid="{00000000-0005-0000-0000-00001E4E0000}"/>
    <cellStyle name="40% - Accent2 2 12 19" xfId="20000" xr:uid="{00000000-0005-0000-0000-00001F4E0000}"/>
    <cellStyle name="40% - Accent2 2 12 2" xfId="20001" xr:uid="{00000000-0005-0000-0000-0000204E0000}"/>
    <cellStyle name="40% - Accent2 2 12 3" xfId="20002" xr:uid="{00000000-0005-0000-0000-0000214E0000}"/>
    <cellStyle name="40% - Accent2 2 12 4" xfId="20003" xr:uid="{00000000-0005-0000-0000-0000224E0000}"/>
    <cellStyle name="40% - Accent2 2 12 5" xfId="20004" xr:uid="{00000000-0005-0000-0000-0000234E0000}"/>
    <cellStyle name="40% - Accent2 2 12 6" xfId="20005" xr:uid="{00000000-0005-0000-0000-0000244E0000}"/>
    <cellStyle name="40% - Accent2 2 12 7" xfId="20006" xr:uid="{00000000-0005-0000-0000-0000254E0000}"/>
    <cellStyle name="40% - Accent2 2 12 8" xfId="20007" xr:uid="{00000000-0005-0000-0000-0000264E0000}"/>
    <cellStyle name="40% - Accent2 2 12 9" xfId="20008" xr:uid="{00000000-0005-0000-0000-0000274E0000}"/>
    <cellStyle name="40% - Accent2 2 13" xfId="20009" xr:uid="{00000000-0005-0000-0000-0000284E0000}"/>
    <cellStyle name="40% - Accent2 2 13 10" xfId="20010" xr:uid="{00000000-0005-0000-0000-0000294E0000}"/>
    <cellStyle name="40% - Accent2 2 13 11" xfId="20011" xr:uid="{00000000-0005-0000-0000-00002A4E0000}"/>
    <cellStyle name="40% - Accent2 2 13 12" xfId="20012" xr:uid="{00000000-0005-0000-0000-00002B4E0000}"/>
    <cellStyle name="40% - Accent2 2 13 13" xfId="20013" xr:uid="{00000000-0005-0000-0000-00002C4E0000}"/>
    <cellStyle name="40% - Accent2 2 13 14" xfId="20014" xr:uid="{00000000-0005-0000-0000-00002D4E0000}"/>
    <cellStyle name="40% - Accent2 2 13 15" xfId="20015" xr:uid="{00000000-0005-0000-0000-00002E4E0000}"/>
    <cellStyle name="40% - Accent2 2 13 16" xfId="20016" xr:uid="{00000000-0005-0000-0000-00002F4E0000}"/>
    <cellStyle name="40% - Accent2 2 13 17" xfId="20017" xr:uid="{00000000-0005-0000-0000-0000304E0000}"/>
    <cellStyle name="40% - Accent2 2 13 18" xfId="20018" xr:uid="{00000000-0005-0000-0000-0000314E0000}"/>
    <cellStyle name="40% - Accent2 2 13 19" xfId="20019" xr:uid="{00000000-0005-0000-0000-0000324E0000}"/>
    <cellStyle name="40% - Accent2 2 13 2" xfId="20020" xr:uid="{00000000-0005-0000-0000-0000334E0000}"/>
    <cellStyle name="40% - Accent2 2 13 3" xfId="20021" xr:uid="{00000000-0005-0000-0000-0000344E0000}"/>
    <cellStyle name="40% - Accent2 2 13 4" xfId="20022" xr:uid="{00000000-0005-0000-0000-0000354E0000}"/>
    <cellStyle name="40% - Accent2 2 13 5" xfId="20023" xr:uid="{00000000-0005-0000-0000-0000364E0000}"/>
    <cellStyle name="40% - Accent2 2 13 6" xfId="20024" xr:uid="{00000000-0005-0000-0000-0000374E0000}"/>
    <cellStyle name="40% - Accent2 2 13 7" xfId="20025" xr:uid="{00000000-0005-0000-0000-0000384E0000}"/>
    <cellStyle name="40% - Accent2 2 13 8" xfId="20026" xr:uid="{00000000-0005-0000-0000-0000394E0000}"/>
    <cellStyle name="40% - Accent2 2 13 9" xfId="20027" xr:uid="{00000000-0005-0000-0000-00003A4E0000}"/>
    <cellStyle name="40% - Accent2 2 14" xfId="20028" xr:uid="{00000000-0005-0000-0000-00003B4E0000}"/>
    <cellStyle name="40% - Accent2 2 14 10" xfId="20029" xr:uid="{00000000-0005-0000-0000-00003C4E0000}"/>
    <cellStyle name="40% - Accent2 2 14 11" xfId="20030" xr:uid="{00000000-0005-0000-0000-00003D4E0000}"/>
    <cellStyle name="40% - Accent2 2 14 12" xfId="20031" xr:uid="{00000000-0005-0000-0000-00003E4E0000}"/>
    <cellStyle name="40% - Accent2 2 14 13" xfId="20032" xr:uid="{00000000-0005-0000-0000-00003F4E0000}"/>
    <cellStyle name="40% - Accent2 2 14 14" xfId="20033" xr:uid="{00000000-0005-0000-0000-0000404E0000}"/>
    <cellStyle name="40% - Accent2 2 14 15" xfId="20034" xr:uid="{00000000-0005-0000-0000-0000414E0000}"/>
    <cellStyle name="40% - Accent2 2 14 16" xfId="20035" xr:uid="{00000000-0005-0000-0000-0000424E0000}"/>
    <cellStyle name="40% - Accent2 2 14 17" xfId="20036" xr:uid="{00000000-0005-0000-0000-0000434E0000}"/>
    <cellStyle name="40% - Accent2 2 14 18" xfId="20037" xr:uid="{00000000-0005-0000-0000-0000444E0000}"/>
    <cellStyle name="40% - Accent2 2 14 19" xfId="20038" xr:uid="{00000000-0005-0000-0000-0000454E0000}"/>
    <cellStyle name="40% - Accent2 2 14 2" xfId="20039" xr:uid="{00000000-0005-0000-0000-0000464E0000}"/>
    <cellStyle name="40% - Accent2 2 14 3" xfId="20040" xr:uid="{00000000-0005-0000-0000-0000474E0000}"/>
    <cellStyle name="40% - Accent2 2 14 4" xfId="20041" xr:uid="{00000000-0005-0000-0000-0000484E0000}"/>
    <cellStyle name="40% - Accent2 2 14 5" xfId="20042" xr:uid="{00000000-0005-0000-0000-0000494E0000}"/>
    <cellStyle name="40% - Accent2 2 14 6" xfId="20043" xr:uid="{00000000-0005-0000-0000-00004A4E0000}"/>
    <cellStyle name="40% - Accent2 2 14 7" xfId="20044" xr:uid="{00000000-0005-0000-0000-00004B4E0000}"/>
    <cellStyle name="40% - Accent2 2 14 8" xfId="20045" xr:uid="{00000000-0005-0000-0000-00004C4E0000}"/>
    <cellStyle name="40% - Accent2 2 14 9" xfId="20046" xr:uid="{00000000-0005-0000-0000-00004D4E0000}"/>
    <cellStyle name="40% - Accent2 2 15" xfId="20047" xr:uid="{00000000-0005-0000-0000-00004E4E0000}"/>
    <cellStyle name="40% - Accent2 2 15 10" xfId="20048" xr:uid="{00000000-0005-0000-0000-00004F4E0000}"/>
    <cellStyle name="40% - Accent2 2 15 11" xfId="20049" xr:uid="{00000000-0005-0000-0000-0000504E0000}"/>
    <cellStyle name="40% - Accent2 2 15 12" xfId="20050" xr:uid="{00000000-0005-0000-0000-0000514E0000}"/>
    <cellStyle name="40% - Accent2 2 15 13" xfId="20051" xr:uid="{00000000-0005-0000-0000-0000524E0000}"/>
    <cellStyle name="40% - Accent2 2 15 14" xfId="20052" xr:uid="{00000000-0005-0000-0000-0000534E0000}"/>
    <cellStyle name="40% - Accent2 2 15 15" xfId="20053" xr:uid="{00000000-0005-0000-0000-0000544E0000}"/>
    <cellStyle name="40% - Accent2 2 15 16" xfId="20054" xr:uid="{00000000-0005-0000-0000-0000554E0000}"/>
    <cellStyle name="40% - Accent2 2 15 17" xfId="20055" xr:uid="{00000000-0005-0000-0000-0000564E0000}"/>
    <cellStyle name="40% - Accent2 2 15 18" xfId="20056" xr:uid="{00000000-0005-0000-0000-0000574E0000}"/>
    <cellStyle name="40% - Accent2 2 15 19" xfId="20057" xr:uid="{00000000-0005-0000-0000-0000584E0000}"/>
    <cellStyle name="40% - Accent2 2 15 2" xfId="20058" xr:uid="{00000000-0005-0000-0000-0000594E0000}"/>
    <cellStyle name="40% - Accent2 2 15 3" xfId="20059" xr:uid="{00000000-0005-0000-0000-00005A4E0000}"/>
    <cellStyle name="40% - Accent2 2 15 4" xfId="20060" xr:uid="{00000000-0005-0000-0000-00005B4E0000}"/>
    <cellStyle name="40% - Accent2 2 15 5" xfId="20061" xr:uid="{00000000-0005-0000-0000-00005C4E0000}"/>
    <cellStyle name="40% - Accent2 2 15 6" xfId="20062" xr:uid="{00000000-0005-0000-0000-00005D4E0000}"/>
    <cellStyle name="40% - Accent2 2 15 7" xfId="20063" xr:uid="{00000000-0005-0000-0000-00005E4E0000}"/>
    <cellStyle name="40% - Accent2 2 15 8" xfId="20064" xr:uid="{00000000-0005-0000-0000-00005F4E0000}"/>
    <cellStyle name="40% - Accent2 2 15 9" xfId="20065" xr:uid="{00000000-0005-0000-0000-0000604E0000}"/>
    <cellStyle name="40% - Accent2 2 16" xfId="20066" xr:uid="{00000000-0005-0000-0000-0000614E0000}"/>
    <cellStyle name="40% - Accent2 2 16 10" xfId="20067" xr:uid="{00000000-0005-0000-0000-0000624E0000}"/>
    <cellStyle name="40% - Accent2 2 16 11" xfId="20068" xr:uid="{00000000-0005-0000-0000-0000634E0000}"/>
    <cellStyle name="40% - Accent2 2 16 12" xfId="20069" xr:uid="{00000000-0005-0000-0000-0000644E0000}"/>
    <cellStyle name="40% - Accent2 2 16 13" xfId="20070" xr:uid="{00000000-0005-0000-0000-0000654E0000}"/>
    <cellStyle name="40% - Accent2 2 16 14" xfId="20071" xr:uid="{00000000-0005-0000-0000-0000664E0000}"/>
    <cellStyle name="40% - Accent2 2 16 15" xfId="20072" xr:uid="{00000000-0005-0000-0000-0000674E0000}"/>
    <cellStyle name="40% - Accent2 2 16 16" xfId="20073" xr:uid="{00000000-0005-0000-0000-0000684E0000}"/>
    <cellStyle name="40% - Accent2 2 16 17" xfId="20074" xr:uid="{00000000-0005-0000-0000-0000694E0000}"/>
    <cellStyle name="40% - Accent2 2 16 18" xfId="20075" xr:uid="{00000000-0005-0000-0000-00006A4E0000}"/>
    <cellStyle name="40% - Accent2 2 16 19" xfId="20076" xr:uid="{00000000-0005-0000-0000-00006B4E0000}"/>
    <cellStyle name="40% - Accent2 2 16 2" xfId="20077" xr:uid="{00000000-0005-0000-0000-00006C4E0000}"/>
    <cellStyle name="40% - Accent2 2 16 3" xfId="20078" xr:uid="{00000000-0005-0000-0000-00006D4E0000}"/>
    <cellStyle name="40% - Accent2 2 16 4" xfId="20079" xr:uid="{00000000-0005-0000-0000-00006E4E0000}"/>
    <cellStyle name="40% - Accent2 2 16 5" xfId="20080" xr:uid="{00000000-0005-0000-0000-00006F4E0000}"/>
    <cellStyle name="40% - Accent2 2 16 6" xfId="20081" xr:uid="{00000000-0005-0000-0000-0000704E0000}"/>
    <cellStyle name="40% - Accent2 2 16 7" xfId="20082" xr:uid="{00000000-0005-0000-0000-0000714E0000}"/>
    <cellStyle name="40% - Accent2 2 16 8" xfId="20083" xr:uid="{00000000-0005-0000-0000-0000724E0000}"/>
    <cellStyle name="40% - Accent2 2 16 9" xfId="20084" xr:uid="{00000000-0005-0000-0000-0000734E0000}"/>
    <cellStyle name="40% - Accent2 2 17" xfId="20085" xr:uid="{00000000-0005-0000-0000-0000744E0000}"/>
    <cellStyle name="40% - Accent2 2 17 10" xfId="20086" xr:uid="{00000000-0005-0000-0000-0000754E0000}"/>
    <cellStyle name="40% - Accent2 2 17 11" xfId="20087" xr:uid="{00000000-0005-0000-0000-0000764E0000}"/>
    <cellStyle name="40% - Accent2 2 17 12" xfId="20088" xr:uid="{00000000-0005-0000-0000-0000774E0000}"/>
    <cellStyle name="40% - Accent2 2 17 13" xfId="20089" xr:uid="{00000000-0005-0000-0000-0000784E0000}"/>
    <cellStyle name="40% - Accent2 2 17 14" xfId="20090" xr:uid="{00000000-0005-0000-0000-0000794E0000}"/>
    <cellStyle name="40% - Accent2 2 17 15" xfId="20091" xr:uid="{00000000-0005-0000-0000-00007A4E0000}"/>
    <cellStyle name="40% - Accent2 2 17 16" xfId="20092" xr:uid="{00000000-0005-0000-0000-00007B4E0000}"/>
    <cellStyle name="40% - Accent2 2 17 17" xfId="20093" xr:uid="{00000000-0005-0000-0000-00007C4E0000}"/>
    <cellStyle name="40% - Accent2 2 17 18" xfId="20094" xr:uid="{00000000-0005-0000-0000-00007D4E0000}"/>
    <cellStyle name="40% - Accent2 2 17 19" xfId="20095" xr:uid="{00000000-0005-0000-0000-00007E4E0000}"/>
    <cellStyle name="40% - Accent2 2 17 2" xfId="20096" xr:uid="{00000000-0005-0000-0000-00007F4E0000}"/>
    <cellStyle name="40% - Accent2 2 17 3" xfId="20097" xr:uid="{00000000-0005-0000-0000-0000804E0000}"/>
    <cellStyle name="40% - Accent2 2 17 4" xfId="20098" xr:uid="{00000000-0005-0000-0000-0000814E0000}"/>
    <cellStyle name="40% - Accent2 2 17 5" xfId="20099" xr:uid="{00000000-0005-0000-0000-0000824E0000}"/>
    <cellStyle name="40% - Accent2 2 17 6" xfId="20100" xr:uid="{00000000-0005-0000-0000-0000834E0000}"/>
    <cellStyle name="40% - Accent2 2 17 7" xfId="20101" xr:uid="{00000000-0005-0000-0000-0000844E0000}"/>
    <cellStyle name="40% - Accent2 2 17 8" xfId="20102" xr:uid="{00000000-0005-0000-0000-0000854E0000}"/>
    <cellStyle name="40% - Accent2 2 17 9" xfId="20103" xr:uid="{00000000-0005-0000-0000-0000864E0000}"/>
    <cellStyle name="40% - Accent2 2 18" xfId="20104" xr:uid="{00000000-0005-0000-0000-0000874E0000}"/>
    <cellStyle name="40% - Accent2 2 18 10" xfId="20105" xr:uid="{00000000-0005-0000-0000-0000884E0000}"/>
    <cellStyle name="40% - Accent2 2 18 11" xfId="20106" xr:uid="{00000000-0005-0000-0000-0000894E0000}"/>
    <cellStyle name="40% - Accent2 2 18 12" xfId="20107" xr:uid="{00000000-0005-0000-0000-00008A4E0000}"/>
    <cellStyle name="40% - Accent2 2 18 13" xfId="20108" xr:uid="{00000000-0005-0000-0000-00008B4E0000}"/>
    <cellStyle name="40% - Accent2 2 18 14" xfId="20109" xr:uid="{00000000-0005-0000-0000-00008C4E0000}"/>
    <cellStyle name="40% - Accent2 2 18 15" xfId="20110" xr:uid="{00000000-0005-0000-0000-00008D4E0000}"/>
    <cellStyle name="40% - Accent2 2 18 16" xfId="20111" xr:uid="{00000000-0005-0000-0000-00008E4E0000}"/>
    <cellStyle name="40% - Accent2 2 18 17" xfId="20112" xr:uid="{00000000-0005-0000-0000-00008F4E0000}"/>
    <cellStyle name="40% - Accent2 2 18 18" xfId="20113" xr:uid="{00000000-0005-0000-0000-0000904E0000}"/>
    <cellStyle name="40% - Accent2 2 18 19" xfId="20114" xr:uid="{00000000-0005-0000-0000-0000914E0000}"/>
    <cellStyle name="40% - Accent2 2 18 2" xfId="20115" xr:uid="{00000000-0005-0000-0000-0000924E0000}"/>
    <cellStyle name="40% - Accent2 2 18 3" xfId="20116" xr:uid="{00000000-0005-0000-0000-0000934E0000}"/>
    <cellStyle name="40% - Accent2 2 18 4" xfId="20117" xr:uid="{00000000-0005-0000-0000-0000944E0000}"/>
    <cellStyle name="40% - Accent2 2 18 5" xfId="20118" xr:uid="{00000000-0005-0000-0000-0000954E0000}"/>
    <cellStyle name="40% - Accent2 2 18 6" xfId="20119" xr:uid="{00000000-0005-0000-0000-0000964E0000}"/>
    <cellStyle name="40% - Accent2 2 18 7" xfId="20120" xr:uid="{00000000-0005-0000-0000-0000974E0000}"/>
    <cellStyle name="40% - Accent2 2 18 8" xfId="20121" xr:uid="{00000000-0005-0000-0000-0000984E0000}"/>
    <cellStyle name="40% - Accent2 2 18 9" xfId="20122" xr:uid="{00000000-0005-0000-0000-0000994E0000}"/>
    <cellStyle name="40% - Accent2 2 19" xfId="20123" xr:uid="{00000000-0005-0000-0000-00009A4E0000}"/>
    <cellStyle name="40% - Accent2 2 19 10" xfId="20124" xr:uid="{00000000-0005-0000-0000-00009B4E0000}"/>
    <cellStyle name="40% - Accent2 2 19 11" xfId="20125" xr:uid="{00000000-0005-0000-0000-00009C4E0000}"/>
    <cellStyle name="40% - Accent2 2 19 12" xfId="20126" xr:uid="{00000000-0005-0000-0000-00009D4E0000}"/>
    <cellStyle name="40% - Accent2 2 19 13" xfId="20127" xr:uid="{00000000-0005-0000-0000-00009E4E0000}"/>
    <cellStyle name="40% - Accent2 2 19 14" xfId="20128" xr:uid="{00000000-0005-0000-0000-00009F4E0000}"/>
    <cellStyle name="40% - Accent2 2 19 15" xfId="20129" xr:uid="{00000000-0005-0000-0000-0000A04E0000}"/>
    <cellStyle name="40% - Accent2 2 19 16" xfId="20130" xr:uid="{00000000-0005-0000-0000-0000A14E0000}"/>
    <cellStyle name="40% - Accent2 2 19 17" xfId="20131" xr:uid="{00000000-0005-0000-0000-0000A24E0000}"/>
    <cellStyle name="40% - Accent2 2 19 18" xfId="20132" xr:uid="{00000000-0005-0000-0000-0000A34E0000}"/>
    <cellStyle name="40% - Accent2 2 19 19" xfId="20133" xr:uid="{00000000-0005-0000-0000-0000A44E0000}"/>
    <cellStyle name="40% - Accent2 2 19 2" xfId="20134" xr:uid="{00000000-0005-0000-0000-0000A54E0000}"/>
    <cellStyle name="40% - Accent2 2 19 3" xfId="20135" xr:uid="{00000000-0005-0000-0000-0000A64E0000}"/>
    <cellStyle name="40% - Accent2 2 19 4" xfId="20136" xr:uid="{00000000-0005-0000-0000-0000A74E0000}"/>
    <cellStyle name="40% - Accent2 2 19 5" xfId="20137" xr:uid="{00000000-0005-0000-0000-0000A84E0000}"/>
    <cellStyle name="40% - Accent2 2 19 6" xfId="20138" xr:uid="{00000000-0005-0000-0000-0000A94E0000}"/>
    <cellStyle name="40% - Accent2 2 19 7" xfId="20139" xr:uid="{00000000-0005-0000-0000-0000AA4E0000}"/>
    <cellStyle name="40% - Accent2 2 19 8" xfId="20140" xr:uid="{00000000-0005-0000-0000-0000AB4E0000}"/>
    <cellStyle name="40% - Accent2 2 19 9" xfId="20141" xr:uid="{00000000-0005-0000-0000-0000AC4E0000}"/>
    <cellStyle name="40% - Accent2 2 2" xfId="20142" xr:uid="{00000000-0005-0000-0000-0000AD4E0000}"/>
    <cellStyle name="40% - Accent2 2 2 10" xfId="20143" xr:uid="{00000000-0005-0000-0000-0000AE4E0000}"/>
    <cellStyle name="40% - Accent2 2 2 10 10" xfId="20144" xr:uid="{00000000-0005-0000-0000-0000AF4E0000}"/>
    <cellStyle name="40% - Accent2 2 2 10 11" xfId="20145" xr:uid="{00000000-0005-0000-0000-0000B04E0000}"/>
    <cellStyle name="40% - Accent2 2 2 10 12" xfId="20146" xr:uid="{00000000-0005-0000-0000-0000B14E0000}"/>
    <cellStyle name="40% - Accent2 2 2 10 13" xfId="20147" xr:uid="{00000000-0005-0000-0000-0000B24E0000}"/>
    <cellStyle name="40% - Accent2 2 2 10 14" xfId="20148" xr:uid="{00000000-0005-0000-0000-0000B34E0000}"/>
    <cellStyle name="40% - Accent2 2 2 10 15" xfId="20149" xr:uid="{00000000-0005-0000-0000-0000B44E0000}"/>
    <cellStyle name="40% - Accent2 2 2 10 16" xfId="20150" xr:uid="{00000000-0005-0000-0000-0000B54E0000}"/>
    <cellStyle name="40% - Accent2 2 2 10 17" xfId="20151" xr:uid="{00000000-0005-0000-0000-0000B64E0000}"/>
    <cellStyle name="40% - Accent2 2 2 10 18" xfId="20152" xr:uid="{00000000-0005-0000-0000-0000B74E0000}"/>
    <cellStyle name="40% - Accent2 2 2 10 19" xfId="20153" xr:uid="{00000000-0005-0000-0000-0000B84E0000}"/>
    <cellStyle name="40% - Accent2 2 2 10 2" xfId="20154" xr:uid="{00000000-0005-0000-0000-0000B94E0000}"/>
    <cellStyle name="40% - Accent2 2 2 10 3" xfId="20155" xr:uid="{00000000-0005-0000-0000-0000BA4E0000}"/>
    <cellStyle name="40% - Accent2 2 2 10 4" xfId="20156" xr:uid="{00000000-0005-0000-0000-0000BB4E0000}"/>
    <cellStyle name="40% - Accent2 2 2 10 5" xfId="20157" xr:uid="{00000000-0005-0000-0000-0000BC4E0000}"/>
    <cellStyle name="40% - Accent2 2 2 10 6" xfId="20158" xr:uid="{00000000-0005-0000-0000-0000BD4E0000}"/>
    <cellStyle name="40% - Accent2 2 2 10 7" xfId="20159" xr:uid="{00000000-0005-0000-0000-0000BE4E0000}"/>
    <cellStyle name="40% - Accent2 2 2 10 8" xfId="20160" xr:uid="{00000000-0005-0000-0000-0000BF4E0000}"/>
    <cellStyle name="40% - Accent2 2 2 10 9" xfId="20161" xr:uid="{00000000-0005-0000-0000-0000C04E0000}"/>
    <cellStyle name="40% - Accent2 2 2 11" xfId="20162" xr:uid="{00000000-0005-0000-0000-0000C14E0000}"/>
    <cellStyle name="40% - Accent2 2 2 11 10" xfId="20163" xr:uid="{00000000-0005-0000-0000-0000C24E0000}"/>
    <cellStyle name="40% - Accent2 2 2 11 11" xfId="20164" xr:uid="{00000000-0005-0000-0000-0000C34E0000}"/>
    <cellStyle name="40% - Accent2 2 2 11 12" xfId="20165" xr:uid="{00000000-0005-0000-0000-0000C44E0000}"/>
    <cellStyle name="40% - Accent2 2 2 11 13" xfId="20166" xr:uid="{00000000-0005-0000-0000-0000C54E0000}"/>
    <cellStyle name="40% - Accent2 2 2 11 14" xfId="20167" xr:uid="{00000000-0005-0000-0000-0000C64E0000}"/>
    <cellStyle name="40% - Accent2 2 2 11 15" xfId="20168" xr:uid="{00000000-0005-0000-0000-0000C74E0000}"/>
    <cellStyle name="40% - Accent2 2 2 11 16" xfId="20169" xr:uid="{00000000-0005-0000-0000-0000C84E0000}"/>
    <cellStyle name="40% - Accent2 2 2 11 17" xfId="20170" xr:uid="{00000000-0005-0000-0000-0000C94E0000}"/>
    <cellStyle name="40% - Accent2 2 2 11 18" xfId="20171" xr:uid="{00000000-0005-0000-0000-0000CA4E0000}"/>
    <cellStyle name="40% - Accent2 2 2 11 19" xfId="20172" xr:uid="{00000000-0005-0000-0000-0000CB4E0000}"/>
    <cellStyle name="40% - Accent2 2 2 11 2" xfId="20173" xr:uid="{00000000-0005-0000-0000-0000CC4E0000}"/>
    <cellStyle name="40% - Accent2 2 2 11 3" xfId="20174" xr:uid="{00000000-0005-0000-0000-0000CD4E0000}"/>
    <cellStyle name="40% - Accent2 2 2 11 4" xfId="20175" xr:uid="{00000000-0005-0000-0000-0000CE4E0000}"/>
    <cellStyle name="40% - Accent2 2 2 11 5" xfId="20176" xr:uid="{00000000-0005-0000-0000-0000CF4E0000}"/>
    <cellStyle name="40% - Accent2 2 2 11 6" xfId="20177" xr:uid="{00000000-0005-0000-0000-0000D04E0000}"/>
    <cellStyle name="40% - Accent2 2 2 11 7" xfId="20178" xr:uid="{00000000-0005-0000-0000-0000D14E0000}"/>
    <cellStyle name="40% - Accent2 2 2 11 8" xfId="20179" xr:uid="{00000000-0005-0000-0000-0000D24E0000}"/>
    <cellStyle name="40% - Accent2 2 2 11 9" xfId="20180" xr:uid="{00000000-0005-0000-0000-0000D34E0000}"/>
    <cellStyle name="40% - Accent2 2 2 12" xfId="20181" xr:uid="{00000000-0005-0000-0000-0000D44E0000}"/>
    <cellStyle name="40% - Accent2 2 2 12 10" xfId="20182" xr:uid="{00000000-0005-0000-0000-0000D54E0000}"/>
    <cellStyle name="40% - Accent2 2 2 12 11" xfId="20183" xr:uid="{00000000-0005-0000-0000-0000D64E0000}"/>
    <cellStyle name="40% - Accent2 2 2 12 12" xfId="20184" xr:uid="{00000000-0005-0000-0000-0000D74E0000}"/>
    <cellStyle name="40% - Accent2 2 2 12 13" xfId="20185" xr:uid="{00000000-0005-0000-0000-0000D84E0000}"/>
    <cellStyle name="40% - Accent2 2 2 12 14" xfId="20186" xr:uid="{00000000-0005-0000-0000-0000D94E0000}"/>
    <cellStyle name="40% - Accent2 2 2 12 15" xfId="20187" xr:uid="{00000000-0005-0000-0000-0000DA4E0000}"/>
    <cellStyle name="40% - Accent2 2 2 12 16" xfId="20188" xr:uid="{00000000-0005-0000-0000-0000DB4E0000}"/>
    <cellStyle name="40% - Accent2 2 2 12 17" xfId="20189" xr:uid="{00000000-0005-0000-0000-0000DC4E0000}"/>
    <cellStyle name="40% - Accent2 2 2 12 18" xfId="20190" xr:uid="{00000000-0005-0000-0000-0000DD4E0000}"/>
    <cellStyle name="40% - Accent2 2 2 12 19" xfId="20191" xr:uid="{00000000-0005-0000-0000-0000DE4E0000}"/>
    <cellStyle name="40% - Accent2 2 2 12 2" xfId="20192" xr:uid="{00000000-0005-0000-0000-0000DF4E0000}"/>
    <cellStyle name="40% - Accent2 2 2 12 3" xfId="20193" xr:uid="{00000000-0005-0000-0000-0000E04E0000}"/>
    <cellStyle name="40% - Accent2 2 2 12 4" xfId="20194" xr:uid="{00000000-0005-0000-0000-0000E14E0000}"/>
    <cellStyle name="40% - Accent2 2 2 12 5" xfId="20195" xr:uid="{00000000-0005-0000-0000-0000E24E0000}"/>
    <cellStyle name="40% - Accent2 2 2 12 6" xfId="20196" xr:uid="{00000000-0005-0000-0000-0000E34E0000}"/>
    <cellStyle name="40% - Accent2 2 2 12 7" xfId="20197" xr:uid="{00000000-0005-0000-0000-0000E44E0000}"/>
    <cellStyle name="40% - Accent2 2 2 12 8" xfId="20198" xr:uid="{00000000-0005-0000-0000-0000E54E0000}"/>
    <cellStyle name="40% - Accent2 2 2 12 9" xfId="20199" xr:uid="{00000000-0005-0000-0000-0000E64E0000}"/>
    <cellStyle name="40% - Accent2 2 2 13" xfId="20200" xr:uid="{00000000-0005-0000-0000-0000E74E0000}"/>
    <cellStyle name="40% - Accent2 2 2 13 10" xfId="20201" xr:uid="{00000000-0005-0000-0000-0000E84E0000}"/>
    <cellStyle name="40% - Accent2 2 2 13 11" xfId="20202" xr:uid="{00000000-0005-0000-0000-0000E94E0000}"/>
    <cellStyle name="40% - Accent2 2 2 13 12" xfId="20203" xr:uid="{00000000-0005-0000-0000-0000EA4E0000}"/>
    <cellStyle name="40% - Accent2 2 2 13 13" xfId="20204" xr:uid="{00000000-0005-0000-0000-0000EB4E0000}"/>
    <cellStyle name="40% - Accent2 2 2 13 14" xfId="20205" xr:uid="{00000000-0005-0000-0000-0000EC4E0000}"/>
    <cellStyle name="40% - Accent2 2 2 13 15" xfId="20206" xr:uid="{00000000-0005-0000-0000-0000ED4E0000}"/>
    <cellStyle name="40% - Accent2 2 2 13 16" xfId="20207" xr:uid="{00000000-0005-0000-0000-0000EE4E0000}"/>
    <cellStyle name="40% - Accent2 2 2 13 17" xfId="20208" xr:uid="{00000000-0005-0000-0000-0000EF4E0000}"/>
    <cellStyle name="40% - Accent2 2 2 13 18" xfId="20209" xr:uid="{00000000-0005-0000-0000-0000F04E0000}"/>
    <cellStyle name="40% - Accent2 2 2 13 19" xfId="20210" xr:uid="{00000000-0005-0000-0000-0000F14E0000}"/>
    <cellStyle name="40% - Accent2 2 2 13 2" xfId="20211" xr:uid="{00000000-0005-0000-0000-0000F24E0000}"/>
    <cellStyle name="40% - Accent2 2 2 13 3" xfId="20212" xr:uid="{00000000-0005-0000-0000-0000F34E0000}"/>
    <cellStyle name="40% - Accent2 2 2 13 4" xfId="20213" xr:uid="{00000000-0005-0000-0000-0000F44E0000}"/>
    <cellStyle name="40% - Accent2 2 2 13 5" xfId="20214" xr:uid="{00000000-0005-0000-0000-0000F54E0000}"/>
    <cellStyle name="40% - Accent2 2 2 13 6" xfId="20215" xr:uid="{00000000-0005-0000-0000-0000F64E0000}"/>
    <cellStyle name="40% - Accent2 2 2 13 7" xfId="20216" xr:uid="{00000000-0005-0000-0000-0000F74E0000}"/>
    <cellStyle name="40% - Accent2 2 2 13 8" xfId="20217" xr:uid="{00000000-0005-0000-0000-0000F84E0000}"/>
    <cellStyle name="40% - Accent2 2 2 13 9" xfId="20218" xr:uid="{00000000-0005-0000-0000-0000F94E0000}"/>
    <cellStyle name="40% - Accent2 2 2 14" xfId="20219" xr:uid="{00000000-0005-0000-0000-0000FA4E0000}"/>
    <cellStyle name="40% - Accent2 2 2 14 10" xfId="20220" xr:uid="{00000000-0005-0000-0000-0000FB4E0000}"/>
    <cellStyle name="40% - Accent2 2 2 14 11" xfId="20221" xr:uid="{00000000-0005-0000-0000-0000FC4E0000}"/>
    <cellStyle name="40% - Accent2 2 2 14 12" xfId="20222" xr:uid="{00000000-0005-0000-0000-0000FD4E0000}"/>
    <cellStyle name="40% - Accent2 2 2 14 13" xfId="20223" xr:uid="{00000000-0005-0000-0000-0000FE4E0000}"/>
    <cellStyle name="40% - Accent2 2 2 14 14" xfId="20224" xr:uid="{00000000-0005-0000-0000-0000FF4E0000}"/>
    <cellStyle name="40% - Accent2 2 2 14 15" xfId="20225" xr:uid="{00000000-0005-0000-0000-0000004F0000}"/>
    <cellStyle name="40% - Accent2 2 2 14 16" xfId="20226" xr:uid="{00000000-0005-0000-0000-0000014F0000}"/>
    <cellStyle name="40% - Accent2 2 2 14 17" xfId="20227" xr:uid="{00000000-0005-0000-0000-0000024F0000}"/>
    <cellStyle name="40% - Accent2 2 2 14 18" xfId="20228" xr:uid="{00000000-0005-0000-0000-0000034F0000}"/>
    <cellStyle name="40% - Accent2 2 2 14 19" xfId="20229" xr:uid="{00000000-0005-0000-0000-0000044F0000}"/>
    <cellStyle name="40% - Accent2 2 2 14 2" xfId="20230" xr:uid="{00000000-0005-0000-0000-0000054F0000}"/>
    <cellStyle name="40% - Accent2 2 2 14 3" xfId="20231" xr:uid="{00000000-0005-0000-0000-0000064F0000}"/>
    <cellStyle name="40% - Accent2 2 2 14 4" xfId="20232" xr:uid="{00000000-0005-0000-0000-0000074F0000}"/>
    <cellStyle name="40% - Accent2 2 2 14 5" xfId="20233" xr:uid="{00000000-0005-0000-0000-0000084F0000}"/>
    <cellStyle name="40% - Accent2 2 2 14 6" xfId="20234" xr:uid="{00000000-0005-0000-0000-0000094F0000}"/>
    <cellStyle name="40% - Accent2 2 2 14 7" xfId="20235" xr:uid="{00000000-0005-0000-0000-00000A4F0000}"/>
    <cellStyle name="40% - Accent2 2 2 14 8" xfId="20236" xr:uid="{00000000-0005-0000-0000-00000B4F0000}"/>
    <cellStyle name="40% - Accent2 2 2 14 9" xfId="20237" xr:uid="{00000000-0005-0000-0000-00000C4F0000}"/>
    <cellStyle name="40% - Accent2 2 2 15" xfId="20238" xr:uid="{00000000-0005-0000-0000-00000D4F0000}"/>
    <cellStyle name="40% - Accent2 2 2 15 10" xfId="20239" xr:uid="{00000000-0005-0000-0000-00000E4F0000}"/>
    <cellStyle name="40% - Accent2 2 2 15 11" xfId="20240" xr:uid="{00000000-0005-0000-0000-00000F4F0000}"/>
    <cellStyle name="40% - Accent2 2 2 15 12" xfId="20241" xr:uid="{00000000-0005-0000-0000-0000104F0000}"/>
    <cellStyle name="40% - Accent2 2 2 15 13" xfId="20242" xr:uid="{00000000-0005-0000-0000-0000114F0000}"/>
    <cellStyle name="40% - Accent2 2 2 15 14" xfId="20243" xr:uid="{00000000-0005-0000-0000-0000124F0000}"/>
    <cellStyle name="40% - Accent2 2 2 15 15" xfId="20244" xr:uid="{00000000-0005-0000-0000-0000134F0000}"/>
    <cellStyle name="40% - Accent2 2 2 15 16" xfId="20245" xr:uid="{00000000-0005-0000-0000-0000144F0000}"/>
    <cellStyle name="40% - Accent2 2 2 15 17" xfId="20246" xr:uid="{00000000-0005-0000-0000-0000154F0000}"/>
    <cellStyle name="40% - Accent2 2 2 15 18" xfId="20247" xr:uid="{00000000-0005-0000-0000-0000164F0000}"/>
    <cellStyle name="40% - Accent2 2 2 15 19" xfId="20248" xr:uid="{00000000-0005-0000-0000-0000174F0000}"/>
    <cellStyle name="40% - Accent2 2 2 15 2" xfId="20249" xr:uid="{00000000-0005-0000-0000-0000184F0000}"/>
    <cellStyle name="40% - Accent2 2 2 15 3" xfId="20250" xr:uid="{00000000-0005-0000-0000-0000194F0000}"/>
    <cellStyle name="40% - Accent2 2 2 15 4" xfId="20251" xr:uid="{00000000-0005-0000-0000-00001A4F0000}"/>
    <cellStyle name="40% - Accent2 2 2 15 5" xfId="20252" xr:uid="{00000000-0005-0000-0000-00001B4F0000}"/>
    <cellStyle name="40% - Accent2 2 2 15 6" xfId="20253" xr:uid="{00000000-0005-0000-0000-00001C4F0000}"/>
    <cellStyle name="40% - Accent2 2 2 15 7" xfId="20254" xr:uid="{00000000-0005-0000-0000-00001D4F0000}"/>
    <cellStyle name="40% - Accent2 2 2 15 8" xfId="20255" xr:uid="{00000000-0005-0000-0000-00001E4F0000}"/>
    <cellStyle name="40% - Accent2 2 2 15 9" xfId="20256" xr:uid="{00000000-0005-0000-0000-00001F4F0000}"/>
    <cellStyle name="40% - Accent2 2 2 16" xfId="20257" xr:uid="{00000000-0005-0000-0000-0000204F0000}"/>
    <cellStyle name="40% - Accent2 2 2 16 10" xfId="20258" xr:uid="{00000000-0005-0000-0000-0000214F0000}"/>
    <cellStyle name="40% - Accent2 2 2 16 11" xfId="20259" xr:uid="{00000000-0005-0000-0000-0000224F0000}"/>
    <cellStyle name="40% - Accent2 2 2 16 12" xfId="20260" xr:uid="{00000000-0005-0000-0000-0000234F0000}"/>
    <cellStyle name="40% - Accent2 2 2 16 13" xfId="20261" xr:uid="{00000000-0005-0000-0000-0000244F0000}"/>
    <cellStyle name="40% - Accent2 2 2 16 14" xfId="20262" xr:uid="{00000000-0005-0000-0000-0000254F0000}"/>
    <cellStyle name="40% - Accent2 2 2 16 15" xfId="20263" xr:uid="{00000000-0005-0000-0000-0000264F0000}"/>
    <cellStyle name="40% - Accent2 2 2 16 16" xfId="20264" xr:uid="{00000000-0005-0000-0000-0000274F0000}"/>
    <cellStyle name="40% - Accent2 2 2 16 17" xfId="20265" xr:uid="{00000000-0005-0000-0000-0000284F0000}"/>
    <cellStyle name="40% - Accent2 2 2 16 18" xfId="20266" xr:uid="{00000000-0005-0000-0000-0000294F0000}"/>
    <cellStyle name="40% - Accent2 2 2 16 19" xfId="20267" xr:uid="{00000000-0005-0000-0000-00002A4F0000}"/>
    <cellStyle name="40% - Accent2 2 2 16 2" xfId="20268" xr:uid="{00000000-0005-0000-0000-00002B4F0000}"/>
    <cellStyle name="40% - Accent2 2 2 16 3" xfId="20269" xr:uid="{00000000-0005-0000-0000-00002C4F0000}"/>
    <cellStyle name="40% - Accent2 2 2 16 4" xfId="20270" xr:uid="{00000000-0005-0000-0000-00002D4F0000}"/>
    <cellStyle name="40% - Accent2 2 2 16 5" xfId="20271" xr:uid="{00000000-0005-0000-0000-00002E4F0000}"/>
    <cellStyle name="40% - Accent2 2 2 16 6" xfId="20272" xr:uid="{00000000-0005-0000-0000-00002F4F0000}"/>
    <cellStyle name="40% - Accent2 2 2 16 7" xfId="20273" xr:uid="{00000000-0005-0000-0000-0000304F0000}"/>
    <cellStyle name="40% - Accent2 2 2 16 8" xfId="20274" xr:uid="{00000000-0005-0000-0000-0000314F0000}"/>
    <cellStyle name="40% - Accent2 2 2 16 9" xfId="20275" xr:uid="{00000000-0005-0000-0000-0000324F0000}"/>
    <cellStyle name="40% - Accent2 2 2 17" xfId="20276" xr:uid="{00000000-0005-0000-0000-0000334F0000}"/>
    <cellStyle name="40% - Accent2 2 2 17 10" xfId="20277" xr:uid="{00000000-0005-0000-0000-0000344F0000}"/>
    <cellStyle name="40% - Accent2 2 2 17 11" xfId="20278" xr:uid="{00000000-0005-0000-0000-0000354F0000}"/>
    <cellStyle name="40% - Accent2 2 2 17 12" xfId="20279" xr:uid="{00000000-0005-0000-0000-0000364F0000}"/>
    <cellStyle name="40% - Accent2 2 2 17 13" xfId="20280" xr:uid="{00000000-0005-0000-0000-0000374F0000}"/>
    <cellStyle name="40% - Accent2 2 2 17 14" xfId="20281" xr:uid="{00000000-0005-0000-0000-0000384F0000}"/>
    <cellStyle name="40% - Accent2 2 2 17 15" xfId="20282" xr:uid="{00000000-0005-0000-0000-0000394F0000}"/>
    <cellStyle name="40% - Accent2 2 2 17 16" xfId="20283" xr:uid="{00000000-0005-0000-0000-00003A4F0000}"/>
    <cellStyle name="40% - Accent2 2 2 17 17" xfId="20284" xr:uid="{00000000-0005-0000-0000-00003B4F0000}"/>
    <cellStyle name="40% - Accent2 2 2 17 18" xfId="20285" xr:uid="{00000000-0005-0000-0000-00003C4F0000}"/>
    <cellStyle name="40% - Accent2 2 2 17 19" xfId="20286" xr:uid="{00000000-0005-0000-0000-00003D4F0000}"/>
    <cellStyle name="40% - Accent2 2 2 17 2" xfId="20287" xr:uid="{00000000-0005-0000-0000-00003E4F0000}"/>
    <cellStyle name="40% - Accent2 2 2 17 3" xfId="20288" xr:uid="{00000000-0005-0000-0000-00003F4F0000}"/>
    <cellStyle name="40% - Accent2 2 2 17 4" xfId="20289" xr:uid="{00000000-0005-0000-0000-0000404F0000}"/>
    <cellStyle name="40% - Accent2 2 2 17 5" xfId="20290" xr:uid="{00000000-0005-0000-0000-0000414F0000}"/>
    <cellStyle name="40% - Accent2 2 2 17 6" xfId="20291" xr:uid="{00000000-0005-0000-0000-0000424F0000}"/>
    <cellStyle name="40% - Accent2 2 2 17 7" xfId="20292" xr:uid="{00000000-0005-0000-0000-0000434F0000}"/>
    <cellStyle name="40% - Accent2 2 2 17 8" xfId="20293" xr:uid="{00000000-0005-0000-0000-0000444F0000}"/>
    <cellStyle name="40% - Accent2 2 2 17 9" xfId="20294" xr:uid="{00000000-0005-0000-0000-0000454F0000}"/>
    <cellStyle name="40% - Accent2 2 2 18" xfId="20295" xr:uid="{00000000-0005-0000-0000-0000464F0000}"/>
    <cellStyle name="40% - Accent2 2 2 18 10" xfId="20296" xr:uid="{00000000-0005-0000-0000-0000474F0000}"/>
    <cellStyle name="40% - Accent2 2 2 18 11" xfId="20297" xr:uid="{00000000-0005-0000-0000-0000484F0000}"/>
    <cellStyle name="40% - Accent2 2 2 18 12" xfId="20298" xr:uid="{00000000-0005-0000-0000-0000494F0000}"/>
    <cellStyle name="40% - Accent2 2 2 18 13" xfId="20299" xr:uid="{00000000-0005-0000-0000-00004A4F0000}"/>
    <cellStyle name="40% - Accent2 2 2 18 14" xfId="20300" xr:uid="{00000000-0005-0000-0000-00004B4F0000}"/>
    <cellStyle name="40% - Accent2 2 2 18 15" xfId="20301" xr:uid="{00000000-0005-0000-0000-00004C4F0000}"/>
    <cellStyle name="40% - Accent2 2 2 18 16" xfId="20302" xr:uid="{00000000-0005-0000-0000-00004D4F0000}"/>
    <cellStyle name="40% - Accent2 2 2 18 17" xfId="20303" xr:uid="{00000000-0005-0000-0000-00004E4F0000}"/>
    <cellStyle name="40% - Accent2 2 2 18 18" xfId="20304" xr:uid="{00000000-0005-0000-0000-00004F4F0000}"/>
    <cellStyle name="40% - Accent2 2 2 18 19" xfId="20305" xr:uid="{00000000-0005-0000-0000-0000504F0000}"/>
    <cellStyle name="40% - Accent2 2 2 18 2" xfId="20306" xr:uid="{00000000-0005-0000-0000-0000514F0000}"/>
    <cellStyle name="40% - Accent2 2 2 18 3" xfId="20307" xr:uid="{00000000-0005-0000-0000-0000524F0000}"/>
    <cellStyle name="40% - Accent2 2 2 18 4" xfId="20308" xr:uid="{00000000-0005-0000-0000-0000534F0000}"/>
    <cellStyle name="40% - Accent2 2 2 18 5" xfId="20309" xr:uid="{00000000-0005-0000-0000-0000544F0000}"/>
    <cellStyle name="40% - Accent2 2 2 18 6" xfId="20310" xr:uid="{00000000-0005-0000-0000-0000554F0000}"/>
    <cellStyle name="40% - Accent2 2 2 18 7" xfId="20311" xr:uid="{00000000-0005-0000-0000-0000564F0000}"/>
    <cellStyle name="40% - Accent2 2 2 18 8" xfId="20312" xr:uid="{00000000-0005-0000-0000-0000574F0000}"/>
    <cellStyle name="40% - Accent2 2 2 18 9" xfId="20313" xr:uid="{00000000-0005-0000-0000-0000584F0000}"/>
    <cellStyle name="40% - Accent2 2 2 19" xfId="20314" xr:uid="{00000000-0005-0000-0000-0000594F0000}"/>
    <cellStyle name="40% - Accent2 2 2 19 10" xfId="20315" xr:uid="{00000000-0005-0000-0000-00005A4F0000}"/>
    <cellStyle name="40% - Accent2 2 2 19 11" xfId="20316" xr:uid="{00000000-0005-0000-0000-00005B4F0000}"/>
    <cellStyle name="40% - Accent2 2 2 19 12" xfId="20317" xr:uid="{00000000-0005-0000-0000-00005C4F0000}"/>
    <cellStyle name="40% - Accent2 2 2 19 13" xfId="20318" xr:uid="{00000000-0005-0000-0000-00005D4F0000}"/>
    <cellStyle name="40% - Accent2 2 2 19 14" xfId="20319" xr:uid="{00000000-0005-0000-0000-00005E4F0000}"/>
    <cellStyle name="40% - Accent2 2 2 19 15" xfId="20320" xr:uid="{00000000-0005-0000-0000-00005F4F0000}"/>
    <cellStyle name="40% - Accent2 2 2 19 16" xfId="20321" xr:uid="{00000000-0005-0000-0000-0000604F0000}"/>
    <cellStyle name="40% - Accent2 2 2 19 17" xfId="20322" xr:uid="{00000000-0005-0000-0000-0000614F0000}"/>
    <cellStyle name="40% - Accent2 2 2 19 18" xfId="20323" xr:uid="{00000000-0005-0000-0000-0000624F0000}"/>
    <cellStyle name="40% - Accent2 2 2 19 19" xfId="20324" xr:uid="{00000000-0005-0000-0000-0000634F0000}"/>
    <cellStyle name="40% - Accent2 2 2 19 2" xfId="20325" xr:uid="{00000000-0005-0000-0000-0000644F0000}"/>
    <cellStyle name="40% - Accent2 2 2 19 3" xfId="20326" xr:uid="{00000000-0005-0000-0000-0000654F0000}"/>
    <cellStyle name="40% - Accent2 2 2 19 4" xfId="20327" xr:uid="{00000000-0005-0000-0000-0000664F0000}"/>
    <cellStyle name="40% - Accent2 2 2 19 5" xfId="20328" xr:uid="{00000000-0005-0000-0000-0000674F0000}"/>
    <cellStyle name="40% - Accent2 2 2 19 6" xfId="20329" xr:uid="{00000000-0005-0000-0000-0000684F0000}"/>
    <cellStyle name="40% - Accent2 2 2 19 7" xfId="20330" xr:uid="{00000000-0005-0000-0000-0000694F0000}"/>
    <cellStyle name="40% - Accent2 2 2 19 8" xfId="20331" xr:uid="{00000000-0005-0000-0000-00006A4F0000}"/>
    <cellStyle name="40% - Accent2 2 2 19 9" xfId="20332" xr:uid="{00000000-0005-0000-0000-00006B4F0000}"/>
    <cellStyle name="40% - Accent2 2 2 2" xfId="20333" xr:uid="{00000000-0005-0000-0000-00006C4F0000}"/>
    <cellStyle name="40% - Accent2 2 2 2 10" xfId="20334" xr:uid="{00000000-0005-0000-0000-00006D4F0000}"/>
    <cellStyle name="40% - Accent2 2 2 2 11" xfId="20335" xr:uid="{00000000-0005-0000-0000-00006E4F0000}"/>
    <cellStyle name="40% - Accent2 2 2 2 12" xfId="20336" xr:uid="{00000000-0005-0000-0000-00006F4F0000}"/>
    <cellStyle name="40% - Accent2 2 2 2 13" xfId="20337" xr:uid="{00000000-0005-0000-0000-0000704F0000}"/>
    <cellStyle name="40% - Accent2 2 2 2 14" xfId="20338" xr:uid="{00000000-0005-0000-0000-0000714F0000}"/>
    <cellStyle name="40% - Accent2 2 2 2 15" xfId="20339" xr:uid="{00000000-0005-0000-0000-0000724F0000}"/>
    <cellStyle name="40% - Accent2 2 2 2 16" xfId="20340" xr:uid="{00000000-0005-0000-0000-0000734F0000}"/>
    <cellStyle name="40% - Accent2 2 2 2 17" xfId="20341" xr:uid="{00000000-0005-0000-0000-0000744F0000}"/>
    <cellStyle name="40% - Accent2 2 2 2 18" xfId="20342" xr:uid="{00000000-0005-0000-0000-0000754F0000}"/>
    <cellStyle name="40% - Accent2 2 2 2 19" xfId="20343" xr:uid="{00000000-0005-0000-0000-0000764F0000}"/>
    <cellStyle name="40% - Accent2 2 2 2 2" xfId="20344" xr:uid="{00000000-0005-0000-0000-0000774F0000}"/>
    <cellStyle name="40% - Accent2 2 2 2 3" xfId="20345" xr:uid="{00000000-0005-0000-0000-0000784F0000}"/>
    <cellStyle name="40% - Accent2 2 2 2 4" xfId="20346" xr:uid="{00000000-0005-0000-0000-0000794F0000}"/>
    <cellStyle name="40% - Accent2 2 2 2 5" xfId="20347" xr:uid="{00000000-0005-0000-0000-00007A4F0000}"/>
    <cellStyle name="40% - Accent2 2 2 2 6" xfId="20348" xr:uid="{00000000-0005-0000-0000-00007B4F0000}"/>
    <cellStyle name="40% - Accent2 2 2 2 7" xfId="20349" xr:uid="{00000000-0005-0000-0000-00007C4F0000}"/>
    <cellStyle name="40% - Accent2 2 2 2 8" xfId="20350" xr:uid="{00000000-0005-0000-0000-00007D4F0000}"/>
    <cellStyle name="40% - Accent2 2 2 2 9" xfId="20351" xr:uid="{00000000-0005-0000-0000-00007E4F0000}"/>
    <cellStyle name="40% - Accent2 2 2 20" xfId="20352" xr:uid="{00000000-0005-0000-0000-00007F4F0000}"/>
    <cellStyle name="40% - Accent2 2 2 20 10" xfId="20353" xr:uid="{00000000-0005-0000-0000-0000804F0000}"/>
    <cellStyle name="40% - Accent2 2 2 20 11" xfId="20354" xr:uid="{00000000-0005-0000-0000-0000814F0000}"/>
    <cellStyle name="40% - Accent2 2 2 20 12" xfId="20355" xr:uid="{00000000-0005-0000-0000-0000824F0000}"/>
    <cellStyle name="40% - Accent2 2 2 20 13" xfId="20356" xr:uid="{00000000-0005-0000-0000-0000834F0000}"/>
    <cellStyle name="40% - Accent2 2 2 20 14" xfId="20357" xr:uid="{00000000-0005-0000-0000-0000844F0000}"/>
    <cellStyle name="40% - Accent2 2 2 20 15" xfId="20358" xr:uid="{00000000-0005-0000-0000-0000854F0000}"/>
    <cellStyle name="40% - Accent2 2 2 20 16" xfId="20359" xr:uid="{00000000-0005-0000-0000-0000864F0000}"/>
    <cellStyle name="40% - Accent2 2 2 20 17" xfId="20360" xr:uid="{00000000-0005-0000-0000-0000874F0000}"/>
    <cellStyle name="40% - Accent2 2 2 20 18" xfId="20361" xr:uid="{00000000-0005-0000-0000-0000884F0000}"/>
    <cellStyle name="40% - Accent2 2 2 20 19" xfId="20362" xr:uid="{00000000-0005-0000-0000-0000894F0000}"/>
    <cellStyle name="40% - Accent2 2 2 20 2" xfId="20363" xr:uid="{00000000-0005-0000-0000-00008A4F0000}"/>
    <cellStyle name="40% - Accent2 2 2 20 3" xfId="20364" xr:uid="{00000000-0005-0000-0000-00008B4F0000}"/>
    <cellStyle name="40% - Accent2 2 2 20 4" xfId="20365" xr:uid="{00000000-0005-0000-0000-00008C4F0000}"/>
    <cellStyle name="40% - Accent2 2 2 20 5" xfId="20366" xr:uid="{00000000-0005-0000-0000-00008D4F0000}"/>
    <cellStyle name="40% - Accent2 2 2 20 6" xfId="20367" xr:uid="{00000000-0005-0000-0000-00008E4F0000}"/>
    <cellStyle name="40% - Accent2 2 2 20 7" xfId="20368" xr:uid="{00000000-0005-0000-0000-00008F4F0000}"/>
    <cellStyle name="40% - Accent2 2 2 20 8" xfId="20369" xr:uid="{00000000-0005-0000-0000-0000904F0000}"/>
    <cellStyle name="40% - Accent2 2 2 20 9" xfId="20370" xr:uid="{00000000-0005-0000-0000-0000914F0000}"/>
    <cellStyle name="40% - Accent2 2 2 21" xfId="20371" xr:uid="{00000000-0005-0000-0000-0000924F0000}"/>
    <cellStyle name="40% - Accent2 2 2 21 10" xfId="20372" xr:uid="{00000000-0005-0000-0000-0000934F0000}"/>
    <cellStyle name="40% - Accent2 2 2 21 11" xfId="20373" xr:uid="{00000000-0005-0000-0000-0000944F0000}"/>
    <cellStyle name="40% - Accent2 2 2 21 12" xfId="20374" xr:uid="{00000000-0005-0000-0000-0000954F0000}"/>
    <cellStyle name="40% - Accent2 2 2 21 13" xfId="20375" xr:uid="{00000000-0005-0000-0000-0000964F0000}"/>
    <cellStyle name="40% - Accent2 2 2 21 14" xfId="20376" xr:uid="{00000000-0005-0000-0000-0000974F0000}"/>
    <cellStyle name="40% - Accent2 2 2 21 15" xfId="20377" xr:uid="{00000000-0005-0000-0000-0000984F0000}"/>
    <cellStyle name="40% - Accent2 2 2 21 16" xfId="20378" xr:uid="{00000000-0005-0000-0000-0000994F0000}"/>
    <cellStyle name="40% - Accent2 2 2 21 17" xfId="20379" xr:uid="{00000000-0005-0000-0000-00009A4F0000}"/>
    <cellStyle name="40% - Accent2 2 2 21 18" xfId="20380" xr:uid="{00000000-0005-0000-0000-00009B4F0000}"/>
    <cellStyle name="40% - Accent2 2 2 21 19" xfId="20381" xr:uid="{00000000-0005-0000-0000-00009C4F0000}"/>
    <cellStyle name="40% - Accent2 2 2 21 2" xfId="20382" xr:uid="{00000000-0005-0000-0000-00009D4F0000}"/>
    <cellStyle name="40% - Accent2 2 2 21 3" xfId="20383" xr:uid="{00000000-0005-0000-0000-00009E4F0000}"/>
    <cellStyle name="40% - Accent2 2 2 21 4" xfId="20384" xr:uid="{00000000-0005-0000-0000-00009F4F0000}"/>
    <cellStyle name="40% - Accent2 2 2 21 5" xfId="20385" xr:uid="{00000000-0005-0000-0000-0000A04F0000}"/>
    <cellStyle name="40% - Accent2 2 2 21 6" xfId="20386" xr:uid="{00000000-0005-0000-0000-0000A14F0000}"/>
    <cellStyle name="40% - Accent2 2 2 21 7" xfId="20387" xr:uid="{00000000-0005-0000-0000-0000A24F0000}"/>
    <cellStyle name="40% - Accent2 2 2 21 8" xfId="20388" xr:uid="{00000000-0005-0000-0000-0000A34F0000}"/>
    <cellStyle name="40% - Accent2 2 2 21 9" xfId="20389" xr:uid="{00000000-0005-0000-0000-0000A44F0000}"/>
    <cellStyle name="40% - Accent2 2 2 22" xfId="20390" xr:uid="{00000000-0005-0000-0000-0000A54F0000}"/>
    <cellStyle name="40% - Accent2 2 2 22 10" xfId="20391" xr:uid="{00000000-0005-0000-0000-0000A64F0000}"/>
    <cellStyle name="40% - Accent2 2 2 22 11" xfId="20392" xr:uid="{00000000-0005-0000-0000-0000A74F0000}"/>
    <cellStyle name="40% - Accent2 2 2 22 12" xfId="20393" xr:uid="{00000000-0005-0000-0000-0000A84F0000}"/>
    <cellStyle name="40% - Accent2 2 2 22 13" xfId="20394" xr:uid="{00000000-0005-0000-0000-0000A94F0000}"/>
    <cellStyle name="40% - Accent2 2 2 22 14" xfId="20395" xr:uid="{00000000-0005-0000-0000-0000AA4F0000}"/>
    <cellStyle name="40% - Accent2 2 2 22 15" xfId="20396" xr:uid="{00000000-0005-0000-0000-0000AB4F0000}"/>
    <cellStyle name="40% - Accent2 2 2 22 16" xfId="20397" xr:uid="{00000000-0005-0000-0000-0000AC4F0000}"/>
    <cellStyle name="40% - Accent2 2 2 22 17" xfId="20398" xr:uid="{00000000-0005-0000-0000-0000AD4F0000}"/>
    <cellStyle name="40% - Accent2 2 2 22 18" xfId="20399" xr:uid="{00000000-0005-0000-0000-0000AE4F0000}"/>
    <cellStyle name="40% - Accent2 2 2 22 19" xfId="20400" xr:uid="{00000000-0005-0000-0000-0000AF4F0000}"/>
    <cellStyle name="40% - Accent2 2 2 22 2" xfId="20401" xr:uid="{00000000-0005-0000-0000-0000B04F0000}"/>
    <cellStyle name="40% - Accent2 2 2 22 3" xfId="20402" xr:uid="{00000000-0005-0000-0000-0000B14F0000}"/>
    <cellStyle name="40% - Accent2 2 2 22 4" xfId="20403" xr:uid="{00000000-0005-0000-0000-0000B24F0000}"/>
    <cellStyle name="40% - Accent2 2 2 22 5" xfId="20404" xr:uid="{00000000-0005-0000-0000-0000B34F0000}"/>
    <cellStyle name="40% - Accent2 2 2 22 6" xfId="20405" xr:uid="{00000000-0005-0000-0000-0000B44F0000}"/>
    <cellStyle name="40% - Accent2 2 2 22 7" xfId="20406" xr:uid="{00000000-0005-0000-0000-0000B54F0000}"/>
    <cellStyle name="40% - Accent2 2 2 22 8" xfId="20407" xr:uid="{00000000-0005-0000-0000-0000B64F0000}"/>
    <cellStyle name="40% - Accent2 2 2 22 9" xfId="20408" xr:uid="{00000000-0005-0000-0000-0000B74F0000}"/>
    <cellStyle name="40% - Accent2 2 2 23" xfId="20409" xr:uid="{00000000-0005-0000-0000-0000B84F0000}"/>
    <cellStyle name="40% - Accent2 2 2 23 10" xfId="20410" xr:uid="{00000000-0005-0000-0000-0000B94F0000}"/>
    <cellStyle name="40% - Accent2 2 2 23 11" xfId="20411" xr:uid="{00000000-0005-0000-0000-0000BA4F0000}"/>
    <cellStyle name="40% - Accent2 2 2 23 12" xfId="20412" xr:uid="{00000000-0005-0000-0000-0000BB4F0000}"/>
    <cellStyle name="40% - Accent2 2 2 23 13" xfId="20413" xr:uid="{00000000-0005-0000-0000-0000BC4F0000}"/>
    <cellStyle name="40% - Accent2 2 2 23 14" xfId="20414" xr:uid="{00000000-0005-0000-0000-0000BD4F0000}"/>
    <cellStyle name="40% - Accent2 2 2 23 15" xfId="20415" xr:uid="{00000000-0005-0000-0000-0000BE4F0000}"/>
    <cellStyle name="40% - Accent2 2 2 23 16" xfId="20416" xr:uid="{00000000-0005-0000-0000-0000BF4F0000}"/>
    <cellStyle name="40% - Accent2 2 2 23 17" xfId="20417" xr:uid="{00000000-0005-0000-0000-0000C04F0000}"/>
    <cellStyle name="40% - Accent2 2 2 23 18" xfId="20418" xr:uid="{00000000-0005-0000-0000-0000C14F0000}"/>
    <cellStyle name="40% - Accent2 2 2 23 19" xfId="20419" xr:uid="{00000000-0005-0000-0000-0000C24F0000}"/>
    <cellStyle name="40% - Accent2 2 2 23 2" xfId="20420" xr:uid="{00000000-0005-0000-0000-0000C34F0000}"/>
    <cellStyle name="40% - Accent2 2 2 23 3" xfId="20421" xr:uid="{00000000-0005-0000-0000-0000C44F0000}"/>
    <cellStyle name="40% - Accent2 2 2 23 4" xfId="20422" xr:uid="{00000000-0005-0000-0000-0000C54F0000}"/>
    <cellStyle name="40% - Accent2 2 2 23 5" xfId="20423" xr:uid="{00000000-0005-0000-0000-0000C64F0000}"/>
    <cellStyle name="40% - Accent2 2 2 23 6" xfId="20424" xr:uid="{00000000-0005-0000-0000-0000C74F0000}"/>
    <cellStyle name="40% - Accent2 2 2 23 7" xfId="20425" xr:uid="{00000000-0005-0000-0000-0000C84F0000}"/>
    <cellStyle name="40% - Accent2 2 2 23 8" xfId="20426" xr:uid="{00000000-0005-0000-0000-0000C94F0000}"/>
    <cellStyle name="40% - Accent2 2 2 23 9" xfId="20427" xr:uid="{00000000-0005-0000-0000-0000CA4F0000}"/>
    <cellStyle name="40% - Accent2 2 2 24" xfId="20428" xr:uid="{00000000-0005-0000-0000-0000CB4F0000}"/>
    <cellStyle name="40% - Accent2 2 2 24 10" xfId="20429" xr:uid="{00000000-0005-0000-0000-0000CC4F0000}"/>
    <cellStyle name="40% - Accent2 2 2 24 11" xfId="20430" xr:uid="{00000000-0005-0000-0000-0000CD4F0000}"/>
    <cellStyle name="40% - Accent2 2 2 24 12" xfId="20431" xr:uid="{00000000-0005-0000-0000-0000CE4F0000}"/>
    <cellStyle name="40% - Accent2 2 2 24 13" xfId="20432" xr:uid="{00000000-0005-0000-0000-0000CF4F0000}"/>
    <cellStyle name="40% - Accent2 2 2 24 14" xfId="20433" xr:uid="{00000000-0005-0000-0000-0000D04F0000}"/>
    <cellStyle name="40% - Accent2 2 2 24 15" xfId="20434" xr:uid="{00000000-0005-0000-0000-0000D14F0000}"/>
    <cellStyle name="40% - Accent2 2 2 24 16" xfId="20435" xr:uid="{00000000-0005-0000-0000-0000D24F0000}"/>
    <cellStyle name="40% - Accent2 2 2 24 17" xfId="20436" xr:uid="{00000000-0005-0000-0000-0000D34F0000}"/>
    <cellStyle name="40% - Accent2 2 2 24 18" xfId="20437" xr:uid="{00000000-0005-0000-0000-0000D44F0000}"/>
    <cellStyle name="40% - Accent2 2 2 24 19" xfId="20438" xr:uid="{00000000-0005-0000-0000-0000D54F0000}"/>
    <cellStyle name="40% - Accent2 2 2 24 2" xfId="20439" xr:uid="{00000000-0005-0000-0000-0000D64F0000}"/>
    <cellStyle name="40% - Accent2 2 2 24 3" xfId="20440" xr:uid="{00000000-0005-0000-0000-0000D74F0000}"/>
    <cellStyle name="40% - Accent2 2 2 24 4" xfId="20441" xr:uid="{00000000-0005-0000-0000-0000D84F0000}"/>
    <cellStyle name="40% - Accent2 2 2 24 5" xfId="20442" xr:uid="{00000000-0005-0000-0000-0000D94F0000}"/>
    <cellStyle name="40% - Accent2 2 2 24 6" xfId="20443" xr:uid="{00000000-0005-0000-0000-0000DA4F0000}"/>
    <cellStyle name="40% - Accent2 2 2 24 7" xfId="20444" xr:uid="{00000000-0005-0000-0000-0000DB4F0000}"/>
    <cellStyle name="40% - Accent2 2 2 24 8" xfId="20445" xr:uid="{00000000-0005-0000-0000-0000DC4F0000}"/>
    <cellStyle name="40% - Accent2 2 2 24 9" xfId="20446" xr:uid="{00000000-0005-0000-0000-0000DD4F0000}"/>
    <cellStyle name="40% - Accent2 2 2 25" xfId="20447" xr:uid="{00000000-0005-0000-0000-0000DE4F0000}"/>
    <cellStyle name="40% - Accent2 2 2 25 10" xfId="20448" xr:uid="{00000000-0005-0000-0000-0000DF4F0000}"/>
    <cellStyle name="40% - Accent2 2 2 25 11" xfId="20449" xr:uid="{00000000-0005-0000-0000-0000E04F0000}"/>
    <cellStyle name="40% - Accent2 2 2 25 12" xfId="20450" xr:uid="{00000000-0005-0000-0000-0000E14F0000}"/>
    <cellStyle name="40% - Accent2 2 2 25 13" xfId="20451" xr:uid="{00000000-0005-0000-0000-0000E24F0000}"/>
    <cellStyle name="40% - Accent2 2 2 25 14" xfId="20452" xr:uid="{00000000-0005-0000-0000-0000E34F0000}"/>
    <cellStyle name="40% - Accent2 2 2 25 15" xfId="20453" xr:uid="{00000000-0005-0000-0000-0000E44F0000}"/>
    <cellStyle name="40% - Accent2 2 2 25 16" xfId="20454" xr:uid="{00000000-0005-0000-0000-0000E54F0000}"/>
    <cellStyle name="40% - Accent2 2 2 25 17" xfId="20455" xr:uid="{00000000-0005-0000-0000-0000E64F0000}"/>
    <cellStyle name="40% - Accent2 2 2 25 18" xfId="20456" xr:uid="{00000000-0005-0000-0000-0000E74F0000}"/>
    <cellStyle name="40% - Accent2 2 2 25 19" xfId="20457" xr:uid="{00000000-0005-0000-0000-0000E84F0000}"/>
    <cellStyle name="40% - Accent2 2 2 25 2" xfId="20458" xr:uid="{00000000-0005-0000-0000-0000E94F0000}"/>
    <cellStyle name="40% - Accent2 2 2 25 3" xfId="20459" xr:uid="{00000000-0005-0000-0000-0000EA4F0000}"/>
    <cellStyle name="40% - Accent2 2 2 25 4" xfId="20460" xr:uid="{00000000-0005-0000-0000-0000EB4F0000}"/>
    <cellStyle name="40% - Accent2 2 2 25 5" xfId="20461" xr:uid="{00000000-0005-0000-0000-0000EC4F0000}"/>
    <cellStyle name="40% - Accent2 2 2 25 6" xfId="20462" xr:uid="{00000000-0005-0000-0000-0000ED4F0000}"/>
    <cellStyle name="40% - Accent2 2 2 25 7" xfId="20463" xr:uid="{00000000-0005-0000-0000-0000EE4F0000}"/>
    <cellStyle name="40% - Accent2 2 2 25 8" xfId="20464" xr:uid="{00000000-0005-0000-0000-0000EF4F0000}"/>
    <cellStyle name="40% - Accent2 2 2 25 9" xfId="20465" xr:uid="{00000000-0005-0000-0000-0000F04F0000}"/>
    <cellStyle name="40% - Accent2 2 2 26" xfId="20466" xr:uid="{00000000-0005-0000-0000-0000F14F0000}"/>
    <cellStyle name="40% - Accent2 2 2 26 10" xfId="20467" xr:uid="{00000000-0005-0000-0000-0000F24F0000}"/>
    <cellStyle name="40% - Accent2 2 2 26 11" xfId="20468" xr:uid="{00000000-0005-0000-0000-0000F34F0000}"/>
    <cellStyle name="40% - Accent2 2 2 26 12" xfId="20469" xr:uid="{00000000-0005-0000-0000-0000F44F0000}"/>
    <cellStyle name="40% - Accent2 2 2 26 13" xfId="20470" xr:uid="{00000000-0005-0000-0000-0000F54F0000}"/>
    <cellStyle name="40% - Accent2 2 2 26 14" xfId="20471" xr:uid="{00000000-0005-0000-0000-0000F64F0000}"/>
    <cellStyle name="40% - Accent2 2 2 26 15" xfId="20472" xr:uid="{00000000-0005-0000-0000-0000F74F0000}"/>
    <cellStyle name="40% - Accent2 2 2 26 16" xfId="20473" xr:uid="{00000000-0005-0000-0000-0000F84F0000}"/>
    <cellStyle name="40% - Accent2 2 2 26 17" xfId="20474" xr:uid="{00000000-0005-0000-0000-0000F94F0000}"/>
    <cellStyle name="40% - Accent2 2 2 26 18" xfId="20475" xr:uid="{00000000-0005-0000-0000-0000FA4F0000}"/>
    <cellStyle name="40% - Accent2 2 2 26 19" xfId="20476" xr:uid="{00000000-0005-0000-0000-0000FB4F0000}"/>
    <cellStyle name="40% - Accent2 2 2 26 2" xfId="20477" xr:uid="{00000000-0005-0000-0000-0000FC4F0000}"/>
    <cellStyle name="40% - Accent2 2 2 26 3" xfId="20478" xr:uid="{00000000-0005-0000-0000-0000FD4F0000}"/>
    <cellStyle name="40% - Accent2 2 2 26 4" xfId="20479" xr:uid="{00000000-0005-0000-0000-0000FE4F0000}"/>
    <cellStyle name="40% - Accent2 2 2 26 5" xfId="20480" xr:uid="{00000000-0005-0000-0000-0000FF4F0000}"/>
    <cellStyle name="40% - Accent2 2 2 26 6" xfId="20481" xr:uid="{00000000-0005-0000-0000-000000500000}"/>
    <cellStyle name="40% - Accent2 2 2 26 7" xfId="20482" xr:uid="{00000000-0005-0000-0000-000001500000}"/>
    <cellStyle name="40% - Accent2 2 2 26 8" xfId="20483" xr:uid="{00000000-0005-0000-0000-000002500000}"/>
    <cellStyle name="40% - Accent2 2 2 26 9" xfId="20484" xr:uid="{00000000-0005-0000-0000-000003500000}"/>
    <cellStyle name="40% - Accent2 2 2 27" xfId="20485" xr:uid="{00000000-0005-0000-0000-000004500000}"/>
    <cellStyle name="40% - Accent2 2 2 27 10" xfId="20486" xr:uid="{00000000-0005-0000-0000-000005500000}"/>
    <cellStyle name="40% - Accent2 2 2 27 11" xfId="20487" xr:uid="{00000000-0005-0000-0000-000006500000}"/>
    <cellStyle name="40% - Accent2 2 2 27 12" xfId="20488" xr:uid="{00000000-0005-0000-0000-000007500000}"/>
    <cellStyle name="40% - Accent2 2 2 27 13" xfId="20489" xr:uid="{00000000-0005-0000-0000-000008500000}"/>
    <cellStyle name="40% - Accent2 2 2 27 14" xfId="20490" xr:uid="{00000000-0005-0000-0000-000009500000}"/>
    <cellStyle name="40% - Accent2 2 2 27 15" xfId="20491" xr:uid="{00000000-0005-0000-0000-00000A500000}"/>
    <cellStyle name="40% - Accent2 2 2 27 16" xfId="20492" xr:uid="{00000000-0005-0000-0000-00000B500000}"/>
    <cellStyle name="40% - Accent2 2 2 27 17" xfId="20493" xr:uid="{00000000-0005-0000-0000-00000C500000}"/>
    <cellStyle name="40% - Accent2 2 2 27 18" xfId="20494" xr:uid="{00000000-0005-0000-0000-00000D500000}"/>
    <cellStyle name="40% - Accent2 2 2 27 19" xfId="20495" xr:uid="{00000000-0005-0000-0000-00000E500000}"/>
    <cellStyle name="40% - Accent2 2 2 27 2" xfId="20496" xr:uid="{00000000-0005-0000-0000-00000F500000}"/>
    <cellStyle name="40% - Accent2 2 2 27 3" xfId="20497" xr:uid="{00000000-0005-0000-0000-000010500000}"/>
    <cellStyle name="40% - Accent2 2 2 27 4" xfId="20498" xr:uid="{00000000-0005-0000-0000-000011500000}"/>
    <cellStyle name="40% - Accent2 2 2 27 5" xfId="20499" xr:uid="{00000000-0005-0000-0000-000012500000}"/>
    <cellStyle name="40% - Accent2 2 2 27 6" xfId="20500" xr:uid="{00000000-0005-0000-0000-000013500000}"/>
    <cellStyle name="40% - Accent2 2 2 27 7" xfId="20501" xr:uid="{00000000-0005-0000-0000-000014500000}"/>
    <cellStyle name="40% - Accent2 2 2 27 8" xfId="20502" xr:uid="{00000000-0005-0000-0000-000015500000}"/>
    <cellStyle name="40% - Accent2 2 2 27 9" xfId="20503" xr:uid="{00000000-0005-0000-0000-000016500000}"/>
    <cellStyle name="40% - Accent2 2 2 28" xfId="20504" xr:uid="{00000000-0005-0000-0000-000017500000}"/>
    <cellStyle name="40% - Accent2 2 2 28 10" xfId="20505" xr:uid="{00000000-0005-0000-0000-000018500000}"/>
    <cellStyle name="40% - Accent2 2 2 28 11" xfId="20506" xr:uid="{00000000-0005-0000-0000-000019500000}"/>
    <cellStyle name="40% - Accent2 2 2 28 12" xfId="20507" xr:uid="{00000000-0005-0000-0000-00001A500000}"/>
    <cellStyle name="40% - Accent2 2 2 28 13" xfId="20508" xr:uid="{00000000-0005-0000-0000-00001B500000}"/>
    <cellStyle name="40% - Accent2 2 2 28 14" xfId="20509" xr:uid="{00000000-0005-0000-0000-00001C500000}"/>
    <cellStyle name="40% - Accent2 2 2 28 15" xfId="20510" xr:uid="{00000000-0005-0000-0000-00001D500000}"/>
    <cellStyle name="40% - Accent2 2 2 28 16" xfId="20511" xr:uid="{00000000-0005-0000-0000-00001E500000}"/>
    <cellStyle name="40% - Accent2 2 2 28 17" xfId="20512" xr:uid="{00000000-0005-0000-0000-00001F500000}"/>
    <cellStyle name="40% - Accent2 2 2 28 18" xfId="20513" xr:uid="{00000000-0005-0000-0000-000020500000}"/>
    <cellStyle name="40% - Accent2 2 2 28 19" xfId="20514" xr:uid="{00000000-0005-0000-0000-000021500000}"/>
    <cellStyle name="40% - Accent2 2 2 28 2" xfId="20515" xr:uid="{00000000-0005-0000-0000-000022500000}"/>
    <cellStyle name="40% - Accent2 2 2 28 3" xfId="20516" xr:uid="{00000000-0005-0000-0000-000023500000}"/>
    <cellStyle name="40% - Accent2 2 2 28 4" xfId="20517" xr:uid="{00000000-0005-0000-0000-000024500000}"/>
    <cellStyle name="40% - Accent2 2 2 28 5" xfId="20518" xr:uid="{00000000-0005-0000-0000-000025500000}"/>
    <cellStyle name="40% - Accent2 2 2 28 6" xfId="20519" xr:uid="{00000000-0005-0000-0000-000026500000}"/>
    <cellStyle name="40% - Accent2 2 2 28 7" xfId="20520" xr:uid="{00000000-0005-0000-0000-000027500000}"/>
    <cellStyle name="40% - Accent2 2 2 28 8" xfId="20521" xr:uid="{00000000-0005-0000-0000-000028500000}"/>
    <cellStyle name="40% - Accent2 2 2 28 9" xfId="20522" xr:uid="{00000000-0005-0000-0000-000029500000}"/>
    <cellStyle name="40% - Accent2 2 2 29" xfId="20523" xr:uid="{00000000-0005-0000-0000-00002A500000}"/>
    <cellStyle name="40% - Accent2 2 2 29 10" xfId="20524" xr:uid="{00000000-0005-0000-0000-00002B500000}"/>
    <cellStyle name="40% - Accent2 2 2 29 11" xfId="20525" xr:uid="{00000000-0005-0000-0000-00002C500000}"/>
    <cellStyle name="40% - Accent2 2 2 29 12" xfId="20526" xr:uid="{00000000-0005-0000-0000-00002D500000}"/>
    <cellStyle name="40% - Accent2 2 2 29 13" xfId="20527" xr:uid="{00000000-0005-0000-0000-00002E500000}"/>
    <cellStyle name="40% - Accent2 2 2 29 14" xfId="20528" xr:uid="{00000000-0005-0000-0000-00002F500000}"/>
    <cellStyle name="40% - Accent2 2 2 29 15" xfId="20529" xr:uid="{00000000-0005-0000-0000-000030500000}"/>
    <cellStyle name="40% - Accent2 2 2 29 16" xfId="20530" xr:uid="{00000000-0005-0000-0000-000031500000}"/>
    <cellStyle name="40% - Accent2 2 2 29 17" xfId="20531" xr:uid="{00000000-0005-0000-0000-000032500000}"/>
    <cellStyle name="40% - Accent2 2 2 29 18" xfId="20532" xr:uid="{00000000-0005-0000-0000-000033500000}"/>
    <cellStyle name="40% - Accent2 2 2 29 19" xfId="20533" xr:uid="{00000000-0005-0000-0000-000034500000}"/>
    <cellStyle name="40% - Accent2 2 2 29 2" xfId="20534" xr:uid="{00000000-0005-0000-0000-000035500000}"/>
    <cellStyle name="40% - Accent2 2 2 29 3" xfId="20535" xr:uid="{00000000-0005-0000-0000-000036500000}"/>
    <cellStyle name="40% - Accent2 2 2 29 4" xfId="20536" xr:uid="{00000000-0005-0000-0000-000037500000}"/>
    <cellStyle name="40% - Accent2 2 2 29 5" xfId="20537" xr:uid="{00000000-0005-0000-0000-000038500000}"/>
    <cellStyle name="40% - Accent2 2 2 29 6" xfId="20538" xr:uid="{00000000-0005-0000-0000-000039500000}"/>
    <cellStyle name="40% - Accent2 2 2 29 7" xfId="20539" xr:uid="{00000000-0005-0000-0000-00003A500000}"/>
    <cellStyle name="40% - Accent2 2 2 29 8" xfId="20540" xr:uid="{00000000-0005-0000-0000-00003B500000}"/>
    <cellStyle name="40% - Accent2 2 2 29 9" xfId="20541" xr:uid="{00000000-0005-0000-0000-00003C500000}"/>
    <cellStyle name="40% - Accent2 2 2 3" xfId="20542" xr:uid="{00000000-0005-0000-0000-00003D500000}"/>
    <cellStyle name="40% - Accent2 2 2 3 10" xfId="20543" xr:uid="{00000000-0005-0000-0000-00003E500000}"/>
    <cellStyle name="40% - Accent2 2 2 3 11" xfId="20544" xr:uid="{00000000-0005-0000-0000-00003F500000}"/>
    <cellStyle name="40% - Accent2 2 2 3 12" xfId="20545" xr:uid="{00000000-0005-0000-0000-000040500000}"/>
    <cellStyle name="40% - Accent2 2 2 3 13" xfId="20546" xr:uid="{00000000-0005-0000-0000-000041500000}"/>
    <cellStyle name="40% - Accent2 2 2 3 14" xfId="20547" xr:uid="{00000000-0005-0000-0000-000042500000}"/>
    <cellStyle name="40% - Accent2 2 2 3 15" xfId="20548" xr:uid="{00000000-0005-0000-0000-000043500000}"/>
    <cellStyle name="40% - Accent2 2 2 3 16" xfId="20549" xr:uid="{00000000-0005-0000-0000-000044500000}"/>
    <cellStyle name="40% - Accent2 2 2 3 17" xfId="20550" xr:uid="{00000000-0005-0000-0000-000045500000}"/>
    <cellStyle name="40% - Accent2 2 2 3 18" xfId="20551" xr:uid="{00000000-0005-0000-0000-000046500000}"/>
    <cellStyle name="40% - Accent2 2 2 3 19" xfId="20552" xr:uid="{00000000-0005-0000-0000-000047500000}"/>
    <cellStyle name="40% - Accent2 2 2 3 2" xfId="20553" xr:uid="{00000000-0005-0000-0000-000048500000}"/>
    <cellStyle name="40% - Accent2 2 2 3 3" xfId="20554" xr:uid="{00000000-0005-0000-0000-000049500000}"/>
    <cellStyle name="40% - Accent2 2 2 3 4" xfId="20555" xr:uid="{00000000-0005-0000-0000-00004A500000}"/>
    <cellStyle name="40% - Accent2 2 2 3 5" xfId="20556" xr:uid="{00000000-0005-0000-0000-00004B500000}"/>
    <cellStyle name="40% - Accent2 2 2 3 6" xfId="20557" xr:uid="{00000000-0005-0000-0000-00004C500000}"/>
    <cellStyle name="40% - Accent2 2 2 3 7" xfId="20558" xr:uid="{00000000-0005-0000-0000-00004D500000}"/>
    <cellStyle name="40% - Accent2 2 2 3 8" xfId="20559" xr:uid="{00000000-0005-0000-0000-00004E500000}"/>
    <cellStyle name="40% - Accent2 2 2 3 9" xfId="20560" xr:uid="{00000000-0005-0000-0000-00004F500000}"/>
    <cellStyle name="40% - Accent2 2 2 30" xfId="20561" xr:uid="{00000000-0005-0000-0000-000050500000}"/>
    <cellStyle name="40% - Accent2 2 2 30 10" xfId="20562" xr:uid="{00000000-0005-0000-0000-000051500000}"/>
    <cellStyle name="40% - Accent2 2 2 30 11" xfId="20563" xr:uid="{00000000-0005-0000-0000-000052500000}"/>
    <cellStyle name="40% - Accent2 2 2 30 12" xfId="20564" xr:uid="{00000000-0005-0000-0000-000053500000}"/>
    <cellStyle name="40% - Accent2 2 2 30 13" xfId="20565" xr:uid="{00000000-0005-0000-0000-000054500000}"/>
    <cellStyle name="40% - Accent2 2 2 30 14" xfId="20566" xr:uid="{00000000-0005-0000-0000-000055500000}"/>
    <cellStyle name="40% - Accent2 2 2 30 15" xfId="20567" xr:uid="{00000000-0005-0000-0000-000056500000}"/>
    <cellStyle name="40% - Accent2 2 2 30 16" xfId="20568" xr:uid="{00000000-0005-0000-0000-000057500000}"/>
    <cellStyle name="40% - Accent2 2 2 30 17" xfId="20569" xr:uid="{00000000-0005-0000-0000-000058500000}"/>
    <cellStyle name="40% - Accent2 2 2 30 18" xfId="20570" xr:uid="{00000000-0005-0000-0000-000059500000}"/>
    <cellStyle name="40% - Accent2 2 2 30 19" xfId="20571" xr:uid="{00000000-0005-0000-0000-00005A500000}"/>
    <cellStyle name="40% - Accent2 2 2 30 2" xfId="20572" xr:uid="{00000000-0005-0000-0000-00005B500000}"/>
    <cellStyle name="40% - Accent2 2 2 30 3" xfId="20573" xr:uid="{00000000-0005-0000-0000-00005C500000}"/>
    <cellStyle name="40% - Accent2 2 2 30 4" xfId="20574" xr:uid="{00000000-0005-0000-0000-00005D500000}"/>
    <cellStyle name="40% - Accent2 2 2 30 5" xfId="20575" xr:uid="{00000000-0005-0000-0000-00005E500000}"/>
    <cellStyle name="40% - Accent2 2 2 30 6" xfId="20576" xr:uid="{00000000-0005-0000-0000-00005F500000}"/>
    <cellStyle name="40% - Accent2 2 2 30 7" xfId="20577" xr:uid="{00000000-0005-0000-0000-000060500000}"/>
    <cellStyle name="40% - Accent2 2 2 30 8" xfId="20578" xr:uid="{00000000-0005-0000-0000-000061500000}"/>
    <cellStyle name="40% - Accent2 2 2 30 9" xfId="20579" xr:uid="{00000000-0005-0000-0000-000062500000}"/>
    <cellStyle name="40% - Accent2 2 2 31" xfId="20580" xr:uid="{00000000-0005-0000-0000-000063500000}"/>
    <cellStyle name="40% - Accent2 2 2 31 10" xfId="20581" xr:uid="{00000000-0005-0000-0000-000064500000}"/>
    <cellStyle name="40% - Accent2 2 2 31 11" xfId="20582" xr:uid="{00000000-0005-0000-0000-000065500000}"/>
    <cellStyle name="40% - Accent2 2 2 31 12" xfId="20583" xr:uid="{00000000-0005-0000-0000-000066500000}"/>
    <cellStyle name="40% - Accent2 2 2 31 13" xfId="20584" xr:uid="{00000000-0005-0000-0000-000067500000}"/>
    <cellStyle name="40% - Accent2 2 2 31 14" xfId="20585" xr:uid="{00000000-0005-0000-0000-000068500000}"/>
    <cellStyle name="40% - Accent2 2 2 31 15" xfId="20586" xr:uid="{00000000-0005-0000-0000-000069500000}"/>
    <cellStyle name="40% - Accent2 2 2 31 16" xfId="20587" xr:uid="{00000000-0005-0000-0000-00006A500000}"/>
    <cellStyle name="40% - Accent2 2 2 31 17" xfId="20588" xr:uid="{00000000-0005-0000-0000-00006B500000}"/>
    <cellStyle name="40% - Accent2 2 2 31 18" xfId="20589" xr:uid="{00000000-0005-0000-0000-00006C500000}"/>
    <cellStyle name="40% - Accent2 2 2 31 19" xfId="20590" xr:uid="{00000000-0005-0000-0000-00006D500000}"/>
    <cellStyle name="40% - Accent2 2 2 31 2" xfId="20591" xr:uid="{00000000-0005-0000-0000-00006E500000}"/>
    <cellStyle name="40% - Accent2 2 2 31 3" xfId="20592" xr:uid="{00000000-0005-0000-0000-00006F500000}"/>
    <cellStyle name="40% - Accent2 2 2 31 4" xfId="20593" xr:uid="{00000000-0005-0000-0000-000070500000}"/>
    <cellStyle name="40% - Accent2 2 2 31 5" xfId="20594" xr:uid="{00000000-0005-0000-0000-000071500000}"/>
    <cellStyle name="40% - Accent2 2 2 31 6" xfId="20595" xr:uid="{00000000-0005-0000-0000-000072500000}"/>
    <cellStyle name="40% - Accent2 2 2 31 7" xfId="20596" xr:uid="{00000000-0005-0000-0000-000073500000}"/>
    <cellStyle name="40% - Accent2 2 2 31 8" xfId="20597" xr:uid="{00000000-0005-0000-0000-000074500000}"/>
    <cellStyle name="40% - Accent2 2 2 31 9" xfId="20598" xr:uid="{00000000-0005-0000-0000-000075500000}"/>
    <cellStyle name="40% - Accent2 2 2 32" xfId="20599" xr:uid="{00000000-0005-0000-0000-000076500000}"/>
    <cellStyle name="40% - Accent2 2 2 32 10" xfId="20600" xr:uid="{00000000-0005-0000-0000-000077500000}"/>
    <cellStyle name="40% - Accent2 2 2 32 11" xfId="20601" xr:uid="{00000000-0005-0000-0000-000078500000}"/>
    <cellStyle name="40% - Accent2 2 2 32 12" xfId="20602" xr:uid="{00000000-0005-0000-0000-000079500000}"/>
    <cellStyle name="40% - Accent2 2 2 32 13" xfId="20603" xr:uid="{00000000-0005-0000-0000-00007A500000}"/>
    <cellStyle name="40% - Accent2 2 2 32 14" xfId="20604" xr:uid="{00000000-0005-0000-0000-00007B500000}"/>
    <cellStyle name="40% - Accent2 2 2 32 15" xfId="20605" xr:uid="{00000000-0005-0000-0000-00007C500000}"/>
    <cellStyle name="40% - Accent2 2 2 32 16" xfId="20606" xr:uid="{00000000-0005-0000-0000-00007D500000}"/>
    <cellStyle name="40% - Accent2 2 2 32 17" xfId="20607" xr:uid="{00000000-0005-0000-0000-00007E500000}"/>
    <cellStyle name="40% - Accent2 2 2 32 18" xfId="20608" xr:uid="{00000000-0005-0000-0000-00007F500000}"/>
    <cellStyle name="40% - Accent2 2 2 32 19" xfId="20609" xr:uid="{00000000-0005-0000-0000-000080500000}"/>
    <cellStyle name="40% - Accent2 2 2 32 2" xfId="20610" xr:uid="{00000000-0005-0000-0000-000081500000}"/>
    <cellStyle name="40% - Accent2 2 2 32 3" xfId="20611" xr:uid="{00000000-0005-0000-0000-000082500000}"/>
    <cellStyle name="40% - Accent2 2 2 32 4" xfId="20612" xr:uid="{00000000-0005-0000-0000-000083500000}"/>
    <cellStyle name="40% - Accent2 2 2 32 5" xfId="20613" xr:uid="{00000000-0005-0000-0000-000084500000}"/>
    <cellStyle name="40% - Accent2 2 2 32 6" xfId="20614" xr:uid="{00000000-0005-0000-0000-000085500000}"/>
    <cellStyle name="40% - Accent2 2 2 32 7" xfId="20615" xr:uid="{00000000-0005-0000-0000-000086500000}"/>
    <cellStyle name="40% - Accent2 2 2 32 8" xfId="20616" xr:uid="{00000000-0005-0000-0000-000087500000}"/>
    <cellStyle name="40% - Accent2 2 2 32 9" xfId="20617" xr:uid="{00000000-0005-0000-0000-000088500000}"/>
    <cellStyle name="40% - Accent2 2 2 33" xfId="20618" xr:uid="{00000000-0005-0000-0000-000089500000}"/>
    <cellStyle name="40% - Accent2 2 2 33 10" xfId="20619" xr:uid="{00000000-0005-0000-0000-00008A500000}"/>
    <cellStyle name="40% - Accent2 2 2 33 11" xfId="20620" xr:uid="{00000000-0005-0000-0000-00008B500000}"/>
    <cellStyle name="40% - Accent2 2 2 33 12" xfId="20621" xr:uid="{00000000-0005-0000-0000-00008C500000}"/>
    <cellStyle name="40% - Accent2 2 2 33 13" xfId="20622" xr:uid="{00000000-0005-0000-0000-00008D500000}"/>
    <cellStyle name="40% - Accent2 2 2 33 14" xfId="20623" xr:uid="{00000000-0005-0000-0000-00008E500000}"/>
    <cellStyle name="40% - Accent2 2 2 33 15" xfId="20624" xr:uid="{00000000-0005-0000-0000-00008F500000}"/>
    <cellStyle name="40% - Accent2 2 2 33 16" xfId="20625" xr:uid="{00000000-0005-0000-0000-000090500000}"/>
    <cellStyle name="40% - Accent2 2 2 33 17" xfId="20626" xr:uid="{00000000-0005-0000-0000-000091500000}"/>
    <cellStyle name="40% - Accent2 2 2 33 18" xfId="20627" xr:uid="{00000000-0005-0000-0000-000092500000}"/>
    <cellStyle name="40% - Accent2 2 2 33 19" xfId="20628" xr:uid="{00000000-0005-0000-0000-000093500000}"/>
    <cellStyle name="40% - Accent2 2 2 33 2" xfId="20629" xr:uid="{00000000-0005-0000-0000-000094500000}"/>
    <cellStyle name="40% - Accent2 2 2 33 3" xfId="20630" xr:uid="{00000000-0005-0000-0000-000095500000}"/>
    <cellStyle name="40% - Accent2 2 2 33 4" xfId="20631" xr:uid="{00000000-0005-0000-0000-000096500000}"/>
    <cellStyle name="40% - Accent2 2 2 33 5" xfId="20632" xr:uid="{00000000-0005-0000-0000-000097500000}"/>
    <cellStyle name="40% - Accent2 2 2 33 6" xfId="20633" xr:uid="{00000000-0005-0000-0000-000098500000}"/>
    <cellStyle name="40% - Accent2 2 2 33 7" xfId="20634" xr:uid="{00000000-0005-0000-0000-000099500000}"/>
    <cellStyle name="40% - Accent2 2 2 33 8" xfId="20635" xr:uid="{00000000-0005-0000-0000-00009A500000}"/>
    <cellStyle name="40% - Accent2 2 2 33 9" xfId="20636" xr:uid="{00000000-0005-0000-0000-00009B500000}"/>
    <cellStyle name="40% - Accent2 2 2 34" xfId="20637" xr:uid="{00000000-0005-0000-0000-00009C500000}"/>
    <cellStyle name="40% - Accent2 2 2 34 10" xfId="20638" xr:uid="{00000000-0005-0000-0000-00009D500000}"/>
    <cellStyle name="40% - Accent2 2 2 34 11" xfId="20639" xr:uid="{00000000-0005-0000-0000-00009E500000}"/>
    <cellStyle name="40% - Accent2 2 2 34 12" xfId="20640" xr:uid="{00000000-0005-0000-0000-00009F500000}"/>
    <cellStyle name="40% - Accent2 2 2 34 13" xfId="20641" xr:uid="{00000000-0005-0000-0000-0000A0500000}"/>
    <cellStyle name="40% - Accent2 2 2 34 14" xfId="20642" xr:uid="{00000000-0005-0000-0000-0000A1500000}"/>
    <cellStyle name="40% - Accent2 2 2 34 15" xfId="20643" xr:uid="{00000000-0005-0000-0000-0000A2500000}"/>
    <cellStyle name="40% - Accent2 2 2 34 16" xfId="20644" xr:uid="{00000000-0005-0000-0000-0000A3500000}"/>
    <cellStyle name="40% - Accent2 2 2 34 17" xfId="20645" xr:uid="{00000000-0005-0000-0000-0000A4500000}"/>
    <cellStyle name="40% - Accent2 2 2 34 18" xfId="20646" xr:uid="{00000000-0005-0000-0000-0000A5500000}"/>
    <cellStyle name="40% - Accent2 2 2 34 19" xfId="20647" xr:uid="{00000000-0005-0000-0000-0000A6500000}"/>
    <cellStyle name="40% - Accent2 2 2 34 2" xfId="20648" xr:uid="{00000000-0005-0000-0000-0000A7500000}"/>
    <cellStyle name="40% - Accent2 2 2 34 3" xfId="20649" xr:uid="{00000000-0005-0000-0000-0000A8500000}"/>
    <cellStyle name="40% - Accent2 2 2 34 4" xfId="20650" xr:uid="{00000000-0005-0000-0000-0000A9500000}"/>
    <cellStyle name="40% - Accent2 2 2 34 5" xfId="20651" xr:uid="{00000000-0005-0000-0000-0000AA500000}"/>
    <cellStyle name="40% - Accent2 2 2 34 6" xfId="20652" xr:uid="{00000000-0005-0000-0000-0000AB500000}"/>
    <cellStyle name="40% - Accent2 2 2 34 7" xfId="20653" xr:uid="{00000000-0005-0000-0000-0000AC500000}"/>
    <cellStyle name="40% - Accent2 2 2 34 8" xfId="20654" xr:uid="{00000000-0005-0000-0000-0000AD500000}"/>
    <cellStyle name="40% - Accent2 2 2 34 9" xfId="20655" xr:uid="{00000000-0005-0000-0000-0000AE500000}"/>
    <cellStyle name="40% - Accent2 2 2 35" xfId="20656" xr:uid="{00000000-0005-0000-0000-0000AF500000}"/>
    <cellStyle name="40% - Accent2 2 2 35 10" xfId="20657" xr:uid="{00000000-0005-0000-0000-0000B0500000}"/>
    <cellStyle name="40% - Accent2 2 2 35 11" xfId="20658" xr:uid="{00000000-0005-0000-0000-0000B1500000}"/>
    <cellStyle name="40% - Accent2 2 2 35 12" xfId="20659" xr:uid="{00000000-0005-0000-0000-0000B2500000}"/>
    <cellStyle name="40% - Accent2 2 2 35 13" xfId="20660" xr:uid="{00000000-0005-0000-0000-0000B3500000}"/>
    <cellStyle name="40% - Accent2 2 2 35 14" xfId="20661" xr:uid="{00000000-0005-0000-0000-0000B4500000}"/>
    <cellStyle name="40% - Accent2 2 2 35 15" xfId="20662" xr:uid="{00000000-0005-0000-0000-0000B5500000}"/>
    <cellStyle name="40% - Accent2 2 2 35 16" xfId="20663" xr:uid="{00000000-0005-0000-0000-0000B6500000}"/>
    <cellStyle name="40% - Accent2 2 2 35 17" xfId="20664" xr:uid="{00000000-0005-0000-0000-0000B7500000}"/>
    <cellStyle name="40% - Accent2 2 2 35 18" xfId="20665" xr:uid="{00000000-0005-0000-0000-0000B8500000}"/>
    <cellStyle name="40% - Accent2 2 2 35 19" xfId="20666" xr:uid="{00000000-0005-0000-0000-0000B9500000}"/>
    <cellStyle name="40% - Accent2 2 2 35 2" xfId="20667" xr:uid="{00000000-0005-0000-0000-0000BA500000}"/>
    <cellStyle name="40% - Accent2 2 2 35 3" xfId="20668" xr:uid="{00000000-0005-0000-0000-0000BB500000}"/>
    <cellStyle name="40% - Accent2 2 2 35 4" xfId="20669" xr:uid="{00000000-0005-0000-0000-0000BC500000}"/>
    <cellStyle name="40% - Accent2 2 2 35 5" xfId="20670" xr:uid="{00000000-0005-0000-0000-0000BD500000}"/>
    <cellStyle name="40% - Accent2 2 2 35 6" xfId="20671" xr:uid="{00000000-0005-0000-0000-0000BE500000}"/>
    <cellStyle name="40% - Accent2 2 2 35 7" xfId="20672" xr:uid="{00000000-0005-0000-0000-0000BF500000}"/>
    <cellStyle name="40% - Accent2 2 2 35 8" xfId="20673" xr:uid="{00000000-0005-0000-0000-0000C0500000}"/>
    <cellStyle name="40% - Accent2 2 2 35 9" xfId="20674" xr:uid="{00000000-0005-0000-0000-0000C1500000}"/>
    <cellStyle name="40% - Accent2 2 2 36" xfId="20675" xr:uid="{00000000-0005-0000-0000-0000C2500000}"/>
    <cellStyle name="40% - Accent2 2 2 36 10" xfId="20676" xr:uid="{00000000-0005-0000-0000-0000C3500000}"/>
    <cellStyle name="40% - Accent2 2 2 36 11" xfId="20677" xr:uid="{00000000-0005-0000-0000-0000C4500000}"/>
    <cellStyle name="40% - Accent2 2 2 36 12" xfId="20678" xr:uid="{00000000-0005-0000-0000-0000C5500000}"/>
    <cellStyle name="40% - Accent2 2 2 36 13" xfId="20679" xr:uid="{00000000-0005-0000-0000-0000C6500000}"/>
    <cellStyle name="40% - Accent2 2 2 36 14" xfId="20680" xr:uid="{00000000-0005-0000-0000-0000C7500000}"/>
    <cellStyle name="40% - Accent2 2 2 36 15" xfId="20681" xr:uid="{00000000-0005-0000-0000-0000C8500000}"/>
    <cellStyle name="40% - Accent2 2 2 36 16" xfId="20682" xr:uid="{00000000-0005-0000-0000-0000C9500000}"/>
    <cellStyle name="40% - Accent2 2 2 36 17" xfId="20683" xr:uid="{00000000-0005-0000-0000-0000CA500000}"/>
    <cellStyle name="40% - Accent2 2 2 36 18" xfId="20684" xr:uid="{00000000-0005-0000-0000-0000CB500000}"/>
    <cellStyle name="40% - Accent2 2 2 36 19" xfId="20685" xr:uid="{00000000-0005-0000-0000-0000CC500000}"/>
    <cellStyle name="40% - Accent2 2 2 36 2" xfId="20686" xr:uid="{00000000-0005-0000-0000-0000CD500000}"/>
    <cellStyle name="40% - Accent2 2 2 36 3" xfId="20687" xr:uid="{00000000-0005-0000-0000-0000CE500000}"/>
    <cellStyle name="40% - Accent2 2 2 36 4" xfId="20688" xr:uid="{00000000-0005-0000-0000-0000CF500000}"/>
    <cellStyle name="40% - Accent2 2 2 36 5" xfId="20689" xr:uid="{00000000-0005-0000-0000-0000D0500000}"/>
    <cellStyle name="40% - Accent2 2 2 36 6" xfId="20690" xr:uid="{00000000-0005-0000-0000-0000D1500000}"/>
    <cellStyle name="40% - Accent2 2 2 36 7" xfId="20691" xr:uid="{00000000-0005-0000-0000-0000D2500000}"/>
    <cellStyle name="40% - Accent2 2 2 36 8" xfId="20692" xr:uid="{00000000-0005-0000-0000-0000D3500000}"/>
    <cellStyle name="40% - Accent2 2 2 36 9" xfId="20693" xr:uid="{00000000-0005-0000-0000-0000D4500000}"/>
    <cellStyle name="40% - Accent2 2 2 37" xfId="20694" xr:uid="{00000000-0005-0000-0000-0000D5500000}"/>
    <cellStyle name="40% - Accent2 2 2 37 10" xfId="20695" xr:uid="{00000000-0005-0000-0000-0000D6500000}"/>
    <cellStyle name="40% - Accent2 2 2 37 11" xfId="20696" xr:uid="{00000000-0005-0000-0000-0000D7500000}"/>
    <cellStyle name="40% - Accent2 2 2 37 12" xfId="20697" xr:uid="{00000000-0005-0000-0000-0000D8500000}"/>
    <cellStyle name="40% - Accent2 2 2 37 13" xfId="20698" xr:uid="{00000000-0005-0000-0000-0000D9500000}"/>
    <cellStyle name="40% - Accent2 2 2 37 14" xfId="20699" xr:uid="{00000000-0005-0000-0000-0000DA500000}"/>
    <cellStyle name="40% - Accent2 2 2 37 15" xfId="20700" xr:uid="{00000000-0005-0000-0000-0000DB500000}"/>
    <cellStyle name="40% - Accent2 2 2 37 16" xfId="20701" xr:uid="{00000000-0005-0000-0000-0000DC500000}"/>
    <cellStyle name="40% - Accent2 2 2 37 17" xfId="20702" xr:uid="{00000000-0005-0000-0000-0000DD500000}"/>
    <cellStyle name="40% - Accent2 2 2 37 18" xfId="20703" xr:uid="{00000000-0005-0000-0000-0000DE500000}"/>
    <cellStyle name="40% - Accent2 2 2 37 19" xfId="20704" xr:uid="{00000000-0005-0000-0000-0000DF500000}"/>
    <cellStyle name="40% - Accent2 2 2 37 2" xfId="20705" xr:uid="{00000000-0005-0000-0000-0000E0500000}"/>
    <cellStyle name="40% - Accent2 2 2 37 3" xfId="20706" xr:uid="{00000000-0005-0000-0000-0000E1500000}"/>
    <cellStyle name="40% - Accent2 2 2 37 4" xfId="20707" xr:uid="{00000000-0005-0000-0000-0000E2500000}"/>
    <cellStyle name="40% - Accent2 2 2 37 5" xfId="20708" xr:uid="{00000000-0005-0000-0000-0000E3500000}"/>
    <cellStyle name="40% - Accent2 2 2 37 6" xfId="20709" xr:uid="{00000000-0005-0000-0000-0000E4500000}"/>
    <cellStyle name="40% - Accent2 2 2 37 7" xfId="20710" xr:uid="{00000000-0005-0000-0000-0000E5500000}"/>
    <cellStyle name="40% - Accent2 2 2 37 8" xfId="20711" xr:uid="{00000000-0005-0000-0000-0000E6500000}"/>
    <cellStyle name="40% - Accent2 2 2 37 9" xfId="20712" xr:uid="{00000000-0005-0000-0000-0000E7500000}"/>
    <cellStyle name="40% - Accent2 2 2 38" xfId="20713" xr:uid="{00000000-0005-0000-0000-0000E8500000}"/>
    <cellStyle name="40% - Accent2 2 2 38 10" xfId="20714" xr:uid="{00000000-0005-0000-0000-0000E9500000}"/>
    <cellStyle name="40% - Accent2 2 2 38 11" xfId="20715" xr:uid="{00000000-0005-0000-0000-0000EA500000}"/>
    <cellStyle name="40% - Accent2 2 2 38 12" xfId="20716" xr:uid="{00000000-0005-0000-0000-0000EB500000}"/>
    <cellStyle name="40% - Accent2 2 2 38 13" xfId="20717" xr:uid="{00000000-0005-0000-0000-0000EC500000}"/>
    <cellStyle name="40% - Accent2 2 2 38 14" xfId="20718" xr:uid="{00000000-0005-0000-0000-0000ED500000}"/>
    <cellStyle name="40% - Accent2 2 2 38 15" xfId="20719" xr:uid="{00000000-0005-0000-0000-0000EE500000}"/>
    <cellStyle name="40% - Accent2 2 2 38 16" xfId="20720" xr:uid="{00000000-0005-0000-0000-0000EF500000}"/>
    <cellStyle name="40% - Accent2 2 2 38 17" xfId="20721" xr:uid="{00000000-0005-0000-0000-0000F0500000}"/>
    <cellStyle name="40% - Accent2 2 2 38 18" xfId="20722" xr:uid="{00000000-0005-0000-0000-0000F1500000}"/>
    <cellStyle name="40% - Accent2 2 2 38 19" xfId="20723" xr:uid="{00000000-0005-0000-0000-0000F2500000}"/>
    <cellStyle name="40% - Accent2 2 2 38 2" xfId="20724" xr:uid="{00000000-0005-0000-0000-0000F3500000}"/>
    <cellStyle name="40% - Accent2 2 2 38 3" xfId="20725" xr:uid="{00000000-0005-0000-0000-0000F4500000}"/>
    <cellStyle name="40% - Accent2 2 2 38 4" xfId="20726" xr:uid="{00000000-0005-0000-0000-0000F5500000}"/>
    <cellStyle name="40% - Accent2 2 2 38 5" xfId="20727" xr:uid="{00000000-0005-0000-0000-0000F6500000}"/>
    <cellStyle name="40% - Accent2 2 2 38 6" xfId="20728" xr:uid="{00000000-0005-0000-0000-0000F7500000}"/>
    <cellStyle name="40% - Accent2 2 2 38 7" xfId="20729" xr:uid="{00000000-0005-0000-0000-0000F8500000}"/>
    <cellStyle name="40% - Accent2 2 2 38 8" xfId="20730" xr:uid="{00000000-0005-0000-0000-0000F9500000}"/>
    <cellStyle name="40% - Accent2 2 2 38 9" xfId="20731" xr:uid="{00000000-0005-0000-0000-0000FA500000}"/>
    <cellStyle name="40% - Accent2 2 2 39" xfId="20732" xr:uid="{00000000-0005-0000-0000-0000FB500000}"/>
    <cellStyle name="40% - Accent2 2 2 39 10" xfId="20733" xr:uid="{00000000-0005-0000-0000-0000FC500000}"/>
    <cellStyle name="40% - Accent2 2 2 39 11" xfId="20734" xr:uid="{00000000-0005-0000-0000-0000FD500000}"/>
    <cellStyle name="40% - Accent2 2 2 39 12" xfId="20735" xr:uid="{00000000-0005-0000-0000-0000FE500000}"/>
    <cellStyle name="40% - Accent2 2 2 39 13" xfId="20736" xr:uid="{00000000-0005-0000-0000-0000FF500000}"/>
    <cellStyle name="40% - Accent2 2 2 39 14" xfId="20737" xr:uid="{00000000-0005-0000-0000-000000510000}"/>
    <cellStyle name="40% - Accent2 2 2 39 15" xfId="20738" xr:uid="{00000000-0005-0000-0000-000001510000}"/>
    <cellStyle name="40% - Accent2 2 2 39 16" xfId="20739" xr:uid="{00000000-0005-0000-0000-000002510000}"/>
    <cellStyle name="40% - Accent2 2 2 39 17" xfId="20740" xr:uid="{00000000-0005-0000-0000-000003510000}"/>
    <cellStyle name="40% - Accent2 2 2 39 18" xfId="20741" xr:uid="{00000000-0005-0000-0000-000004510000}"/>
    <cellStyle name="40% - Accent2 2 2 39 19" xfId="20742" xr:uid="{00000000-0005-0000-0000-000005510000}"/>
    <cellStyle name="40% - Accent2 2 2 39 2" xfId="20743" xr:uid="{00000000-0005-0000-0000-000006510000}"/>
    <cellStyle name="40% - Accent2 2 2 39 3" xfId="20744" xr:uid="{00000000-0005-0000-0000-000007510000}"/>
    <cellStyle name="40% - Accent2 2 2 39 4" xfId="20745" xr:uid="{00000000-0005-0000-0000-000008510000}"/>
    <cellStyle name="40% - Accent2 2 2 39 5" xfId="20746" xr:uid="{00000000-0005-0000-0000-000009510000}"/>
    <cellStyle name="40% - Accent2 2 2 39 6" xfId="20747" xr:uid="{00000000-0005-0000-0000-00000A510000}"/>
    <cellStyle name="40% - Accent2 2 2 39 7" xfId="20748" xr:uid="{00000000-0005-0000-0000-00000B510000}"/>
    <cellStyle name="40% - Accent2 2 2 39 8" xfId="20749" xr:uid="{00000000-0005-0000-0000-00000C510000}"/>
    <cellStyle name="40% - Accent2 2 2 39 9" xfId="20750" xr:uid="{00000000-0005-0000-0000-00000D510000}"/>
    <cellStyle name="40% - Accent2 2 2 4" xfId="20751" xr:uid="{00000000-0005-0000-0000-00000E510000}"/>
    <cellStyle name="40% - Accent2 2 2 4 10" xfId="20752" xr:uid="{00000000-0005-0000-0000-00000F510000}"/>
    <cellStyle name="40% - Accent2 2 2 4 11" xfId="20753" xr:uid="{00000000-0005-0000-0000-000010510000}"/>
    <cellStyle name="40% - Accent2 2 2 4 12" xfId="20754" xr:uid="{00000000-0005-0000-0000-000011510000}"/>
    <cellStyle name="40% - Accent2 2 2 4 13" xfId="20755" xr:uid="{00000000-0005-0000-0000-000012510000}"/>
    <cellStyle name="40% - Accent2 2 2 4 14" xfId="20756" xr:uid="{00000000-0005-0000-0000-000013510000}"/>
    <cellStyle name="40% - Accent2 2 2 4 15" xfId="20757" xr:uid="{00000000-0005-0000-0000-000014510000}"/>
    <cellStyle name="40% - Accent2 2 2 4 16" xfId="20758" xr:uid="{00000000-0005-0000-0000-000015510000}"/>
    <cellStyle name="40% - Accent2 2 2 4 17" xfId="20759" xr:uid="{00000000-0005-0000-0000-000016510000}"/>
    <cellStyle name="40% - Accent2 2 2 4 18" xfId="20760" xr:uid="{00000000-0005-0000-0000-000017510000}"/>
    <cellStyle name="40% - Accent2 2 2 4 19" xfId="20761" xr:uid="{00000000-0005-0000-0000-000018510000}"/>
    <cellStyle name="40% - Accent2 2 2 4 2" xfId="20762" xr:uid="{00000000-0005-0000-0000-000019510000}"/>
    <cellStyle name="40% - Accent2 2 2 4 3" xfId="20763" xr:uid="{00000000-0005-0000-0000-00001A510000}"/>
    <cellStyle name="40% - Accent2 2 2 4 4" xfId="20764" xr:uid="{00000000-0005-0000-0000-00001B510000}"/>
    <cellStyle name="40% - Accent2 2 2 4 5" xfId="20765" xr:uid="{00000000-0005-0000-0000-00001C510000}"/>
    <cellStyle name="40% - Accent2 2 2 4 6" xfId="20766" xr:uid="{00000000-0005-0000-0000-00001D510000}"/>
    <cellStyle name="40% - Accent2 2 2 4 7" xfId="20767" xr:uid="{00000000-0005-0000-0000-00001E510000}"/>
    <cellStyle name="40% - Accent2 2 2 4 8" xfId="20768" xr:uid="{00000000-0005-0000-0000-00001F510000}"/>
    <cellStyle name="40% - Accent2 2 2 4 9" xfId="20769" xr:uid="{00000000-0005-0000-0000-000020510000}"/>
    <cellStyle name="40% - Accent2 2 2 40" xfId="20770" xr:uid="{00000000-0005-0000-0000-000021510000}"/>
    <cellStyle name="40% - Accent2 2 2 40 10" xfId="20771" xr:uid="{00000000-0005-0000-0000-000022510000}"/>
    <cellStyle name="40% - Accent2 2 2 40 11" xfId="20772" xr:uid="{00000000-0005-0000-0000-000023510000}"/>
    <cellStyle name="40% - Accent2 2 2 40 12" xfId="20773" xr:uid="{00000000-0005-0000-0000-000024510000}"/>
    <cellStyle name="40% - Accent2 2 2 40 13" xfId="20774" xr:uid="{00000000-0005-0000-0000-000025510000}"/>
    <cellStyle name="40% - Accent2 2 2 40 14" xfId="20775" xr:uid="{00000000-0005-0000-0000-000026510000}"/>
    <cellStyle name="40% - Accent2 2 2 40 15" xfId="20776" xr:uid="{00000000-0005-0000-0000-000027510000}"/>
    <cellStyle name="40% - Accent2 2 2 40 16" xfId="20777" xr:uid="{00000000-0005-0000-0000-000028510000}"/>
    <cellStyle name="40% - Accent2 2 2 40 17" xfId="20778" xr:uid="{00000000-0005-0000-0000-000029510000}"/>
    <cellStyle name="40% - Accent2 2 2 40 18" xfId="20779" xr:uid="{00000000-0005-0000-0000-00002A510000}"/>
    <cellStyle name="40% - Accent2 2 2 40 19" xfId="20780" xr:uid="{00000000-0005-0000-0000-00002B510000}"/>
    <cellStyle name="40% - Accent2 2 2 40 2" xfId="20781" xr:uid="{00000000-0005-0000-0000-00002C510000}"/>
    <cellStyle name="40% - Accent2 2 2 40 3" xfId="20782" xr:uid="{00000000-0005-0000-0000-00002D510000}"/>
    <cellStyle name="40% - Accent2 2 2 40 4" xfId="20783" xr:uid="{00000000-0005-0000-0000-00002E510000}"/>
    <cellStyle name="40% - Accent2 2 2 40 5" xfId="20784" xr:uid="{00000000-0005-0000-0000-00002F510000}"/>
    <cellStyle name="40% - Accent2 2 2 40 6" xfId="20785" xr:uid="{00000000-0005-0000-0000-000030510000}"/>
    <cellStyle name="40% - Accent2 2 2 40 7" xfId="20786" xr:uid="{00000000-0005-0000-0000-000031510000}"/>
    <cellStyle name="40% - Accent2 2 2 40 8" xfId="20787" xr:uid="{00000000-0005-0000-0000-000032510000}"/>
    <cellStyle name="40% - Accent2 2 2 40 9" xfId="20788" xr:uid="{00000000-0005-0000-0000-000033510000}"/>
    <cellStyle name="40% - Accent2 2 2 41" xfId="20789" xr:uid="{00000000-0005-0000-0000-000034510000}"/>
    <cellStyle name="40% - Accent2 2 2 41 10" xfId="20790" xr:uid="{00000000-0005-0000-0000-000035510000}"/>
    <cellStyle name="40% - Accent2 2 2 41 11" xfId="20791" xr:uid="{00000000-0005-0000-0000-000036510000}"/>
    <cellStyle name="40% - Accent2 2 2 41 12" xfId="20792" xr:uid="{00000000-0005-0000-0000-000037510000}"/>
    <cellStyle name="40% - Accent2 2 2 41 13" xfId="20793" xr:uid="{00000000-0005-0000-0000-000038510000}"/>
    <cellStyle name="40% - Accent2 2 2 41 14" xfId="20794" xr:uid="{00000000-0005-0000-0000-000039510000}"/>
    <cellStyle name="40% - Accent2 2 2 41 15" xfId="20795" xr:uid="{00000000-0005-0000-0000-00003A510000}"/>
    <cellStyle name="40% - Accent2 2 2 41 16" xfId="20796" xr:uid="{00000000-0005-0000-0000-00003B510000}"/>
    <cellStyle name="40% - Accent2 2 2 41 17" xfId="20797" xr:uid="{00000000-0005-0000-0000-00003C510000}"/>
    <cellStyle name="40% - Accent2 2 2 41 18" xfId="20798" xr:uid="{00000000-0005-0000-0000-00003D510000}"/>
    <cellStyle name="40% - Accent2 2 2 41 19" xfId="20799" xr:uid="{00000000-0005-0000-0000-00003E510000}"/>
    <cellStyle name="40% - Accent2 2 2 41 2" xfId="20800" xr:uid="{00000000-0005-0000-0000-00003F510000}"/>
    <cellStyle name="40% - Accent2 2 2 41 3" xfId="20801" xr:uid="{00000000-0005-0000-0000-000040510000}"/>
    <cellStyle name="40% - Accent2 2 2 41 4" xfId="20802" xr:uid="{00000000-0005-0000-0000-000041510000}"/>
    <cellStyle name="40% - Accent2 2 2 41 5" xfId="20803" xr:uid="{00000000-0005-0000-0000-000042510000}"/>
    <cellStyle name="40% - Accent2 2 2 41 6" xfId="20804" xr:uid="{00000000-0005-0000-0000-000043510000}"/>
    <cellStyle name="40% - Accent2 2 2 41 7" xfId="20805" xr:uid="{00000000-0005-0000-0000-000044510000}"/>
    <cellStyle name="40% - Accent2 2 2 41 8" xfId="20806" xr:uid="{00000000-0005-0000-0000-000045510000}"/>
    <cellStyle name="40% - Accent2 2 2 41 9" xfId="20807" xr:uid="{00000000-0005-0000-0000-000046510000}"/>
    <cellStyle name="40% - Accent2 2 2 42" xfId="20808" xr:uid="{00000000-0005-0000-0000-000047510000}"/>
    <cellStyle name="40% - Accent2 2 2 42 10" xfId="20809" xr:uid="{00000000-0005-0000-0000-000048510000}"/>
    <cellStyle name="40% - Accent2 2 2 42 11" xfId="20810" xr:uid="{00000000-0005-0000-0000-000049510000}"/>
    <cellStyle name="40% - Accent2 2 2 42 12" xfId="20811" xr:uid="{00000000-0005-0000-0000-00004A510000}"/>
    <cellStyle name="40% - Accent2 2 2 42 13" xfId="20812" xr:uid="{00000000-0005-0000-0000-00004B510000}"/>
    <cellStyle name="40% - Accent2 2 2 42 14" xfId="20813" xr:uid="{00000000-0005-0000-0000-00004C510000}"/>
    <cellStyle name="40% - Accent2 2 2 42 15" xfId="20814" xr:uid="{00000000-0005-0000-0000-00004D510000}"/>
    <cellStyle name="40% - Accent2 2 2 42 16" xfId="20815" xr:uid="{00000000-0005-0000-0000-00004E510000}"/>
    <cellStyle name="40% - Accent2 2 2 42 17" xfId="20816" xr:uid="{00000000-0005-0000-0000-00004F510000}"/>
    <cellStyle name="40% - Accent2 2 2 42 18" xfId="20817" xr:uid="{00000000-0005-0000-0000-000050510000}"/>
    <cellStyle name="40% - Accent2 2 2 42 19" xfId="20818" xr:uid="{00000000-0005-0000-0000-000051510000}"/>
    <cellStyle name="40% - Accent2 2 2 42 2" xfId="20819" xr:uid="{00000000-0005-0000-0000-000052510000}"/>
    <cellStyle name="40% - Accent2 2 2 42 3" xfId="20820" xr:uid="{00000000-0005-0000-0000-000053510000}"/>
    <cellStyle name="40% - Accent2 2 2 42 4" xfId="20821" xr:uid="{00000000-0005-0000-0000-000054510000}"/>
    <cellStyle name="40% - Accent2 2 2 42 5" xfId="20822" xr:uid="{00000000-0005-0000-0000-000055510000}"/>
    <cellStyle name="40% - Accent2 2 2 42 6" xfId="20823" xr:uid="{00000000-0005-0000-0000-000056510000}"/>
    <cellStyle name="40% - Accent2 2 2 42 7" xfId="20824" xr:uid="{00000000-0005-0000-0000-000057510000}"/>
    <cellStyle name="40% - Accent2 2 2 42 8" xfId="20825" xr:uid="{00000000-0005-0000-0000-000058510000}"/>
    <cellStyle name="40% - Accent2 2 2 42 9" xfId="20826" xr:uid="{00000000-0005-0000-0000-000059510000}"/>
    <cellStyle name="40% - Accent2 2 2 43" xfId="20827" xr:uid="{00000000-0005-0000-0000-00005A510000}"/>
    <cellStyle name="40% - Accent2 2 2 43 10" xfId="20828" xr:uid="{00000000-0005-0000-0000-00005B510000}"/>
    <cellStyle name="40% - Accent2 2 2 43 11" xfId="20829" xr:uid="{00000000-0005-0000-0000-00005C510000}"/>
    <cellStyle name="40% - Accent2 2 2 43 12" xfId="20830" xr:uid="{00000000-0005-0000-0000-00005D510000}"/>
    <cellStyle name="40% - Accent2 2 2 43 13" xfId="20831" xr:uid="{00000000-0005-0000-0000-00005E510000}"/>
    <cellStyle name="40% - Accent2 2 2 43 14" xfId="20832" xr:uid="{00000000-0005-0000-0000-00005F510000}"/>
    <cellStyle name="40% - Accent2 2 2 43 15" xfId="20833" xr:uid="{00000000-0005-0000-0000-000060510000}"/>
    <cellStyle name="40% - Accent2 2 2 43 16" xfId="20834" xr:uid="{00000000-0005-0000-0000-000061510000}"/>
    <cellStyle name="40% - Accent2 2 2 43 17" xfId="20835" xr:uid="{00000000-0005-0000-0000-000062510000}"/>
    <cellStyle name="40% - Accent2 2 2 43 18" xfId="20836" xr:uid="{00000000-0005-0000-0000-000063510000}"/>
    <cellStyle name="40% - Accent2 2 2 43 19" xfId="20837" xr:uid="{00000000-0005-0000-0000-000064510000}"/>
    <cellStyle name="40% - Accent2 2 2 43 2" xfId="20838" xr:uid="{00000000-0005-0000-0000-000065510000}"/>
    <cellStyle name="40% - Accent2 2 2 43 3" xfId="20839" xr:uid="{00000000-0005-0000-0000-000066510000}"/>
    <cellStyle name="40% - Accent2 2 2 43 4" xfId="20840" xr:uid="{00000000-0005-0000-0000-000067510000}"/>
    <cellStyle name="40% - Accent2 2 2 43 5" xfId="20841" xr:uid="{00000000-0005-0000-0000-000068510000}"/>
    <cellStyle name="40% - Accent2 2 2 43 6" xfId="20842" xr:uid="{00000000-0005-0000-0000-000069510000}"/>
    <cellStyle name="40% - Accent2 2 2 43 7" xfId="20843" xr:uid="{00000000-0005-0000-0000-00006A510000}"/>
    <cellStyle name="40% - Accent2 2 2 43 8" xfId="20844" xr:uid="{00000000-0005-0000-0000-00006B510000}"/>
    <cellStyle name="40% - Accent2 2 2 43 9" xfId="20845" xr:uid="{00000000-0005-0000-0000-00006C510000}"/>
    <cellStyle name="40% - Accent2 2 2 44" xfId="20846" xr:uid="{00000000-0005-0000-0000-00006D510000}"/>
    <cellStyle name="40% - Accent2 2 2 44 10" xfId="20847" xr:uid="{00000000-0005-0000-0000-00006E510000}"/>
    <cellStyle name="40% - Accent2 2 2 44 11" xfId="20848" xr:uid="{00000000-0005-0000-0000-00006F510000}"/>
    <cellStyle name="40% - Accent2 2 2 44 12" xfId="20849" xr:uid="{00000000-0005-0000-0000-000070510000}"/>
    <cellStyle name="40% - Accent2 2 2 44 13" xfId="20850" xr:uid="{00000000-0005-0000-0000-000071510000}"/>
    <cellStyle name="40% - Accent2 2 2 44 14" xfId="20851" xr:uid="{00000000-0005-0000-0000-000072510000}"/>
    <cellStyle name="40% - Accent2 2 2 44 15" xfId="20852" xr:uid="{00000000-0005-0000-0000-000073510000}"/>
    <cellStyle name="40% - Accent2 2 2 44 16" xfId="20853" xr:uid="{00000000-0005-0000-0000-000074510000}"/>
    <cellStyle name="40% - Accent2 2 2 44 17" xfId="20854" xr:uid="{00000000-0005-0000-0000-000075510000}"/>
    <cellStyle name="40% - Accent2 2 2 44 18" xfId="20855" xr:uid="{00000000-0005-0000-0000-000076510000}"/>
    <cellStyle name="40% - Accent2 2 2 44 19" xfId="20856" xr:uid="{00000000-0005-0000-0000-000077510000}"/>
    <cellStyle name="40% - Accent2 2 2 44 2" xfId="20857" xr:uid="{00000000-0005-0000-0000-000078510000}"/>
    <cellStyle name="40% - Accent2 2 2 44 3" xfId="20858" xr:uid="{00000000-0005-0000-0000-000079510000}"/>
    <cellStyle name="40% - Accent2 2 2 44 4" xfId="20859" xr:uid="{00000000-0005-0000-0000-00007A510000}"/>
    <cellStyle name="40% - Accent2 2 2 44 5" xfId="20860" xr:uid="{00000000-0005-0000-0000-00007B510000}"/>
    <cellStyle name="40% - Accent2 2 2 44 6" xfId="20861" xr:uid="{00000000-0005-0000-0000-00007C510000}"/>
    <cellStyle name="40% - Accent2 2 2 44 7" xfId="20862" xr:uid="{00000000-0005-0000-0000-00007D510000}"/>
    <cellStyle name="40% - Accent2 2 2 44 8" xfId="20863" xr:uid="{00000000-0005-0000-0000-00007E510000}"/>
    <cellStyle name="40% - Accent2 2 2 44 9" xfId="20864" xr:uid="{00000000-0005-0000-0000-00007F510000}"/>
    <cellStyle name="40% - Accent2 2 2 45" xfId="20865" xr:uid="{00000000-0005-0000-0000-000080510000}"/>
    <cellStyle name="40% - Accent2 2 2 45 10" xfId="20866" xr:uid="{00000000-0005-0000-0000-000081510000}"/>
    <cellStyle name="40% - Accent2 2 2 45 11" xfId="20867" xr:uid="{00000000-0005-0000-0000-000082510000}"/>
    <cellStyle name="40% - Accent2 2 2 45 12" xfId="20868" xr:uid="{00000000-0005-0000-0000-000083510000}"/>
    <cellStyle name="40% - Accent2 2 2 45 13" xfId="20869" xr:uid="{00000000-0005-0000-0000-000084510000}"/>
    <cellStyle name="40% - Accent2 2 2 45 14" xfId="20870" xr:uid="{00000000-0005-0000-0000-000085510000}"/>
    <cellStyle name="40% - Accent2 2 2 45 15" xfId="20871" xr:uid="{00000000-0005-0000-0000-000086510000}"/>
    <cellStyle name="40% - Accent2 2 2 45 16" xfId="20872" xr:uid="{00000000-0005-0000-0000-000087510000}"/>
    <cellStyle name="40% - Accent2 2 2 45 17" xfId="20873" xr:uid="{00000000-0005-0000-0000-000088510000}"/>
    <cellStyle name="40% - Accent2 2 2 45 18" xfId="20874" xr:uid="{00000000-0005-0000-0000-000089510000}"/>
    <cellStyle name="40% - Accent2 2 2 45 19" xfId="20875" xr:uid="{00000000-0005-0000-0000-00008A510000}"/>
    <cellStyle name="40% - Accent2 2 2 45 2" xfId="20876" xr:uid="{00000000-0005-0000-0000-00008B510000}"/>
    <cellStyle name="40% - Accent2 2 2 45 3" xfId="20877" xr:uid="{00000000-0005-0000-0000-00008C510000}"/>
    <cellStyle name="40% - Accent2 2 2 45 4" xfId="20878" xr:uid="{00000000-0005-0000-0000-00008D510000}"/>
    <cellStyle name="40% - Accent2 2 2 45 5" xfId="20879" xr:uid="{00000000-0005-0000-0000-00008E510000}"/>
    <cellStyle name="40% - Accent2 2 2 45 6" xfId="20880" xr:uid="{00000000-0005-0000-0000-00008F510000}"/>
    <cellStyle name="40% - Accent2 2 2 45 7" xfId="20881" xr:uid="{00000000-0005-0000-0000-000090510000}"/>
    <cellStyle name="40% - Accent2 2 2 45 8" xfId="20882" xr:uid="{00000000-0005-0000-0000-000091510000}"/>
    <cellStyle name="40% - Accent2 2 2 45 9" xfId="20883" xr:uid="{00000000-0005-0000-0000-000092510000}"/>
    <cellStyle name="40% - Accent2 2 2 46" xfId="20884" xr:uid="{00000000-0005-0000-0000-000093510000}"/>
    <cellStyle name="40% - Accent2 2 2 46 10" xfId="20885" xr:uid="{00000000-0005-0000-0000-000094510000}"/>
    <cellStyle name="40% - Accent2 2 2 46 11" xfId="20886" xr:uid="{00000000-0005-0000-0000-000095510000}"/>
    <cellStyle name="40% - Accent2 2 2 46 12" xfId="20887" xr:uid="{00000000-0005-0000-0000-000096510000}"/>
    <cellStyle name="40% - Accent2 2 2 46 13" xfId="20888" xr:uid="{00000000-0005-0000-0000-000097510000}"/>
    <cellStyle name="40% - Accent2 2 2 46 14" xfId="20889" xr:uid="{00000000-0005-0000-0000-000098510000}"/>
    <cellStyle name="40% - Accent2 2 2 46 15" xfId="20890" xr:uid="{00000000-0005-0000-0000-000099510000}"/>
    <cellStyle name="40% - Accent2 2 2 46 16" xfId="20891" xr:uid="{00000000-0005-0000-0000-00009A510000}"/>
    <cellStyle name="40% - Accent2 2 2 46 17" xfId="20892" xr:uid="{00000000-0005-0000-0000-00009B510000}"/>
    <cellStyle name="40% - Accent2 2 2 46 18" xfId="20893" xr:uid="{00000000-0005-0000-0000-00009C510000}"/>
    <cellStyle name="40% - Accent2 2 2 46 19" xfId="20894" xr:uid="{00000000-0005-0000-0000-00009D510000}"/>
    <cellStyle name="40% - Accent2 2 2 46 2" xfId="20895" xr:uid="{00000000-0005-0000-0000-00009E510000}"/>
    <cellStyle name="40% - Accent2 2 2 46 3" xfId="20896" xr:uid="{00000000-0005-0000-0000-00009F510000}"/>
    <cellStyle name="40% - Accent2 2 2 46 4" xfId="20897" xr:uid="{00000000-0005-0000-0000-0000A0510000}"/>
    <cellStyle name="40% - Accent2 2 2 46 5" xfId="20898" xr:uid="{00000000-0005-0000-0000-0000A1510000}"/>
    <cellStyle name="40% - Accent2 2 2 46 6" xfId="20899" xr:uid="{00000000-0005-0000-0000-0000A2510000}"/>
    <cellStyle name="40% - Accent2 2 2 46 7" xfId="20900" xr:uid="{00000000-0005-0000-0000-0000A3510000}"/>
    <cellStyle name="40% - Accent2 2 2 46 8" xfId="20901" xr:uid="{00000000-0005-0000-0000-0000A4510000}"/>
    <cellStyle name="40% - Accent2 2 2 46 9" xfId="20902" xr:uid="{00000000-0005-0000-0000-0000A5510000}"/>
    <cellStyle name="40% - Accent2 2 2 47" xfId="20903" xr:uid="{00000000-0005-0000-0000-0000A6510000}"/>
    <cellStyle name="40% - Accent2 2 2 47 10" xfId="20904" xr:uid="{00000000-0005-0000-0000-0000A7510000}"/>
    <cellStyle name="40% - Accent2 2 2 47 11" xfId="20905" xr:uid="{00000000-0005-0000-0000-0000A8510000}"/>
    <cellStyle name="40% - Accent2 2 2 47 12" xfId="20906" xr:uid="{00000000-0005-0000-0000-0000A9510000}"/>
    <cellStyle name="40% - Accent2 2 2 47 13" xfId="20907" xr:uid="{00000000-0005-0000-0000-0000AA510000}"/>
    <cellStyle name="40% - Accent2 2 2 47 14" xfId="20908" xr:uid="{00000000-0005-0000-0000-0000AB510000}"/>
    <cellStyle name="40% - Accent2 2 2 47 15" xfId="20909" xr:uid="{00000000-0005-0000-0000-0000AC510000}"/>
    <cellStyle name="40% - Accent2 2 2 47 16" xfId="20910" xr:uid="{00000000-0005-0000-0000-0000AD510000}"/>
    <cellStyle name="40% - Accent2 2 2 47 17" xfId="20911" xr:uid="{00000000-0005-0000-0000-0000AE510000}"/>
    <cellStyle name="40% - Accent2 2 2 47 18" xfId="20912" xr:uid="{00000000-0005-0000-0000-0000AF510000}"/>
    <cellStyle name="40% - Accent2 2 2 47 19" xfId="20913" xr:uid="{00000000-0005-0000-0000-0000B0510000}"/>
    <cellStyle name="40% - Accent2 2 2 47 2" xfId="20914" xr:uid="{00000000-0005-0000-0000-0000B1510000}"/>
    <cellStyle name="40% - Accent2 2 2 47 3" xfId="20915" xr:uid="{00000000-0005-0000-0000-0000B2510000}"/>
    <cellStyle name="40% - Accent2 2 2 47 4" xfId="20916" xr:uid="{00000000-0005-0000-0000-0000B3510000}"/>
    <cellStyle name="40% - Accent2 2 2 47 5" xfId="20917" xr:uid="{00000000-0005-0000-0000-0000B4510000}"/>
    <cellStyle name="40% - Accent2 2 2 47 6" xfId="20918" xr:uid="{00000000-0005-0000-0000-0000B5510000}"/>
    <cellStyle name="40% - Accent2 2 2 47 7" xfId="20919" xr:uid="{00000000-0005-0000-0000-0000B6510000}"/>
    <cellStyle name="40% - Accent2 2 2 47 8" xfId="20920" xr:uid="{00000000-0005-0000-0000-0000B7510000}"/>
    <cellStyle name="40% - Accent2 2 2 47 9" xfId="20921" xr:uid="{00000000-0005-0000-0000-0000B8510000}"/>
    <cellStyle name="40% - Accent2 2 2 48" xfId="20922" xr:uid="{00000000-0005-0000-0000-0000B9510000}"/>
    <cellStyle name="40% - Accent2 2 2 48 10" xfId="20923" xr:uid="{00000000-0005-0000-0000-0000BA510000}"/>
    <cellStyle name="40% - Accent2 2 2 48 11" xfId="20924" xr:uid="{00000000-0005-0000-0000-0000BB510000}"/>
    <cellStyle name="40% - Accent2 2 2 48 12" xfId="20925" xr:uid="{00000000-0005-0000-0000-0000BC510000}"/>
    <cellStyle name="40% - Accent2 2 2 48 13" xfId="20926" xr:uid="{00000000-0005-0000-0000-0000BD510000}"/>
    <cellStyle name="40% - Accent2 2 2 48 14" xfId="20927" xr:uid="{00000000-0005-0000-0000-0000BE510000}"/>
    <cellStyle name="40% - Accent2 2 2 48 15" xfId="20928" xr:uid="{00000000-0005-0000-0000-0000BF510000}"/>
    <cellStyle name="40% - Accent2 2 2 48 16" xfId="20929" xr:uid="{00000000-0005-0000-0000-0000C0510000}"/>
    <cellStyle name="40% - Accent2 2 2 48 17" xfId="20930" xr:uid="{00000000-0005-0000-0000-0000C1510000}"/>
    <cellStyle name="40% - Accent2 2 2 48 18" xfId="20931" xr:uid="{00000000-0005-0000-0000-0000C2510000}"/>
    <cellStyle name="40% - Accent2 2 2 48 19" xfId="20932" xr:uid="{00000000-0005-0000-0000-0000C3510000}"/>
    <cellStyle name="40% - Accent2 2 2 48 2" xfId="20933" xr:uid="{00000000-0005-0000-0000-0000C4510000}"/>
    <cellStyle name="40% - Accent2 2 2 48 3" xfId="20934" xr:uid="{00000000-0005-0000-0000-0000C5510000}"/>
    <cellStyle name="40% - Accent2 2 2 48 4" xfId="20935" xr:uid="{00000000-0005-0000-0000-0000C6510000}"/>
    <cellStyle name="40% - Accent2 2 2 48 5" xfId="20936" xr:uid="{00000000-0005-0000-0000-0000C7510000}"/>
    <cellStyle name="40% - Accent2 2 2 48 6" xfId="20937" xr:uid="{00000000-0005-0000-0000-0000C8510000}"/>
    <cellStyle name="40% - Accent2 2 2 48 7" xfId="20938" xr:uid="{00000000-0005-0000-0000-0000C9510000}"/>
    <cellStyle name="40% - Accent2 2 2 48 8" xfId="20939" xr:uid="{00000000-0005-0000-0000-0000CA510000}"/>
    <cellStyle name="40% - Accent2 2 2 48 9" xfId="20940" xr:uid="{00000000-0005-0000-0000-0000CB510000}"/>
    <cellStyle name="40% - Accent2 2 2 49" xfId="20941" xr:uid="{00000000-0005-0000-0000-0000CC510000}"/>
    <cellStyle name="40% - Accent2 2 2 49 10" xfId="20942" xr:uid="{00000000-0005-0000-0000-0000CD510000}"/>
    <cellStyle name="40% - Accent2 2 2 49 11" xfId="20943" xr:uid="{00000000-0005-0000-0000-0000CE510000}"/>
    <cellStyle name="40% - Accent2 2 2 49 12" xfId="20944" xr:uid="{00000000-0005-0000-0000-0000CF510000}"/>
    <cellStyle name="40% - Accent2 2 2 49 13" xfId="20945" xr:uid="{00000000-0005-0000-0000-0000D0510000}"/>
    <cellStyle name="40% - Accent2 2 2 49 14" xfId="20946" xr:uid="{00000000-0005-0000-0000-0000D1510000}"/>
    <cellStyle name="40% - Accent2 2 2 49 15" xfId="20947" xr:uid="{00000000-0005-0000-0000-0000D2510000}"/>
    <cellStyle name="40% - Accent2 2 2 49 16" xfId="20948" xr:uid="{00000000-0005-0000-0000-0000D3510000}"/>
    <cellStyle name="40% - Accent2 2 2 49 17" xfId="20949" xr:uid="{00000000-0005-0000-0000-0000D4510000}"/>
    <cellStyle name="40% - Accent2 2 2 49 18" xfId="20950" xr:uid="{00000000-0005-0000-0000-0000D5510000}"/>
    <cellStyle name="40% - Accent2 2 2 49 19" xfId="20951" xr:uid="{00000000-0005-0000-0000-0000D6510000}"/>
    <cellStyle name="40% - Accent2 2 2 49 2" xfId="20952" xr:uid="{00000000-0005-0000-0000-0000D7510000}"/>
    <cellStyle name="40% - Accent2 2 2 49 3" xfId="20953" xr:uid="{00000000-0005-0000-0000-0000D8510000}"/>
    <cellStyle name="40% - Accent2 2 2 49 4" xfId="20954" xr:uid="{00000000-0005-0000-0000-0000D9510000}"/>
    <cellStyle name="40% - Accent2 2 2 49 5" xfId="20955" xr:uid="{00000000-0005-0000-0000-0000DA510000}"/>
    <cellStyle name="40% - Accent2 2 2 49 6" xfId="20956" xr:uid="{00000000-0005-0000-0000-0000DB510000}"/>
    <cellStyle name="40% - Accent2 2 2 49 7" xfId="20957" xr:uid="{00000000-0005-0000-0000-0000DC510000}"/>
    <cellStyle name="40% - Accent2 2 2 49 8" xfId="20958" xr:uid="{00000000-0005-0000-0000-0000DD510000}"/>
    <cellStyle name="40% - Accent2 2 2 49 9" xfId="20959" xr:uid="{00000000-0005-0000-0000-0000DE510000}"/>
    <cellStyle name="40% - Accent2 2 2 5" xfId="20960" xr:uid="{00000000-0005-0000-0000-0000DF510000}"/>
    <cellStyle name="40% - Accent2 2 2 5 10" xfId="20961" xr:uid="{00000000-0005-0000-0000-0000E0510000}"/>
    <cellStyle name="40% - Accent2 2 2 5 11" xfId="20962" xr:uid="{00000000-0005-0000-0000-0000E1510000}"/>
    <cellStyle name="40% - Accent2 2 2 5 12" xfId="20963" xr:uid="{00000000-0005-0000-0000-0000E2510000}"/>
    <cellStyle name="40% - Accent2 2 2 5 13" xfId="20964" xr:uid="{00000000-0005-0000-0000-0000E3510000}"/>
    <cellStyle name="40% - Accent2 2 2 5 14" xfId="20965" xr:uid="{00000000-0005-0000-0000-0000E4510000}"/>
    <cellStyle name="40% - Accent2 2 2 5 15" xfId="20966" xr:uid="{00000000-0005-0000-0000-0000E5510000}"/>
    <cellStyle name="40% - Accent2 2 2 5 16" xfId="20967" xr:uid="{00000000-0005-0000-0000-0000E6510000}"/>
    <cellStyle name="40% - Accent2 2 2 5 17" xfId="20968" xr:uid="{00000000-0005-0000-0000-0000E7510000}"/>
    <cellStyle name="40% - Accent2 2 2 5 18" xfId="20969" xr:uid="{00000000-0005-0000-0000-0000E8510000}"/>
    <cellStyle name="40% - Accent2 2 2 5 19" xfId="20970" xr:uid="{00000000-0005-0000-0000-0000E9510000}"/>
    <cellStyle name="40% - Accent2 2 2 5 2" xfId="20971" xr:uid="{00000000-0005-0000-0000-0000EA510000}"/>
    <cellStyle name="40% - Accent2 2 2 5 3" xfId="20972" xr:uid="{00000000-0005-0000-0000-0000EB510000}"/>
    <cellStyle name="40% - Accent2 2 2 5 4" xfId="20973" xr:uid="{00000000-0005-0000-0000-0000EC510000}"/>
    <cellStyle name="40% - Accent2 2 2 5 5" xfId="20974" xr:uid="{00000000-0005-0000-0000-0000ED510000}"/>
    <cellStyle name="40% - Accent2 2 2 5 6" xfId="20975" xr:uid="{00000000-0005-0000-0000-0000EE510000}"/>
    <cellStyle name="40% - Accent2 2 2 5 7" xfId="20976" xr:uid="{00000000-0005-0000-0000-0000EF510000}"/>
    <cellStyle name="40% - Accent2 2 2 5 8" xfId="20977" xr:uid="{00000000-0005-0000-0000-0000F0510000}"/>
    <cellStyle name="40% - Accent2 2 2 5 9" xfId="20978" xr:uid="{00000000-0005-0000-0000-0000F1510000}"/>
    <cellStyle name="40% - Accent2 2 2 50" xfId="20979" xr:uid="{00000000-0005-0000-0000-0000F2510000}"/>
    <cellStyle name="40% - Accent2 2 2 50 10" xfId="20980" xr:uid="{00000000-0005-0000-0000-0000F3510000}"/>
    <cellStyle name="40% - Accent2 2 2 50 11" xfId="20981" xr:uid="{00000000-0005-0000-0000-0000F4510000}"/>
    <cellStyle name="40% - Accent2 2 2 50 12" xfId="20982" xr:uid="{00000000-0005-0000-0000-0000F5510000}"/>
    <cellStyle name="40% - Accent2 2 2 50 13" xfId="20983" xr:uid="{00000000-0005-0000-0000-0000F6510000}"/>
    <cellStyle name="40% - Accent2 2 2 50 14" xfId="20984" xr:uid="{00000000-0005-0000-0000-0000F7510000}"/>
    <cellStyle name="40% - Accent2 2 2 50 15" xfId="20985" xr:uid="{00000000-0005-0000-0000-0000F8510000}"/>
    <cellStyle name="40% - Accent2 2 2 50 16" xfId="20986" xr:uid="{00000000-0005-0000-0000-0000F9510000}"/>
    <cellStyle name="40% - Accent2 2 2 50 17" xfId="20987" xr:uid="{00000000-0005-0000-0000-0000FA510000}"/>
    <cellStyle name="40% - Accent2 2 2 50 18" xfId="20988" xr:uid="{00000000-0005-0000-0000-0000FB510000}"/>
    <cellStyle name="40% - Accent2 2 2 50 19" xfId="20989" xr:uid="{00000000-0005-0000-0000-0000FC510000}"/>
    <cellStyle name="40% - Accent2 2 2 50 2" xfId="20990" xr:uid="{00000000-0005-0000-0000-0000FD510000}"/>
    <cellStyle name="40% - Accent2 2 2 50 3" xfId="20991" xr:uid="{00000000-0005-0000-0000-0000FE510000}"/>
    <cellStyle name="40% - Accent2 2 2 50 4" xfId="20992" xr:uid="{00000000-0005-0000-0000-0000FF510000}"/>
    <cellStyle name="40% - Accent2 2 2 50 5" xfId="20993" xr:uid="{00000000-0005-0000-0000-000000520000}"/>
    <cellStyle name="40% - Accent2 2 2 50 6" xfId="20994" xr:uid="{00000000-0005-0000-0000-000001520000}"/>
    <cellStyle name="40% - Accent2 2 2 50 7" xfId="20995" xr:uid="{00000000-0005-0000-0000-000002520000}"/>
    <cellStyle name="40% - Accent2 2 2 50 8" xfId="20996" xr:uid="{00000000-0005-0000-0000-000003520000}"/>
    <cellStyle name="40% - Accent2 2 2 50 9" xfId="20997" xr:uid="{00000000-0005-0000-0000-000004520000}"/>
    <cellStyle name="40% - Accent2 2 2 51" xfId="20998" xr:uid="{00000000-0005-0000-0000-000005520000}"/>
    <cellStyle name="40% - Accent2 2 2 51 10" xfId="20999" xr:uid="{00000000-0005-0000-0000-000006520000}"/>
    <cellStyle name="40% - Accent2 2 2 51 11" xfId="21000" xr:uid="{00000000-0005-0000-0000-000007520000}"/>
    <cellStyle name="40% - Accent2 2 2 51 12" xfId="21001" xr:uid="{00000000-0005-0000-0000-000008520000}"/>
    <cellStyle name="40% - Accent2 2 2 51 13" xfId="21002" xr:uid="{00000000-0005-0000-0000-000009520000}"/>
    <cellStyle name="40% - Accent2 2 2 51 14" xfId="21003" xr:uid="{00000000-0005-0000-0000-00000A520000}"/>
    <cellStyle name="40% - Accent2 2 2 51 15" xfId="21004" xr:uid="{00000000-0005-0000-0000-00000B520000}"/>
    <cellStyle name="40% - Accent2 2 2 51 16" xfId="21005" xr:uid="{00000000-0005-0000-0000-00000C520000}"/>
    <cellStyle name="40% - Accent2 2 2 51 17" xfId="21006" xr:uid="{00000000-0005-0000-0000-00000D520000}"/>
    <cellStyle name="40% - Accent2 2 2 51 18" xfId="21007" xr:uid="{00000000-0005-0000-0000-00000E520000}"/>
    <cellStyle name="40% - Accent2 2 2 51 19" xfId="21008" xr:uid="{00000000-0005-0000-0000-00000F520000}"/>
    <cellStyle name="40% - Accent2 2 2 51 2" xfId="21009" xr:uid="{00000000-0005-0000-0000-000010520000}"/>
    <cellStyle name="40% - Accent2 2 2 51 3" xfId="21010" xr:uid="{00000000-0005-0000-0000-000011520000}"/>
    <cellStyle name="40% - Accent2 2 2 51 4" xfId="21011" xr:uid="{00000000-0005-0000-0000-000012520000}"/>
    <cellStyle name="40% - Accent2 2 2 51 5" xfId="21012" xr:uid="{00000000-0005-0000-0000-000013520000}"/>
    <cellStyle name="40% - Accent2 2 2 51 6" xfId="21013" xr:uid="{00000000-0005-0000-0000-000014520000}"/>
    <cellStyle name="40% - Accent2 2 2 51 7" xfId="21014" xr:uid="{00000000-0005-0000-0000-000015520000}"/>
    <cellStyle name="40% - Accent2 2 2 51 8" xfId="21015" xr:uid="{00000000-0005-0000-0000-000016520000}"/>
    <cellStyle name="40% - Accent2 2 2 51 9" xfId="21016" xr:uid="{00000000-0005-0000-0000-000017520000}"/>
    <cellStyle name="40% - Accent2 2 2 52" xfId="21017" xr:uid="{00000000-0005-0000-0000-000018520000}"/>
    <cellStyle name="40% - Accent2 2 2 52 10" xfId="21018" xr:uid="{00000000-0005-0000-0000-000019520000}"/>
    <cellStyle name="40% - Accent2 2 2 52 11" xfId="21019" xr:uid="{00000000-0005-0000-0000-00001A520000}"/>
    <cellStyle name="40% - Accent2 2 2 52 12" xfId="21020" xr:uid="{00000000-0005-0000-0000-00001B520000}"/>
    <cellStyle name="40% - Accent2 2 2 52 13" xfId="21021" xr:uid="{00000000-0005-0000-0000-00001C520000}"/>
    <cellStyle name="40% - Accent2 2 2 52 14" xfId="21022" xr:uid="{00000000-0005-0000-0000-00001D520000}"/>
    <cellStyle name="40% - Accent2 2 2 52 15" xfId="21023" xr:uid="{00000000-0005-0000-0000-00001E520000}"/>
    <cellStyle name="40% - Accent2 2 2 52 16" xfId="21024" xr:uid="{00000000-0005-0000-0000-00001F520000}"/>
    <cellStyle name="40% - Accent2 2 2 52 17" xfId="21025" xr:uid="{00000000-0005-0000-0000-000020520000}"/>
    <cellStyle name="40% - Accent2 2 2 52 18" xfId="21026" xr:uid="{00000000-0005-0000-0000-000021520000}"/>
    <cellStyle name="40% - Accent2 2 2 52 19" xfId="21027" xr:uid="{00000000-0005-0000-0000-000022520000}"/>
    <cellStyle name="40% - Accent2 2 2 52 2" xfId="21028" xr:uid="{00000000-0005-0000-0000-000023520000}"/>
    <cellStyle name="40% - Accent2 2 2 52 3" xfId="21029" xr:uid="{00000000-0005-0000-0000-000024520000}"/>
    <cellStyle name="40% - Accent2 2 2 52 4" xfId="21030" xr:uid="{00000000-0005-0000-0000-000025520000}"/>
    <cellStyle name="40% - Accent2 2 2 52 5" xfId="21031" xr:uid="{00000000-0005-0000-0000-000026520000}"/>
    <cellStyle name="40% - Accent2 2 2 52 6" xfId="21032" xr:uid="{00000000-0005-0000-0000-000027520000}"/>
    <cellStyle name="40% - Accent2 2 2 52 7" xfId="21033" xr:uid="{00000000-0005-0000-0000-000028520000}"/>
    <cellStyle name="40% - Accent2 2 2 52 8" xfId="21034" xr:uid="{00000000-0005-0000-0000-000029520000}"/>
    <cellStyle name="40% - Accent2 2 2 52 9" xfId="21035" xr:uid="{00000000-0005-0000-0000-00002A520000}"/>
    <cellStyle name="40% - Accent2 2 2 53" xfId="21036" xr:uid="{00000000-0005-0000-0000-00002B520000}"/>
    <cellStyle name="40% - Accent2 2 2 53 10" xfId="21037" xr:uid="{00000000-0005-0000-0000-00002C520000}"/>
    <cellStyle name="40% - Accent2 2 2 53 11" xfId="21038" xr:uid="{00000000-0005-0000-0000-00002D520000}"/>
    <cellStyle name="40% - Accent2 2 2 53 12" xfId="21039" xr:uid="{00000000-0005-0000-0000-00002E520000}"/>
    <cellStyle name="40% - Accent2 2 2 53 13" xfId="21040" xr:uid="{00000000-0005-0000-0000-00002F520000}"/>
    <cellStyle name="40% - Accent2 2 2 53 14" xfId="21041" xr:uid="{00000000-0005-0000-0000-000030520000}"/>
    <cellStyle name="40% - Accent2 2 2 53 15" xfId="21042" xr:uid="{00000000-0005-0000-0000-000031520000}"/>
    <cellStyle name="40% - Accent2 2 2 53 16" xfId="21043" xr:uid="{00000000-0005-0000-0000-000032520000}"/>
    <cellStyle name="40% - Accent2 2 2 53 17" xfId="21044" xr:uid="{00000000-0005-0000-0000-000033520000}"/>
    <cellStyle name="40% - Accent2 2 2 53 18" xfId="21045" xr:uid="{00000000-0005-0000-0000-000034520000}"/>
    <cellStyle name="40% - Accent2 2 2 53 19" xfId="21046" xr:uid="{00000000-0005-0000-0000-000035520000}"/>
    <cellStyle name="40% - Accent2 2 2 53 2" xfId="21047" xr:uid="{00000000-0005-0000-0000-000036520000}"/>
    <cellStyle name="40% - Accent2 2 2 53 3" xfId="21048" xr:uid="{00000000-0005-0000-0000-000037520000}"/>
    <cellStyle name="40% - Accent2 2 2 53 4" xfId="21049" xr:uid="{00000000-0005-0000-0000-000038520000}"/>
    <cellStyle name="40% - Accent2 2 2 53 5" xfId="21050" xr:uid="{00000000-0005-0000-0000-000039520000}"/>
    <cellStyle name="40% - Accent2 2 2 53 6" xfId="21051" xr:uid="{00000000-0005-0000-0000-00003A520000}"/>
    <cellStyle name="40% - Accent2 2 2 53 7" xfId="21052" xr:uid="{00000000-0005-0000-0000-00003B520000}"/>
    <cellStyle name="40% - Accent2 2 2 53 8" xfId="21053" xr:uid="{00000000-0005-0000-0000-00003C520000}"/>
    <cellStyle name="40% - Accent2 2 2 53 9" xfId="21054" xr:uid="{00000000-0005-0000-0000-00003D520000}"/>
    <cellStyle name="40% - Accent2 2 2 54" xfId="21055" xr:uid="{00000000-0005-0000-0000-00003E520000}"/>
    <cellStyle name="40% - Accent2 2 2 54 10" xfId="21056" xr:uid="{00000000-0005-0000-0000-00003F520000}"/>
    <cellStyle name="40% - Accent2 2 2 54 11" xfId="21057" xr:uid="{00000000-0005-0000-0000-000040520000}"/>
    <cellStyle name="40% - Accent2 2 2 54 12" xfId="21058" xr:uid="{00000000-0005-0000-0000-000041520000}"/>
    <cellStyle name="40% - Accent2 2 2 54 13" xfId="21059" xr:uid="{00000000-0005-0000-0000-000042520000}"/>
    <cellStyle name="40% - Accent2 2 2 54 14" xfId="21060" xr:uid="{00000000-0005-0000-0000-000043520000}"/>
    <cellStyle name="40% - Accent2 2 2 54 15" xfId="21061" xr:uid="{00000000-0005-0000-0000-000044520000}"/>
    <cellStyle name="40% - Accent2 2 2 54 16" xfId="21062" xr:uid="{00000000-0005-0000-0000-000045520000}"/>
    <cellStyle name="40% - Accent2 2 2 54 17" xfId="21063" xr:uid="{00000000-0005-0000-0000-000046520000}"/>
    <cellStyle name="40% - Accent2 2 2 54 18" xfId="21064" xr:uid="{00000000-0005-0000-0000-000047520000}"/>
    <cellStyle name="40% - Accent2 2 2 54 19" xfId="21065" xr:uid="{00000000-0005-0000-0000-000048520000}"/>
    <cellStyle name="40% - Accent2 2 2 54 2" xfId="21066" xr:uid="{00000000-0005-0000-0000-000049520000}"/>
    <cellStyle name="40% - Accent2 2 2 54 3" xfId="21067" xr:uid="{00000000-0005-0000-0000-00004A520000}"/>
    <cellStyle name="40% - Accent2 2 2 54 4" xfId="21068" xr:uid="{00000000-0005-0000-0000-00004B520000}"/>
    <cellStyle name="40% - Accent2 2 2 54 5" xfId="21069" xr:uid="{00000000-0005-0000-0000-00004C520000}"/>
    <cellStyle name="40% - Accent2 2 2 54 6" xfId="21070" xr:uid="{00000000-0005-0000-0000-00004D520000}"/>
    <cellStyle name="40% - Accent2 2 2 54 7" xfId="21071" xr:uid="{00000000-0005-0000-0000-00004E520000}"/>
    <cellStyle name="40% - Accent2 2 2 54 8" xfId="21072" xr:uid="{00000000-0005-0000-0000-00004F520000}"/>
    <cellStyle name="40% - Accent2 2 2 54 9" xfId="21073" xr:uid="{00000000-0005-0000-0000-000050520000}"/>
    <cellStyle name="40% - Accent2 2 2 55" xfId="21074" xr:uid="{00000000-0005-0000-0000-000051520000}"/>
    <cellStyle name="40% - Accent2 2 2 55 10" xfId="21075" xr:uid="{00000000-0005-0000-0000-000052520000}"/>
    <cellStyle name="40% - Accent2 2 2 55 11" xfId="21076" xr:uid="{00000000-0005-0000-0000-000053520000}"/>
    <cellStyle name="40% - Accent2 2 2 55 12" xfId="21077" xr:uid="{00000000-0005-0000-0000-000054520000}"/>
    <cellStyle name="40% - Accent2 2 2 55 13" xfId="21078" xr:uid="{00000000-0005-0000-0000-000055520000}"/>
    <cellStyle name="40% - Accent2 2 2 55 14" xfId="21079" xr:uid="{00000000-0005-0000-0000-000056520000}"/>
    <cellStyle name="40% - Accent2 2 2 55 15" xfId="21080" xr:uid="{00000000-0005-0000-0000-000057520000}"/>
    <cellStyle name="40% - Accent2 2 2 55 16" xfId="21081" xr:uid="{00000000-0005-0000-0000-000058520000}"/>
    <cellStyle name="40% - Accent2 2 2 55 17" xfId="21082" xr:uid="{00000000-0005-0000-0000-000059520000}"/>
    <cellStyle name="40% - Accent2 2 2 55 18" xfId="21083" xr:uid="{00000000-0005-0000-0000-00005A520000}"/>
    <cellStyle name="40% - Accent2 2 2 55 19" xfId="21084" xr:uid="{00000000-0005-0000-0000-00005B520000}"/>
    <cellStyle name="40% - Accent2 2 2 55 2" xfId="21085" xr:uid="{00000000-0005-0000-0000-00005C520000}"/>
    <cellStyle name="40% - Accent2 2 2 55 3" xfId="21086" xr:uid="{00000000-0005-0000-0000-00005D520000}"/>
    <cellStyle name="40% - Accent2 2 2 55 4" xfId="21087" xr:uid="{00000000-0005-0000-0000-00005E520000}"/>
    <cellStyle name="40% - Accent2 2 2 55 5" xfId="21088" xr:uid="{00000000-0005-0000-0000-00005F520000}"/>
    <cellStyle name="40% - Accent2 2 2 55 6" xfId="21089" xr:uid="{00000000-0005-0000-0000-000060520000}"/>
    <cellStyle name="40% - Accent2 2 2 55 7" xfId="21090" xr:uid="{00000000-0005-0000-0000-000061520000}"/>
    <cellStyle name="40% - Accent2 2 2 55 8" xfId="21091" xr:uid="{00000000-0005-0000-0000-000062520000}"/>
    <cellStyle name="40% - Accent2 2 2 55 9" xfId="21092" xr:uid="{00000000-0005-0000-0000-000063520000}"/>
    <cellStyle name="40% - Accent2 2 2 56" xfId="21093" xr:uid="{00000000-0005-0000-0000-000064520000}"/>
    <cellStyle name="40% - Accent2 2 2 56 10" xfId="21094" xr:uid="{00000000-0005-0000-0000-000065520000}"/>
    <cellStyle name="40% - Accent2 2 2 56 11" xfId="21095" xr:uid="{00000000-0005-0000-0000-000066520000}"/>
    <cellStyle name="40% - Accent2 2 2 56 12" xfId="21096" xr:uid="{00000000-0005-0000-0000-000067520000}"/>
    <cellStyle name="40% - Accent2 2 2 56 13" xfId="21097" xr:uid="{00000000-0005-0000-0000-000068520000}"/>
    <cellStyle name="40% - Accent2 2 2 56 14" xfId="21098" xr:uid="{00000000-0005-0000-0000-000069520000}"/>
    <cellStyle name="40% - Accent2 2 2 56 15" xfId="21099" xr:uid="{00000000-0005-0000-0000-00006A520000}"/>
    <cellStyle name="40% - Accent2 2 2 56 16" xfId="21100" xr:uid="{00000000-0005-0000-0000-00006B520000}"/>
    <cellStyle name="40% - Accent2 2 2 56 17" xfId="21101" xr:uid="{00000000-0005-0000-0000-00006C520000}"/>
    <cellStyle name="40% - Accent2 2 2 56 18" xfId="21102" xr:uid="{00000000-0005-0000-0000-00006D520000}"/>
    <cellStyle name="40% - Accent2 2 2 56 19" xfId="21103" xr:uid="{00000000-0005-0000-0000-00006E520000}"/>
    <cellStyle name="40% - Accent2 2 2 56 2" xfId="21104" xr:uid="{00000000-0005-0000-0000-00006F520000}"/>
    <cellStyle name="40% - Accent2 2 2 56 3" xfId="21105" xr:uid="{00000000-0005-0000-0000-000070520000}"/>
    <cellStyle name="40% - Accent2 2 2 56 4" xfId="21106" xr:uid="{00000000-0005-0000-0000-000071520000}"/>
    <cellStyle name="40% - Accent2 2 2 56 5" xfId="21107" xr:uid="{00000000-0005-0000-0000-000072520000}"/>
    <cellStyle name="40% - Accent2 2 2 56 6" xfId="21108" xr:uid="{00000000-0005-0000-0000-000073520000}"/>
    <cellStyle name="40% - Accent2 2 2 56 7" xfId="21109" xr:uid="{00000000-0005-0000-0000-000074520000}"/>
    <cellStyle name="40% - Accent2 2 2 56 8" xfId="21110" xr:uid="{00000000-0005-0000-0000-000075520000}"/>
    <cellStyle name="40% - Accent2 2 2 56 9" xfId="21111" xr:uid="{00000000-0005-0000-0000-000076520000}"/>
    <cellStyle name="40% - Accent2 2 2 57" xfId="21112" xr:uid="{00000000-0005-0000-0000-000077520000}"/>
    <cellStyle name="40% - Accent2 2 2 57 10" xfId="21113" xr:uid="{00000000-0005-0000-0000-000078520000}"/>
    <cellStyle name="40% - Accent2 2 2 57 11" xfId="21114" xr:uid="{00000000-0005-0000-0000-000079520000}"/>
    <cellStyle name="40% - Accent2 2 2 57 12" xfId="21115" xr:uid="{00000000-0005-0000-0000-00007A520000}"/>
    <cellStyle name="40% - Accent2 2 2 57 13" xfId="21116" xr:uid="{00000000-0005-0000-0000-00007B520000}"/>
    <cellStyle name="40% - Accent2 2 2 57 14" xfId="21117" xr:uid="{00000000-0005-0000-0000-00007C520000}"/>
    <cellStyle name="40% - Accent2 2 2 57 15" xfId="21118" xr:uid="{00000000-0005-0000-0000-00007D520000}"/>
    <cellStyle name="40% - Accent2 2 2 57 16" xfId="21119" xr:uid="{00000000-0005-0000-0000-00007E520000}"/>
    <cellStyle name="40% - Accent2 2 2 57 17" xfId="21120" xr:uid="{00000000-0005-0000-0000-00007F520000}"/>
    <cellStyle name="40% - Accent2 2 2 57 18" xfId="21121" xr:uid="{00000000-0005-0000-0000-000080520000}"/>
    <cellStyle name="40% - Accent2 2 2 57 19" xfId="21122" xr:uid="{00000000-0005-0000-0000-000081520000}"/>
    <cellStyle name="40% - Accent2 2 2 57 2" xfId="21123" xr:uid="{00000000-0005-0000-0000-000082520000}"/>
    <cellStyle name="40% - Accent2 2 2 57 3" xfId="21124" xr:uid="{00000000-0005-0000-0000-000083520000}"/>
    <cellStyle name="40% - Accent2 2 2 57 4" xfId="21125" xr:uid="{00000000-0005-0000-0000-000084520000}"/>
    <cellStyle name="40% - Accent2 2 2 57 5" xfId="21126" xr:uid="{00000000-0005-0000-0000-000085520000}"/>
    <cellStyle name="40% - Accent2 2 2 57 6" xfId="21127" xr:uid="{00000000-0005-0000-0000-000086520000}"/>
    <cellStyle name="40% - Accent2 2 2 57 7" xfId="21128" xr:uid="{00000000-0005-0000-0000-000087520000}"/>
    <cellStyle name="40% - Accent2 2 2 57 8" xfId="21129" xr:uid="{00000000-0005-0000-0000-000088520000}"/>
    <cellStyle name="40% - Accent2 2 2 57 9" xfId="21130" xr:uid="{00000000-0005-0000-0000-000089520000}"/>
    <cellStyle name="40% - Accent2 2 2 58" xfId="21131" xr:uid="{00000000-0005-0000-0000-00008A520000}"/>
    <cellStyle name="40% - Accent2 2 2 58 10" xfId="21132" xr:uid="{00000000-0005-0000-0000-00008B520000}"/>
    <cellStyle name="40% - Accent2 2 2 58 11" xfId="21133" xr:uid="{00000000-0005-0000-0000-00008C520000}"/>
    <cellStyle name="40% - Accent2 2 2 58 12" xfId="21134" xr:uid="{00000000-0005-0000-0000-00008D520000}"/>
    <cellStyle name="40% - Accent2 2 2 58 13" xfId="21135" xr:uid="{00000000-0005-0000-0000-00008E520000}"/>
    <cellStyle name="40% - Accent2 2 2 58 14" xfId="21136" xr:uid="{00000000-0005-0000-0000-00008F520000}"/>
    <cellStyle name="40% - Accent2 2 2 58 15" xfId="21137" xr:uid="{00000000-0005-0000-0000-000090520000}"/>
    <cellStyle name="40% - Accent2 2 2 58 16" xfId="21138" xr:uid="{00000000-0005-0000-0000-000091520000}"/>
    <cellStyle name="40% - Accent2 2 2 58 17" xfId="21139" xr:uid="{00000000-0005-0000-0000-000092520000}"/>
    <cellStyle name="40% - Accent2 2 2 58 18" xfId="21140" xr:uid="{00000000-0005-0000-0000-000093520000}"/>
    <cellStyle name="40% - Accent2 2 2 58 19" xfId="21141" xr:uid="{00000000-0005-0000-0000-000094520000}"/>
    <cellStyle name="40% - Accent2 2 2 58 2" xfId="21142" xr:uid="{00000000-0005-0000-0000-000095520000}"/>
    <cellStyle name="40% - Accent2 2 2 58 3" xfId="21143" xr:uid="{00000000-0005-0000-0000-000096520000}"/>
    <cellStyle name="40% - Accent2 2 2 58 4" xfId="21144" xr:uid="{00000000-0005-0000-0000-000097520000}"/>
    <cellStyle name="40% - Accent2 2 2 58 5" xfId="21145" xr:uid="{00000000-0005-0000-0000-000098520000}"/>
    <cellStyle name="40% - Accent2 2 2 58 6" xfId="21146" xr:uid="{00000000-0005-0000-0000-000099520000}"/>
    <cellStyle name="40% - Accent2 2 2 58 7" xfId="21147" xr:uid="{00000000-0005-0000-0000-00009A520000}"/>
    <cellStyle name="40% - Accent2 2 2 58 8" xfId="21148" xr:uid="{00000000-0005-0000-0000-00009B520000}"/>
    <cellStyle name="40% - Accent2 2 2 58 9" xfId="21149" xr:uid="{00000000-0005-0000-0000-00009C520000}"/>
    <cellStyle name="40% - Accent2 2 2 59" xfId="21150" xr:uid="{00000000-0005-0000-0000-00009D520000}"/>
    <cellStyle name="40% - Accent2 2 2 59 10" xfId="21151" xr:uid="{00000000-0005-0000-0000-00009E520000}"/>
    <cellStyle name="40% - Accent2 2 2 59 11" xfId="21152" xr:uid="{00000000-0005-0000-0000-00009F520000}"/>
    <cellStyle name="40% - Accent2 2 2 59 12" xfId="21153" xr:uid="{00000000-0005-0000-0000-0000A0520000}"/>
    <cellStyle name="40% - Accent2 2 2 59 13" xfId="21154" xr:uid="{00000000-0005-0000-0000-0000A1520000}"/>
    <cellStyle name="40% - Accent2 2 2 59 14" xfId="21155" xr:uid="{00000000-0005-0000-0000-0000A2520000}"/>
    <cellStyle name="40% - Accent2 2 2 59 15" xfId="21156" xr:uid="{00000000-0005-0000-0000-0000A3520000}"/>
    <cellStyle name="40% - Accent2 2 2 59 16" xfId="21157" xr:uid="{00000000-0005-0000-0000-0000A4520000}"/>
    <cellStyle name="40% - Accent2 2 2 59 17" xfId="21158" xr:uid="{00000000-0005-0000-0000-0000A5520000}"/>
    <cellStyle name="40% - Accent2 2 2 59 18" xfId="21159" xr:uid="{00000000-0005-0000-0000-0000A6520000}"/>
    <cellStyle name="40% - Accent2 2 2 59 19" xfId="21160" xr:uid="{00000000-0005-0000-0000-0000A7520000}"/>
    <cellStyle name="40% - Accent2 2 2 59 2" xfId="21161" xr:uid="{00000000-0005-0000-0000-0000A8520000}"/>
    <cellStyle name="40% - Accent2 2 2 59 3" xfId="21162" xr:uid="{00000000-0005-0000-0000-0000A9520000}"/>
    <cellStyle name="40% - Accent2 2 2 59 4" xfId="21163" xr:uid="{00000000-0005-0000-0000-0000AA520000}"/>
    <cellStyle name="40% - Accent2 2 2 59 5" xfId="21164" xr:uid="{00000000-0005-0000-0000-0000AB520000}"/>
    <cellStyle name="40% - Accent2 2 2 59 6" xfId="21165" xr:uid="{00000000-0005-0000-0000-0000AC520000}"/>
    <cellStyle name="40% - Accent2 2 2 59 7" xfId="21166" xr:uid="{00000000-0005-0000-0000-0000AD520000}"/>
    <cellStyle name="40% - Accent2 2 2 59 8" xfId="21167" xr:uid="{00000000-0005-0000-0000-0000AE520000}"/>
    <cellStyle name="40% - Accent2 2 2 59 9" xfId="21168" xr:uid="{00000000-0005-0000-0000-0000AF520000}"/>
    <cellStyle name="40% - Accent2 2 2 6" xfId="21169" xr:uid="{00000000-0005-0000-0000-0000B0520000}"/>
    <cellStyle name="40% - Accent2 2 2 6 10" xfId="21170" xr:uid="{00000000-0005-0000-0000-0000B1520000}"/>
    <cellStyle name="40% - Accent2 2 2 6 11" xfId="21171" xr:uid="{00000000-0005-0000-0000-0000B2520000}"/>
    <cellStyle name="40% - Accent2 2 2 6 12" xfId="21172" xr:uid="{00000000-0005-0000-0000-0000B3520000}"/>
    <cellStyle name="40% - Accent2 2 2 6 13" xfId="21173" xr:uid="{00000000-0005-0000-0000-0000B4520000}"/>
    <cellStyle name="40% - Accent2 2 2 6 14" xfId="21174" xr:uid="{00000000-0005-0000-0000-0000B5520000}"/>
    <cellStyle name="40% - Accent2 2 2 6 15" xfId="21175" xr:uid="{00000000-0005-0000-0000-0000B6520000}"/>
    <cellStyle name="40% - Accent2 2 2 6 16" xfId="21176" xr:uid="{00000000-0005-0000-0000-0000B7520000}"/>
    <cellStyle name="40% - Accent2 2 2 6 17" xfId="21177" xr:uid="{00000000-0005-0000-0000-0000B8520000}"/>
    <cellStyle name="40% - Accent2 2 2 6 18" xfId="21178" xr:uid="{00000000-0005-0000-0000-0000B9520000}"/>
    <cellStyle name="40% - Accent2 2 2 6 19" xfId="21179" xr:uid="{00000000-0005-0000-0000-0000BA520000}"/>
    <cellStyle name="40% - Accent2 2 2 6 2" xfId="21180" xr:uid="{00000000-0005-0000-0000-0000BB520000}"/>
    <cellStyle name="40% - Accent2 2 2 6 3" xfId="21181" xr:uid="{00000000-0005-0000-0000-0000BC520000}"/>
    <cellStyle name="40% - Accent2 2 2 6 4" xfId="21182" xr:uid="{00000000-0005-0000-0000-0000BD520000}"/>
    <cellStyle name="40% - Accent2 2 2 6 5" xfId="21183" xr:uid="{00000000-0005-0000-0000-0000BE520000}"/>
    <cellStyle name="40% - Accent2 2 2 6 6" xfId="21184" xr:uid="{00000000-0005-0000-0000-0000BF520000}"/>
    <cellStyle name="40% - Accent2 2 2 6 7" xfId="21185" xr:uid="{00000000-0005-0000-0000-0000C0520000}"/>
    <cellStyle name="40% - Accent2 2 2 6 8" xfId="21186" xr:uid="{00000000-0005-0000-0000-0000C1520000}"/>
    <cellStyle name="40% - Accent2 2 2 6 9" xfId="21187" xr:uid="{00000000-0005-0000-0000-0000C2520000}"/>
    <cellStyle name="40% - Accent2 2 2 60" xfId="21188" xr:uid="{00000000-0005-0000-0000-0000C3520000}"/>
    <cellStyle name="40% - Accent2 2 2 60 10" xfId="21189" xr:uid="{00000000-0005-0000-0000-0000C4520000}"/>
    <cellStyle name="40% - Accent2 2 2 60 11" xfId="21190" xr:uid="{00000000-0005-0000-0000-0000C5520000}"/>
    <cellStyle name="40% - Accent2 2 2 60 12" xfId="21191" xr:uid="{00000000-0005-0000-0000-0000C6520000}"/>
    <cellStyle name="40% - Accent2 2 2 60 13" xfId="21192" xr:uid="{00000000-0005-0000-0000-0000C7520000}"/>
    <cellStyle name="40% - Accent2 2 2 60 14" xfId="21193" xr:uid="{00000000-0005-0000-0000-0000C8520000}"/>
    <cellStyle name="40% - Accent2 2 2 60 15" xfId="21194" xr:uid="{00000000-0005-0000-0000-0000C9520000}"/>
    <cellStyle name="40% - Accent2 2 2 60 16" xfId="21195" xr:uid="{00000000-0005-0000-0000-0000CA520000}"/>
    <cellStyle name="40% - Accent2 2 2 60 17" xfId="21196" xr:uid="{00000000-0005-0000-0000-0000CB520000}"/>
    <cellStyle name="40% - Accent2 2 2 60 18" xfId="21197" xr:uid="{00000000-0005-0000-0000-0000CC520000}"/>
    <cellStyle name="40% - Accent2 2 2 60 19" xfId="21198" xr:uid="{00000000-0005-0000-0000-0000CD520000}"/>
    <cellStyle name="40% - Accent2 2 2 60 2" xfId="21199" xr:uid="{00000000-0005-0000-0000-0000CE520000}"/>
    <cellStyle name="40% - Accent2 2 2 60 3" xfId="21200" xr:uid="{00000000-0005-0000-0000-0000CF520000}"/>
    <cellStyle name="40% - Accent2 2 2 60 4" xfId="21201" xr:uid="{00000000-0005-0000-0000-0000D0520000}"/>
    <cellStyle name="40% - Accent2 2 2 60 5" xfId="21202" xr:uid="{00000000-0005-0000-0000-0000D1520000}"/>
    <cellStyle name="40% - Accent2 2 2 60 6" xfId="21203" xr:uid="{00000000-0005-0000-0000-0000D2520000}"/>
    <cellStyle name="40% - Accent2 2 2 60 7" xfId="21204" xr:uid="{00000000-0005-0000-0000-0000D3520000}"/>
    <cellStyle name="40% - Accent2 2 2 60 8" xfId="21205" xr:uid="{00000000-0005-0000-0000-0000D4520000}"/>
    <cellStyle name="40% - Accent2 2 2 60 9" xfId="21206" xr:uid="{00000000-0005-0000-0000-0000D5520000}"/>
    <cellStyle name="40% - Accent2 2 2 61" xfId="21207" xr:uid="{00000000-0005-0000-0000-0000D6520000}"/>
    <cellStyle name="40% - Accent2 2 2 61 10" xfId="21208" xr:uid="{00000000-0005-0000-0000-0000D7520000}"/>
    <cellStyle name="40% - Accent2 2 2 61 11" xfId="21209" xr:uid="{00000000-0005-0000-0000-0000D8520000}"/>
    <cellStyle name="40% - Accent2 2 2 61 12" xfId="21210" xr:uid="{00000000-0005-0000-0000-0000D9520000}"/>
    <cellStyle name="40% - Accent2 2 2 61 13" xfId="21211" xr:uid="{00000000-0005-0000-0000-0000DA520000}"/>
    <cellStyle name="40% - Accent2 2 2 61 14" xfId="21212" xr:uid="{00000000-0005-0000-0000-0000DB520000}"/>
    <cellStyle name="40% - Accent2 2 2 61 15" xfId="21213" xr:uid="{00000000-0005-0000-0000-0000DC520000}"/>
    <cellStyle name="40% - Accent2 2 2 61 16" xfId="21214" xr:uid="{00000000-0005-0000-0000-0000DD520000}"/>
    <cellStyle name="40% - Accent2 2 2 61 17" xfId="21215" xr:uid="{00000000-0005-0000-0000-0000DE520000}"/>
    <cellStyle name="40% - Accent2 2 2 61 18" xfId="21216" xr:uid="{00000000-0005-0000-0000-0000DF520000}"/>
    <cellStyle name="40% - Accent2 2 2 61 19" xfId="21217" xr:uid="{00000000-0005-0000-0000-0000E0520000}"/>
    <cellStyle name="40% - Accent2 2 2 61 2" xfId="21218" xr:uid="{00000000-0005-0000-0000-0000E1520000}"/>
    <cellStyle name="40% - Accent2 2 2 61 3" xfId="21219" xr:uid="{00000000-0005-0000-0000-0000E2520000}"/>
    <cellStyle name="40% - Accent2 2 2 61 4" xfId="21220" xr:uid="{00000000-0005-0000-0000-0000E3520000}"/>
    <cellStyle name="40% - Accent2 2 2 61 5" xfId="21221" xr:uid="{00000000-0005-0000-0000-0000E4520000}"/>
    <cellStyle name="40% - Accent2 2 2 61 6" xfId="21222" xr:uid="{00000000-0005-0000-0000-0000E5520000}"/>
    <cellStyle name="40% - Accent2 2 2 61 7" xfId="21223" xr:uid="{00000000-0005-0000-0000-0000E6520000}"/>
    <cellStyle name="40% - Accent2 2 2 61 8" xfId="21224" xr:uid="{00000000-0005-0000-0000-0000E7520000}"/>
    <cellStyle name="40% - Accent2 2 2 61 9" xfId="21225" xr:uid="{00000000-0005-0000-0000-0000E8520000}"/>
    <cellStyle name="40% - Accent2 2 2 62" xfId="21226" xr:uid="{00000000-0005-0000-0000-0000E9520000}"/>
    <cellStyle name="40% - Accent2 2 2 62 10" xfId="21227" xr:uid="{00000000-0005-0000-0000-0000EA520000}"/>
    <cellStyle name="40% - Accent2 2 2 62 11" xfId="21228" xr:uid="{00000000-0005-0000-0000-0000EB520000}"/>
    <cellStyle name="40% - Accent2 2 2 62 12" xfId="21229" xr:uid="{00000000-0005-0000-0000-0000EC520000}"/>
    <cellStyle name="40% - Accent2 2 2 62 13" xfId="21230" xr:uid="{00000000-0005-0000-0000-0000ED520000}"/>
    <cellStyle name="40% - Accent2 2 2 62 14" xfId="21231" xr:uid="{00000000-0005-0000-0000-0000EE520000}"/>
    <cellStyle name="40% - Accent2 2 2 62 15" xfId="21232" xr:uid="{00000000-0005-0000-0000-0000EF520000}"/>
    <cellStyle name="40% - Accent2 2 2 62 16" xfId="21233" xr:uid="{00000000-0005-0000-0000-0000F0520000}"/>
    <cellStyle name="40% - Accent2 2 2 62 17" xfId="21234" xr:uid="{00000000-0005-0000-0000-0000F1520000}"/>
    <cellStyle name="40% - Accent2 2 2 62 18" xfId="21235" xr:uid="{00000000-0005-0000-0000-0000F2520000}"/>
    <cellStyle name="40% - Accent2 2 2 62 19" xfId="21236" xr:uid="{00000000-0005-0000-0000-0000F3520000}"/>
    <cellStyle name="40% - Accent2 2 2 62 2" xfId="21237" xr:uid="{00000000-0005-0000-0000-0000F4520000}"/>
    <cellStyle name="40% - Accent2 2 2 62 3" xfId="21238" xr:uid="{00000000-0005-0000-0000-0000F5520000}"/>
    <cellStyle name="40% - Accent2 2 2 62 4" xfId="21239" xr:uid="{00000000-0005-0000-0000-0000F6520000}"/>
    <cellStyle name="40% - Accent2 2 2 62 5" xfId="21240" xr:uid="{00000000-0005-0000-0000-0000F7520000}"/>
    <cellStyle name="40% - Accent2 2 2 62 6" xfId="21241" xr:uid="{00000000-0005-0000-0000-0000F8520000}"/>
    <cellStyle name="40% - Accent2 2 2 62 7" xfId="21242" xr:uid="{00000000-0005-0000-0000-0000F9520000}"/>
    <cellStyle name="40% - Accent2 2 2 62 8" xfId="21243" xr:uid="{00000000-0005-0000-0000-0000FA520000}"/>
    <cellStyle name="40% - Accent2 2 2 62 9" xfId="21244" xr:uid="{00000000-0005-0000-0000-0000FB520000}"/>
    <cellStyle name="40% - Accent2 2 2 63" xfId="21245" xr:uid="{00000000-0005-0000-0000-0000FC520000}"/>
    <cellStyle name="40% - Accent2 2 2 63 10" xfId="21246" xr:uid="{00000000-0005-0000-0000-0000FD520000}"/>
    <cellStyle name="40% - Accent2 2 2 63 11" xfId="21247" xr:uid="{00000000-0005-0000-0000-0000FE520000}"/>
    <cellStyle name="40% - Accent2 2 2 63 12" xfId="21248" xr:uid="{00000000-0005-0000-0000-0000FF520000}"/>
    <cellStyle name="40% - Accent2 2 2 63 13" xfId="21249" xr:uid="{00000000-0005-0000-0000-000000530000}"/>
    <cellStyle name="40% - Accent2 2 2 63 14" xfId="21250" xr:uid="{00000000-0005-0000-0000-000001530000}"/>
    <cellStyle name="40% - Accent2 2 2 63 15" xfId="21251" xr:uid="{00000000-0005-0000-0000-000002530000}"/>
    <cellStyle name="40% - Accent2 2 2 63 16" xfId="21252" xr:uid="{00000000-0005-0000-0000-000003530000}"/>
    <cellStyle name="40% - Accent2 2 2 63 17" xfId="21253" xr:uid="{00000000-0005-0000-0000-000004530000}"/>
    <cellStyle name="40% - Accent2 2 2 63 18" xfId="21254" xr:uid="{00000000-0005-0000-0000-000005530000}"/>
    <cellStyle name="40% - Accent2 2 2 63 19" xfId="21255" xr:uid="{00000000-0005-0000-0000-000006530000}"/>
    <cellStyle name="40% - Accent2 2 2 63 2" xfId="21256" xr:uid="{00000000-0005-0000-0000-000007530000}"/>
    <cellStyle name="40% - Accent2 2 2 63 3" xfId="21257" xr:uid="{00000000-0005-0000-0000-000008530000}"/>
    <cellStyle name="40% - Accent2 2 2 63 4" xfId="21258" xr:uid="{00000000-0005-0000-0000-000009530000}"/>
    <cellStyle name="40% - Accent2 2 2 63 5" xfId="21259" xr:uid="{00000000-0005-0000-0000-00000A530000}"/>
    <cellStyle name="40% - Accent2 2 2 63 6" xfId="21260" xr:uid="{00000000-0005-0000-0000-00000B530000}"/>
    <cellStyle name="40% - Accent2 2 2 63 7" xfId="21261" xr:uid="{00000000-0005-0000-0000-00000C530000}"/>
    <cellStyle name="40% - Accent2 2 2 63 8" xfId="21262" xr:uid="{00000000-0005-0000-0000-00000D530000}"/>
    <cellStyle name="40% - Accent2 2 2 63 9" xfId="21263" xr:uid="{00000000-0005-0000-0000-00000E530000}"/>
    <cellStyle name="40% - Accent2 2 2 64" xfId="21264" xr:uid="{00000000-0005-0000-0000-00000F530000}"/>
    <cellStyle name="40% - Accent2 2 2 64 10" xfId="21265" xr:uid="{00000000-0005-0000-0000-000010530000}"/>
    <cellStyle name="40% - Accent2 2 2 64 11" xfId="21266" xr:uid="{00000000-0005-0000-0000-000011530000}"/>
    <cellStyle name="40% - Accent2 2 2 64 12" xfId="21267" xr:uid="{00000000-0005-0000-0000-000012530000}"/>
    <cellStyle name="40% - Accent2 2 2 64 13" xfId="21268" xr:uid="{00000000-0005-0000-0000-000013530000}"/>
    <cellStyle name="40% - Accent2 2 2 64 14" xfId="21269" xr:uid="{00000000-0005-0000-0000-000014530000}"/>
    <cellStyle name="40% - Accent2 2 2 64 15" xfId="21270" xr:uid="{00000000-0005-0000-0000-000015530000}"/>
    <cellStyle name="40% - Accent2 2 2 64 16" xfId="21271" xr:uid="{00000000-0005-0000-0000-000016530000}"/>
    <cellStyle name="40% - Accent2 2 2 64 17" xfId="21272" xr:uid="{00000000-0005-0000-0000-000017530000}"/>
    <cellStyle name="40% - Accent2 2 2 64 18" xfId="21273" xr:uid="{00000000-0005-0000-0000-000018530000}"/>
    <cellStyle name="40% - Accent2 2 2 64 19" xfId="21274" xr:uid="{00000000-0005-0000-0000-000019530000}"/>
    <cellStyle name="40% - Accent2 2 2 64 2" xfId="21275" xr:uid="{00000000-0005-0000-0000-00001A530000}"/>
    <cellStyle name="40% - Accent2 2 2 64 3" xfId="21276" xr:uid="{00000000-0005-0000-0000-00001B530000}"/>
    <cellStyle name="40% - Accent2 2 2 64 4" xfId="21277" xr:uid="{00000000-0005-0000-0000-00001C530000}"/>
    <cellStyle name="40% - Accent2 2 2 64 5" xfId="21278" xr:uid="{00000000-0005-0000-0000-00001D530000}"/>
    <cellStyle name="40% - Accent2 2 2 64 6" xfId="21279" xr:uid="{00000000-0005-0000-0000-00001E530000}"/>
    <cellStyle name="40% - Accent2 2 2 64 7" xfId="21280" xr:uid="{00000000-0005-0000-0000-00001F530000}"/>
    <cellStyle name="40% - Accent2 2 2 64 8" xfId="21281" xr:uid="{00000000-0005-0000-0000-000020530000}"/>
    <cellStyle name="40% - Accent2 2 2 64 9" xfId="21282" xr:uid="{00000000-0005-0000-0000-000021530000}"/>
    <cellStyle name="40% - Accent2 2 2 65" xfId="21283" xr:uid="{00000000-0005-0000-0000-000022530000}"/>
    <cellStyle name="40% - Accent2 2 2 65 10" xfId="21284" xr:uid="{00000000-0005-0000-0000-000023530000}"/>
    <cellStyle name="40% - Accent2 2 2 65 11" xfId="21285" xr:uid="{00000000-0005-0000-0000-000024530000}"/>
    <cellStyle name="40% - Accent2 2 2 65 12" xfId="21286" xr:uid="{00000000-0005-0000-0000-000025530000}"/>
    <cellStyle name="40% - Accent2 2 2 65 13" xfId="21287" xr:uid="{00000000-0005-0000-0000-000026530000}"/>
    <cellStyle name="40% - Accent2 2 2 65 14" xfId="21288" xr:uid="{00000000-0005-0000-0000-000027530000}"/>
    <cellStyle name="40% - Accent2 2 2 65 15" xfId="21289" xr:uid="{00000000-0005-0000-0000-000028530000}"/>
    <cellStyle name="40% - Accent2 2 2 65 16" xfId="21290" xr:uid="{00000000-0005-0000-0000-000029530000}"/>
    <cellStyle name="40% - Accent2 2 2 65 17" xfId="21291" xr:uid="{00000000-0005-0000-0000-00002A530000}"/>
    <cellStyle name="40% - Accent2 2 2 65 18" xfId="21292" xr:uid="{00000000-0005-0000-0000-00002B530000}"/>
    <cellStyle name="40% - Accent2 2 2 65 19" xfId="21293" xr:uid="{00000000-0005-0000-0000-00002C530000}"/>
    <cellStyle name="40% - Accent2 2 2 65 2" xfId="21294" xr:uid="{00000000-0005-0000-0000-00002D530000}"/>
    <cellStyle name="40% - Accent2 2 2 65 3" xfId="21295" xr:uid="{00000000-0005-0000-0000-00002E530000}"/>
    <cellStyle name="40% - Accent2 2 2 65 4" xfId="21296" xr:uid="{00000000-0005-0000-0000-00002F530000}"/>
    <cellStyle name="40% - Accent2 2 2 65 5" xfId="21297" xr:uid="{00000000-0005-0000-0000-000030530000}"/>
    <cellStyle name="40% - Accent2 2 2 65 6" xfId="21298" xr:uid="{00000000-0005-0000-0000-000031530000}"/>
    <cellStyle name="40% - Accent2 2 2 65 7" xfId="21299" xr:uid="{00000000-0005-0000-0000-000032530000}"/>
    <cellStyle name="40% - Accent2 2 2 65 8" xfId="21300" xr:uid="{00000000-0005-0000-0000-000033530000}"/>
    <cellStyle name="40% - Accent2 2 2 65 9" xfId="21301" xr:uid="{00000000-0005-0000-0000-000034530000}"/>
    <cellStyle name="40% - Accent2 2 2 66" xfId="21302" xr:uid="{00000000-0005-0000-0000-000035530000}"/>
    <cellStyle name="40% - Accent2 2 2 66 10" xfId="21303" xr:uid="{00000000-0005-0000-0000-000036530000}"/>
    <cellStyle name="40% - Accent2 2 2 66 11" xfId="21304" xr:uid="{00000000-0005-0000-0000-000037530000}"/>
    <cellStyle name="40% - Accent2 2 2 66 12" xfId="21305" xr:uid="{00000000-0005-0000-0000-000038530000}"/>
    <cellStyle name="40% - Accent2 2 2 66 13" xfId="21306" xr:uid="{00000000-0005-0000-0000-000039530000}"/>
    <cellStyle name="40% - Accent2 2 2 66 14" xfId="21307" xr:uid="{00000000-0005-0000-0000-00003A530000}"/>
    <cellStyle name="40% - Accent2 2 2 66 15" xfId="21308" xr:uid="{00000000-0005-0000-0000-00003B530000}"/>
    <cellStyle name="40% - Accent2 2 2 66 16" xfId="21309" xr:uid="{00000000-0005-0000-0000-00003C530000}"/>
    <cellStyle name="40% - Accent2 2 2 66 17" xfId="21310" xr:uid="{00000000-0005-0000-0000-00003D530000}"/>
    <cellStyle name="40% - Accent2 2 2 66 18" xfId="21311" xr:uid="{00000000-0005-0000-0000-00003E530000}"/>
    <cellStyle name="40% - Accent2 2 2 66 19" xfId="21312" xr:uid="{00000000-0005-0000-0000-00003F530000}"/>
    <cellStyle name="40% - Accent2 2 2 66 2" xfId="21313" xr:uid="{00000000-0005-0000-0000-000040530000}"/>
    <cellStyle name="40% - Accent2 2 2 66 3" xfId="21314" xr:uid="{00000000-0005-0000-0000-000041530000}"/>
    <cellStyle name="40% - Accent2 2 2 66 4" xfId="21315" xr:uid="{00000000-0005-0000-0000-000042530000}"/>
    <cellStyle name="40% - Accent2 2 2 66 5" xfId="21316" xr:uid="{00000000-0005-0000-0000-000043530000}"/>
    <cellStyle name="40% - Accent2 2 2 66 6" xfId="21317" xr:uid="{00000000-0005-0000-0000-000044530000}"/>
    <cellStyle name="40% - Accent2 2 2 66 7" xfId="21318" xr:uid="{00000000-0005-0000-0000-000045530000}"/>
    <cellStyle name="40% - Accent2 2 2 66 8" xfId="21319" xr:uid="{00000000-0005-0000-0000-000046530000}"/>
    <cellStyle name="40% - Accent2 2 2 66 9" xfId="21320" xr:uid="{00000000-0005-0000-0000-000047530000}"/>
    <cellStyle name="40% - Accent2 2 2 67" xfId="21321" xr:uid="{00000000-0005-0000-0000-000048530000}"/>
    <cellStyle name="40% - Accent2 2 2 67 10" xfId="21322" xr:uid="{00000000-0005-0000-0000-000049530000}"/>
    <cellStyle name="40% - Accent2 2 2 67 11" xfId="21323" xr:uid="{00000000-0005-0000-0000-00004A530000}"/>
    <cellStyle name="40% - Accent2 2 2 67 12" xfId="21324" xr:uid="{00000000-0005-0000-0000-00004B530000}"/>
    <cellStyle name="40% - Accent2 2 2 67 13" xfId="21325" xr:uid="{00000000-0005-0000-0000-00004C530000}"/>
    <cellStyle name="40% - Accent2 2 2 67 14" xfId="21326" xr:uid="{00000000-0005-0000-0000-00004D530000}"/>
    <cellStyle name="40% - Accent2 2 2 67 15" xfId="21327" xr:uid="{00000000-0005-0000-0000-00004E530000}"/>
    <cellStyle name="40% - Accent2 2 2 67 16" xfId="21328" xr:uid="{00000000-0005-0000-0000-00004F530000}"/>
    <cellStyle name="40% - Accent2 2 2 67 17" xfId="21329" xr:uid="{00000000-0005-0000-0000-000050530000}"/>
    <cellStyle name="40% - Accent2 2 2 67 18" xfId="21330" xr:uid="{00000000-0005-0000-0000-000051530000}"/>
    <cellStyle name="40% - Accent2 2 2 67 19" xfId="21331" xr:uid="{00000000-0005-0000-0000-000052530000}"/>
    <cellStyle name="40% - Accent2 2 2 67 2" xfId="21332" xr:uid="{00000000-0005-0000-0000-000053530000}"/>
    <cellStyle name="40% - Accent2 2 2 67 3" xfId="21333" xr:uid="{00000000-0005-0000-0000-000054530000}"/>
    <cellStyle name="40% - Accent2 2 2 67 4" xfId="21334" xr:uid="{00000000-0005-0000-0000-000055530000}"/>
    <cellStyle name="40% - Accent2 2 2 67 5" xfId="21335" xr:uid="{00000000-0005-0000-0000-000056530000}"/>
    <cellStyle name="40% - Accent2 2 2 67 6" xfId="21336" xr:uid="{00000000-0005-0000-0000-000057530000}"/>
    <cellStyle name="40% - Accent2 2 2 67 7" xfId="21337" xr:uid="{00000000-0005-0000-0000-000058530000}"/>
    <cellStyle name="40% - Accent2 2 2 67 8" xfId="21338" xr:uid="{00000000-0005-0000-0000-000059530000}"/>
    <cellStyle name="40% - Accent2 2 2 67 9" xfId="21339" xr:uid="{00000000-0005-0000-0000-00005A530000}"/>
    <cellStyle name="40% - Accent2 2 2 68" xfId="21340" xr:uid="{00000000-0005-0000-0000-00005B530000}"/>
    <cellStyle name="40% - Accent2 2 2 68 10" xfId="21341" xr:uid="{00000000-0005-0000-0000-00005C530000}"/>
    <cellStyle name="40% - Accent2 2 2 68 11" xfId="21342" xr:uid="{00000000-0005-0000-0000-00005D530000}"/>
    <cellStyle name="40% - Accent2 2 2 68 12" xfId="21343" xr:uid="{00000000-0005-0000-0000-00005E530000}"/>
    <cellStyle name="40% - Accent2 2 2 68 13" xfId="21344" xr:uid="{00000000-0005-0000-0000-00005F530000}"/>
    <cellStyle name="40% - Accent2 2 2 68 14" xfId="21345" xr:uid="{00000000-0005-0000-0000-000060530000}"/>
    <cellStyle name="40% - Accent2 2 2 68 15" xfId="21346" xr:uid="{00000000-0005-0000-0000-000061530000}"/>
    <cellStyle name="40% - Accent2 2 2 68 16" xfId="21347" xr:uid="{00000000-0005-0000-0000-000062530000}"/>
    <cellStyle name="40% - Accent2 2 2 68 17" xfId="21348" xr:uid="{00000000-0005-0000-0000-000063530000}"/>
    <cellStyle name="40% - Accent2 2 2 68 18" xfId="21349" xr:uid="{00000000-0005-0000-0000-000064530000}"/>
    <cellStyle name="40% - Accent2 2 2 68 19" xfId="21350" xr:uid="{00000000-0005-0000-0000-000065530000}"/>
    <cellStyle name="40% - Accent2 2 2 68 2" xfId="21351" xr:uid="{00000000-0005-0000-0000-000066530000}"/>
    <cellStyle name="40% - Accent2 2 2 68 3" xfId="21352" xr:uid="{00000000-0005-0000-0000-000067530000}"/>
    <cellStyle name="40% - Accent2 2 2 68 4" xfId="21353" xr:uid="{00000000-0005-0000-0000-000068530000}"/>
    <cellStyle name="40% - Accent2 2 2 68 5" xfId="21354" xr:uid="{00000000-0005-0000-0000-000069530000}"/>
    <cellStyle name="40% - Accent2 2 2 68 6" xfId="21355" xr:uid="{00000000-0005-0000-0000-00006A530000}"/>
    <cellStyle name="40% - Accent2 2 2 68 7" xfId="21356" xr:uid="{00000000-0005-0000-0000-00006B530000}"/>
    <cellStyle name="40% - Accent2 2 2 68 8" xfId="21357" xr:uid="{00000000-0005-0000-0000-00006C530000}"/>
    <cellStyle name="40% - Accent2 2 2 68 9" xfId="21358" xr:uid="{00000000-0005-0000-0000-00006D530000}"/>
    <cellStyle name="40% - Accent2 2 2 69" xfId="21359" xr:uid="{00000000-0005-0000-0000-00006E530000}"/>
    <cellStyle name="40% - Accent2 2 2 69 10" xfId="21360" xr:uid="{00000000-0005-0000-0000-00006F530000}"/>
    <cellStyle name="40% - Accent2 2 2 69 11" xfId="21361" xr:uid="{00000000-0005-0000-0000-000070530000}"/>
    <cellStyle name="40% - Accent2 2 2 69 12" xfId="21362" xr:uid="{00000000-0005-0000-0000-000071530000}"/>
    <cellStyle name="40% - Accent2 2 2 69 13" xfId="21363" xr:uid="{00000000-0005-0000-0000-000072530000}"/>
    <cellStyle name="40% - Accent2 2 2 69 14" xfId="21364" xr:uid="{00000000-0005-0000-0000-000073530000}"/>
    <cellStyle name="40% - Accent2 2 2 69 15" xfId="21365" xr:uid="{00000000-0005-0000-0000-000074530000}"/>
    <cellStyle name="40% - Accent2 2 2 69 16" xfId="21366" xr:uid="{00000000-0005-0000-0000-000075530000}"/>
    <cellStyle name="40% - Accent2 2 2 69 17" xfId="21367" xr:uid="{00000000-0005-0000-0000-000076530000}"/>
    <cellStyle name="40% - Accent2 2 2 69 18" xfId="21368" xr:uid="{00000000-0005-0000-0000-000077530000}"/>
    <cellStyle name="40% - Accent2 2 2 69 19" xfId="21369" xr:uid="{00000000-0005-0000-0000-000078530000}"/>
    <cellStyle name="40% - Accent2 2 2 69 2" xfId="21370" xr:uid="{00000000-0005-0000-0000-000079530000}"/>
    <cellStyle name="40% - Accent2 2 2 69 3" xfId="21371" xr:uid="{00000000-0005-0000-0000-00007A530000}"/>
    <cellStyle name="40% - Accent2 2 2 69 4" xfId="21372" xr:uid="{00000000-0005-0000-0000-00007B530000}"/>
    <cellStyle name="40% - Accent2 2 2 69 5" xfId="21373" xr:uid="{00000000-0005-0000-0000-00007C530000}"/>
    <cellStyle name="40% - Accent2 2 2 69 6" xfId="21374" xr:uid="{00000000-0005-0000-0000-00007D530000}"/>
    <cellStyle name="40% - Accent2 2 2 69 7" xfId="21375" xr:uid="{00000000-0005-0000-0000-00007E530000}"/>
    <cellStyle name="40% - Accent2 2 2 69 8" xfId="21376" xr:uid="{00000000-0005-0000-0000-00007F530000}"/>
    <cellStyle name="40% - Accent2 2 2 69 9" xfId="21377" xr:uid="{00000000-0005-0000-0000-000080530000}"/>
    <cellStyle name="40% - Accent2 2 2 7" xfId="21378" xr:uid="{00000000-0005-0000-0000-000081530000}"/>
    <cellStyle name="40% - Accent2 2 2 7 10" xfId="21379" xr:uid="{00000000-0005-0000-0000-000082530000}"/>
    <cellStyle name="40% - Accent2 2 2 7 11" xfId="21380" xr:uid="{00000000-0005-0000-0000-000083530000}"/>
    <cellStyle name="40% - Accent2 2 2 7 12" xfId="21381" xr:uid="{00000000-0005-0000-0000-000084530000}"/>
    <cellStyle name="40% - Accent2 2 2 7 13" xfId="21382" xr:uid="{00000000-0005-0000-0000-000085530000}"/>
    <cellStyle name="40% - Accent2 2 2 7 14" xfId="21383" xr:uid="{00000000-0005-0000-0000-000086530000}"/>
    <cellStyle name="40% - Accent2 2 2 7 15" xfId="21384" xr:uid="{00000000-0005-0000-0000-000087530000}"/>
    <cellStyle name="40% - Accent2 2 2 7 16" xfId="21385" xr:uid="{00000000-0005-0000-0000-000088530000}"/>
    <cellStyle name="40% - Accent2 2 2 7 17" xfId="21386" xr:uid="{00000000-0005-0000-0000-000089530000}"/>
    <cellStyle name="40% - Accent2 2 2 7 18" xfId="21387" xr:uid="{00000000-0005-0000-0000-00008A530000}"/>
    <cellStyle name="40% - Accent2 2 2 7 19" xfId="21388" xr:uid="{00000000-0005-0000-0000-00008B530000}"/>
    <cellStyle name="40% - Accent2 2 2 7 2" xfId="21389" xr:uid="{00000000-0005-0000-0000-00008C530000}"/>
    <cellStyle name="40% - Accent2 2 2 7 3" xfId="21390" xr:uid="{00000000-0005-0000-0000-00008D530000}"/>
    <cellStyle name="40% - Accent2 2 2 7 4" xfId="21391" xr:uid="{00000000-0005-0000-0000-00008E530000}"/>
    <cellStyle name="40% - Accent2 2 2 7 5" xfId="21392" xr:uid="{00000000-0005-0000-0000-00008F530000}"/>
    <cellStyle name="40% - Accent2 2 2 7 6" xfId="21393" xr:uid="{00000000-0005-0000-0000-000090530000}"/>
    <cellStyle name="40% - Accent2 2 2 7 7" xfId="21394" xr:uid="{00000000-0005-0000-0000-000091530000}"/>
    <cellStyle name="40% - Accent2 2 2 7 8" xfId="21395" xr:uid="{00000000-0005-0000-0000-000092530000}"/>
    <cellStyle name="40% - Accent2 2 2 7 9" xfId="21396" xr:uid="{00000000-0005-0000-0000-000093530000}"/>
    <cellStyle name="40% - Accent2 2 2 70" xfId="21397" xr:uid="{00000000-0005-0000-0000-000094530000}"/>
    <cellStyle name="40% - Accent2 2 2 70 10" xfId="21398" xr:uid="{00000000-0005-0000-0000-000095530000}"/>
    <cellStyle name="40% - Accent2 2 2 70 11" xfId="21399" xr:uid="{00000000-0005-0000-0000-000096530000}"/>
    <cellStyle name="40% - Accent2 2 2 70 12" xfId="21400" xr:uid="{00000000-0005-0000-0000-000097530000}"/>
    <cellStyle name="40% - Accent2 2 2 70 13" xfId="21401" xr:uid="{00000000-0005-0000-0000-000098530000}"/>
    <cellStyle name="40% - Accent2 2 2 70 14" xfId="21402" xr:uid="{00000000-0005-0000-0000-000099530000}"/>
    <cellStyle name="40% - Accent2 2 2 70 15" xfId="21403" xr:uid="{00000000-0005-0000-0000-00009A530000}"/>
    <cellStyle name="40% - Accent2 2 2 70 16" xfId="21404" xr:uid="{00000000-0005-0000-0000-00009B530000}"/>
    <cellStyle name="40% - Accent2 2 2 70 17" xfId="21405" xr:uid="{00000000-0005-0000-0000-00009C530000}"/>
    <cellStyle name="40% - Accent2 2 2 70 18" xfId="21406" xr:uid="{00000000-0005-0000-0000-00009D530000}"/>
    <cellStyle name="40% - Accent2 2 2 70 19" xfId="21407" xr:uid="{00000000-0005-0000-0000-00009E530000}"/>
    <cellStyle name="40% - Accent2 2 2 70 2" xfId="21408" xr:uid="{00000000-0005-0000-0000-00009F530000}"/>
    <cellStyle name="40% - Accent2 2 2 70 3" xfId="21409" xr:uid="{00000000-0005-0000-0000-0000A0530000}"/>
    <cellStyle name="40% - Accent2 2 2 70 4" xfId="21410" xr:uid="{00000000-0005-0000-0000-0000A1530000}"/>
    <cellStyle name="40% - Accent2 2 2 70 5" xfId="21411" xr:uid="{00000000-0005-0000-0000-0000A2530000}"/>
    <cellStyle name="40% - Accent2 2 2 70 6" xfId="21412" xr:uid="{00000000-0005-0000-0000-0000A3530000}"/>
    <cellStyle name="40% - Accent2 2 2 70 7" xfId="21413" xr:uid="{00000000-0005-0000-0000-0000A4530000}"/>
    <cellStyle name="40% - Accent2 2 2 70 8" xfId="21414" xr:uid="{00000000-0005-0000-0000-0000A5530000}"/>
    <cellStyle name="40% - Accent2 2 2 70 9" xfId="21415" xr:uid="{00000000-0005-0000-0000-0000A6530000}"/>
    <cellStyle name="40% - Accent2 2 2 71" xfId="21416" xr:uid="{00000000-0005-0000-0000-0000A7530000}"/>
    <cellStyle name="40% - Accent2 2 2 71 10" xfId="21417" xr:uid="{00000000-0005-0000-0000-0000A8530000}"/>
    <cellStyle name="40% - Accent2 2 2 71 11" xfId="21418" xr:uid="{00000000-0005-0000-0000-0000A9530000}"/>
    <cellStyle name="40% - Accent2 2 2 71 12" xfId="21419" xr:uid="{00000000-0005-0000-0000-0000AA530000}"/>
    <cellStyle name="40% - Accent2 2 2 71 13" xfId="21420" xr:uid="{00000000-0005-0000-0000-0000AB530000}"/>
    <cellStyle name="40% - Accent2 2 2 71 14" xfId="21421" xr:uid="{00000000-0005-0000-0000-0000AC530000}"/>
    <cellStyle name="40% - Accent2 2 2 71 15" xfId="21422" xr:uid="{00000000-0005-0000-0000-0000AD530000}"/>
    <cellStyle name="40% - Accent2 2 2 71 16" xfId="21423" xr:uid="{00000000-0005-0000-0000-0000AE530000}"/>
    <cellStyle name="40% - Accent2 2 2 71 17" xfId="21424" xr:uid="{00000000-0005-0000-0000-0000AF530000}"/>
    <cellStyle name="40% - Accent2 2 2 71 18" xfId="21425" xr:uid="{00000000-0005-0000-0000-0000B0530000}"/>
    <cellStyle name="40% - Accent2 2 2 71 19" xfId="21426" xr:uid="{00000000-0005-0000-0000-0000B1530000}"/>
    <cellStyle name="40% - Accent2 2 2 71 2" xfId="21427" xr:uid="{00000000-0005-0000-0000-0000B2530000}"/>
    <cellStyle name="40% - Accent2 2 2 71 3" xfId="21428" xr:uid="{00000000-0005-0000-0000-0000B3530000}"/>
    <cellStyle name="40% - Accent2 2 2 71 4" xfId="21429" xr:uid="{00000000-0005-0000-0000-0000B4530000}"/>
    <cellStyle name="40% - Accent2 2 2 71 5" xfId="21430" xr:uid="{00000000-0005-0000-0000-0000B5530000}"/>
    <cellStyle name="40% - Accent2 2 2 71 6" xfId="21431" xr:uid="{00000000-0005-0000-0000-0000B6530000}"/>
    <cellStyle name="40% - Accent2 2 2 71 7" xfId="21432" xr:uid="{00000000-0005-0000-0000-0000B7530000}"/>
    <cellStyle name="40% - Accent2 2 2 71 8" xfId="21433" xr:uid="{00000000-0005-0000-0000-0000B8530000}"/>
    <cellStyle name="40% - Accent2 2 2 71 9" xfId="21434" xr:uid="{00000000-0005-0000-0000-0000B9530000}"/>
    <cellStyle name="40% - Accent2 2 2 72" xfId="21435" xr:uid="{00000000-0005-0000-0000-0000BA530000}"/>
    <cellStyle name="40% - Accent2 2 2 72 10" xfId="21436" xr:uid="{00000000-0005-0000-0000-0000BB530000}"/>
    <cellStyle name="40% - Accent2 2 2 72 11" xfId="21437" xr:uid="{00000000-0005-0000-0000-0000BC530000}"/>
    <cellStyle name="40% - Accent2 2 2 72 12" xfId="21438" xr:uid="{00000000-0005-0000-0000-0000BD530000}"/>
    <cellStyle name="40% - Accent2 2 2 72 13" xfId="21439" xr:uid="{00000000-0005-0000-0000-0000BE530000}"/>
    <cellStyle name="40% - Accent2 2 2 72 14" xfId="21440" xr:uid="{00000000-0005-0000-0000-0000BF530000}"/>
    <cellStyle name="40% - Accent2 2 2 72 15" xfId="21441" xr:uid="{00000000-0005-0000-0000-0000C0530000}"/>
    <cellStyle name="40% - Accent2 2 2 72 16" xfId="21442" xr:uid="{00000000-0005-0000-0000-0000C1530000}"/>
    <cellStyle name="40% - Accent2 2 2 72 17" xfId="21443" xr:uid="{00000000-0005-0000-0000-0000C2530000}"/>
    <cellStyle name="40% - Accent2 2 2 72 18" xfId="21444" xr:uid="{00000000-0005-0000-0000-0000C3530000}"/>
    <cellStyle name="40% - Accent2 2 2 72 19" xfId="21445" xr:uid="{00000000-0005-0000-0000-0000C4530000}"/>
    <cellStyle name="40% - Accent2 2 2 72 2" xfId="21446" xr:uid="{00000000-0005-0000-0000-0000C5530000}"/>
    <cellStyle name="40% - Accent2 2 2 72 3" xfId="21447" xr:uid="{00000000-0005-0000-0000-0000C6530000}"/>
    <cellStyle name="40% - Accent2 2 2 72 4" xfId="21448" xr:uid="{00000000-0005-0000-0000-0000C7530000}"/>
    <cellStyle name="40% - Accent2 2 2 72 5" xfId="21449" xr:uid="{00000000-0005-0000-0000-0000C8530000}"/>
    <cellStyle name="40% - Accent2 2 2 72 6" xfId="21450" xr:uid="{00000000-0005-0000-0000-0000C9530000}"/>
    <cellStyle name="40% - Accent2 2 2 72 7" xfId="21451" xr:uid="{00000000-0005-0000-0000-0000CA530000}"/>
    <cellStyle name="40% - Accent2 2 2 72 8" xfId="21452" xr:uid="{00000000-0005-0000-0000-0000CB530000}"/>
    <cellStyle name="40% - Accent2 2 2 72 9" xfId="21453" xr:uid="{00000000-0005-0000-0000-0000CC530000}"/>
    <cellStyle name="40% - Accent2 2 2 73" xfId="21454" xr:uid="{00000000-0005-0000-0000-0000CD530000}"/>
    <cellStyle name="40% - Accent2 2 2 73 10" xfId="21455" xr:uid="{00000000-0005-0000-0000-0000CE530000}"/>
    <cellStyle name="40% - Accent2 2 2 73 11" xfId="21456" xr:uid="{00000000-0005-0000-0000-0000CF530000}"/>
    <cellStyle name="40% - Accent2 2 2 73 12" xfId="21457" xr:uid="{00000000-0005-0000-0000-0000D0530000}"/>
    <cellStyle name="40% - Accent2 2 2 73 13" xfId="21458" xr:uid="{00000000-0005-0000-0000-0000D1530000}"/>
    <cellStyle name="40% - Accent2 2 2 73 14" xfId="21459" xr:uid="{00000000-0005-0000-0000-0000D2530000}"/>
    <cellStyle name="40% - Accent2 2 2 73 15" xfId="21460" xr:uid="{00000000-0005-0000-0000-0000D3530000}"/>
    <cellStyle name="40% - Accent2 2 2 73 16" xfId="21461" xr:uid="{00000000-0005-0000-0000-0000D4530000}"/>
    <cellStyle name="40% - Accent2 2 2 73 17" xfId="21462" xr:uid="{00000000-0005-0000-0000-0000D5530000}"/>
    <cellStyle name="40% - Accent2 2 2 73 18" xfId="21463" xr:uid="{00000000-0005-0000-0000-0000D6530000}"/>
    <cellStyle name="40% - Accent2 2 2 73 19" xfId="21464" xr:uid="{00000000-0005-0000-0000-0000D7530000}"/>
    <cellStyle name="40% - Accent2 2 2 73 2" xfId="21465" xr:uid="{00000000-0005-0000-0000-0000D8530000}"/>
    <cellStyle name="40% - Accent2 2 2 73 3" xfId="21466" xr:uid="{00000000-0005-0000-0000-0000D9530000}"/>
    <cellStyle name="40% - Accent2 2 2 73 4" xfId="21467" xr:uid="{00000000-0005-0000-0000-0000DA530000}"/>
    <cellStyle name="40% - Accent2 2 2 73 5" xfId="21468" xr:uid="{00000000-0005-0000-0000-0000DB530000}"/>
    <cellStyle name="40% - Accent2 2 2 73 6" xfId="21469" xr:uid="{00000000-0005-0000-0000-0000DC530000}"/>
    <cellStyle name="40% - Accent2 2 2 73 7" xfId="21470" xr:uid="{00000000-0005-0000-0000-0000DD530000}"/>
    <cellStyle name="40% - Accent2 2 2 73 8" xfId="21471" xr:uid="{00000000-0005-0000-0000-0000DE530000}"/>
    <cellStyle name="40% - Accent2 2 2 73 9" xfId="21472" xr:uid="{00000000-0005-0000-0000-0000DF530000}"/>
    <cellStyle name="40% - Accent2 2 2 74" xfId="21473" xr:uid="{00000000-0005-0000-0000-0000E0530000}"/>
    <cellStyle name="40% - Accent2 2 2 74 10" xfId="21474" xr:uid="{00000000-0005-0000-0000-0000E1530000}"/>
    <cellStyle name="40% - Accent2 2 2 74 11" xfId="21475" xr:uid="{00000000-0005-0000-0000-0000E2530000}"/>
    <cellStyle name="40% - Accent2 2 2 74 12" xfId="21476" xr:uid="{00000000-0005-0000-0000-0000E3530000}"/>
    <cellStyle name="40% - Accent2 2 2 74 13" xfId="21477" xr:uid="{00000000-0005-0000-0000-0000E4530000}"/>
    <cellStyle name="40% - Accent2 2 2 74 14" xfId="21478" xr:uid="{00000000-0005-0000-0000-0000E5530000}"/>
    <cellStyle name="40% - Accent2 2 2 74 15" xfId="21479" xr:uid="{00000000-0005-0000-0000-0000E6530000}"/>
    <cellStyle name="40% - Accent2 2 2 74 16" xfId="21480" xr:uid="{00000000-0005-0000-0000-0000E7530000}"/>
    <cellStyle name="40% - Accent2 2 2 74 17" xfId="21481" xr:uid="{00000000-0005-0000-0000-0000E8530000}"/>
    <cellStyle name="40% - Accent2 2 2 74 18" xfId="21482" xr:uid="{00000000-0005-0000-0000-0000E9530000}"/>
    <cellStyle name="40% - Accent2 2 2 74 19" xfId="21483" xr:uid="{00000000-0005-0000-0000-0000EA530000}"/>
    <cellStyle name="40% - Accent2 2 2 74 2" xfId="21484" xr:uid="{00000000-0005-0000-0000-0000EB530000}"/>
    <cellStyle name="40% - Accent2 2 2 74 3" xfId="21485" xr:uid="{00000000-0005-0000-0000-0000EC530000}"/>
    <cellStyle name="40% - Accent2 2 2 74 4" xfId="21486" xr:uid="{00000000-0005-0000-0000-0000ED530000}"/>
    <cellStyle name="40% - Accent2 2 2 74 5" xfId="21487" xr:uid="{00000000-0005-0000-0000-0000EE530000}"/>
    <cellStyle name="40% - Accent2 2 2 74 6" xfId="21488" xr:uid="{00000000-0005-0000-0000-0000EF530000}"/>
    <cellStyle name="40% - Accent2 2 2 74 7" xfId="21489" xr:uid="{00000000-0005-0000-0000-0000F0530000}"/>
    <cellStyle name="40% - Accent2 2 2 74 8" xfId="21490" xr:uid="{00000000-0005-0000-0000-0000F1530000}"/>
    <cellStyle name="40% - Accent2 2 2 74 9" xfId="21491" xr:uid="{00000000-0005-0000-0000-0000F2530000}"/>
    <cellStyle name="40% - Accent2 2 2 75" xfId="21492" xr:uid="{00000000-0005-0000-0000-0000F3530000}"/>
    <cellStyle name="40% - Accent2 2 2 75 10" xfId="21493" xr:uid="{00000000-0005-0000-0000-0000F4530000}"/>
    <cellStyle name="40% - Accent2 2 2 75 11" xfId="21494" xr:uid="{00000000-0005-0000-0000-0000F5530000}"/>
    <cellStyle name="40% - Accent2 2 2 75 12" xfId="21495" xr:uid="{00000000-0005-0000-0000-0000F6530000}"/>
    <cellStyle name="40% - Accent2 2 2 75 13" xfId="21496" xr:uid="{00000000-0005-0000-0000-0000F7530000}"/>
    <cellStyle name="40% - Accent2 2 2 75 14" xfId="21497" xr:uid="{00000000-0005-0000-0000-0000F8530000}"/>
    <cellStyle name="40% - Accent2 2 2 75 15" xfId="21498" xr:uid="{00000000-0005-0000-0000-0000F9530000}"/>
    <cellStyle name="40% - Accent2 2 2 75 16" xfId="21499" xr:uid="{00000000-0005-0000-0000-0000FA530000}"/>
    <cellStyle name="40% - Accent2 2 2 75 17" xfId="21500" xr:uid="{00000000-0005-0000-0000-0000FB530000}"/>
    <cellStyle name="40% - Accent2 2 2 75 18" xfId="21501" xr:uid="{00000000-0005-0000-0000-0000FC530000}"/>
    <cellStyle name="40% - Accent2 2 2 75 19" xfId="21502" xr:uid="{00000000-0005-0000-0000-0000FD530000}"/>
    <cellStyle name="40% - Accent2 2 2 75 2" xfId="21503" xr:uid="{00000000-0005-0000-0000-0000FE530000}"/>
    <cellStyle name="40% - Accent2 2 2 75 3" xfId="21504" xr:uid="{00000000-0005-0000-0000-0000FF530000}"/>
    <cellStyle name="40% - Accent2 2 2 75 4" xfId="21505" xr:uid="{00000000-0005-0000-0000-000000540000}"/>
    <cellStyle name="40% - Accent2 2 2 75 5" xfId="21506" xr:uid="{00000000-0005-0000-0000-000001540000}"/>
    <cellStyle name="40% - Accent2 2 2 75 6" xfId="21507" xr:uid="{00000000-0005-0000-0000-000002540000}"/>
    <cellStyle name="40% - Accent2 2 2 75 7" xfId="21508" xr:uid="{00000000-0005-0000-0000-000003540000}"/>
    <cellStyle name="40% - Accent2 2 2 75 8" xfId="21509" xr:uid="{00000000-0005-0000-0000-000004540000}"/>
    <cellStyle name="40% - Accent2 2 2 75 9" xfId="21510" xr:uid="{00000000-0005-0000-0000-000005540000}"/>
    <cellStyle name="40% - Accent2 2 2 76" xfId="21511" xr:uid="{00000000-0005-0000-0000-000006540000}"/>
    <cellStyle name="40% - Accent2 2 2 77" xfId="21512" xr:uid="{00000000-0005-0000-0000-000007540000}"/>
    <cellStyle name="40% - Accent2 2 2 78" xfId="21513" xr:uid="{00000000-0005-0000-0000-000008540000}"/>
    <cellStyle name="40% - Accent2 2 2 79" xfId="21514" xr:uid="{00000000-0005-0000-0000-000009540000}"/>
    <cellStyle name="40% - Accent2 2 2 8" xfId="21515" xr:uid="{00000000-0005-0000-0000-00000A540000}"/>
    <cellStyle name="40% - Accent2 2 2 8 10" xfId="21516" xr:uid="{00000000-0005-0000-0000-00000B540000}"/>
    <cellStyle name="40% - Accent2 2 2 8 11" xfId="21517" xr:uid="{00000000-0005-0000-0000-00000C540000}"/>
    <cellStyle name="40% - Accent2 2 2 8 12" xfId="21518" xr:uid="{00000000-0005-0000-0000-00000D540000}"/>
    <cellStyle name="40% - Accent2 2 2 8 13" xfId="21519" xr:uid="{00000000-0005-0000-0000-00000E540000}"/>
    <cellStyle name="40% - Accent2 2 2 8 14" xfId="21520" xr:uid="{00000000-0005-0000-0000-00000F540000}"/>
    <cellStyle name="40% - Accent2 2 2 8 15" xfId="21521" xr:uid="{00000000-0005-0000-0000-000010540000}"/>
    <cellStyle name="40% - Accent2 2 2 8 16" xfId="21522" xr:uid="{00000000-0005-0000-0000-000011540000}"/>
    <cellStyle name="40% - Accent2 2 2 8 17" xfId="21523" xr:uid="{00000000-0005-0000-0000-000012540000}"/>
    <cellStyle name="40% - Accent2 2 2 8 18" xfId="21524" xr:uid="{00000000-0005-0000-0000-000013540000}"/>
    <cellStyle name="40% - Accent2 2 2 8 19" xfId="21525" xr:uid="{00000000-0005-0000-0000-000014540000}"/>
    <cellStyle name="40% - Accent2 2 2 8 2" xfId="21526" xr:uid="{00000000-0005-0000-0000-000015540000}"/>
    <cellStyle name="40% - Accent2 2 2 8 3" xfId="21527" xr:uid="{00000000-0005-0000-0000-000016540000}"/>
    <cellStyle name="40% - Accent2 2 2 8 4" xfId="21528" xr:uid="{00000000-0005-0000-0000-000017540000}"/>
    <cellStyle name="40% - Accent2 2 2 8 5" xfId="21529" xr:uid="{00000000-0005-0000-0000-000018540000}"/>
    <cellStyle name="40% - Accent2 2 2 8 6" xfId="21530" xr:uid="{00000000-0005-0000-0000-000019540000}"/>
    <cellStyle name="40% - Accent2 2 2 8 7" xfId="21531" xr:uid="{00000000-0005-0000-0000-00001A540000}"/>
    <cellStyle name="40% - Accent2 2 2 8 8" xfId="21532" xr:uid="{00000000-0005-0000-0000-00001B540000}"/>
    <cellStyle name="40% - Accent2 2 2 8 9" xfId="21533" xr:uid="{00000000-0005-0000-0000-00001C540000}"/>
    <cellStyle name="40% - Accent2 2 2 80" xfId="21534" xr:uid="{00000000-0005-0000-0000-00001D540000}"/>
    <cellStyle name="40% - Accent2 2 2 81" xfId="21535" xr:uid="{00000000-0005-0000-0000-00001E540000}"/>
    <cellStyle name="40% - Accent2 2 2 82" xfId="21536" xr:uid="{00000000-0005-0000-0000-00001F540000}"/>
    <cellStyle name="40% - Accent2 2 2 83" xfId="21537" xr:uid="{00000000-0005-0000-0000-000020540000}"/>
    <cellStyle name="40% - Accent2 2 2 84" xfId="21538" xr:uid="{00000000-0005-0000-0000-000021540000}"/>
    <cellStyle name="40% - Accent2 2 2 85" xfId="21539" xr:uid="{00000000-0005-0000-0000-000022540000}"/>
    <cellStyle name="40% - Accent2 2 2 86" xfId="21540" xr:uid="{00000000-0005-0000-0000-000023540000}"/>
    <cellStyle name="40% - Accent2 2 2 87" xfId="21541" xr:uid="{00000000-0005-0000-0000-000024540000}"/>
    <cellStyle name="40% - Accent2 2 2 88" xfId="21542" xr:uid="{00000000-0005-0000-0000-000025540000}"/>
    <cellStyle name="40% - Accent2 2 2 89" xfId="21543" xr:uid="{00000000-0005-0000-0000-000026540000}"/>
    <cellStyle name="40% - Accent2 2 2 9" xfId="21544" xr:uid="{00000000-0005-0000-0000-000027540000}"/>
    <cellStyle name="40% - Accent2 2 2 9 10" xfId="21545" xr:uid="{00000000-0005-0000-0000-000028540000}"/>
    <cellStyle name="40% - Accent2 2 2 9 11" xfId="21546" xr:uid="{00000000-0005-0000-0000-000029540000}"/>
    <cellStyle name="40% - Accent2 2 2 9 12" xfId="21547" xr:uid="{00000000-0005-0000-0000-00002A540000}"/>
    <cellStyle name="40% - Accent2 2 2 9 13" xfId="21548" xr:uid="{00000000-0005-0000-0000-00002B540000}"/>
    <cellStyle name="40% - Accent2 2 2 9 14" xfId="21549" xr:uid="{00000000-0005-0000-0000-00002C540000}"/>
    <cellStyle name="40% - Accent2 2 2 9 15" xfId="21550" xr:uid="{00000000-0005-0000-0000-00002D540000}"/>
    <cellStyle name="40% - Accent2 2 2 9 16" xfId="21551" xr:uid="{00000000-0005-0000-0000-00002E540000}"/>
    <cellStyle name="40% - Accent2 2 2 9 17" xfId="21552" xr:uid="{00000000-0005-0000-0000-00002F540000}"/>
    <cellStyle name="40% - Accent2 2 2 9 18" xfId="21553" xr:uid="{00000000-0005-0000-0000-000030540000}"/>
    <cellStyle name="40% - Accent2 2 2 9 19" xfId="21554" xr:uid="{00000000-0005-0000-0000-000031540000}"/>
    <cellStyle name="40% - Accent2 2 2 9 2" xfId="21555" xr:uid="{00000000-0005-0000-0000-000032540000}"/>
    <cellStyle name="40% - Accent2 2 2 9 3" xfId="21556" xr:uid="{00000000-0005-0000-0000-000033540000}"/>
    <cellStyle name="40% - Accent2 2 2 9 4" xfId="21557" xr:uid="{00000000-0005-0000-0000-000034540000}"/>
    <cellStyle name="40% - Accent2 2 2 9 5" xfId="21558" xr:uid="{00000000-0005-0000-0000-000035540000}"/>
    <cellStyle name="40% - Accent2 2 2 9 6" xfId="21559" xr:uid="{00000000-0005-0000-0000-000036540000}"/>
    <cellStyle name="40% - Accent2 2 2 9 7" xfId="21560" xr:uid="{00000000-0005-0000-0000-000037540000}"/>
    <cellStyle name="40% - Accent2 2 2 9 8" xfId="21561" xr:uid="{00000000-0005-0000-0000-000038540000}"/>
    <cellStyle name="40% - Accent2 2 2 9 9" xfId="21562" xr:uid="{00000000-0005-0000-0000-000039540000}"/>
    <cellStyle name="40% - Accent2 2 2 90" xfId="21563" xr:uid="{00000000-0005-0000-0000-00003A540000}"/>
    <cellStyle name="40% - Accent2 2 2 91" xfId="21564" xr:uid="{00000000-0005-0000-0000-00003B540000}"/>
    <cellStyle name="40% - Accent2 2 2 92" xfId="21565" xr:uid="{00000000-0005-0000-0000-00003C540000}"/>
    <cellStyle name="40% - Accent2 2 2 93" xfId="21566" xr:uid="{00000000-0005-0000-0000-00003D540000}"/>
    <cellStyle name="40% - Accent2 2 20" xfId="21567" xr:uid="{00000000-0005-0000-0000-00003E540000}"/>
    <cellStyle name="40% - Accent2 2 20 10" xfId="21568" xr:uid="{00000000-0005-0000-0000-00003F540000}"/>
    <cellStyle name="40% - Accent2 2 20 11" xfId="21569" xr:uid="{00000000-0005-0000-0000-000040540000}"/>
    <cellStyle name="40% - Accent2 2 20 12" xfId="21570" xr:uid="{00000000-0005-0000-0000-000041540000}"/>
    <cellStyle name="40% - Accent2 2 20 13" xfId="21571" xr:uid="{00000000-0005-0000-0000-000042540000}"/>
    <cellStyle name="40% - Accent2 2 20 14" xfId="21572" xr:uid="{00000000-0005-0000-0000-000043540000}"/>
    <cellStyle name="40% - Accent2 2 20 15" xfId="21573" xr:uid="{00000000-0005-0000-0000-000044540000}"/>
    <cellStyle name="40% - Accent2 2 20 16" xfId="21574" xr:uid="{00000000-0005-0000-0000-000045540000}"/>
    <cellStyle name="40% - Accent2 2 20 17" xfId="21575" xr:uid="{00000000-0005-0000-0000-000046540000}"/>
    <cellStyle name="40% - Accent2 2 20 18" xfId="21576" xr:uid="{00000000-0005-0000-0000-000047540000}"/>
    <cellStyle name="40% - Accent2 2 20 19" xfId="21577" xr:uid="{00000000-0005-0000-0000-000048540000}"/>
    <cellStyle name="40% - Accent2 2 20 2" xfId="21578" xr:uid="{00000000-0005-0000-0000-000049540000}"/>
    <cellStyle name="40% - Accent2 2 20 3" xfId="21579" xr:uid="{00000000-0005-0000-0000-00004A540000}"/>
    <cellStyle name="40% - Accent2 2 20 4" xfId="21580" xr:uid="{00000000-0005-0000-0000-00004B540000}"/>
    <cellStyle name="40% - Accent2 2 20 5" xfId="21581" xr:uid="{00000000-0005-0000-0000-00004C540000}"/>
    <cellStyle name="40% - Accent2 2 20 6" xfId="21582" xr:uid="{00000000-0005-0000-0000-00004D540000}"/>
    <cellStyle name="40% - Accent2 2 20 7" xfId="21583" xr:uid="{00000000-0005-0000-0000-00004E540000}"/>
    <cellStyle name="40% - Accent2 2 20 8" xfId="21584" xr:uid="{00000000-0005-0000-0000-00004F540000}"/>
    <cellStyle name="40% - Accent2 2 20 9" xfId="21585" xr:uid="{00000000-0005-0000-0000-000050540000}"/>
    <cellStyle name="40% - Accent2 2 21" xfId="21586" xr:uid="{00000000-0005-0000-0000-000051540000}"/>
    <cellStyle name="40% - Accent2 2 21 10" xfId="21587" xr:uid="{00000000-0005-0000-0000-000052540000}"/>
    <cellStyle name="40% - Accent2 2 21 11" xfId="21588" xr:uid="{00000000-0005-0000-0000-000053540000}"/>
    <cellStyle name="40% - Accent2 2 21 12" xfId="21589" xr:uid="{00000000-0005-0000-0000-000054540000}"/>
    <cellStyle name="40% - Accent2 2 21 13" xfId="21590" xr:uid="{00000000-0005-0000-0000-000055540000}"/>
    <cellStyle name="40% - Accent2 2 21 14" xfId="21591" xr:uid="{00000000-0005-0000-0000-000056540000}"/>
    <cellStyle name="40% - Accent2 2 21 15" xfId="21592" xr:uid="{00000000-0005-0000-0000-000057540000}"/>
    <cellStyle name="40% - Accent2 2 21 16" xfId="21593" xr:uid="{00000000-0005-0000-0000-000058540000}"/>
    <cellStyle name="40% - Accent2 2 21 17" xfId="21594" xr:uid="{00000000-0005-0000-0000-000059540000}"/>
    <cellStyle name="40% - Accent2 2 21 18" xfId="21595" xr:uid="{00000000-0005-0000-0000-00005A540000}"/>
    <cellStyle name="40% - Accent2 2 21 19" xfId="21596" xr:uid="{00000000-0005-0000-0000-00005B540000}"/>
    <cellStyle name="40% - Accent2 2 21 2" xfId="21597" xr:uid="{00000000-0005-0000-0000-00005C540000}"/>
    <cellStyle name="40% - Accent2 2 21 3" xfId="21598" xr:uid="{00000000-0005-0000-0000-00005D540000}"/>
    <cellStyle name="40% - Accent2 2 21 4" xfId="21599" xr:uid="{00000000-0005-0000-0000-00005E540000}"/>
    <cellStyle name="40% - Accent2 2 21 5" xfId="21600" xr:uid="{00000000-0005-0000-0000-00005F540000}"/>
    <cellStyle name="40% - Accent2 2 21 6" xfId="21601" xr:uid="{00000000-0005-0000-0000-000060540000}"/>
    <cellStyle name="40% - Accent2 2 21 7" xfId="21602" xr:uid="{00000000-0005-0000-0000-000061540000}"/>
    <cellStyle name="40% - Accent2 2 21 8" xfId="21603" xr:uid="{00000000-0005-0000-0000-000062540000}"/>
    <cellStyle name="40% - Accent2 2 21 9" xfId="21604" xr:uid="{00000000-0005-0000-0000-000063540000}"/>
    <cellStyle name="40% - Accent2 2 22" xfId="21605" xr:uid="{00000000-0005-0000-0000-000064540000}"/>
    <cellStyle name="40% - Accent2 2 22 10" xfId="21606" xr:uid="{00000000-0005-0000-0000-000065540000}"/>
    <cellStyle name="40% - Accent2 2 22 11" xfId="21607" xr:uid="{00000000-0005-0000-0000-000066540000}"/>
    <cellStyle name="40% - Accent2 2 22 12" xfId="21608" xr:uid="{00000000-0005-0000-0000-000067540000}"/>
    <cellStyle name="40% - Accent2 2 22 13" xfId="21609" xr:uid="{00000000-0005-0000-0000-000068540000}"/>
    <cellStyle name="40% - Accent2 2 22 14" xfId="21610" xr:uid="{00000000-0005-0000-0000-000069540000}"/>
    <cellStyle name="40% - Accent2 2 22 15" xfId="21611" xr:uid="{00000000-0005-0000-0000-00006A540000}"/>
    <cellStyle name="40% - Accent2 2 22 16" xfId="21612" xr:uid="{00000000-0005-0000-0000-00006B540000}"/>
    <cellStyle name="40% - Accent2 2 22 17" xfId="21613" xr:uid="{00000000-0005-0000-0000-00006C540000}"/>
    <cellStyle name="40% - Accent2 2 22 18" xfId="21614" xr:uid="{00000000-0005-0000-0000-00006D540000}"/>
    <cellStyle name="40% - Accent2 2 22 19" xfId="21615" xr:uid="{00000000-0005-0000-0000-00006E540000}"/>
    <cellStyle name="40% - Accent2 2 22 2" xfId="21616" xr:uid="{00000000-0005-0000-0000-00006F540000}"/>
    <cellStyle name="40% - Accent2 2 22 3" xfId="21617" xr:uid="{00000000-0005-0000-0000-000070540000}"/>
    <cellStyle name="40% - Accent2 2 22 4" xfId="21618" xr:uid="{00000000-0005-0000-0000-000071540000}"/>
    <cellStyle name="40% - Accent2 2 22 5" xfId="21619" xr:uid="{00000000-0005-0000-0000-000072540000}"/>
    <cellStyle name="40% - Accent2 2 22 6" xfId="21620" xr:uid="{00000000-0005-0000-0000-000073540000}"/>
    <cellStyle name="40% - Accent2 2 22 7" xfId="21621" xr:uid="{00000000-0005-0000-0000-000074540000}"/>
    <cellStyle name="40% - Accent2 2 22 8" xfId="21622" xr:uid="{00000000-0005-0000-0000-000075540000}"/>
    <cellStyle name="40% - Accent2 2 22 9" xfId="21623" xr:uid="{00000000-0005-0000-0000-000076540000}"/>
    <cellStyle name="40% - Accent2 2 23" xfId="21624" xr:uid="{00000000-0005-0000-0000-000077540000}"/>
    <cellStyle name="40% - Accent2 2 23 10" xfId="21625" xr:uid="{00000000-0005-0000-0000-000078540000}"/>
    <cellStyle name="40% - Accent2 2 23 11" xfId="21626" xr:uid="{00000000-0005-0000-0000-000079540000}"/>
    <cellStyle name="40% - Accent2 2 23 12" xfId="21627" xr:uid="{00000000-0005-0000-0000-00007A540000}"/>
    <cellStyle name="40% - Accent2 2 23 13" xfId="21628" xr:uid="{00000000-0005-0000-0000-00007B540000}"/>
    <cellStyle name="40% - Accent2 2 23 14" xfId="21629" xr:uid="{00000000-0005-0000-0000-00007C540000}"/>
    <cellStyle name="40% - Accent2 2 23 15" xfId="21630" xr:uid="{00000000-0005-0000-0000-00007D540000}"/>
    <cellStyle name="40% - Accent2 2 23 16" xfId="21631" xr:uid="{00000000-0005-0000-0000-00007E540000}"/>
    <cellStyle name="40% - Accent2 2 23 17" xfId="21632" xr:uid="{00000000-0005-0000-0000-00007F540000}"/>
    <cellStyle name="40% - Accent2 2 23 18" xfId="21633" xr:uid="{00000000-0005-0000-0000-000080540000}"/>
    <cellStyle name="40% - Accent2 2 23 19" xfId="21634" xr:uid="{00000000-0005-0000-0000-000081540000}"/>
    <cellStyle name="40% - Accent2 2 23 2" xfId="21635" xr:uid="{00000000-0005-0000-0000-000082540000}"/>
    <cellStyle name="40% - Accent2 2 23 3" xfId="21636" xr:uid="{00000000-0005-0000-0000-000083540000}"/>
    <cellStyle name="40% - Accent2 2 23 4" xfId="21637" xr:uid="{00000000-0005-0000-0000-000084540000}"/>
    <cellStyle name="40% - Accent2 2 23 5" xfId="21638" xr:uid="{00000000-0005-0000-0000-000085540000}"/>
    <cellStyle name="40% - Accent2 2 23 6" xfId="21639" xr:uid="{00000000-0005-0000-0000-000086540000}"/>
    <cellStyle name="40% - Accent2 2 23 7" xfId="21640" xr:uid="{00000000-0005-0000-0000-000087540000}"/>
    <cellStyle name="40% - Accent2 2 23 8" xfId="21641" xr:uid="{00000000-0005-0000-0000-000088540000}"/>
    <cellStyle name="40% - Accent2 2 23 9" xfId="21642" xr:uid="{00000000-0005-0000-0000-000089540000}"/>
    <cellStyle name="40% - Accent2 2 24" xfId="21643" xr:uid="{00000000-0005-0000-0000-00008A540000}"/>
    <cellStyle name="40% - Accent2 2 24 10" xfId="21644" xr:uid="{00000000-0005-0000-0000-00008B540000}"/>
    <cellStyle name="40% - Accent2 2 24 11" xfId="21645" xr:uid="{00000000-0005-0000-0000-00008C540000}"/>
    <cellStyle name="40% - Accent2 2 24 12" xfId="21646" xr:uid="{00000000-0005-0000-0000-00008D540000}"/>
    <cellStyle name="40% - Accent2 2 24 13" xfId="21647" xr:uid="{00000000-0005-0000-0000-00008E540000}"/>
    <cellStyle name="40% - Accent2 2 24 14" xfId="21648" xr:uid="{00000000-0005-0000-0000-00008F540000}"/>
    <cellStyle name="40% - Accent2 2 24 15" xfId="21649" xr:uid="{00000000-0005-0000-0000-000090540000}"/>
    <cellStyle name="40% - Accent2 2 24 16" xfId="21650" xr:uid="{00000000-0005-0000-0000-000091540000}"/>
    <cellStyle name="40% - Accent2 2 24 17" xfId="21651" xr:uid="{00000000-0005-0000-0000-000092540000}"/>
    <cellStyle name="40% - Accent2 2 24 18" xfId="21652" xr:uid="{00000000-0005-0000-0000-000093540000}"/>
    <cellStyle name="40% - Accent2 2 24 19" xfId="21653" xr:uid="{00000000-0005-0000-0000-000094540000}"/>
    <cellStyle name="40% - Accent2 2 24 2" xfId="21654" xr:uid="{00000000-0005-0000-0000-000095540000}"/>
    <cellStyle name="40% - Accent2 2 24 3" xfId="21655" xr:uid="{00000000-0005-0000-0000-000096540000}"/>
    <cellStyle name="40% - Accent2 2 24 4" xfId="21656" xr:uid="{00000000-0005-0000-0000-000097540000}"/>
    <cellStyle name="40% - Accent2 2 24 5" xfId="21657" xr:uid="{00000000-0005-0000-0000-000098540000}"/>
    <cellStyle name="40% - Accent2 2 24 6" xfId="21658" xr:uid="{00000000-0005-0000-0000-000099540000}"/>
    <cellStyle name="40% - Accent2 2 24 7" xfId="21659" xr:uid="{00000000-0005-0000-0000-00009A540000}"/>
    <cellStyle name="40% - Accent2 2 24 8" xfId="21660" xr:uid="{00000000-0005-0000-0000-00009B540000}"/>
    <cellStyle name="40% - Accent2 2 24 9" xfId="21661" xr:uid="{00000000-0005-0000-0000-00009C540000}"/>
    <cellStyle name="40% - Accent2 2 25" xfId="21662" xr:uid="{00000000-0005-0000-0000-00009D540000}"/>
    <cellStyle name="40% - Accent2 2 25 10" xfId="21663" xr:uid="{00000000-0005-0000-0000-00009E540000}"/>
    <cellStyle name="40% - Accent2 2 25 11" xfId="21664" xr:uid="{00000000-0005-0000-0000-00009F540000}"/>
    <cellStyle name="40% - Accent2 2 25 12" xfId="21665" xr:uid="{00000000-0005-0000-0000-0000A0540000}"/>
    <cellStyle name="40% - Accent2 2 25 13" xfId="21666" xr:uid="{00000000-0005-0000-0000-0000A1540000}"/>
    <cellStyle name="40% - Accent2 2 25 14" xfId="21667" xr:uid="{00000000-0005-0000-0000-0000A2540000}"/>
    <cellStyle name="40% - Accent2 2 25 15" xfId="21668" xr:uid="{00000000-0005-0000-0000-0000A3540000}"/>
    <cellStyle name="40% - Accent2 2 25 16" xfId="21669" xr:uid="{00000000-0005-0000-0000-0000A4540000}"/>
    <cellStyle name="40% - Accent2 2 25 17" xfId="21670" xr:uid="{00000000-0005-0000-0000-0000A5540000}"/>
    <cellStyle name="40% - Accent2 2 25 18" xfId="21671" xr:uid="{00000000-0005-0000-0000-0000A6540000}"/>
    <cellStyle name="40% - Accent2 2 25 19" xfId="21672" xr:uid="{00000000-0005-0000-0000-0000A7540000}"/>
    <cellStyle name="40% - Accent2 2 25 2" xfId="21673" xr:uid="{00000000-0005-0000-0000-0000A8540000}"/>
    <cellStyle name="40% - Accent2 2 25 3" xfId="21674" xr:uid="{00000000-0005-0000-0000-0000A9540000}"/>
    <cellStyle name="40% - Accent2 2 25 4" xfId="21675" xr:uid="{00000000-0005-0000-0000-0000AA540000}"/>
    <cellStyle name="40% - Accent2 2 25 5" xfId="21676" xr:uid="{00000000-0005-0000-0000-0000AB540000}"/>
    <cellStyle name="40% - Accent2 2 25 6" xfId="21677" xr:uid="{00000000-0005-0000-0000-0000AC540000}"/>
    <cellStyle name="40% - Accent2 2 25 7" xfId="21678" xr:uid="{00000000-0005-0000-0000-0000AD540000}"/>
    <cellStyle name="40% - Accent2 2 25 8" xfId="21679" xr:uid="{00000000-0005-0000-0000-0000AE540000}"/>
    <cellStyle name="40% - Accent2 2 25 9" xfId="21680" xr:uid="{00000000-0005-0000-0000-0000AF540000}"/>
    <cellStyle name="40% - Accent2 2 26" xfId="21681" xr:uid="{00000000-0005-0000-0000-0000B0540000}"/>
    <cellStyle name="40% - Accent2 2 26 10" xfId="21682" xr:uid="{00000000-0005-0000-0000-0000B1540000}"/>
    <cellStyle name="40% - Accent2 2 26 11" xfId="21683" xr:uid="{00000000-0005-0000-0000-0000B2540000}"/>
    <cellStyle name="40% - Accent2 2 26 12" xfId="21684" xr:uid="{00000000-0005-0000-0000-0000B3540000}"/>
    <cellStyle name="40% - Accent2 2 26 13" xfId="21685" xr:uid="{00000000-0005-0000-0000-0000B4540000}"/>
    <cellStyle name="40% - Accent2 2 26 14" xfId="21686" xr:uid="{00000000-0005-0000-0000-0000B5540000}"/>
    <cellStyle name="40% - Accent2 2 26 15" xfId="21687" xr:uid="{00000000-0005-0000-0000-0000B6540000}"/>
    <cellStyle name="40% - Accent2 2 26 16" xfId="21688" xr:uid="{00000000-0005-0000-0000-0000B7540000}"/>
    <cellStyle name="40% - Accent2 2 26 17" xfId="21689" xr:uid="{00000000-0005-0000-0000-0000B8540000}"/>
    <cellStyle name="40% - Accent2 2 26 18" xfId="21690" xr:uid="{00000000-0005-0000-0000-0000B9540000}"/>
    <cellStyle name="40% - Accent2 2 26 19" xfId="21691" xr:uid="{00000000-0005-0000-0000-0000BA540000}"/>
    <cellStyle name="40% - Accent2 2 26 2" xfId="21692" xr:uid="{00000000-0005-0000-0000-0000BB540000}"/>
    <cellStyle name="40% - Accent2 2 26 3" xfId="21693" xr:uid="{00000000-0005-0000-0000-0000BC540000}"/>
    <cellStyle name="40% - Accent2 2 26 4" xfId="21694" xr:uid="{00000000-0005-0000-0000-0000BD540000}"/>
    <cellStyle name="40% - Accent2 2 26 5" xfId="21695" xr:uid="{00000000-0005-0000-0000-0000BE540000}"/>
    <cellStyle name="40% - Accent2 2 26 6" xfId="21696" xr:uid="{00000000-0005-0000-0000-0000BF540000}"/>
    <cellStyle name="40% - Accent2 2 26 7" xfId="21697" xr:uid="{00000000-0005-0000-0000-0000C0540000}"/>
    <cellStyle name="40% - Accent2 2 26 8" xfId="21698" xr:uid="{00000000-0005-0000-0000-0000C1540000}"/>
    <cellStyle name="40% - Accent2 2 26 9" xfId="21699" xr:uid="{00000000-0005-0000-0000-0000C2540000}"/>
    <cellStyle name="40% - Accent2 2 27" xfId="21700" xr:uid="{00000000-0005-0000-0000-0000C3540000}"/>
    <cellStyle name="40% - Accent2 2 27 10" xfId="21701" xr:uid="{00000000-0005-0000-0000-0000C4540000}"/>
    <cellStyle name="40% - Accent2 2 27 11" xfId="21702" xr:uid="{00000000-0005-0000-0000-0000C5540000}"/>
    <cellStyle name="40% - Accent2 2 27 12" xfId="21703" xr:uid="{00000000-0005-0000-0000-0000C6540000}"/>
    <cellStyle name="40% - Accent2 2 27 13" xfId="21704" xr:uid="{00000000-0005-0000-0000-0000C7540000}"/>
    <cellStyle name="40% - Accent2 2 27 14" xfId="21705" xr:uid="{00000000-0005-0000-0000-0000C8540000}"/>
    <cellStyle name="40% - Accent2 2 27 15" xfId="21706" xr:uid="{00000000-0005-0000-0000-0000C9540000}"/>
    <cellStyle name="40% - Accent2 2 27 16" xfId="21707" xr:uid="{00000000-0005-0000-0000-0000CA540000}"/>
    <cellStyle name="40% - Accent2 2 27 17" xfId="21708" xr:uid="{00000000-0005-0000-0000-0000CB540000}"/>
    <cellStyle name="40% - Accent2 2 27 18" xfId="21709" xr:uid="{00000000-0005-0000-0000-0000CC540000}"/>
    <cellStyle name="40% - Accent2 2 27 19" xfId="21710" xr:uid="{00000000-0005-0000-0000-0000CD540000}"/>
    <cellStyle name="40% - Accent2 2 27 2" xfId="21711" xr:uid="{00000000-0005-0000-0000-0000CE540000}"/>
    <cellStyle name="40% - Accent2 2 27 3" xfId="21712" xr:uid="{00000000-0005-0000-0000-0000CF540000}"/>
    <cellStyle name="40% - Accent2 2 27 4" xfId="21713" xr:uid="{00000000-0005-0000-0000-0000D0540000}"/>
    <cellStyle name="40% - Accent2 2 27 5" xfId="21714" xr:uid="{00000000-0005-0000-0000-0000D1540000}"/>
    <cellStyle name="40% - Accent2 2 27 6" xfId="21715" xr:uid="{00000000-0005-0000-0000-0000D2540000}"/>
    <cellStyle name="40% - Accent2 2 27 7" xfId="21716" xr:uid="{00000000-0005-0000-0000-0000D3540000}"/>
    <cellStyle name="40% - Accent2 2 27 8" xfId="21717" xr:uid="{00000000-0005-0000-0000-0000D4540000}"/>
    <cellStyle name="40% - Accent2 2 27 9" xfId="21718" xr:uid="{00000000-0005-0000-0000-0000D5540000}"/>
    <cellStyle name="40% - Accent2 2 28" xfId="21719" xr:uid="{00000000-0005-0000-0000-0000D6540000}"/>
    <cellStyle name="40% - Accent2 2 28 10" xfId="21720" xr:uid="{00000000-0005-0000-0000-0000D7540000}"/>
    <cellStyle name="40% - Accent2 2 28 11" xfId="21721" xr:uid="{00000000-0005-0000-0000-0000D8540000}"/>
    <cellStyle name="40% - Accent2 2 28 12" xfId="21722" xr:uid="{00000000-0005-0000-0000-0000D9540000}"/>
    <cellStyle name="40% - Accent2 2 28 13" xfId="21723" xr:uid="{00000000-0005-0000-0000-0000DA540000}"/>
    <cellStyle name="40% - Accent2 2 28 14" xfId="21724" xr:uid="{00000000-0005-0000-0000-0000DB540000}"/>
    <cellStyle name="40% - Accent2 2 28 15" xfId="21725" xr:uid="{00000000-0005-0000-0000-0000DC540000}"/>
    <cellStyle name="40% - Accent2 2 28 16" xfId="21726" xr:uid="{00000000-0005-0000-0000-0000DD540000}"/>
    <cellStyle name="40% - Accent2 2 28 17" xfId="21727" xr:uid="{00000000-0005-0000-0000-0000DE540000}"/>
    <cellStyle name="40% - Accent2 2 28 18" xfId="21728" xr:uid="{00000000-0005-0000-0000-0000DF540000}"/>
    <cellStyle name="40% - Accent2 2 28 19" xfId="21729" xr:uid="{00000000-0005-0000-0000-0000E0540000}"/>
    <cellStyle name="40% - Accent2 2 28 2" xfId="21730" xr:uid="{00000000-0005-0000-0000-0000E1540000}"/>
    <cellStyle name="40% - Accent2 2 28 3" xfId="21731" xr:uid="{00000000-0005-0000-0000-0000E2540000}"/>
    <cellStyle name="40% - Accent2 2 28 4" xfId="21732" xr:uid="{00000000-0005-0000-0000-0000E3540000}"/>
    <cellStyle name="40% - Accent2 2 28 5" xfId="21733" xr:uid="{00000000-0005-0000-0000-0000E4540000}"/>
    <cellStyle name="40% - Accent2 2 28 6" xfId="21734" xr:uid="{00000000-0005-0000-0000-0000E5540000}"/>
    <cellStyle name="40% - Accent2 2 28 7" xfId="21735" xr:uid="{00000000-0005-0000-0000-0000E6540000}"/>
    <cellStyle name="40% - Accent2 2 28 8" xfId="21736" xr:uid="{00000000-0005-0000-0000-0000E7540000}"/>
    <cellStyle name="40% - Accent2 2 28 9" xfId="21737" xr:uid="{00000000-0005-0000-0000-0000E8540000}"/>
    <cellStyle name="40% - Accent2 2 29" xfId="21738" xr:uid="{00000000-0005-0000-0000-0000E9540000}"/>
    <cellStyle name="40% - Accent2 2 29 10" xfId="21739" xr:uid="{00000000-0005-0000-0000-0000EA540000}"/>
    <cellStyle name="40% - Accent2 2 29 11" xfId="21740" xr:uid="{00000000-0005-0000-0000-0000EB540000}"/>
    <cellStyle name="40% - Accent2 2 29 12" xfId="21741" xr:uid="{00000000-0005-0000-0000-0000EC540000}"/>
    <cellStyle name="40% - Accent2 2 29 13" xfId="21742" xr:uid="{00000000-0005-0000-0000-0000ED540000}"/>
    <cellStyle name="40% - Accent2 2 29 14" xfId="21743" xr:uid="{00000000-0005-0000-0000-0000EE540000}"/>
    <cellStyle name="40% - Accent2 2 29 15" xfId="21744" xr:uid="{00000000-0005-0000-0000-0000EF540000}"/>
    <cellStyle name="40% - Accent2 2 29 16" xfId="21745" xr:uid="{00000000-0005-0000-0000-0000F0540000}"/>
    <cellStyle name="40% - Accent2 2 29 17" xfId="21746" xr:uid="{00000000-0005-0000-0000-0000F1540000}"/>
    <cellStyle name="40% - Accent2 2 29 18" xfId="21747" xr:uid="{00000000-0005-0000-0000-0000F2540000}"/>
    <cellStyle name="40% - Accent2 2 29 19" xfId="21748" xr:uid="{00000000-0005-0000-0000-0000F3540000}"/>
    <cellStyle name="40% - Accent2 2 29 2" xfId="21749" xr:uid="{00000000-0005-0000-0000-0000F4540000}"/>
    <cellStyle name="40% - Accent2 2 29 3" xfId="21750" xr:uid="{00000000-0005-0000-0000-0000F5540000}"/>
    <cellStyle name="40% - Accent2 2 29 4" xfId="21751" xr:uid="{00000000-0005-0000-0000-0000F6540000}"/>
    <cellStyle name="40% - Accent2 2 29 5" xfId="21752" xr:uid="{00000000-0005-0000-0000-0000F7540000}"/>
    <cellStyle name="40% - Accent2 2 29 6" xfId="21753" xr:uid="{00000000-0005-0000-0000-0000F8540000}"/>
    <cellStyle name="40% - Accent2 2 29 7" xfId="21754" xr:uid="{00000000-0005-0000-0000-0000F9540000}"/>
    <cellStyle name="40% - Accent2 2 29 8" xfId="21755" xr:uid="{00000000-0005-0000-0000-0000FA540000}"/>
    <cellStyle name="40% - Accent2 2 29 9" xfId="21756" xr:uid="{00000000-0005-0000-0000-0000FB540000}"/>
    <cellStyle name="40% - Accent2 2 3" xfId="21757" xr:uid="{00000000-0005-0000-0000-0000FC540000}"/>
    <cellStyle name="40% - Accent2 2 3 10" xfId="21758" xr:uid="{00000000-0005-0000-0000-0000FD540000}"/>
    <cellStyle name="40% - Accent2 2 3 11" xfId="21759" xr:uid="{00000000-0005-0000-0000-0000FE540000}"/>
    <cellStyle name="40% - Accent2 2 3 12" xfId="21760" xr:uid="{00000000-0005-0000-0000-0000FF540000}"/>
    <cellStyle name="40% - Accent2 2 3 13" xfId="21761" xr:uid="{00000000-0005-0000-0000-000000550000}"/>
    <cellStyle name="40% - Accent2 2 3 14" xfId="21762" xr:uid="{00000000-0005-0000-0000-000001550000}"/>
    <cellStyle name="40% - Accent2 2 3 15" xfId="21763" xr:uid="{00000000-0005-0000-0000-000002550000}"/>
    <cellStyle name="40% - Accent2 2 3 16" xfId="21764" xr:uid="{00000000-0005-0000-0000-000003550000}"/>
    <cellStyle name="40% - Accent2 2 3 17" xfId="21765" xr:uid="{00000000-0005-0000-0000-000004550000}"/>
    <cellStyle name="40% - Accent2 2 3 18" xfId="21766" xr:uid="{00000000-0005-0000-0000-000005550000}"/>
    <cellStyle name="40% - Accent2 2 3 19" xfId="21767" xr:uid="{00000000-0005-0000-0000-000006550000}"/>
    <cellStyle name="40% - Accent2 2 3 2" xfId="21768" xr:uid="{00000000-0005-0000-0000-000007550000}"/>
    <cellStyle name="40% - Accent2 2 3 3" xfId="21769" xr:uid="{00000000-0005-0000-0000-000008550000}"/>
    <cellStyle name="40% - Accent2 2 3 4" xfId="21770" xr:uid="{00000000-0005-0000-0000-000009550000}"/>
    <cellStyle name="40% - Accent2 2 3 5" xfId="21771" xr:uid="{00000000-0005-0000-0000-00000A550000}"/>
    <cellStyle name="40% - Accent2 2 3 6" xfId="21772" xr:uid="{00000000-0005-0000-0000-00000B550000}"/>
    <cellStyle name="40% - Accent2 2 3 7" xfId="21773" xr:uid="{00000000-0005-0000-0000-00000C550000}"/>
    <cellStyle name="40% - Accent2 2 3 8" xfId="21774" xr:uid="{00000000-0005-0000-0000-00000D550000}"/>
    <cellStyle name="40% - Accent2 2 3 9" xfId="21775" xr:uid="{00000000-0005-0000-0000-00000E550000}"/>
    <cellStyle name="40% - Accent2 2 30" xfId="21776" xr:uid="{00000000-0005-0000-0000-00000F550000}"/>
    <cellStyle name="40% - Accent2 2 30 10" xfId="21777" xr:uid="{00000000-0005-0000-0000-000010550000}"/>
    <cellStyle name="40% - Accent2 2 30 11" xfId="21778" xr:uid="{00000000-0005-0000-0000-000011550000}"/>
    <cellStyle name="40% - Accent2 2 30 12" xfId="21779" xr:uid="{00000000-0005-0000-0000-000012550000}"/>
    <cellStyle name="40% - Accent2 2 30 13" xfId="21780" xr:uid="{00000000-0005-0000-0000-000013550000}"/>
    <cellStyle name="40% - Accent2 2 30 14" xfId="21781" xr:uid="{00000000-0005-0000-0000-000014550000}"/>
    <cellStyle name="40% - Accent2 2 30 15" xfId="21782" xr:uid="{00000000-0005-0000-0000-000015550000}"/>
    <cellStyle name="40% - Accent2 2 30 16" xfId="21783" xr:uid="{00000000-0005-0000-0000-000016550000}"/>
    <cellStyle name="40% - Accent2 2 30 17" xfId="21784" xr:uid="{00000000-0005-0000-0000-000017550000}"/>
    <cellStyle name="40% - Accent2 2 30 18" xfId="21785" xr:uid="{00000000-0005-0000-0000-000018550000}"/>
    <cellStyle name="40% - Accent2 2 30 19" xfId="21786" xr:uid="{00000000-0005-0000-0000-000019550000}"/>
    <cellStyle name="40% - Accent2 2 30 2" xfId="21787" xr:uid="{00000000-0005-0000-0000-00001A550000}"/>
    <cellStyle name="40% - Accent2 2 30 3" xfId="21788" xr:uid="{00000000-0005-0000-0000-00001B550000}"/>
    <cellStyle name="40% - Accent2 2 30 4" xfId="21789" xr:uid="{00000000-0005-0000-0000-00001C550000}"/>
    <cellStyle name="40% - Accent2 2 30 5" xfId="21790" xr:uid="{00000000-0005-0000-0000-00001D550000}"/>
    <cellStyle name="40% - Accent2 2 30 6" xfId="21791" xr:uid="{00000000-0005-0000-0000-00001E550000}"/>
    <cellStyle name="40% - Accent2 2 30 7" xfId="21792" xr:uid="{00000000-0005-0000-0000-00001F550000}"/>
    <cellStyle name="40% - Accent2 2 30 8" xfId="21793" xr:uid="{00000000-0005-0000-0000-000020550000}"/>
    <cellStyle name="40% - Accent2 2 30 9" xfId="21794" xr:uid="{00000000-0005-0000-0000-000021550000}"/>
    <cellStyle name="40% - Accent2 2 31" xfId="21795" xr:uid="{00000000-0005-0000-0000-000022550000}"/>
    <cellStyle name="40% - Accent2 2 31 10" xfId="21796" xr:uid="{00000000-0005-0000-0000-000023550000}"/>
    <cellStyle name="40% - Accent2 2 31 11" xfId="21797" xr:uid="{00000000-0005-0000-0000-000024550000}"/>
    <cellStyle name="40% - Accent2 2 31 12" xfId="21798" xr:uid="{00000000-0005-0000-0000-000025550000}"/>
    <cellStyle name="40% - Accent2 2 31 13" xfId="21799" xr:uid="{00000000-0005-0000-0000-000026550000}"/>
    <cellStyle name="40% - Accent2 2 31 14" xfId="21800" xr:uid="{00000000-0005-0000-0000-000027550000}"/>
    <cellStyle name="40% - Accent2 2 31 15" xfId="21801" xr:uid="{00000000-0005-0000-0000-000028550000}"/>
    <cellStyle name="40% - Accent2 2 31 16" xfId="21802" xr:uid="{00000000-0005-0000-0000-000029550000}"/>
    <cellStyle name="40% - Accent2 2 31 17" xfId="21803" xr:uid="{00000000-0005-0000-0000-00002A550000}"/>
    <cellStyle name="40% - Accent2 2 31 18" xfId="21804" xr:uid="{00000000-0005-0000-0000-00002B550000}"/>
    <cellStyle name="40% - Accent2 2 31 19" xfId="21805" xr:uid="{00000000-0005-0000-0000-00002C550000}"/>
    <cellStyle name="40% - Accent2 2 31 2" xfId="21806" xr:uid="{00000000-0005-0000-0000-00002D550000}"/>
    <cellStyle name="40% - Accent2 2 31 3" xfId="21807" xr:uid="{00000000-0005-0000-0000-00002E550000}"/>
    <cellStyle name="40% - Accent2 2 31 4" xfId="21808" xr:uid="{00000000-0005-0000-0000-00002F550000}"/>
    <cellStyle name="40% - Accent2 2 31 5" xfId="21809" xr:uid="{00000000-0005-0000-0000-000030550000}"/>
    <cellStyle name="40% - Accent2 2 31 6" xfId="21810" xr:uid="{00000000-0005-0000-0000-000031550000}"/>
    <cellStyle name="40% - Accent2 2 31 7" xfId="21811" xr:uid="{00000000-0005-0000-0000-000032550000}"/>
    <cellStyle name="40% - Accent2 2 31 8" xfId="21812" xr:uid="{00000000-0005-0000-0000-000033550000}"/>
    <cellStyle name="40% - Accent2 2 31 9" xfId="21813" xr:uid="{00000000-0005-0000-0000-000034550000}"/>
    <cellStyle name="40% - Accent2 2 32" xfId="21814" xr:uid="{00000000-0005-0000-0000-000035550000}"/>
    <cellStyle name="40% - Accent2 2 32 10" xfId="21815" xr:uid="{00000000-0005-0000-0000-000036550000}"/>
    <cellStyle name="40% - Accent2 2 32 11" xfId="21816" xr:uid="{00000000-0005-0000-0000-000037550000}"/>
    <cellStyle name="40% - Accent2 2 32 12" xfId="21817" xr:uid="{00000000-0005-0000-0000-000038550000}"/>
    <cellStyle name="40% - Accent2 2 32 13" xfId="21818" xr:uid="{00000000-0005-0000-0000-000039550000}"/>
    <cellStyle name="40% - Accent2 2 32 14" xfId="21819" xr:uid="{00000000-0005-0000-0000-00003A550000}"/>
    <cellStyle name="40% - Accent2 2 32 15" xfId="21820" xr:uid="{00000000-0005-0000-0000-00003B550000}"/>
    <cellStyle name="40% - Accent2 2 32 16" xfId="21821" xr:uid="{00000000-0005-0000-0000-00003C550000}"/>
    <cellStyle name="40% - Accent2 2 32 17" xfId="21822" xr:uid="{00000000-0005-0000-0000-00003D550000}"/>
    <cellStyle name="40% - Accent2 2 32 18" xfId="21823" xr:uid="{00000000-0005-0000-0000-00003E550000}"/>
    <cellStyle name="40% - Accent2 2 32 19" xfId="21824" xr:uid="{00000000-0005-0000-0000-00003F550000}"/>
    <cellStyle name="40% - Accent2 2 32 2" xfId="21825" xr:uid="{00000000-0005-0000-0000-000040550000}"/>
    <cellStyle name="40% - Accent2 2 32 3" xfId="21826" xr:uid="{00000000-0005-0000-0000-000041550000}"/>
    <cellStyle name="40% - Accent2 2 32 4" xfId="21827" xr:uid="{00000000-0005-0000-0000-000042550000}"/>
    <cellStyle name="40% - Accent2 2 32 5" xfId="21828" xr:uid="{00000000-0005-0000-0000-000043550000}"/>
    <cellStyle name="40% - Accent2 2 32 6" xfId="21829" xr:uid="{00000000-0005-0000-0000-000044550000}"/>
    <cellStyle name="40% - Accent2 2 32 7" xfId="21830" xr:uid="{00000000-0005-0000-0000-000045550000}"/>
    <cellStyle name="40% - Accent2 2 32 8" xfId="21831" xr:uid="{00000000-0005-0000-0000-000046550000}"/>
    <cellStyle name="40% - Accent2 2 32 9" xfId="21832" xr:uid="{00000000-0005-0000-0000-000047550000}"/>
    <cellStyle name="40% - Accent2 2 33" xfId="21833" xr:uid="{00000000-0005-0000-0000-000048550000}"/>
    <cellStyle name="40% - Accent2 2 33 10" xfId="21834" xr:uid="{00000000-0005-0000-0000-000049550000}"/>
    <cellStyle name="40% - Accent2 2 33 11" xfId="21835" xr:uid="{00000000-0005-0000-0000-00004A550000}"/>
    <cellStyle name="40% - Accent2 2 33 12" xfId="21836" xr:uid="{00000000-0005-0000-0000-00004B550000}"/>
    <cellStyle name="40% - Accent2 2 33 13" xfId="21837" xr:uid="{00000000-0005-0000-0000-00004C550000}"/>
    <cellStyle name="40% - Accent2 2 33 14" xfId="21838" xr:uid="{00000000-0005-0000-0000-00004D550000}"/>
    <cellStyle name="40% - Accent2 2 33 15" xfId="21839" xr:uid="{00000000-0005-0000-0000-00004E550000}"/>
    <cellStyle name="40% - Accent2 2 33 16" xfId="21840" xr:uid="{00000000-0005-0000-0000-00004F550000}"/>
    <cellStyle name="40% - Accent2 2 33 17" xfId="21841" xr:uid="{00000000-0005-0000-0000-000050550000}"/>
    <cellStyle name="40% - Accent2 2 33 18" xfId="21842" xr:uid="{00000000-0005-0000-0000-000051550000}"/>
    <cellStyle name="40% - Accent2 2 33 19" xfId="21843" xr:uid="{00000000-0005-0000-0000-000052550000}"/>
    <cellStyle name="40% - Accent2 2 33 2" xfId="21844" xr:uid="{00000000-0005-0000-0000-000053550000}"/>
    <cellStyle name="40% - Accent2 2 33 3" xfId="21845" xr:uid="{00000000-0005-0000-0000-000054550000}"/>
    <cellStyle name="40% - Accent2 2 33 4" xfId="21846" xr:uid="{00000000-0005-0000-0000-000055550000}"/>
    <cellStyle name="40% - Accent2 2 33 5" xfId="21847" xr:uid="{00000000-0005-0000-0000-000056550000}"/>
    <cellStyle name="40% - Accent2 2 33 6" xfId="21848" xr:uid="{00000000-0005-0000-0000-000057550000}"/>
    <cellStyle name="40% - Accent2 2 33 7" xfId="21849" xr:uid="{00000000-0005-0000-0000-000058550000}"/>
    <cellStyle name="40% - Accent2 2 33 8" xfId="21850" xr:uid="{00000000-0005-0000-0000-000059550000}"/>
    <cellStyle name="40% - Accent2 2 33 9" xfId="21851" xr:uid="{00000000-0005-0000-0000-00005A550000}"/>
    <cellStyle name="40% - Accent2 2 34" xfId="21852" xr:uid="{00000000-0005-0000-0000-00005B550000}"/>
    <cellStyle name="40% - Accent2 2 34 10" xfId="21853" xr:uid="{00000000-0005-0000-0000-00005C550000}"/>
    <cellStyle name="40% - Accent2 2 34 11" xfId="21854" xr:uid="{00000000-0005-0000-0000-00005D550000}"/>
    <cellStyle name="40% - Accent2 2 34 12" xfId="21855" xr:uid="{00000000-0005-0000-0000-00005E550000}"/>
    <cellStyle name="40% - Accent2 2 34 13" xfId="21856" xr:uid="{00000000-0005-0000-0000-00005F550000}"/>
    <cellStyle name="40% - Accent2 2 34 14" xfId="21857" xr:uid="{00000000-0005-0000-0000-000060550000}"/>
    <cellStyle name="40% - Accent2 2 34 15" xfId="21858" xr:uid="{00000000-0005-0000-0000-000061550000}"/>
    <cellStyle name="40% - Accent2 2 34 16" xfId="21859" xr:uid="{00000000-0005-0000-0000-000062550000}"/>
    <cellStyle name="40% - Accent2 2 34 17" xfId="21860" xr:uid="{00000000-0005-0000-0000-000063550000}"/>
    <cellStyle name="40% - Accent2 2 34 18" xfId="21861" xr:uid="{00000000-0005-0000-0000-000064550000}"/>
    <cellStyle name="40% - Accent2 2 34 19" xfId="21862" xr:uid="{00000000-0005-0000-0000-000065550000}"/>
    <cellStyle name="40% - Accent2 2 34 2" xfId="21863" xr:uid="{00000000-0005-0000-0000-000066550000}"/>
    <cellStyle name="40% - Accent2 2 34 3" xfId="21864" xr:uid="{00000000-0005-0000-0000-000067550000}"/>
    <cellStyle name="40% - Accent2 2 34 4" xfId="21865" xr:uid="{00000000-0005-0000-0000-000068550000}"/>
    <cellStyle name="40% - Accent2 2 34 5" xfId="21866" xr:uid="{00000000-0005-0000-0000-000069550000}"/>
    <cellStyle name="40% - Accent2 2 34 6" xfId="21867" xr:uid="{00000000-0005-0000-0000-00006A550000}"/>
    <cellStyle name="40% - Accent2 2 34 7" xfId="21868" xr:uid="{00000000-0005-0000-0000-00006B550000}"/>
    <cellStyle name="40% - Accent2 2 34 8" xfId="21869" xr:uid="{00000000-0005-0000-0000-00006C550000}"/>
    <cellStyle name="40% - Accent2 2 34 9" xfId="21870" xr:uid="{00000000-0005-0000-0000-00006D550000}"/>
    <cellStyle name="40% - Accent2 2 35" xfId="21871" xr:uid="{00000000-0005-0000-0000-00006E550000}"/>
    <cellStyle name="40% - Accent2 2 35 10" xfId="21872" xr:uid="{00000000-0005-0000-0000-00006F550000}"/>
    <cellStyle name="40% - Accent2 2 35 11" xfId="21873" xr:uid="{00000000-0005-0000-0000-000070550000}"/>
    <cellStyle name="40% - Accent2 2 35 12" xfId="21874" xr:uid="{00000000-0005-0000-0000-000071550000}"/>
    <cellStyle name="40% - Accent2 2 35 13" xfId="21875" xr:uid="{00000000-0005-0000-0000-000072550000}"/>
    <cellStyle name="40% - Accent2 2 35 14" xfId="21876" xr:uid="{00000000-0005-0000-0000-000073550000}"/>
    <cellStyle name="40% - Accent2 2 35 15" xfId="21877" xr:uid="{00000000-0005-0000-0000-000074550000}"/>
    <cellStyle name="40% - Accent2 2 35 16" xfId="21878" xr:uid="{00000000-0005-0000-0000-000075550000}"/>
    <cellStyle name="40% - Accent2 2 35 17" xfId="21879" xr:uid="{00000000-0005-0000-0000-000076550000}"/>
    <cellStyle name="40% - Accent2 2 35 18" xfId="21880" xr:uid="{00000000-0005-0000-0000-000077550000}"/>
    <cellStyle name="40% - Accent2 2 35 19" xfId="21881" xr:uid="{00000000-0005-0000-0000-000078550000}"/>
    <cellStyle name="40% - Accent2 2 35 2" xfId="21882" xr:uid="{00000000-0005-0000-0000-000079550000}"/>
    <cellStyle name="40% - Accent2 2 35 3" xfId="21883" xr:uid="{00000000-0005-0000-0000-00007A550000}"/>
    <cellStyle name="40% - Accent2 2 35 4" xfId="21884" xr:uid="{00000000-0005-0000-0000-00007B550000}"/>
    <cellStyle name="40% - Accent2 2 35 5" xfId="21885" xr:uid="{00000000-0005-0000-0000-00007C550000}"/>
    <cellStyle name="40% - Accent2 2 35 6" xfId="21886" xr:uid="{00000000-0005-0000-0000-00007D550000}"/>
    <cellStyle name="40% - Accent2 2 35 7" xfId="21887" xr:uid="{00000000-0005-0000-0000-00007E550000}"/>
    <cellStyle name="40% - Accent2 2 35 8" xfId="21888" xr:uid="{00000000-0005-0000-0000-00007F550000}"/>
    <cellStyle name="40% - Accent2 2 35 9" xfId="21889" xr:uid="{00000000-0005-0000-0000-000080550000}"/>
    <cellStyle name="40% - Accent2 2 36" xfId="21890" xr:uid="{00000000-0005-0000-0000-000081550000}"/>
    <cellStyle name="40% - Accent2 2 36 10" xfId="21891" xr:uid="{00000000-0005-0000-0000-000082550000}"/>
    <cellStyle name="40% - Accent2 2 36 11" xfId="21892" xr:uid="{00000000-0005-0000-0000-000083550000}"/>
    <cellStyle name="40% - Accent2 2 36 12" xfId="21893" xr:uid="{00000000-0005-0000-0000-000084550000}"/>
    <cellStyle name="40% - Accent2 2 36 13" xfId="21894" xr:uid="{00000000-0005-0000-0000-000085550000}"/>
    <cellStyle name="40% - Accent2 2 36 14" xfId="21895" xr:uid="{00000000-0005-0000-0000-000086550000}"/>
    <cellStyle name="40% - Accent2 2 36 15" xfId="21896" xr:uid="{00000000-0005-0000-0000-000087550000}"/>
    <cellStyle name="40% - Accent2 2 36 16" xfId="21897" xr:uid="{00000000-0005-0000-0000-000088550000}"/>
    <cellStyle name="40% - Accent2 2 36 17" xfId="21898" xr:uid="{00000000-0005-0000-0000-000089550000}"/>
    <cellStyle name="40% - Accent2 2 36 18" xfId="21899" xr:uid="{00000000-0005-0000-0000-00008A550000}"/>
    <cellStyle name="40% - Accent2 2 36 19" xfId="21900" xr:uid="{00000000-0005-0000-0000-00008B550000}"/>
    <cellStyle name="40% - Accent2 2 36 2" xfId="21901" xr:uid="{00000000-0005-0000-0000-00008C550000}"/>
    <cellStyle name="40% - Accent2 2 36 3" xfId="21902" xr:uid="{00000000-0005-0000-0000-00008D550000}"/>
    <cellStyle name="40% - Accent2 2 36 4" xfId="21903" xr:uid="{00000000-0005-0000-0000-00008E550000}"/>
    <cellStyle name="40% - Accent2 2 36 5" xfId="21904" xr:uid="{00000000-0005-0000-0000-00008F550000}"/>
    <cellStyle name="40% - Accent2 2 36 6" xfId="21905" xr:uid="{00000000-0005-0000-0000-000090550000}"/>
    <cellStyle name="40% - Accent2 2 36 7" xfId="21906" xr:uid="{00000000-0005-0000-0000-000091550000}"/>
    <cellStyle name="40% - Accent2 2 36 8" xfId="21907" xr:uid="{00000000-0005-0000-0000-000092550000}"/>
    <cellStyle name="40% - Accent2 2 36 9" xfId="21908" xr:uid="{00000000-0005-0000-0000-000093550000}"/>
    <cellStyle name="40% - Accent2 2 37" xfId="21909" xr:uid="{00000000-0005-0000-0000-000094550000}"/>
    <cellStyle name="40% - Accent2 2 37 10" xfId="21910" xr:uid="{00000000-0005-0000-0000-000095550000}"/>
    <cellStyle name="40% - Accent2 2 37 11" xfId="21911" xr:uid="{00000000-0005-0000-0000-000096550000}"/>
    <cellStyle name="40% - Accent2 2 37 12" xfId="21912" xr:uid="{00000000-0005-0000-0000-000097550000}"/>
    <cellStyle name="40% - Accent2 2 37 13" xfId="21913" xr:uid="{00000000-0005-0000-0000-000098550000}"/>
    <cellStyle name="40% - Accent2 2 37 14" xfId="21914" xr:uid="{00000000-0005-0000-0000-000099550000}"/>
    <cellStyle name="40% - Accent2 2 37 15" xfId="21915" xr:uid="{00000000-0005-0000-0000-00009A550000}"/>
    <cellStyle name="40% - Accent2 2 37 16" xfId="21916" xr:uid="{00000000-0005-0000-0000-00009B550000}"/>
    <cellStyle name="40% - Accent2 2 37 17" xfId="21917" xr:uid="{00000000-0005-0000-0000-00009C550000}"/>
    <cellStyle name="40% - Accent2 2 37 18" xfId="21918" xr:uid="{00000000-0005-0000-0000-00009D550000}"/>
    <cellStyle name="40% - Accent2 2 37 19" xfId="21919" xr:uid="{00000000-0005-0000-0000-00009E550000}"/>
    <cellStyle name="40% - Accent2 2 37 2" xfId="21920" xr:uid="{00000000-0005-0000-0000-00009F550000}"/>
    <cellStyle name="40% - Accent2 2 37 3" xfId="21921" xr:uid="{00000000-0005-0000-0000-0000A0550000}"/>
    <cellStyle name="40% - Accent2 2 37 4" xfId="21922" xr:uid="{00000000-0005-0000-0000-0000A1550000}"/>
    <cellStyle name="40% - Accent2 2 37 5" xfId="21923" xr:uid="{00000000-0005-0000-0000-0000A2550000}"/>
    <cellStyle name="40% - Accent2 2 37 6" xfId="21924" xr:uid="{00000000-0005-0000-0000-0000A3550000}"/>
    <cellStyle name="40% - Accent2 2 37 7" xfId="21925" xr:uid="{00000000-0005-0000-0000-0000A4550000}"/>
    <cellStyle name="40% - Accent2 2 37 8" xfId="21926" xr:uid="{00000000-0005-0000-0000-0000A5550000}"/>
    <cellStyle name="40% - Accent2 2 37 9" xfId="21927" xr:uid="{00000000-0005-0000-0000-0000A6550000}"/>
    <cellStyle name="40% - Accent2 2 38" xfId="21928" xr:uid="{00000000-0005-0000-0000-0000A7550000}"/>
    <cellStyle name="40% - Accent2 2 38 10" xfId="21929" xr:uid="{00000000-0005-0000-0000-0000A8550000}"/>
    <cellStyle name="40% - Accent2 2 38 11" xfId="21930" xr:uid="{00000000-0005-0000-0000-0000A9550000}"/>
    <cellStyle name="40% - Accent2 2 38 12" xfId="21931" xr:uid="{00000000-0005-0000-0000-0000AA550000}"/>
    <cellStyle name="40% - Accent2 2 38 13" xfId="21932" xr:uid="{00000000-0005-0000-0000-0000AB550000}"/>
    <cellStyle name="40% - Accent2 2 38 14" xfId="21933" xr:uid="{00000000-0005-0000-0000-0000AC550000}"/>
    <cellStyle name="40% - Accent2 2 38 15" xfId="21934" xr:uid="{00000000-0005-0000-0000-0000AD550000}"/>
    <cellStyle name="40% - Accent2 2 38 16" xfId="21935" xr:uid="{00000000-0005-0000-0000-0000AE550000}"/>
    <cellStyle name="40% - Accent2 2 38 17" xfId="21936" xr:uid="{00000000-0005-0000-0000-0000AF550000}"/>
    <cellStyle name="40% - Accent2 2 38 18" xfId="21937" xr:uid="{00000000-0005-0000-0000-0000B0550000}"/>
    <cellStyle name="40% - Accent2 2 38 19" xfId="21938" xr:uid="{00000000-0005-0000-0000-0000B1550000}"/>
    <cellStyle name="40% - Accent2 2 38 2" xfId="21939" xr:uid="{00000000-0005-0000-0000-0000B2550000}"/>
    <cellStyle name="40% - Accent2 2 38 3" xfId="21940" xr:uid="{00000000-0005-0000-0000-0000B3550000}"/>
    <cellStyle name="40% - Accent2 2 38 4" xfId="21941" xr:uid="{00000000-0005-0000-0000-0000B4550000}"/>
    <cellStyle name="40% - Accent2 2 38 5" xfId="21942" xr:uid="{00000000-0005-0000-0000-0000B5550000}"/>
    <cellStyle name="40% - Accent2 2 38 6" xfId="21943" xr:uid="{00000000-0005-0000-0000-0000B6550000}"/>
    <cellStyle name="40% - Accent2 2 38 7" xfId="21944" xr:uid="{00000000-0005-0000-0000-0000B7550000}"/>
    <cellStyle name="40% - Accent2 2 38 8" xfId="21945" xr:uid="{00000000-0005-0000-0000-0000B8550000}"/>
    <cellStyle name="40% - Accent2 2 38 9" xfId="21946" xr:uid="{00000000-0005-0000-0000-0000B9550000}"/>
    <cellStyle name="40% - Accent2 2 39" xfId="21947" xr:uid="{00000000-0005-0000-0000-0000BA550000}"/>
    <cellStyle name="40% - Accent2 2 39 10" xfId="21948" xr:uid="{00000000-0005-0000-0000-0000BB550000}"/>
    <cellStyle name="40% - Accent2 2 39 11" xfId="21949" xr:uid="{00000000-0005-0000-0000-0000BC550000}"/>
    <cellStyle name="40% - Accent2 2 39 12" xfId="21950" xr:uid="{00000000-0005-0000-0000-0000BD550000}"/>
    <cellStyle name="40% - Accent2 2 39 13" xfId="21951" xr:uid="{00000000-0005-0000-0000-0000BE550000}"/>
    <cellStyle name="40% - Accent2 2 39 14" xfId="21952" xr:uid="{00000000-0005-0000-0000-0000BF550000}"/>
    <cellStyle name="40% - Accent2 2 39 15" xfId="21953" xr:uid="{00000000-0005-0000-0000-0000C0550000}"/>
    <cellStyle name="40% - Accent2 2 39 16" xfId="21954" xr:uid="{00000000-0005-0000-0000-0000C1550000}"/>
    <cellStyle name="40% - Accent2 2 39 17" xfId="21955" xr:uid="{00000000-0005-0000-0000-0000C2550000}"/>
    <cellStyle name="40% - Accent2 2 39 18" xfId="21956" xr:uid="{00000000-0005-0000-0000-0000C3550000}"/>
    <cellStyle name="40% - Accent2 2 39 19" xfId="21957" xr:uid="{00000000-0005-0000-0000-0000C4550000}"/>
    <cellStyle name="40% - Accent2 2 39 2" xfId="21958" xr:uid="{00000000-0005-0000-0000-0000C5550000}"/>
    <cellStyle name="40% - Accent2 2 39 3" xfId="21959" xr:uid="{00000000-0005-0000-0000-0000C6550000}"/>
    <cellStyle name="40% - Accent2 2 39 4" xfId="21960" xr:uid="{00000000-0005-0000-0000-0000C7550000}"/>
    <cellStyle name="40% - Accent2 2 39 5" xfId="21961" xr:uid="{00000000-0005-0000-0000-0000C8550000}"/>
    <cellStyle name="40% - Accent2 2 39 6" xfId="21962" xr:uid="{00000000-0005-0000-0000-0000C9550000}"/>
    <cellStyle name="40% - Accent2 2 39 7" xfId="21963" xr:uid="{00000000-0005-0000-0000-0000CA550000}"/>
    <cellStyle name="40% - Accent2 2 39 8" xfId="21964" xr:uid="{00000000-0005-0000-0000-0000CB550000}"/>
    <cellStyle name="40% - Accent2 2 39 9" xfId="21965" xr:uid="{00000000-0005-0000-0000-0000CC550000}"/>
    <cellStyle name="40% - Accent2 2 4" xfId="21966" xr:uid="{00000000-0005-0000-0000-0000CD550000}"/>
    <cellStyle name="40% - Accent2 2 4 10" xfId="21967" xr:uid="{00000000-0005-0000-0000-0000CE550000}"/>
    <cellStyle name="40% - Accent2 2 4 11" xfId="21968" xr:uid="{00000000-0005-0000-0000-0000CF550000}"/>
    <cellStyle name="40% - Accent2 2 4 12" xfId="21969" xr:uid="{00000000-0005-0000-0000-0000D0550000}"/>
    <cellStyle name="40% - Accent2 2 4 13" xfId="21970" xr:uid="{00000000-0005-0000-0000-0000D1550000}"/>
    <cellStyle name="40% - Accent2 2 4 14" xfId="21971" xr:uid="{00000000-0005-0000-0000-0000D2550000}"/>
    <cellStyle name="40% - Accent2 2 4 15" xfId="21972" xr:uid="{00000000-0005-0000-0000-0000D3550000}"/>
    <cellStyle name="40% - Accent2 2 4 16" xfId="21973" xr:uid="{00000000-0005-0000-0000-0000D4550000}"/>
    <cellStyle name="40% - Accent2 2 4 17" xfId="21974" xr:uid="{00000000-0005-0000-0000-0000D5550000}"/>
    <cellStyle name="40% - Accent2 2 4 18" xfId="21975" xr:uid="{00000000-0005-0000-0000-0000D6550000}"/>
    <cellStyle name="40% - Accent2 2 4 19" xfId="21976" xr:uid="{00000000-0005-0000-0000-0000D7550000}"/>
    <cellStyle name="40% - Accent2 2 4 2" xfId="21977" xr:uid="{00000000-0005-0000-0000-0000D8550000}"/>
    <cellStyle name="40% - Accent2 2 4 3" xfId="21978" xr:uid="{00000000-0005-0000-0000-0000D9550000}"/>
    <cellStyle name="40% - Accent2 2 4 4" xfId="21979" xr:uid="{00000000-0005-0000-0000-0000DA550000}"/>
    <cellStyle name="40% - Accent2 2 4 5" xfId="21980" xr:uid="{00000000-0005-0000-0000-0000DB550000}"/>
    <cellStyle name="40% - Accent2 2 4 6" xfId="21981" xr:uid="{00000000-0005-0000-0000-0000DC550000}"/>
    <cellStyle name="40% - Accent2 2 4 7" xfId="21982" xr:uid="{00000000-0005-0000-0000-0000DD550000}"/>
    <cellStyle name="40% - Accent2 2 4 8" xfId="21983" xr:uid="{00000000-0005-0000-0000-0000DE550000}"/>
    <cellStyle name="40% - Accent2 2 4 9" xfId="21984" xr:uid="{00000000-0005-0000-0000-0000DF550000}"/>
    <cellStyle name="40% - Accent2 2 40" xfId="21985" xr:uid="{00000000-0005-0000-0000-0000E0550000}"/>
    <cellStyle name="40% - Accent2 2 40 10" xfId="21986" xr:uid="{00000000-0005-0000-0000-0000E1550000}"/>
    <cellStyle name="40% - Accent2 2 40 11" xfId="21987" xr:uid="{00000000-0005-0000-0000-0000E2550000}"/>
    <cellStyle name="40% - Accent2 2 40 12" xfId="21988" xr:uid="{00000000-0005-0000-0000-0000E3550000}"/>
    <cellStyle name="40% - Accent2 2 40 13" xfId="21989" xr:uid="{00000000-0005-0000-0000-0000E4550000}"/>
    <cellStyle name="40% - Accent2 2 40 14" xfId="21990" xr:uid="{00000000-0005-0000-0000-0000E5550000}"/>
    <cellStyle name="40% - Accent2 2 40 15" xfId="21991" xr:uid="{00000000-0005-0000-0000-0000E6550000}"/>
    <cellStyle name="40% - Accent2 2 40 16" xfId="21992" xr:uid="{00000000-0005-0000-0000-0000E7550000}"/>
    <cellStyle name="40% - Accent2 2 40 17" xfId="21993" xr:uid="{00000000-0005-0000-0000-0000E8550000}"/>
    <cellStyle name="40% - Accent2 2 40 18" xfId="21994" xr:uid="{00000000-0005-0000-0000-0000E9550000}"/>
    <cellStyle name="40% - Accent2 2 40 19" xfId="21995" xr:uid="{00000000-0005-0000-0000-0000EA550000}"/>
    <cellStyle name="40% - Accent2 2 40 2" xfId="21996" xr:uid="{00000000-0005-0000-0000-0000EB550000}"/>
    <cellStyle name="40% - Accent2 2 40 3" xfId="21997" xr:uid="{00000000-0005-0000-0000-0000EC550000}"/>
    <cellStyle name="40% - Accent2 2 40 4" xfId="21998" xr:uid="{00000000-0005-0000-0000-0000ED550000}"/>
    <cellStyle name="40% - Accent2 2 40 5" xfId="21999" xr:uid="{00000000-0005-0000-0000-0000EE550000}"/>
    <cellStyle name="40% - Accent2 2 40 6" xfId="22000" xr:uid="{00000000-0005-0000-0000-0000EF550000}"/>
    <cellStyle name="40% - Accent2 2 40 7" xfId="22001" xr:uid="{00000000-0005-0000-0000-0000F0550000}"/>
    <cellStyle name="40% - Accent2 2 40 8" xfId="22002" xr:uid="{00000000-0005-0000-0000-0000F1550000}"/>
    <cellStyle name="40% - Accent2 2 40 9" xfId="22003" xr:uid="{00000000-0005-0000-0000-0000F2550000}"/>
    <cellStyle name="40% - Accent2 2 41" xfId="22004" xr:uid="{00000000-0005-0000-0000-0000F3550000}"/>
    <cellStyle name="40% - Accent2 2 41 10" xfId="22005" xr:uid="{00000000-0005-0000-0000-0000F4550000}"/>
    <cellStyle name="40% - Accent2 2 41 11" xfId="22006" xr:uid="{00000000-0005-0000-0000-0000F5550000}"/>
    <cellStyle name="40% - Accent2 2 41 12" xfId="22007" xr:uid="{00000000-0005-0000-0000-0000F6550000}"/>
    <cellStyle name="40% - Accent2 2 41 13" xfId="22008" xr:uid="{00000000-0005-0000-0000-0000F7550000}"/>
    <cellStyle name="40% - Accent2 2 41 14" xfId="22009" xr:uid="{00000000-0005-0000-0000-0000F8550000}"/>
    <cellStyle name="40% - Accent2 2 41 15" xfId="22010" xr:uid="{00000000-0005-0000-0000-0000F9550000}"/>
    <cellStyle name="40% - Accent2 2 41 16" xfId="22011" xr:uid="{00000000-0005-0000-0000-0000FA550000}"/>
    <cellStyle name="40% - Accent2 2 41 17" xfId="22012" xr:uid="{00000000-0005-0000-0000-0000FB550000}"/>
    <cellStyle name="40% - Accent2 2 41 18" xfId="22013" xr:uid="{00000000-0005-0000-0000-0000FC550000}"/>
    <cellStyle name="40% - Accent2 2 41 19" xfId="22014" xr:uid="{00000000-0005-0000-0000-0000FD550000}"/>
    <cellStyle name="40% - Accent2 2 41 2" xfId="22015" xr:uid="{00000000-0005-0000-0000-0000FE550000}"/>
    <cellStyle name="40% - Accent2 2 41 3" xfId="22016" xr:uid="{00000000-0005-0000-0000-0000FF550000}"/>
    <cellStyle name="40% - Accent2 2 41 4" xfId="22017" xr:uid="{00000000-0005-0000-0000-000000560000}"/>
    <cellStyle name="40% - Accent2 2 41 5" xfId="22018" xr:uid="{00000000-0005-0000-0000-000001560000}"/>
    <cellStyle name="40% - Accent2 2 41 6" xfId="22019" xr:uid="{00000000-0005-0000-0000-000002560000}"/>
    <cellStyle name="40% - Accent2 2 41 7" xfId="22020" xr:uid="{00000000-0005-0000-0000-000003560000}"/>
    <cellStyle name="40% - Accent2 2 41 8" xfId="22021" xr:uid="{00000000-0005-0000-0000-000004560000}"/>
    <cellStyle name="40% - Accent2 2 41 9" xfId="22022" xr:uid="{00000000-0005-0000-0000-000005560000}"/>
    <cellStyle name="40% - Accent2 2 42" xfId="22023" xr:uid="{00000000-0005-0000-0000-000006560000}"/>
    <cellStyle name="40% - Accent2 2 42 10" xfId="22024" xr:uid="{00000000-0005-0000-0000-000007560000}"/>
    <cellStyle name="40% - Accent2 2 42 11" xfId="22025" xr:uid="{00000000-0005-0000-0000-000008560000}"/>
    <cellStyle name="40% - Accent2 2 42 12" xfId="22026" xr:uid="{00000000-0005-0000-0000-000009560000}"/>
    <cellStyle name="40% - Accent2 2 42 13" xfId="22027" xr:uid="{00000000-0005-0000-0000-00000A560000}"/>
    <cellStyle name="40% - Accent2 2 42 14" xfId="22028" xr:uid="{00000000-0005-0000-0000-00000B560000}"/>
    <cellStyle name="40% - Accent2 2 42 15" xfId="22029" xr:uid="{00000000-0005-0000-0000-00000C560000}"/>
    <cellStyle name="40% - Accent2 2 42 16" xfId="22030" xr:uid="{00000000-0005-0000-0000-00000D560000}"/>
    <cellStyle name="40% - Accent2 2 42 17" xfId="22031" xr:uid="{00000000-0005-0000-0000-00000E560000}"/>
    <cellStyle name="40% - Accent2 2 42 18" xfId="22032" xr:uid="{00000000-0005-0000-0000-00000F560000}"/>
    <cellStyle name="40% - Accent2 2 42 19" xfId="22033" xr:uid="{00000000-0005-0000-0000-000010560000}"/>
    <cellStyle name="40% - Accent2 2 42 2" xfId="22034" xr:uid="{00000000-0005-0000-0000-000011560000}"/>
    <cellStyle name="40% - Accent2 2 42 3" xfId="22035" xr:uid="{00000000-0005-0000-0000-000012560000}"/>
    <cellStyle name="40% - Accent2 2 42 4" xfId="22036" xr:uid="{00000000-0005-0000-0000-000013560000}"/>
    <cellStyle name="40% - Accent2 2 42 5" xfId="22037" xr:uid="{00000000-0005-0000-0000-000014560000}"/>
    <cellStyle name="40% - Accent2 2 42 6" xfId="22038" xr:uid="{00000000-0005-0000-0000-000015560000}"/>
    <cellStyle name="40% - Accent2 2 42 7" xfId="22039" xr:uid="{00000000-0005-0000-0000-000016560000}"/>
    <cellStyle name="40% - Accent2 2 42 8" xfId="22040" xr:uid="{00000000-0005-0000-0000-000017560000}"/>
    <cellStyle name="40% - Accent2 2 42 9" xfId="22041" xr:uid="{00000000-0005-0000-0000-000018560000}"/>
    <cellStyle name="40% - Accent2 2 43" xfId="22042" xr:uid="{00000000-0005-0000-0000-000019560000}"/>
    <cellStyle name="40% - Accent2 2 43 10" xfId="22043" xr:uid="{00000000-0005-0000-0000-00001A560000}"/>
    <cellStyle name="40% - Accent2 2 43 11" xfId="22044" xr:uid="{00000000-0005-0000-0000-00001B560000}"/>
    <cellStyle name="40% - Accent2 2 43 12" xfId="22045" xr:uid="{00000000-0005-0000-0000-00001C560000}"/>
    <cellStyle name="40% - Accent2 2 43 13" xfId="22046" xr:uid="{00000000-0005-0000-0000-00001D560000}"/>
    <cellStyle name="40% - Accent2 2 43 14" xfId="22047" xr:uid="{00000000-0005-0000-0000-00001E560000}"/>
    <cellStyle name="40% - Accent2 2 43 15" xfId="22048" xr:uid="{00000000-0005-0000-0000-00001F560000}"/>
    <cellStyle name="40% - Accent2 2 43 16" xfId="22049" xr:uid="{00000000-0005-0000-0000-000020560000}"/>
    <cellStyle name="40% - Accent2 2 43 17" xfId="22050" xr:uid="{00000000-0005-0000-0000-000021560000}"/>
    <cellStyle name="40% - Accent2 2 43 18" xfId="22051" xr:uid="{00000000-0005-0000-0000-000022560000}"/>
    <cellStyle name="40% - Accent2 2 43 19" xfId="22052" xr:uid="{00000000-0005-0000-0000-000023560000}"/>
    <cellStyle name="40% - Accent2 2 43 2" xfId="22053" xr:uid="{00000000-0005-0000-0000-000024560000}"/>
    <cellStyle name="40% - Accent2 2 43 3" xfId="22054" xr:uid="{00000000-0005-0000-0000-000025560000}"/>
    <cellStyle name="40% - Accent2 2 43 4" xfId="22055" xr:uid="{00000000-0005-0000-0000-000026560000}"/>
    <cellStyle name="40% - Accent2 2 43 5" xfId="22056" xr:uid="{00000000-0005-0000-0000-000027560000}"/>
    <cellStyle name="40% - Accent2 2 43 6" xfId="22057" xr:uid="{00000000-0005-0000-0000-000028560000}"/>
    <cellStyle name="40% - Accent2 2 43 7" xfId="22058" xr:uid="{00000000-0005-0000-0000-000029560000}"/>
    <cellStyle name="40% - Accent2 2 43 8" xfId="22059" xr:uid="{00000000-0005-0000-0000-00002A560000}"/>
    <cellStyle name="40% - Accent2 2 43 9" xfId="22060" xr:uid="{00000000-0005-0000-0000-00002B560000}"/>
    <cellStyle name="40% - Accent2 2 44" xfId="22061" xr:uid="{00000000-0005-0000-0000-00002C560000}"/>
    <cellStyle name="40% - Accent2 2 44 10" xfId="22062" xr:uid="{00000000-0005-0000-0000-00002D560000}"/>
    <cellStyle name="40% - Accent2 2 44 11" xfId="22063" xr:uid="{00000000-0005-0000-0000-00002E560000}"/>
    <cellStyle name="40% - Accent2 2 44 12" xfId="22064" xr:uid="{00000000-0005-0000-0000-00002F560000}"/>
    <cellStyle name="40% - Accent2 2 44 13" xfId="22065" xr:uid="{00000000-0005-0000-0000-000030560000}"/>
    <cellStyle name="40% - Accent2 2 44 14" xfId="22066" xr:uid="{00000000-0005-0000-0000-000031560000}"/>
    <cellStyle name="40% - Accent2 2 44 15" xfId="22067" xr:uid="{00000000-0005-0000-0000-000032560000}"/>
    <cellStyle name="40% - Accent2 2 44 16" xfId="22068" xr:uid="{00000000-0005-0000-0000-000033560000}"/>
    <cellStyle name="40% - Accent2 2 44 17" xfId="22069" xr:uid="{00000000-0005-0000-0000-000034560000}"/>
    <cellStyle name="40% - Accent2 2 44 18" xfId="22070" xr:uid="{00000000-0005-0000-0000-000035560000}"/>
    <cellStyle name="40% - Accent2 2 44 19" xfId="22071" xr:uid="{00000000-0005-0000-0000-000036560000}"/>
    <cellStyle name="40% - Accent2 2 44 2" xfId="22072" xr:uid="{00000000-0005-0000-0000-000037560000}"/>
    <cellStyle name="40% - Accent2 2 44 3" xfId="22073" xr:uid="{00000000-0005-0000-0000-000038560000}"/>
    <cellStyle name="40% - Accent2 2 44 4" xfId="22074" xr:uid="{00000000-0005-0000-0000-000039560000}"/>
    <cellStyle name="40% - Accent2 2 44 5" xfId="22075" xr:uid="{00000000-0005-0000-0000-00003A560000}"/>
    <cellStyle name="40% - Accent2 2 44 6" xfId="22076" xr:uid="{00000000-0005-0000-0000-00003B560000}"/>
    <cellStyle name="40% - Accent2 2 44 7" xfId="22077" xr:uid="{00000000-0005-0000-0000-00003C560000}"/>
    <cellStyle name="40% - Accent2 2 44 8" xfId="22078" xr:uid="{00000000-0005-0000-0000-00003D560000}"/>
    <cellStyle name="40% - Accent2 2 44 9" xfId="22079" xr:uid="{00000000-0005-0000-0000-00003E560000}"/>
    <cellStyle name="40% - Accent2 2 45" xfId="22080" xr:uid="{00000000-0005-0000-0000-00003F560000}"/>
    <cellStyle name="40% - Accent2 2 45 10" xfId="22081" xr:uid="{00000000-0005-0000-0000-000040560000}"/>
    <cellStyle name="40% - Accent2 2 45 11" xfId="22082" xr:uid="{00000000-0005-0000-0000-000041560000}"/>
    <cellStyle name="40% - Accent2 2 45 12" xfId="22083" xr:uid="{00000000-0005-0000-0000-000042560000}"/>
    <cellStyle name="40% - Accent2 2 45 13" xfId="22084" xr:uid="{00000000-0005-0000-0000-000043560000}"/>
    <cellStyle name="40% - Accent2 2 45 14" xfId="22085" xr:uid="{00000000-0005-0000-0000-000044560000}"/>
    <cellStyle name="40% - Accent2 2 45 15" xfId="22086" xr:uid="{00000000-0005-0000-0000-000045560000}"/>
    <cellStyle name="40% - Accent2 2 45 16" xfId="22087" xr:uid="{00000000-0005-0000-0000-000046560000}"/>
    <cellStyle name="40% - Accent2 2 45 17" xfId="22088" xr:uid="{00000000-0005-0000-0000-000047560000}"/>
    <cellStyle name="40% - Accent2 2 45 18" xfId="22089" xr:uid="{00000000-0005-0000-0000-000048560000}"/>
    <cellStyle name="40% - Accent2 2 45 19" xfId="22090" xr:uid="{00000000-0005-0000-0000-000049560000}"/>
    <cellStyle name="40% - Accent2 2 45 2" xfId="22091" xr:uid="{00000000-0005-0000-0000-00004A560000}"/>
    <cellStyle name="40% - Accent2 2 45 3" xfId="22092" xr:uid="{00000000-0005-0000-0000-00004B560000}"/>
    <cellStyle name="40% - Accent2 2 45 4" xfId="22093" xr:uid="{00000000-0005-0000-0000-00004C560000}"/>
    <cellStyle name="40% - Accent2 2 45 5" xfId="22094" xr:uid="{00000000-0005-0000-0000-00004D560000}"/>
    <cellStyle name="40% - Accent2 2 45 6" xfId="22095" xr:uid="{00000000-0005-0000-0000-00004E560000}"/>
    <cellStyle name="40% - Accent2 2 45 7" xfId="22096" xr:uid="{00000000-0005-0000-0000-00004F560000}"/>
    <cellStyle name="40% - Accent2 2 45 8" xfId="22097" xr:uid="{00000000-0005-0000-0000-000050560000}"/>
    <cellStyle name="40% - Accent2 2 45 9" xfId="22098" xr:uid="{00000000-0005-0000-0000-000051560000}"/>
    <cellStyle name="40% - Accent2 2 46" xfId="22099" xr:uid="{00000000-0005-0000-0000-000052560000}"/>
    <cellStyle name="40% - Accent2 2 46 10" xfId="22100" xr:uid="{00000000-0005-0000-0000-000053560000}"/>
    <cellStyle name="40% - Accent2 2 46 11" xfId="22101" xr:uid="{00000000-0005-0000-0000-000054560000}"/>
    <cellStyle name="40% - Accent2 2 46 12" xfId="22102" xr:uid="{00000000-0005-0000-0000-000055560000}"/>
    <cellStyle name="40% - Accent2 2 46 13" xfId="22103" xr:uid="{00000000-0005-0000-0000-000056560000}"/>
    <cellStyle name="40% - Accent2 2 46 14" xfId="22104" xr:uid="{00000000-0005-0000-0000-000057560000}"/>
    <cellStyle name="40% - Accent2 2 46 15" xfId="22105" xr:uid="{00000000-0005-0000-0000-000058560000}"/>
    <cellStyle name="40% - Accent2 2 46 16" xfId="22106" xr:uid="{00000000-0005-0000-0000-000059560000}"/>
    <cellStyle name="40% - Accent2 2 46 17" xfId="22107" xr:uid="{00000000-0005-0000-0000-00005A560000}"/>
    <cellStyle name="40% - Accent2 2 46 18" xfId="22108" xr:uid="{00000000-0005-0000-0000-00005B560000}"/>
    <cellStyle name="40% - Accent2 2 46 19" xfId="22109" xr:uid="{00000000-0005-0000-0000-00005C560000}"/>
    <cellStyle name="40% - Accent2 2 46 2" xfId="22110" xr:uid="{00000000-0005-0000-0000-00005D560000}"/>
    <cellStyle name="40% - Accent2 2 46 3" xfId="22111" xr:uid="{00000000-0005-0000-0000-00005E560000}"/>
    <cellStyle name="40% - Accent2 2 46 4" xfId="22112" xr:uid="{00000000-0005-0000-0000-00005F560000}"/>
    <cellStyle name="40% - Accent2 2 46 5" xfId="22113" xr:uid="{00000000-0005-0000-0000-000060560000}"/>
    <cellStyle name="40% - Accent2 2 46 6" xfId="22114" xr:uid="{00000000-0005-0000-0000-000061560000}"/>
    <cellStyle name="40% - Accent2 2 46 7" xfId="22115" xr:uid="{00000000-0005-0000-0000-000062560000}"/>
    <cellStyle name="40% - Accent2 2 46 8" xfId="22116" xr:uid="{00000000-0005-0000-0000-000063560000}"/>
    <cellStyle name="40% - Accent2 2 46 9" xfId="22117" xr:uid="{00000000-0005-0000-0000-000064560000}"/>
    <cellStyle name="40% - Accent2 2 47" xfId="22118" xr:uid="{00000000-0005-0000-0000-000065560000}"/>
    <cellStyle name="40% - Accent2 2 47 10" xfId="22119" xr:uid="{00000000-0005-0000-0000-000066560000}"/>
    <cellStyle name="40% - Accent2 2 47 11" xfId="22120" xr:uid="{00000000-0005-0000-0000-000067560000}"/>
    <cellStyle name="40% - Accent2 2 47 12" xfId="22121" xr:uid="{00000000-0005-0000-0000-000068560000}"/>
    <cellStyle name="40% - Accent2 2 47 13" xfId="22122" xr:uid="{00000000-0005-0000-0000-000069560000}"/>
    <cellStyle name="40% - Accent2 2 47 14" xfId="22123" xr:uid="{00000000-0005-0000-0000-00006A560000}"/>
    <cellStyle name="40% - Accent2 2 47 15" xfId="22124" xr:uid="{00000000-0005-0000-0000-00006B560000}"/>
    <cellStyle name="40% - Accent2 2 47 16" xfId="22125" xr:uid="{00000000-0005-0000-0000-00006C560000}"/>
    <cellStyle name="40% - Accent2 2 47 17" xfId="22126" xr:uid="{00000000-0005-0000-0000-00006D560000}"/>
    <cellStyle name="40% - Accent2 2 47 18" xfId="22127" xr:uid="{00000000-0005-0000-0000-00006E560000}"/>
    <cellStyle name="40% - Accent2 2 47 19" xfId="22128" xr:uid="{00000000-0005-0000-0000-00006F560000}"/>
    <cellStyle name="40% - Accent2 2 47 2" xfId="22129" xr:uid="{00000000-0005-0000-0000-000070560000}"/>
    <cellStyle name="40% - Accent2 2 47 3" xfId="22130" xr:uid="{00000000-0005-0000-0000-000071560000}"/>
    <cellStyle name="40% - Accent2 2 47 4" xfId="22131" xr:uid="{00000000-0005-0000-0000-000072560000}"/>
    <cellStyle name="40% - Accent2 2 47 5" xfId="22132" xr:uid="{00000000-0005-0000-0000-000073560000}"/>
    <cellStyle name="40% - Accent2 2 47 6" xfId="22133" xr:uid="{00000000-0005-0000-0000-000074560000}"/>
    <cellStyle name="40% - Accent2 2 47 7" xfId="22134" xr:uid="{00000000-0005-0000-0000-000075560000}"/>
    <cellStyle name="40% - Accent2 2 47 8" xfId="22135" xr:uid="{00000000-0005-0000-0000-000076560000}"/>
    <cellStyle name="40% - Accent2 2 47 9" xfId="22136" xr:uid="{00000000-0005-0000-0000-000077560000}"/>
    <cellStyle name="40% - Accent2 2 48" xfId="22137" xr:uid="{00000000-0005-0000-0000-000078560000}"/>
    <cellStyle name="40% - Accent2 2 48 10" xfId="22138" xr:uid="{00000000-0005-0000-0000-000079560000}"/>
    <cellStyle name="40% - Accent2 2 48 11" xfId="22139" xr:uid="{00000000-0005-0000-0000-00007A560000}"/>
    <cellStyle name="40% - Accent2 2 48 12" xfId="22140" xr:uid="{00000000-0005-0000-0000-00007B560000}"/>
    <cellStyle name="40% - Accent2 2 48 13" xfId="22141" xr:uid="{00000000-0005-0000-0000-00007C560000}"/>
    <cellStyle name="40% - Accent2 2 48 14" xfId="22142" xr:uid="{00000000-0005-0000-0000-00007D560000}"/>
    <cellStyle name="40% - Accent2 2 48 15" xfId="22143" xr:uid="{00000000-0005-0000-0000-00007E560000}"/>
    <cellStyle name="40% - Accent2 2 48 16" xfId="22144" xr:uid="{00000000-0005-0000-0000-00007F560000}"/>
    <cellStyle name="40% - Accent2 2 48 17" xfId="22145" xr:uid="{00000000-0005-0000-0000-000080560000}"/>
    <cellStyle name="40% - Accent2 2 48 18" xfId="22146" xr:uid="{00000000-0005-0000-0000-000081560000}"/>
    <cellStyle name="40% - Accent2 2 48 19" xfId="22147" xr:uid="{00000000-0005-0000-0000-000082560000}"/>
    <cellStyle name="40% - Accent2 2 48 2" xfId="22148" xr:uid="{00000000-0005-0000-0000-000083560000}"/>
    <cellStyle name="40% - Accent2 2 48 3" xfId="22149" xr:uid="{00000000-0005-0000-0000-000084560000}"/>
    <cellStyle name="40% - Accent2 2 48 4" xfId="22150" xr:uid="{00000000-0005-0000-0000-000085560000}"/>
    <cellStyle name="40% - Accent2 2 48 5" xfId="22151" xr:uid="{00000000-0005-0000-0000-000086560000}"/>
    <cellStyle name="40% - Accent2 2 48 6" xfId="22152" xr:uid="{00000000-0005-0000-0000-000087560000}"/>
    <cellStyle name="40% - Accent2 2 48 7" xfId="22153" xr:uid="{00000000-0005-0000-0000-000088560000}"/>
    <cellStyle name="40% - Accent2 2 48 8" xfId="22154" xr:uid="{00000000-0005-0000-0000-000089560000}"/>
    <cellStyle name="40% - Accent2 2 48 9" xfId="22155" xr:uid="{00000000-0005-0000-0000-00008A560000}"/>
    <cellStyle name="40% - Accent2 2 49" xfId="22156" xr:uid="{00000000-0005-0000-0000-00008B560000}"/>
    <cellStyle name="40% - Accent2 2 49 10" xfId="22157" xr:uid="{00000000-0005-0000-0000-00008C560000}"/>
    <cellStyle name="40% - Accent2 2 49 11" xfId="22158" xr:uid="{00000000-0005-0000-0000-00008D560000}"/>
    <cellStyle name="40% - Accent2 2 49 12" xfId="22159" xr:uid="{00000000-0005-0000-0000-00008E560000}"/>
    <cellStyle name="40% - Accent2 2 49 13" xfId="22160" xr:uid="{00000000-0005-0000-0000-00008F560000}"/>
    <cellStyle name="40% - Accent2 2 49 14" xfId="22161" xr:uid="{00000000-0005-0000-0000-000090560000}"/>
    <cellStyle name="40% - Accent2 2 49 15" xfId="22162" xr:uid="{00000000-0005-0000-0000-000091560000}"/>
    <cellStyle name="40% - Accent2 2 49 16" xfId="22163" xr:uid="{00000000-0005-0000-0000-000092560000}"/>
    <cellStyle name="40% - Accent2 2 49 17" xfId="22164" xr:uid="{00000000-0005-0000-0000-000093560000}"/>
    <cellStyle name="40% - Accent2 2 49 18" xfId="22165" xr:uid="{00000000-0005-0000-0000-000094560000}"/>
    <cellStyle name="40% - Accent2 2 49 19" xfId="22166" xr:uid="{00000000-0005-0000-0000-000095560000}"/>
    <cellStyle name="40% - Accent2 2 49 2" xfId="22167" xr:uid="{00000000-0005-0000-0000-000096560000}"/>
    <cellStyle name="40% - Accent2 2 49 3" xfId="22168" xr:uid="{00000000-0005-0000-0000-000097560000}"/>
    <cellStyle name="40% - Accent2 2 49 4" xfId="22169" xr:uid="{00000000-0005-0000-0000-000098560000}"/>
    <cellStyle name="40% - Accent2 2 49 5" xfId="22170" xr:uid="{00000000-0005-0000-0000-000099560000}"/>
    <cellStyle name="40% - Accent2 2 49 6" xfId="22171" xr:uid="{00000000-0005-0000-0000-00009A560000}"/>
    <cellStyle name="40% - Accent2 2 49 7" xfId="22172" xr:uid="{00000000-0005-0000-0000-00009B560000}"/>
    <cellStyle name="40% - Accent2 2 49 8" xfId="22173" xr:uid="{00000000-0005-0000-0000-00009C560000}"/>
    <cellStyle name="40% - Accent2 2 49 9" xfId="22174" xr:uid="{00000000-0005-0000-0000-00009D560000}"/>
    <cellStyle name="40% - Accent2 2 5" xfId="22175" xr:uid="{00000000-0005-0000-0000-00009E560000}"/>
    <cellStyle name="40% - Accent2 2 5 10" xfId="22176" xr:uid="{00000000-0005-0000-0000-00009F560000}"/>
    <cellStyle name="40% - Accent2 2 5 11" xfId="22177" xr:uid="{00000000-0005-0000-0000-0000A0560000}"/>
    <cellStyle name="40% - Accent2 2 5 12" xfId="22178" xr:uid="{00000000-0005-0000-0000-0000A1560000}"/>
    <cellStyle name="40% - Accent2 2 5 13" xfId="22179" xr:uid="{00000000-0005-0000-0000-0000A2560000}"/>
    <cellStyle name="40% - Accent2 2 5 14" xfId="22180" xr:uid="{00000000-0005-0000-0000-0000A3560000}"/>
    <cellStyle name="40% - Accent2 2 5 15" xfId="22181" xr:uid="{00000000-0005-0000-0000-0000A4560000}"/>
    <cellStyle name="40% - Accent2 2 5 16" xfId="22182" xr:uid="{00000000-0005-0000-0000-0000A5560000}"/>
    <cellStyle name="40% - Accent2 2 5 17" xfId="22183" xr:uid="{00000000-0005-0000-0000-0000A6560000}"/>
    <cellStyle name="40% - Accent2 2 5 18" xfId="22184" xr:uid="{00000000-0005-0000-0000-0000A7560000}"/>
    <cellStyle name="40% - Accent2 2 5 19" xfId="22185" xr:uid="{00000000-0005-0000-0000-0000A8560000}"/>
    <cellStyle name="40% - Accent2 2 5 2" xfId="22186" xr:uid="{00000000-0005-0000-0000-0000A9560000}"/>
    <cellStyle name="40% - Accent2 2 5 3" xfId="22187" xr:uid="{00000000-0005-0000-0000-0000AA560000}"/>
    <cellStyle name="40% - Accent2 2 5 4" xfId="22188" xr:uid="{00000000-0005-0000-0000-0000AB560000}"/>
    <cellStyle name="40% - Accent2 2 5 5" xfId="22189" xr:uid="{00000000-0005-0000-0000-0000AC560000}"/>
    <cellStyle name="40% - Accent2 2 5 6" xfId="22190" xr:uid="{00000000-0005-0000-0000-0000AD560000}"/>
    <cellStyle name="40% - Accent2 2 5 7" xfId="22191" xr:uid="{00000000-0005-0000-0000-0000AE560000}"/>
    <cellStyle name="40% - Accent2 2 5 8" xfId="22192" xr:uid="{00000000-0005-0000-0000-0000AF560000}"/>
    <cellStyle name="40% - Accent2 2 5 9" xfId="22193" xr:uid="{00000000-0005-0000-0000-0000B0560000}"/>
    <cellStyle name="40% - Accent2 2 50" xfId="22194" xr:uid="{00000000-0005-0000-0000-0000B1560000}"/>
    <cellStyle name="40% - Accent2 2 50 10" xfId="22195" xr:uid="{00000000-0005-0000-0000-0000B2560000}"/>
    <cellStyle name="40% - Accent2 2 50 11" xfId="22196" xr:uid="{00000000-0005-0000-0000-0000B3560000}"/>
    <cellStyle name="40% - Accent2 2 50 12" xfId="22197" xr:uid="{00000000-0005-0000-0000-0000B4560000}"/>
    <cellStyle name="40% - Accent2 2 50 13" xfId="22198" xr:uid="{00000000-0005-0000-0000-0000B5560000}"/>
    <cellStyle name="40% - Accent2 2 50 14" xfId="22199" xr:uid="{00000000-0005-0000-0000-0000B6560000}"/>
    <cellStyle name="40% - Accent2 2 50 15" xfId="22200" xr:uid="{00000000-0005-0000-0000-0000B7560000}"/>
    <cellStyle name="40% - Accent2 2 50 16" xfId="22201" xr:uid="{00000000-0005-0000-0000-0000B8560000}"/>
    <cellStyle name="40% - Accent2 2 50 17" xfId="22202" xr:uid="{00000000-0005-0000-0000-0000B9560000}"/>
    <cellStyle name="40% - Accent2 2 50 18" xfId="22203" xr:uid="{00000000-0005-0000-0000-0000BA560000}"/>
    <cellStyle name="40% - Accent2 2 50 19" xfId="22204" xr:uid="{00000000-0005-0000-0000-0000BB560000}"/>
    <cellStyle name="40% - Accent2 2 50 2" xfId="22205" xr:uid="{00000000-0005-0000-0000-0000BC560000}"/>
    <cellStyle name="40% - Accent2 2 50 3" xfId="22206" xr:uid="{00000000-0005-0000-0000-0000BD560000}"/>
    <cellStyle name="40% - Accent2 2 50 4" xfId="22207" xr:uid="{00000000-0005-0000-0000-0000BE560000}"/>
    <cellStyle name="40% - Accent2 2 50 5" xfId="22208" xr:uid="{00000000-0005-0000-0000-0000BF560000}"/>
    <cellStyle name="40% - Accent2 2 50 6" xfId="22209" xr:uid="{00000000-0005-0000-0000-0000C0560000}"/>
    <cellStyle name="40% - Accent2 2 50 7" xfId="22210" xr:uid="{00000000-0005-0000-0000-0000C1560000}"/>
    <cellStyle name="40% - Accent2 2 50 8" xfId="22211" xr:uid="{00000000-0005-0000-0000-0000C2560000}"/>
    <cellStyle name="40% - Accent2 2 50 9" xfId="22212" xr:uid="{00000000-0005-0000-0000-0000C3560000}"/>
    <cellStyle name="40% - Accent2 2 51" xfId="22213" xr:uid="{00000000-0005-0000-0000-0000C4560000}"/>
    <cellStyle name="40% - Accent2 2 51 10" xfId="22214" xr:uid="{00000000-0005-0000-0000-0000C5560000}"/>
    <cellStyle name="40% - Accent2 2 51 11" xfId="22215" xr:uid="{00000000-0005-0000-0000-0000C6560000}"/>
    <cellStyle name="40% - Accent2 2 51 12" xfId="22216" xr:uid="{00000000-0005-0000-0000-0000C7560000}"/>
    <cellStyle name="40% - Accent2 2 51 13" xfId="22217" xr:uid="{00000000-0005-0000-0000-0000C8560000}"/>
    <cellStyle name="40% - Accent2 2 51 14" xfId="22218" xr:uid="{00000000-0005-0000-0000-0000C9560000}"/>
    <cellStyle name="40% - Accent2 2 51 15" xfId="22219" xr:uid="{00000000-0005-0000-0000-0000CA560000}"/>
    <cellStyle name="40% - Accent2 2 51 16" xfId="22220" xr:uid="{00000000-0005-0000-0000-0000CB560000}"/>
    <cellStyle name="40% - Accent2 2 51 17" xfId="22221" xr:uid="{00000000-0005-0000-0000-0000CC560000}"/>
    <cellStyle name="40% - Accent2 2 51 18" xfId="22222" xr:uid="{00000000-0005-0000-0000-0000CD560000}"/>
    <cellStyle name="40% - Accent2 2 51 19" xfId="22223" xr:uid="{00000000-0005-0000-0000-0000CE560000}"/>
    <cellStyle name="40% - Accent2 2 51 2" xfId="22224" xr:uid="{00000000-0005-0000-0000-0000CF560000}"/>
    <cellStyle name="40% - Accent2 2 51 3" xfId="22225" xr:uid="{00000000-0005-0000-0000-0000D0560000}"/>
    <cellStyle name="40% - Accent2 2 51 4" xfId="22226" xr:uid="{00000000-0005-0000-0000-0000D1560000}"/>
    <cellStyle name="40% - Accent2 2 51 5" xfId="22227" xr:uid="{00000000-0005-0000-0000-0000D2560000}"/>
    <cellStyle name="40% - Accent2 2 51 6" xfId="22228" xr:uid="{00000000-0005-0000-0000-0000D3560000}"/>
    <cellStyle name="40% - Accent2 2 51 7" xfId="22229" xr:uid="{00000000-0005-0000-0000-0000D4560000}"/>
    <cellStyle name="40% - Accent2 2 51 8" xfId="22230" xr:uid="{00000000-0005-0000-0000-0000D5560000}"/>
    <cellStyle name="40% - Accent2 2 51 9" xfId="22231" xr:uid="{00000000-0005-0000-0000-0000D6560000}"/>
    <cellStyle name="40% - Accent2 2 52" xfId="22232" xr:uid="{00000000-0005-0000-0000-0000D7560000}"/>
    <cellStyle name="40% - Accent2 2 52 10" xfId="22233" xr:uid="{00000000-0005-0000-0000-0000D8560000}"/>
    <cellStyle name="40% - Accent2 2 52 11" xfId="22234" xr:uid="{00000000-0005-0000-0000-0000D9560000}"/>
    <cellStyle name="40% - Accent2 2 52 12" xfId="22235" xr:uid="{00000000-0005-0000-0000-0000DA560000}"/>
    <cellStyle name="40% - Accent2 2 52 13" xfId="22236" xr:uid="{00000000-0005-0000-0000-0000DB560000}"/>
    <cellStyle name="40% - Accent2 2 52 14" xfId="22237" xr:uid="{00000000-0005-0000-0000-0000DC560000}"/>
    <cellStyle name="40% - Accent2 2 52 15" xfId="22238" xr:uid="{00000000-0005-0000-0000-0000DD560000}"/>
    <cellStyle name="40% - Accent2 2 52 16" xfId="22239" xr:uid="{00000000-0005-0000-0000-0000DE560000}"/>
    <cellStyle name="40% - Accent2 2 52 17" xfId="22240" xr:uid="{00000000-0005-0000-0000-0000DF560000}"/>
    <cellStyle name="40% - Accent2 2 52 18" xfId="22241" xr:uid="{00000000-0005-0000-0000-0000E0560000}"/>
    <cellStyle name="40% - Accent2 2 52 19" xfId="22242" xr:uid="{00000000-0005-0000-0000-0000E1560000}"/>
    <cellStyle name="40% - Accent2 2 52 2" xfId="22243" xr:uid="{00000000-0005-0000-0000-0000E2560000}"/>
    <cellStyle name="40% - Accent2 2 52 3" xfId="22244" xr:uid="{00000000-0005-0000-0000-0000E3560000}"/>
    <cellStyle name="40% - Accent2 2 52 4" xfId="22245" xr:uid="{00000000-0005-0000-0000-0000E4560000}"/>
    <cellStyle name="40% - Accent2 2 52 5" xfId="22246" xr:uid="{00000000-0005-0000-0000-0000E5560000}"/>
    <cellStyle name="40% - Accent2 2 52 6" xfId="22247" xr:uid="{00000000-0005-0000-0000-0000E6560000}"/>
    <cellStyle name="40% - Accent2 2 52 7" xfId="22248" xr:uid="{00000000-0005-0000-0000-0000E7560000}"/>
    <cellStyle name="40% - Accent2 2 52 8" xfId="22249" xr:uid="{00000000-0005-0000-0000-0000E8560000}"/>
    <cellStyle name="40% - Accent2 2 52 9" xfId="22250" xr:uid="{00000000-0005-0000-0000-0000E9560000}"/>
    <cellStyle name="40% - Accent2 2 53" xfId="22251" xr:uid="{00000000-0005-0000-0000-0000EA560000}"/>
    <cellStyle name="40% - Accent2 2 53 10" xfId="22252" xr:uid="{00000000-0005-0000-0000-0000EB560000}"/>
    <cellStyle name="40% - Accent2 2 53 11" xfId="22253" xr:uid="{00000000-0005-0000-0000-0000EC560000}"/>
    <cellStyle name="40% - Accent2 2 53 12" xfId="22254" xr:uid="{00000000-0005-0000-0000-0000ED560000}"/>
    <cellStyle name="40% - Accent2 2 53 13" xfId="22255" xr:uid="{00000000-0005-0000-0000-0000EE560000}"/>
    <cellStyle name="40% - Accent2 2 53 14" xfId="22256" xr:uid="{00000000-0005-0000-0000-0000EF560000}"/>
    <cellStyle name="40% - Accent2 2 53 15" xfId="22257" xr:uid="{00000000-0005-0000-0000-0000F0560000}"/>
    <cellStyle name="40% - Accent2 2 53 16" xfId="22258" xr:uid="{00000000-0005-0000-0000-0000F1560000}"/>
    <cellStyle name="40% - Accent2 2 53 17" xfId="22259" xr:uid="{00000000-0005-0000-0000-0000F2560000}"/>
    <cellStyle name="40% - Accent2 2 53 18" xfId="22260" xr:uid="{00000000-0005-0000-0000-0000F3560000}"/>
    <cellStyle name="40% - Accent2 2 53 19" xfId="22261" xr:uid="{00000000-0005-0000-0000-0000F4560000}"/>
    <cellStyle name="40% - Accent2 2 53 2" xfId="22262" xr:uid="{00000000-0005-0000-0000-0000F5560000}"/>
    <cellStyle name="40% - Accent2 2 53 3" xfId="22263" xr:uid="{00000000-0005-0000-0000-0000F6560000}"/>
    <cellStyle name="40% - Accent2 2 53 4" xfId="22264" xr:uid="{00000000-0005-0000-0000-0000F7560000}"/>
    <cellStyle name="40% - Accent2 2 53 5" xfId="22265" xr:uid="{00000000-0005-0000-0000-0000F8560000}"/>
    <cellStyle name="40% - Accent2 2 53 6" xfId="22266" xr:uid="{00000000-0005-0000-0000-0000F9560000}"/>
    <cellStyle name="40% - Accent2 2 53 7" xfId="22267" xr:uid="{00000000-0005-0000-0000-0000FA560000}"/>
    <cellStyle name="40% - Accent2 2 53 8" xfId="22268" xr:uid="{00000000-0005-0000-0000-0000FB560000}"/>
    <cellStyle name="40% - Accent2 2 53 9" xfId="22269" xr:uid="{00000000-0005-0000-0000-0000FC560000}"/>
    <cellStyle name="40% - Accent2 2 54" xfId="22270" xr:uid="{00000000-0005-0000-0000-0000FD560000}"/>
    <cellStyle name="40% - Accent2 2 54 10" xfId="22271" xr:uid="{00000000-0005-0000-0000-0000FE560000}"/>
    <cellStyle name="40% - Accent2 2 54 11" xfId="22272" xr:uid="{00000000-0005-0000-0000-0000FF560000}"/>
    <cellStyle name="40% - Accent2 2 54 12" xfId="22273" xr:uid="{00000000-0005-0000-0000-000000570000}"/>
    <cellStyle name="40% - Accent2 2 54 13" xfId="22274" xr:uid="{00000000-0005-0000-0000-000001570000}"/>
    <cellStyle name="40% - Accent2 2 54 14" xfId="22275" xr:uid="{00000000-0005-0000-0000-000002570000}"/>
    <cellStyle name="40% - Accent2 2 54 15" xfId="22276" xr:uid="{00000000-0005-0000-0000-000003570000}"/>
    <cellStyle name="40% - Accent2 2 54 16" xfId="22277" xr:uid="{00000000-0005-0000-0000-000004570000}"/>
    <cellStyle name="40% - Accent2 2 54 17" xfId="22278" xr:uid="{00000000-0005-0000-0000-000005570000}"/>
    <cellStyle name="40% - Accent2 2 54 18" xfId="22279" xr:uid="{00000000-0005-0000-0000-000006570000}"/>
    <cellStyle name="40% - Accent2 2 54 19" xfId="22280" xr:uid="{00000000-0005-0000-0000-000007570000}"/>
    <cellStyle name="40% - Accent2 2 54 2" xfId="22281" xr:uid="{00000000-0005-0000-0000-000008570000}"/>
    <cellStyle name="40% - Accent2 2 54 3" xfId="22282" xr:uid="{00000000-0005-0000-0000-000009570000}"/>
    <cellStyle name="40% - Accent2 2 54 4" xfId="22283" xr:uid="{00000000-0005-0000-0000-00000A570000}"/>
    <cellStyle name="40% - Accent2 2 54 5" xfId="22284" xr:uid="{00000000-0005-0000-0000-00000B570000}"/>
    <cellStyle name="40% - Accent2 2 54 6" xfId="22285" xr:uid="{00000000-0005-0000-0000-00000C570000}"/>
    <cellStyle name="40% - Accent2 2 54 7" xfId="22286" xr:uid="{00000000-0005-0000-0000-00000D570000}"/>
    <cellStyle name="40% - Accent2 2 54 8" xfId="22287" xr:uid="{00000000-0005-0000-0000-00000E570000}"/>
    <cellStyle name="40% - Accent2 2 54 9" xfId="22288" xr:uid="{00000000-0005-0000-0000-00000F570000}"/>
    <cellStyle name="40% - Accent2 2 55" xfId="22289" xr:uid="{00000000-0005-0000-0000-000010570000}"/>
    <cellStyle name="40% - Accent2 2 55 10" xfId="22290" xr:uid="{00000000-0005-0000-0000-000011570000}"/>
    <cellStyle name="40% - Accent2 2 55 11" xfId="22291" xr:uid="{00000000-0005-0000-0000-000012570000}"/>
    <cellStyle name="40% - Accent2 2 55 12" xfId="22292" xr:uid="{00000000-0005-0000-0000-000013570000}"/>
    <cellStyle name="40% - Accent2 2 55 13" xfId="22293" xr:uid="{00000000-0005-0000-0000-000014570000}"/>
    <cellStyle name="40% - Accent2 2 55 14" xfId="22294" xr:uid="{00000000-0005-0000-0000-000015570000}"/>
    <cellStyle name="40% - Accent2 2 55 15" xfId="22295" xr:uid="{00000000-0005-0000-0000-000016570000}"/>
    <cellStyle name="40% - Accent2 2 55 16" xfId="22296" xr:uid="{00000000-0005-0000-0000-000017570000}"/>
    <cellStyle name="40% - Accent2 2 55 17" xfId="22297" xr:uid="{00000000-0005-0000-0000-000018570000}"/>
    <cellStyle name="40% - Accent2 2 55 18" xfId="22298" xr:uid="{00000000-0005-0000-0000-000019570000}"/>
    <cellStyle name="40% - Accent2 2 55 19" xfId="22299" xr:uid="{00000000-0005-0000-0000-00001A570000}"/>
    <cellStyle name="40% - Accent2 2 55 2" xfId="22300" xr:uid="{00000000-0005-0000-0000-00001B570000}"/>
    <cellStyle name="40% - Accent2 2 55 3" xfId="22301" xr:uid="{00000000-0005-0000-0000-00001C570000}"/>
    <cellStyle name="40% - Accent2 2 55 4" xfId="22302" xr:uid="{00000000-0005-0000-0000-00001D570000}"/>
    <cellStyle name="40% - Accent2 2 55 5" xfId="22303" xr:uid="{00000000-0005-0000-0000-00001E570000}"/>
    <cellStyle name="40% - Accent2 2 55 6" xfId="22304" xr:uid="{00000000-0005-0000-0000-00001F570000}"/>
    <cellStyle name="40% - Accent2 2 55 7" xfId="22305" xr:uid="{00000000-0005-0000-0000-000020570000}"/>
    <cellStyle name="40% - Accent2 2 55 8" xfId="22306" xr:uid="{00000000-0005-0000-0000-000021570000}"/>
    <cellStyle name="40% - Accent2 2 55 9" xfId="22307" xr:uid="{00000000-0005-0000-0000-000022570000}"/>
    <cellStyle name="40% - Accent2 2 56" xfId="22308" xr:uid="{00000000-0005-0000-0000-000023570000}"/>
    <cellStyle name="40% - Accent2 2 56 10" xfId="22309" xr:uid="{00000000-0005-0000-0000-000024570000}"/>
    <cellStyle name="40% - Accent2 2 56 11" xfId="22310" xr:uid="{00000000-0005-0000-0000-000025570000}"/>
    <cellStyle name="40% - Accent2 2 56 12" xfId="22311" xr:uid="{00000000-0005-0000-0000-000026570000}"/>
    <cellStyle name="40% - Accent2 2 56 13" xfId="22312" xr:uid="{00000000-0005-0000-0000-000027570000}"/>
    <cellStyle name="40% - Accent2 2 56 14" xfId="22313" xr:uid="{00000000-0005-0000-0000-000028570000}"/>
    <cellStyle name="40% - Accent2 2 56 15" xfId="22314" xr:uid="{00000000-0005-0000-0000-000029570000}"/>
    <cellStyle name="40% - Accent2 2 56 16" xfId="22315" xr:uid="{00000000-0005-0000-0000-00002A570000}"/>
    <cellStyle name="40% - Accent2 2 56 17" xfId="22316" xr:uid="{00000000-0005-0000-0000-00002B570000}"/>
    <cellStyle name="40% - Accent2 2 56 18" xfId="22317" xr:uid="{00000000-0005-0000-0000-00002C570000}"/>
    <cellStyle name="40% - Accent2 2 56 19" xfId="22318" xr:uid="{00000000-0005-0000-0000-00002D570000}"/>
    <cellStyle name="40% - Accent2 2 56 2" xfId="22319" xr:uid="{00000000-0005-0000-0000-00002E570000}"/>
    <cellStyle name="40% - Accent2 2 56 3" xfId="22320" xr:uid="{00000000-0005-0000-0000-00002F570000}"/>
    <cellStyle name="40% - Accent2 2 56 4" xfId="22321" xr:uid="{00000000-0005-0000-0000-000030570000}"/>
    <cellStyle name="40% - Accent2 2 56 5" xfId="22322" xr:uid="{00000000-0005-0000-0000-000031570000}"/>
    <cellStyle name="40% - Accent2 2 56 6" xfId="22323" xr:uid="{00000000-0005-0000-0000-000032570000}"/>
    <cellStyle name="40% - Accent2 2 56 7" xfId="22324" xr:uid="{00000000-0005-0000-0000-000033570000}"/>
    <cellStyle name="40% - Accent2 2 56 8" xfId="22325" xr:uid="{00000000-0005-0000-0000-000034570000}"/>
    <cellStyle name="40% - Accent2 2 56 9" xfId="22326" xr:uid="{00000000-0005-0000-0000-000035570000}"/>
    <cellStyle name="40% - Accent2 2 57" xfId="22327" xr:uid="{00000000-0005-0000-0000-000036570000}"/>
    <cellStyle name="40% - Accent2 2 57 10" xfId="22328" xr:uid="{00000000-0005-0000-0000-000037570000}"/>
    <cellStyle name="40% - Accent2 2 57 11" xfId="22329" xr:uid="{00000000-0005-0000-0000-000038570000}"/>
    <cellStyle name="40% - Accent2 2 57 12" xfId="22330" xr:uid="{00000000-0005-0000-0000-000039570000}"/>
    <cellStyle name="40% - Accent2 2 57 13" xfId="22331" xr:uid="{00000000-0005-0000-0000-00003A570000}"/>
    <cellStyle name="40% - Accent2 2 57 14" xfId="22332" xr:uid="{00000000-0005-0000-0000-00003B570000}"/>
    <cellStyle name="40% - Accent2 2 57 15" xfId="22333" xr:uid="{00000000-0005-0000-0000-00003C570000}"/>
    <cellStyle name="40% - Accent2 2 57 16" xfId="22334" xr:uid="{00000000-0005-0000-0000-00003D570000}"/>
    <cellStyle name="40% - Accent2 2 57 17" xfId="22335" xr:uid="{00000000-0005-0000-0000-00003E570000}"/>
    <cellStyle name="40% - Accent2 2 57 18" xfId="22336" xr:uid="{00000000-0005-0000-0000-00003F570000}"/>
    <cellStyle name="40% - Accent2 2 57 19" xfId="22337" xr:uid="{00000000-0005-0000-0000-000040570000}"/>
    <cellStyle name="40% - Accent2 2 57 2" xfId="22338" xr:uid="{00000000-0005-0000-0000-000041570000}"/>
    <cellStyle name="40% - Accent2 2 57 3" xfId="22339" xr:uid="{00000000-0005-0000-0000-000042570000}"/>
    <cellStyle name="40% - Accent2 2 57 4" xfId="22340" xr:uid="{00000000-0005-0000-0000-000043570000}"/>
    <cellStyle name="40% - Accent2 2 57 5" xfId="22341" xr:uid="{00000000-0005-0000-0000-000044570000}"/>
    <cellStyle name="40% - Accent2 2 57 6" xfId="22342" xr:uid="{00000000-0005-0000-0000-000045570000}"/>
    <cellStyle name="40% - Accent2 2 57 7" xfId="22343" xr:uid="{00000000-0005-0000-0000-000046570000}"/>
    <cellStyle name="40% - Accent2 2 57 8" xfId="22344" xr:uid="{00000000-0005-0000-0000-000047570000}"/>
    <cellStyle name="40% - Accent2 2 57 9" xfId="22345" xr:uid="{00000000-0005-0000-0000-000048570000}"/>
    <cellStyle name="40% - Accent2 2 58" xfId="22346" xr:uid="{00000000-0005-0000-0000-000049570000}"/>
    <cellStyle name="40% - Accent2 2 58 10" xfId="22347" xr:uid="{00000000-0005-0000-0000-00004A570000}"/>
    <cellStyle name="40% - Accent2 2 58 11" xfId="22348" xr:uid="{00000000-0005-0000-0000-00004B570000}"/>
    <cellStyle name="40% - Accent2 2 58 12" xfId="22349" xr:uid="{00000000-0005-0000-0000-00004C570000}"/>
    <cellStyle name="40% - Accent2 2 58 13" xfId="22350" xr:uid="{00000000-0005-0000-0000-00004D570000}"/>
    <cellStyle name="40% - Accent2 2 58 14" xfId="22351" xr:uid="{00000000-0005-0000-0000-00004E570000}"/>
    <cellStyle name="40% - Accent2 2 58 15" xfId="22352" xr:uid="{00000000-0005-0000-0000-00004F570000}"/>
    <cellStyle name="40% - Accent2 2 58 16" xfId="22353" xr:uid="{00000000-0005-0000-0000-000050570000}"/>
    <cellStyle name="40% - Accent2 2 58 17" xfId="22354" xr:uid="{00000000-0005-0000-0000-000051570000}"/>
    <cellStyle name="40% - Accent2 2 58 18" xfId="22355" xr:uid="{00000000-0005-0000-0000-000052570000}"/>
    <cellStyle name="40% - Accent2 2 58 19" xfId="22356" xr:uid="{00000000-0005-0000-0000-000053570000}"/>
    <cellStyle name="40% - Accent2 2 58 2" xfId="22357" xr:uid="{00000000-0005-0000-0000-000054570000}"/>
    <cellStyle name="40% - Accent2 2 58 3" xfId="22358" xr:uid="{00000000-0005-0000-0000-000055570000}"/>
    <cellStyle name="40% - Accent2 2 58 4" xfId="22359" xr:uid="{00000000-0005-0000-0000-000056570000}"/>
    <cellStyle name="40% - Accent2 2 58 5" xfId="22360" xr:uid="{00000000-0005-0000-0000-000057570000}"/>
    <cellStyle name="40% - Accent2 2 58 6" xfId="22361" xr:uid="{00000000-0005-0000-0000-000058570000}"/>
    <cellStyle name="40% - Accent2 2 58 7" xfId="22362" xr:uid="{00000000-0005-0000-0000-000059570000}"/>
    <cellStyle name="40% - Accent2 2 58 8" xfId="22363" xr:uid="{00000000-0005-0000-0000-00005A570000}"/>
    <cellStyle name="40% - Accent2 2 58 9" xfId="22364" xr:uid="{00000000-0005-0000-0000-00005B570000}"/>
    <cellStyle name="40% - Accent2 2 59" xfId="22365" xr:uid="{00000000-0005-0000-0000-00005C570000}"/>
    <cellStyle name="40% - Accent2 2 59 10" xfId="22366" xr:uid="{00000000-0005-0000-0000-00005D570000}"/>
    <cellStyle name="40% - Accent2 2 59 11" xfId="22367" xr:uid="{00000000-0005-0000-0000-00005E570000}"/>
    <cellStyle name="40% - Accent2 2 59 12" xfId="22368" xr:uid="{00000000-0005-0000-0000-00005F570000}"/>
    <cellStyle name="40% - Accent2 2 59 13" xfId="22369" xr:uid="{00000000-0005-0000-0000-000060570000}"/>
    <cellStyle name="40% - Accent2 2 59 14" xfId="22370" xr:uid="{00000000-0005-0000-0000-000061570000}"/>
    <cellStyle name="40% - Accent2 2 59 15" xfId="22371" xr:uid="{00000000-0005-0000-0000-000062570000}"/>
    <cellStyle name="40% - Accent2 2 59 16" xfId="22372" xr:uid="{00000000-0005-0000-0000-000063570000}"/>
    <cellStyle name="40% - Accent2 2 59 17" xfId="22373" xr:uid="{00000000-0005-0000-0000-000064570000}"/>
    <cellStyle name="40% - Accent2 2 59 18" xfId="22374" xr:uid="{00000000-0005-0000-0000-000065570000}"/>
    <cellStyle name="40% - Accent2 2 59 19" xfId="22375" xr:uid="{00000000-0005-0000-0000-000066570000}"/>
    <cellStyle name="40% - Accent2 2 59 2" xfId="22376" xr:uid="{00000000-0005-0000-0000-000067570000}"/>
    <cellStyle name="40% - Accent2 2 59 3" xfId="22377" xr:uid="{00000000-0005-0000-0000-000068570000}"/>
    <cellStyle name="40% - Accent2 2 59 4" xfId="22378" xr:uid="{00000000-0005-0000-0000-000069570000}"/>
    <cellStyle name="40% - Accent2 2 59 5" xfId="22379" xr:uid="{00000000-0005-0000-0000-00006A570000}"/>
    <cellStyle name="40% - Accent2 2 59 6" xfId="22380" xr:uid="{00000000-0005-0000-0000-00006B570000}"/>
    <cellStyle name="40% - Accent2 2 59 7" xfId="22381" xr:uid="{00000000-0005-0000-0000-00006C570000}"/>
    <cellStyle name="40% - Accent2 2 59 8" xfId="22382" xr:uid="{00000000-0005-0000-0000-00006D570000}"/>
    <cellStyle name="40% - Accent2 2 59 9" xfId="22383" xr:uid="{00000000-0005-0000-0000-00006E570000}"/>
    <cellStyle name="40% - Accent2 2 6" xfId="22384" xr:uid="{00000000-0005-0000-0000-00006F570000}"/>
    <cellStyle name="40% - Accent2 2 6 10" xfId="22385" xr:uid="{00000000-0005-0000-0000-000070570000}"/>
    <cellStyle name="40% - Accent2 2 6 11" xfId="22386" xr:uid="{00000000-0005-0000-0000-000071570000}"/>
    <cellStyle name="40% - Accent2 2 6 12" xfId="22387" xr:uid="{00000000-0005-0000-0000-000072570000}"/>
    <cellStyle name="40% - Accent2 2 6 13" xfId="22388" xr:uid="{00000000-0005-0000-0000-000073570000}"/>
    <cellStyle name="40% - Accent2 2 6 14" xfId="22389" xr:uid="{00000000-0005-0000-0000-000074570000}"/>
    <cellStyle name="40% - Accent2 2 6 15" xfId="22390" xr:uid="{00000000-0005-0000-0000-000075570000}"/>
    <cellStyle name="40% - Accent2 2 6 16" xfId="22391" xr:uid="{00000000-0005-0000-0000-000076570000}"/>
    <cellStyle name="40% - Accent2 2 6 17" xfId="22392" xr:uid="{00000000-0005-0000-0000-000077570000}"/>
    <cellStyle name="40% - Accent2 2 6 18" xfId="22393" xr:uid="{00000000-0005-0000-0000-000078570000}"/>
    <cellStyle name="40% - Accent2 2 6 19" xfId="22394" xr:uid="{00000000-0005-0000-0000-000079570000}"/>
    <cellStyle name="40% - Accent2 2 6 2" xfId="22395" xr:uid="{00000000-0005-0000-0000-00007A570000}"/>
    <cellStyle name="40% - Accent2 2 6 3" xfId="22396" xr:uid="{00000000-0005-0000-0000-00007B570000}"/>
    <cellStyle name="40% - Accent2 2 6 4" xfId="22397" xr:uid="{00000000-0005-0000-0000-00007C570000}"/>
    <cellStyle name="40% - Accent2 2 6 5" xfId="22398" xr:uid="{00000000-0005-0000-0000-00007D570000}"/>
    <cellStyle name="40% - Accent2 2 6 6" xfId="22399" xr:uid="{00000000-0005-0000-0000-00007E570000}"/>
    <cellStyle name="40% - Accent2 2 6 7" xfId="22400" xr:uid="{00000000-0005-0000-0000-00007F570000}"/>
    <cellStyle name="40% - Accent2 2 6 8" xfId="22401" xr:uid="{00000000-0005-0000-0000-000080570000}"/>
    <cellStyle name="40% - Accent2 2 6 9" xfId="22402" xr:uid="{00000000-0005-0000-0000-000081570000}"/>
    <cellStyle name="40% - Accent2 2 60" xfId="22403" xr:uid="{00000000-0005-0000-0000-000082570000}"/>
    <cellStyle name="40% - Accent2 2 60 10" xfId="22404" xr:uid="{00000000-0005-0000-0000-000083570000}"/>
    <cellStyle name="40% - Accent2 2 60 11" xfId="22405" xr:uid="{00000000-0005-0000-0000-000084570000}"/>
    <cellStyle name="40% - Accent2 2 60 12" xfId="22406" xr:uid="{00000000-0005-0000-0000-000085570000}"/>
    <cellStyle name="40% - Accent2 2 60 13" xfId="22407" xr:uid="{00000000-0005-0000-0000-000086570000}"/>
    <cellStyle name="40% - Accent2 2 60 14" xfId="22408" xr:uid="{00000000-0005-0000-0000-000087570000}"/>
    <cellStyle name="40% - Accent2 2 60 15" xfId="22409" xr:uid="{00000000-0005-0000-0000-000088570000}"/>
    <cellStyle name="40% - Accent2 2 60 16" xfId="22410" xr:uid="{00000000-0005-0000-0000-000089570000}"/>
    <cellStyle name="40% - Accent2 2 60 17" xfId="22411" xr:uid="{00000000-0005-0000-0000-00008A570000}"/>
    <cellStyle name="40% - Accent2 2 60 18" xfId="22412" xr:uid="{00000000-0005-0000-0000-00008B570000}"/>
    <cellStyle name="40% - Accent2 2 60 19" xfId="22413" xr:uid="{00000000-0005-0000-0000-00008C570000}"/>
    <cellStyle name="40% - Accent2 2 60 2" xfId="22414" xr:uid="{00000000-0005-0000-0000-00008D570000}"/>
    <cellStyle name="40% - Accent2 2 60 3" xfId="22415" xr:uid="{00000000-0005-0000-0000-00008E570000}"/>
    <cellStyle name="40% - Accent2 2 60 4" xfId="22416" xr:uid="{00000000-0005-0000-0000-00008F570000}"/>
    <cellStyle name="40% - Accent2 2 60 5" xfId="22417" xr:uid="{00000000-0005-0000-0000-000090570000}"/>
    <cellStyle name="40% - Accent2 2 60 6" xfId="22418" xr:uid="{00000000-0005-0000-0000-000091570000}"/>
    <cellStyle name="40% - Accent2 2 60 7" xfId="22419" xr:uid="{00000000-0005-0000-0000-000092570000}"/>
    <cellStyle name="40% - Accent2 2 60 8" xfId="22420" xr:uid="{00000000-0005-0000-0000-000093570000}"/>
    <cellStyle name="40% - Accent2 2 60 9" xfId="22421" xr:uid="{00000000-0005-0000-0000-000094570000}"/>
    <cellStyle name="40% - Accent2 2 61" xfId="22422" xr:uid="{00000000-0005-0000-0000-000095570000}"/>
    <cellStyle name="40% - Accent2 2 61 10" xfId="22423" xr:uid="{00000000-0005-0000-0000-000096570000}"/>
    <cellStyle name="40% - Accent2 2 61 11" xfId="22424" xr:uid="{00000000-0005-0000-0000-000097570000}"/>
    <cellStyle name="40% - Accent2 2 61 12" xfId="22425" xr:uid="{00000000-0005-0000-0000-000098570000}"/>
    <cellStyle name="40% - Accent2 2 61 13" xfId="22426" xr:uid="{00000000-0005-0000-0000-000099570000}"/>
    <cellStyle name="40% - Accent2 2 61 14" xfId="22427" xr:uid="{00000000-0005-0000-0000-00009A570000}"/>
    <cellStyle name="40% - Accent2 2 61 15" xfId="22428" xr:uid="{00000000-0005-0000-0000-00009B570000}"/>
    <cellStyle name="40% - Accent2 2 61 16" xfId="22429" xr:uid="{00000000-0005-0000-0000-00009C570000}"/>
    <cellStyle name="40% - Accent2 2 61 17" xfId="22430" xr:uid="{00000000-0005-0000-0000-00009D570000}"/>
    <cellStyle name="40% - Accent2 2 61 18" xfId="22431" xr:uid="{00000000-0005-0000-0000-00009E570000}"/>
    <cellStyle name="40% - Accent2 2 61 19" xfId="22432" xr:uid="{00000000-0005-0000-0000-00009F570000}"/>
    <cellStyle name="40% - Accent2 2 61 2" xfId="22433" xr:uid="{00000000-0005-0000-0000-0000A0570000}"/>
    <cellStyle name="40% - Accent2 2 61 3" xfId="22434" xr:uid="{00000000-0005-0000-0000-0000A1570000}"/>
    <cellStyle name="40% - Accent2 2 61 4" xfId="22435" xr:uid="{00000000-0005-0000-0000-0000A2570000}"/>
    <cellStyle name="40% - Accent2 2 61 5" xfId="22436" xr:uid="{00000000-0005-0000-0000-0000A3570000}"/>
    <cellStyle name="40% - Accent2 2 61 6" xfId="22437" xr:uid="{00000000-0005-0000-0000-0000A4570000}"/>
    <cellStyle name="40% - Accent2 2 61 7" xfId="22438" xr:uid="{00000000-0005-0000-0000-0000A5570000}"/>
    <cellStyle name="40% - Accent2 2 61 8" xfId="22439" xr:uid="{00000000-0005-0000-0000-0000A6570000}"/>
    <cellStyle name="40% - Accent2 2 61 9" xfId="22440" xr:uid="{00000000-0005-0000-0000-0000A7570000}"/>
    <cellStyle name="40% - Accent2 2 62" xfId="22441" xr:uid="{00000000-0005-0000-0000-0000A8570000}"/>
    <cellStyle name="40% - Accent2 2 62 10" xfId="22442" xr:uid="{00000000-0005-0000-0000-0000A9570000}"/>
    <cellStyle name="40% - Accent2 2 62 11" xfId="22443" xr:uid="{00000000-0005-0000-0000-0000AA570000}"/>
    <cellStyle name="40% - Accent2 2 62 12" xfId="22444" xr:uid="{00000000-0005-0000-0000-0000AB570000}"/>
    <cellStyle name="40% - Accent2 2 62 13" xfId="22445" xr:uid="{00000000-0005-0000-0000-0000AC570000}"/>
    <cellStyle name="40% - Accent2 2 62 14" xfId="22446" xr:uid="{00000000-0005-0000-0000-0000AD570000}"/>
    <cellStyle name="40% - Accent2 2 62 15" xfId="22447" xr:uid="{00000000-0005-0000-0000-0000AE570000}"/>
    <cellStyle name="40% - Accent2 2 62 16" xfId="22448" xr:uid="{00000000-0005-0000-0000-0000AF570000}"/>
    <cellStyle name="40% - Accent2 2 62 17" xfId="22449" xr:uid="{00000000-0005-0000-0000-0000B0570000}"/>
    <cellStyle name="40% - Accent2 2 62 18" xfId="22450" xr:uid="{00000000-0005-0000-0000-0000B1570000}"/>
    <cellStyle name="40% - Accent2 2 62 19" xfId="22451" xr:uid="{00000000-0005-0000-0000-0000B2570000}"/>
    <cellStyle name="40% - Accent2 2 62 2" xfId="22452" xr:uid="{00000000-0005-0000-0000-0000B3570000}"/>
    <cellStyle name="40% - Accent2 2 62 3" xfId="22453" xr:uid="{00000000-0005-0000-0000-0000B4570000}"/>
    <cellStyle name="40% - Accent2 2 62 4" xfId="22454" xr:uid="{00000000-0005-0000-0000-0000B5570000}"/>
    <cellStyle name="40% - Accent2 2 62 5" xfId="22455" xr:uid="{00000000-0005-0000-0000-0000B6570000}"/>
    <cellStyle name="40% - Accent2 2 62 6" xfId="22456" xr:uid="{00000000-0005-0000-0000-0000B7570000}"/>
    <cellStyle name="40% - Accent2 2 62 7" xfId="22457" xr:uid="{00000000-0005-0000-0000-0000B8570000}"/>
    <cellStyle name="40% - Accent2 2 62 8" xfId="22458" xr:uid="{00000000-0005-0000-0000-0000B9570000}"/>
    <cellStyle name="40% - Accent2 2 62 9" xfId="22459" xr:uid="{00000000-0005-0000-0000-0000BA570000}"/>
    <cellStyle name="40% - Accent2 2 63" xfId="22460" xr:uid="{00000000-0005-0000-0000-0000BB570000}"/>
    <cellStyle name="40% - Accent2 2 63 10" xfId="22461" xr:uid="{00000000-0005-0000-0000-0000BC570000}"/>
    <cellStyle name="40% - Accent2 2 63 11" xfId="22462" xr:uid="{00000000-0005-0000-0000-0000BD570000}"/>
    <cellStyle name="40% - Accent2 2 63 12" xfId="22463" xr:uid="{00000000-0005-0000-0000-0000BE570000}"/>
    <cellStyle name="40% - Accent2 2 63 13" xfId="22464" xr:uid="{00000000-0005-0000-0000-0000BF570000}"/>
    <cellStyle name="40% - Accent2 2 63 14" xfId="22465" xr:uid="{00000000-0005-0000-0000-0000C0570000}"/>
    <cellStyle name="40% - Accent2 2 63 15" xfId="22466" xr:uid="{00000000-0005-0000-0000-0000C1570000}"/>
    <cellStyle name="40% - Accent2 2 63 16" xfId="22467" xr:uid="{00000000-0005-0000-0000-0000C2570000}"/>
    <cellStyle name="40% - Accent2 2 63 17" xfId="22468" xr:uid="{00000000-0005-0000-0000-0000C3570000}"/>
    <cellStyle name="40% - Accent2 2 63 18" xfId="22469" xr:uid="{00000000-0005-0000-0000-0000C4570000}"/>
    <cellStyle name="40% - Accent2 2 63 19" xfId="22470" xr:uid="{00000000-0005-0000-0000-0000C5570000}"/>
    <cellStyle name="40% - Accent2 2 63 2" xfId="22471" xr:uid="{00000000-0005-0000-0000-0000C6570000}"/>
    <cellStyle name="40% - Accent2 2 63 3" xfId="22472" xr:uid="{00000000-0005-0000-0000-0000C7570000}"/>
    <cellStyle name="40% - Accent2 2 63 4" xfId="22473" xr:uid="{00000000-0005-0000-0000-0000C8570000}"/>
    <cellStyle name="40% - Accent2 2 63 5" xfId="22474" xr:uid="{00000000-0005-0000-0000-0000C9570000}"/>
    <cellStyle name="40% - Accent2 2 63 6" xfId="22475" xr:uid="{00000000-0005-0000-0000-0000CA570000}"/>
    <cellStyle name="40% - Accent2 2 63 7" xfId="22476" xr:uid="{00000000-0005-0000-0000-0000CB570000}"/>
    <cellStyle name="40% - Accent2 2 63 8" xfId="22477" xr:uid="{00000000-0005-0000-0000-0000CC570000}"/>
    <cellStyle name="40% - Accent2 2 63 9" xfId="22478" xr:uid="{00000000-0005-0000-0000-0000CD570000}"/>
    <cellStyle name="40% - Accent2 2 64" xfId="22479" xr:uid="{00000000-0005-0000-0000-0000CE570000}"/>
    <cellStyle name="40% - Accent2 2 64 10" xfId="22480" xr:uid="{00000000-0005-0000-0000-0000CF570000}"/>
    <cellStyle name="40% - Accent2 2 64 11" xfId="22481" xr:uid="{00000000-0005-0000-0000-0000D0570000}"/>
    <cellStyle name="40% - Accent2 2 64 12" xfId="22482" xr:uid="{00000000-0005-0000-0000-0000D1570000}"/>
    <cellStyle name="40% - Accent2 2 64 13" xfId="22483" xr:uid="{00000000-0005-0000-0000-0000D2570000}"/>
    <cellStyle name="40% - Accent2 2 64 14" xfId="22484" xr:uid="{00000000-0005-0000-0000-0000D3570000}"/>
    <cellStyle name="40% - Accent2 2 64 15" xfId="22485" xr:uid="{00000000-0005-0000-0000-0000D4570000}"/>
    <cellStyle name="40% - Accent2 2 64 16" xfId="22486" xr:uid="{00000000-0005-0000-0000-0000D5570000}"/>
    <cellStyle name="40% - Accent2 2 64 17" xfId="22487" xr:uid="{00000000-0005-0000-0000-0000D6570000}"/>
    <cellStyle name="40% - Accent2 2 64 18" xfId="22488" xr:uid="{00000000-0005-0000-0000-0000D7570000}"/>
    <cellStyle name="40% - Accent2 2 64 19" xfId="22489" xr:uid="{00000000-0005-0000-0000-0000D8570000}"/>
    <cellStyle name="40% - Accent2 2 64 2" xfId="22490" xr:uid="{00000000-0005-0000-0000-0000D9570000}"/>
    <cellStyle name="40% - Accent2 2 64 3" xfId="22491" xr:uid="{00000000-0005-0000-0000-0000DA570000}"/>
    <cellStyle name="40% - Accent2 2 64 4" xfId="22492" xr:uid="{00000000-0005-0000-0000-0000DB570000}"/>
    <cellStyle name="40% - Accent2 2 64 5" xfId="22493" xr:uid="{00000000-0005-0000-0000-0000DC570000}"/>
    <cellStyle name="40% - Accent2 2 64 6" xfId="22494" xr:uid="{00000000-0005-0000-0000-0000DD570000}"/>
    <cellStyle name="40% - Accent2 2 64 7" xfId="22495" xr:uid="{00000000-0005-0000-0000-0000DE570000}"/>
    <cellStyle name="40% - Accent2 2 64 8" xfId="22496" xr:uid="{00000000-0005-0000-0000-0000DF570000}"/>
    <cellStyle name="40% - Accent2 2 64 9" xfId="22497" xr:uid="{00000000-0005-0000-0000-0000E0570000}"/>
    <cellStyle name="40% - Accent2 2 65" xfId="22498" xr:uid="{00000000-0005-0000-0000-0000E1570000}"/>
    <cellStyle name="40% - Accent2 2 65 10" xfId="22499" xr:uid="{00000000-0005-0000-0000-0000E2570000}"/>
    <cellStyle name="40% - Accent2 2 65 11" xfId="22500" xr:uid="{00000000-0005-0000-0000-0000E3570000}"/>
    <cellStyle name="40% - Accent2 2 65 12" xfId="22501" xr:uid="{00000000-0005-0000-0000-0000E4570000}"/>
    <cellStyle name="40% - Accent2 2 65 13" xfId="22502" xr:uid="{00000000-0005-0000-0000-0000E5570000}"/>
    <cellStyle name="40% - Accent2 2 65 14" xfId="22503" xr:uid="{00000000-0005-0000-0000-0000E6570000}"/>
    <cellStyle name="40% - Accent2 2 65 15" xfId="22504" xr:uid="{00000000-0005-0000-0000-0000E7570000}"/>
    <cellStyle name="40% - Accent2 2 65 16" xfId="22505" xr:uid="{00000000-0005-0000-0000-0000E8570000}"/>
    <cellStyle name="40% - Accent2 2 65 17" xfId="22506" xr:uid="{00000000-0005-0000-0000-0000E9570000}"/>
    <cellStyle name="40% - Accent2 2 65 18" xfId="22507" xr:uid="{00000000-0005-0000-0000-0000EA570000}"/>
    <cellStyle name="40% - Accent2 2 65 19" xfId="22508" xr:uid="{00000000-0005-0000-0000-0000EB570000}"/>
    <cellStyle name="40% - Accent2 2 65 2" xfId="22509" xr:uid="{00000000-0005-0000-0000-0000EC570000}"/>
    <cellStyle name="40% - Accent2 2 65 3" xfId="22510" xr:uid="{00000000-0005-0000-0000-0000ED570000}"/>
    <cellStyle name="40% - Accent2 2 65 4" xfId="22511" xr:uid="{00000000-0005-0000-0000-0000EE570000}"/>
    <cellStyle name="40% - Accent2 2 65 5" xfId="22512" xr:uid="{00000000-0005-0000-0000-0000EF570000}"/>
    <cellStyle name="40% - Accent2 2 65 6" xfId="22513" xr:uid="{00000000-0005-0000-0000-0000F0570000}"/>
    <cellStyle name="40% - Accent2 2 65 7" xfId="22514" xr:uid="{00000000-0005-0000-0000-0000F1570000}"/>
    <cellStyle name="40% - Accent2 2 65 8" xfId="22515" xr:uid="{00000000-0005-0000-0000-0000F2570000}"/>
    <cellStyle name="40% - Accent2 2 65 9" xfId="22516" xr:uid="{00000000-0005-0000-0000-0000F3570000}"/>
    <cellStyle name="40% - Accent2 2 66" xfId="22517" xr:uid="{00000000-0005-0000-0000-0000F4570000}"/>
    <cellStyle name="40% - Accent2 2 66 10" xfId="22518" xr:uid="{00000000-0005-0000-0000-0000F5570000}"/>
    <cellStyle name="40% - Accent2 2 66 11" xfId="22519" xr:uid="{00000000-0005-0000-0000-0000F6570000}"/>
    <cellStyle name="40% - Accent2 2 66 12" xfId="22520" xr:uid="{00000000-0005-0000-0000-0000F7570000}"/>
    <cellStyle name="40% - Accent2 2 66 13" xfId="22521" xr:uid="{00000000-0005-0000-0000-0000F8570000}"/>
    <cellStyle name="40% - Accent2 2 66 14" xfId="22522" xr:uid="{00000000-0005-0000-0000-0000F9570000}"/>
    <cellStyle name="40% - Accent2 2 66 15" xfId="22523" xr:uid="{00000000-0005-0000-0000-0000FA570000}"/>
    <cellStyle name="40% - Accent2 2 66 16" xfId="22524" xr:uid="{00000000-0005-0000-0000-0000FB570000}"/>
    <cellStyle name="40% - Accent2 2 66 17" xfId="22525" xr:uid="{00000000-0005-0000-0000-0000FC570000}"/>
    <cellStyle name="40% - Accent2 2 66 18" xfId="22526" xr:uid="{00000000-0005-0000-0000-0000FD570000}"/>
    <cellStyle name="40% - Accent2 2 66 19" xfId="22527" xr:uid="{00000000-0005-0000-0000-0000FE570000}"/>
    <cellStyle name="40% - Accent2 2 66 2" xfId="22528" xr:uid="{00000000-0005-0000-0000-0000FF570000}"/>
    <cellStyle name="40% - Accent2 2 66 3" xfId="22529" xr:uid="{00000000-0005-0000-0000-000000580000}"/>
    <cellStyle name="40% - Accent2 2 66 4" xfId="22530" xr:uid="{00000000-0005-0000-0000-000001580000}"/>
    <cellStyle name="40% - Accent2 2 66 5" xfId="22531" xr:uid="{00000000-0005-0000-0000-000002580000}"/>
    <cellStyle name="40% - Accent2 2 66 6" xfId="22532" xr:uid="{00000000-0005-0000-0000-000003580000}"/>
    <cellStyle name="40% - Accent2 2 66 7" xfId="22533" xr:uid="{00000000-0005-0000-0000-000004580000}"/>
    <cellStyle name="40% - Accent2 2 66 8" xfId="22534" xr:uid="{00000000-0005-0000-0000-000005580000}"/>
    <cellStyle name="40% - Accent2 2 66 9" xfId="22535" xr:uid="{00000000-0005-0000-0000-000006580000}"/>
    <cellStyle name="40% - Accent2 2 67" xfId="22536" xr:uid="{00000000-0005-0000-0000-000007580000}"/>
    <cellStyle name="40% - Accent2 2 67 10" xfId="22537" xr:uid="{00000000-0005-0000-0000-000008580000}"/>
    <cellStyle name="40% - Accent2 2 67 11" xfId="22538" xr:uid="{00000000-0005-0000-0000-000009580000}"/>
    <cellStyle name="40% - Accent2 2 67 12" xfId="22539" xr:uid="{00000000-0005-0000-0000-00000A580000}"/>
    <cellStyle name="40% - Accent2 2 67 13" xfId="22540" xr:uid="{00000000-0005-0000-0000-00000B580000}"/>
    <cellStyle name="40% - Accent2 2 67 14" xfId="22541" xr:uid="{00000000-0005-0000-0000-00000C580000}"/>
    <cellStyle name="40% - Accent2 2 67 15" xfId="22542" xr:uid="{00000000-0005-0000-0000-00000D580000}"/>
    <cellStyle name="40% - Accent2 2 67 16" xfId="22543" xr:uid="{00000000-0005-0000-0000-00000E580000}"/>
    <cellStyle name="40% - Accent2 2 67 17" xfId="22544" xr:uid="{00000000-0005-0000-0000-00000F580000}"/>
    <cellStyle name="40% - Accent2 2 67 18" xfId="22545" xr:uid="{00000000-0005-0000-0000-000010580000}"/>
    <cellStyle name="40% - Accent2 2 67 19" xfId="22546" xr:uid="{00000000-0005-0000-0000-000011580000}"/>
    <cellStyle name="40% - Accent2 2 67 2" xfId="22547" xr:uid="{00000000-0005-0000-0000-000012580000}"/>
    <cellStyle name="40% - Accent2 2 67 3" xfId="22548" xr:uid="{00000000-0005-0000-0000-000013580000}"/>
    <cellStyle name="40% - Accent2 2 67 4" xfId="22549" xr:uid="{00000000-0005-0000-0000-000014580000}"/>
    <cellStyle name="40% - Accent2 2 67 5" xfId="22550" xr:uid="{00000000-0005-0000-0000-000015580000}"/>
    <cellStyle name="40% - Accent2 2 67 6" xfId="22551" xr:uid="{00000000-0005-0000-0000-000016580000}"/>
    <cellStyle name="40% - Accent2 2 67 7" xfId="22552" xr:uid="{00000000-0005-0000-0000-000017580000}"/>
    <cellStyle name="40% - Accent2 2 67 8" xfId="22553" xr:uid="{00000000-0005-0000-0000-000018580000}"/>
    <cellStyle name="40% - Accent2 2 67 9" xfId="22554" xr:uid="{00000000-0005-0000-0000-000019580000}"/>
    <cellStyle name="40% - Accent2 2 68" xfId="22555" xr:uid="{00000000-0005-0000-0000-00001A580000}"/>
    <cellStyle name="40% - Accent2 2 68 10" xfId="22556" xr:uid="{00000000-0005-0000-0000-00001B580000}"/>
    <cellStyle name="40% - Accent2 2 68 11" xfId="22557" xr:uid="{00000000-0005-0000-0000-00001C580000}"/>
    <cellStyle name="40% - Accent2 2 68 12" xfId="22558" xr:uid="{00000000-0005-0000-0000-00001D580000}"/>
    <cellStyle name="40% - Accent2 2 68 13" xfId="22559" xr:uid="{00000000-0005-0000-0000-00001E580000}"/>
    <cellStyle name="40% - Accent2 2 68 14" xfId="22560" xr:uid="{00000000-0005-0000-0000-00001F580000}"/>
    <cellStyle name="40% - Accent2 2 68 15" xfId="22561" xr:uid="{00000000-0005-0000-0000-000020580000}"/>
    <cellStyle name="40% - Accent2 2 68 16" xfId="22562" xr:uid="{00000000-0005-0000-0000-000021580000}"/>
    <cellStyle name="40% - Accent2 2 68 17" xfId="22563" xr:uid="{00000000-0005-0000-0000-000022580000}"/>
    <cellStyle name="40% - Accent2 2 68 18" xfId="22564" xr:uid="{00000000-0005-0000-0000-000023580000}"/>
    <cellStyle name="40% - Accent2 2 68 19" xfId="22565" xr:uid="{00000000-0005-0000-0000-000024580000}"/>
    <cellStyle name="40% - Accent2 2 68 2" xfId="22566" xr:uid="{00000000-0005-0000-0000-000025580000}"/>
    <cellStyle name="40% - Accent2 2 68 3" xfId="22567" xr:uid="{00000000-0005-0000-0000-000026580000}"/>
    <cellStyle name="40% - Accent2 2 68 4" xfId="22568" xr:uid="{00000000-0005-0000-0000-000027580000}"/>
    <cellStyle name="40% - Accent2 2 68 5" xfId="22569" xr:uid="{00000000-0005-0000-0000-000028580000}"/>
    <cellStyle name="40% - Accent2 2 68 6" xfId="22570" xr:uid="{00000000-0005-0000-0000-000029580000}"/>
    <cellStyle name="40% - Accent2 2 68 7" xfId="22571" xr:uid="{00000000-0005-0000-0000-00002A580000}"/>
    <cellStyle name="40% - Accent2 2 68 8" xfId="22572" xr:uid="{00000000-0005-0000-0000-00002B580000}"/>
    <cellStyle name="40% - Accent2 2 68 9" xfId="22573" xr:uid="{00000000-0005-0000-0000-00002C580000}"/>
    <cellStyle name="40% - Accent2 2 69" xfId="22574" xr:uid="{00000000-0005-0000-0000-00002D580000}"/>
    <cellStyle name="40% - Accent2 2 69 10" xfId="22575" xr:uid="{00000000-0005-0000-0000-00002E580000}"/>
    <cellStyle name="40% - Accent2 2 69 11" xfId="22576" xr:uid="{00000000-0005-0000-0000-00002F580000}"/>
    <cellStyle name="40% - Accent2 2 69 12" xfId="22577" xr:uid="{00000000-0005-0000-0000-000030580000}"/>
    <cellStyle name="40% - Accent2 2 69 13" xfId="22578" xr:uid="{00000000-0005-0000-0000-000031580000}"/>
    <cellStyle name="40% - Accent2 2 69 14" xfId="22579" xr:uid="{00000000-0005-0000-0000-000032580000}"/>
    <cellStyle name="40% - Accent2 2 69 15" xfId="22580" xr:uid="{00000000-0005-0000-0000-000033580000}"/>
    <cellStyle name="40% - Accent2 2 69 16" xfId="22581" xr:uid="{00000000-0005-0000-0000-000034580000}"/>
    <cellStyle name="40% - Accent2 2 69 17" xfId="22582" xr:uid="{00000000-0005-0000-0000-000035580000}"/>
    <cellStyle name="40% - Accent2 2 69 18" xfId="22583" xr:uid="{00000000-0005-0000-0000-000036580000}"/>
    <cellStyle name="40% - Accent2 2 69 19" xfId="22584" xr:uid="{00000000-0005-0000-0000-000037580000}"/>
    <cellStyle name="40% - Accent2 2 69 2" xfId="22585" xr:uid="{00000000-0005-0000-0000-000038580000}"/>
    <cellStyle name="40% - Accent2 2 69 3" xfId="22586" xr:uid="{00000000-0005-0000-0000-000039580000}"/>
    <cellStyle name="40% - Accent2 2 69 4" xfId="22587" xr:uid="{00000000-0005-0000-0000-00003A580000}"/>
    <cellStyle name="40% - Accent2 2 69 5" xfId="22588" xr:uid="{00000000-0005-0000-0000-00003B580000}"/>
    <cellStyle name="40% - Accent2 2 69 6" xfId="22589" xr:uid="{00000000-0005-0000-0000-00003C580000}"/>
    <cellStyle name="40% - Accent2 2 69 7" xfId="22590" xr:uid="{00000000-0005-0000-0000-00003D580000}"/>
    <cellStyle name="40% - Accent2 2 69 8" xfId="22591" xr:uid="{00000000-0005-0000-0000-00003E580000}"/>
    <cellStyle name="40% - Accent2 2 69 9" xfId="22592" xr:uid="{00000000-0005-0000-0000-00003F580000}"/>
    <cellStyle name="40% - Accent2 2 7" xfId="22593" xr:uid="{00000000-0005-0000-0000-000040580000}"/>
    <cellStyle name="40% - Accent2 2 7 10" xfId="22594" xr:uid="{00000000-0005-0000-0000-000041580000}"/>
    <cellStyle name="40% - Accent2 2 7 11" xfId="22595" xr:uid="{00000000-0005-0000-0000-000042580000}"/>
    <cellStyle name="40% - Accent2 2 7 12" xfId="22596" xr:uid="{00000000-0005-0000-0000-000043580000}"/>
    <cellStyle name="40% - Accent2 2 7 13" xfId="22597" xr:uid="{00000000-0005-0000-0000-000044580000}"/>
    <cellStyle name="40% - Accent2 2 7 14" xfId="22598" xr:uid="{00000000-0005-0000-0000-000045580000}"/>
    <cellStyle name="40% - Accent2 2 7 15" xfId="22599" xr:uid="{00000000-0005-0000-0000-000046580000}"/>
    <cellStyle name="40% - Accent2 2 7 16" xfId="22600" xr:uid="{00000000-0005-0000-0000-000047580000}"/>
    <cellStyle name="40% - Accent2 2 7 17" xfId="22601" xr:uid="{00000000-0005-0000-0000-000048580000}"/>
    <cellStyle name="40% - Accent2 2 7 18" xfId="22602" xr:uid="{00000000-0005-0000-0000-000049580000}"/>
    <cellStyle name="40% - Accent2 2 7 19" xfId="22603" xr:uid="{00000000-0005-0000-0000-00004A580000}"/>
    <cellStyle name="40% - Accent2 2 7 2" xfId="22604" xr:uid="{00000000-0005-0000-0000-00004B580000}"/>
    <cellStyle name="40% - Accent2 2 7 3" xfId="22605" xr:uid="{00000000-0005-0000-0000-00004C580000}"/>
    <cellStyle name="40% - Accent2 2 7 4" xfId="22606" xr:uid="{00000000-0005-0000-0000-00004D580000}"/>
    <cellStyle name="40% - Accent2 2 7 5" xfId="22607" xr:uid="{00000000-0005-0000-0000-00004E580000}"/>
    <cellStyle name="40% - Accent2 2 7 6" xfId="22608" xr:uid="{00000000-0005-0000-0000-00004F580000}"/>
    <cellStyle name="40% - Accent2 2 7 7" xfId="22609" xr:uid="{00000000-0005-0000-0000-000050580000}"/>
    <cellStyle name="40% - Accent2 2 7 8" xfId="22610" xr:uid="{00000000-0005-0000-0000-000051580000}"/>
    <cellStyle name="40% - Accent2 2 7 9" xfId="22611" xr:uid="{00000000-0005-0000-0000-000052580000}"/>
    <cellStyle name="40% - Accent2 2 70" xfId="22612" xr:uid="{00000000-0005-0000-0000-000053580000}"/>
    <cellStyle name="40% - Accent2 2 70 10" xfId="22613" xr:uid="{00000000-0005-0000-0000-000054580000}"/>
    <cellStyle name="40% - Accent2 2 70 11" xfId="22614" xr:uid="{00000000-0005-0000-0000-000055580000}"/>
    <cellStyle name="40% - Accent2 2 70 12" xfId="22615" xr:uid="{00000000-0005-0000-0000-000056580000}"/>
    <cellStyle name="40% - Accent2 2 70 13" xfId="22616" xr:uid="{00000000-0005-0000-0000-000057580000}"/>
    <cellStyle name="40% - Accent2 2 70 14" xfId="22617" xr:uid="{00000000-0005-0000-0000-000058580000}"/>
    <cellStyle name="40% - Accent2 2 70 15" xfId="22618" xr:uid="{00000000-0005-0000-0000-000059580000}"/>
    <cellStyle name="40% - Accent2 2 70 16" xfId="22619" xr:uid="{00000000-0005-0000-0000-00005A580000}"/>
    <cellStyle name="40% - Accent2 2 70 17" xfId="22620" xr:uid="{00000000-0005-0000-0000-00005B580000}"/>
    <cellStyle name="40% - Accent2 2 70 18" xfId="22621" xr:uid="{00000000-0005-0000-0000-00005C580000}"/>
    <cellStyle name="40% - Accent2 2 70 19" xfId="22622" xr:uid="{00000000-0005-0000-0000-00005D580000}"/>
    <cellStyle name="40% - Accent2 2 70 2" xfId="22623" xr:uid="{00000000-0005-0000-0000-00005E580000}"/>
    <cellStyle name="40% - Accent2 2 70 3" xfId="22624" xr:uid="{00000000-0005-0000-0000-00005F580000}"/>
    <cellStyle name="40% - Accent2 2 70 4" xfId="22625" xr:uid="{00000000-0005-0000-0000-000060580000}"/>
    <cellStyle name="40% - Accent2 2 70 5" xfId="22626" xr:uid="{00000000-0005-0000-0000-000061580000}"/>
    <cellStyle name="40% - Accent2 2 70 6" xfId="22627" xr:uid="{00000000-0005-0000-0000-000062580000}"/>
    <cellStyle name="40% - Accent2 2 70 7" xfId="22628" xr:uid="{00000000-0005-0000-0000-000063580000}"/>
    <cellStyle name="40% - Accent2 2 70 8" xfId="22629" xr:uid="{00000000-0005-0000-0000-000064580000}"/>
    <cellStyle name="40% - Accent2 2 70 9" xfId="22630" xr:uid="{00000000-0005-0000-0000-000065580000}"/>
    <cellStyle name="40% - Accent2 2 71" xfId="22631" xr:uid="{00000000-0005-0000-0000-000066580000}"/>
    <cellStyle name="40% - Accent2 2 71 10" xfId="22632" xr:uid="{00000000-0005-0000-0000-000067580000}"/>
    <cellStyle name="40% - Accent2 2 71 11" xfId="22633" xr:uid="{00000000-0005-0000-0000-000068580000}"/>
    <cellStyle name="40% - Accent2 2 71 12" xfId="22634" xr:uid="{00000000-0005-0000-0000-000069580000}"/>
    <cellStyle name="40% - Accent2 2 71 13" xfId="22635" xr:uid="{00000000-0005-0000-0000-00006A580000}"/>
    <cellStyle name="40% - Accent2 2 71 14" xfId="22636" xr:uid="{00000000-0005-0000-0000-00006B580000}"/>
    <cellStyle name="40% - Accent2 2 71 15" xfId="22637" xr:uid="{00000000-0005-0000-0000-00006C580000}"/>
    <cellStyle name="40% - Accent2 2 71 16" xfId="22638" xr:uid="{00000000-0005-0000-0000-00006D580000}"/>
    <cellStyle name="40% - Accent2 2 71 17" xfId="22639" xr:uid="{00000000-0005-0000-0000-00006E580000}"/>
    <cellStyle name="40% - Accent2 2 71 18" xfId="22640" xr:uid="{00000000-0005-0000-0000-00006F580000}"/>
    <cellStyle name="40% - Accent2 2 71 19" xfId="22641" xr:uid="{00000000-0005-0000-0000-000070580000}"/>
    <cellStyle name="40% - Accent2 2 71 2" xfId="22642" xr:uid="{00000000-0005-0000-0000-000071580000}"/>
    <cellStyle name="40% - Accent2 2 71 3" xfId="22643" xr:uid="{00000000-0005-0000-0000-000072580000}"/>
    <cellStyle name="40% - Accent2 2 71 4" xfId="22644" xr:uid="{00000000-0005-0000-0000-000073580000}"/>
    <cellStyle name="40% - Accent2 2 71 5" xfId="22645" xr:uid="{00000000-0005-0000-0000-000074580000}"/>
    <cellStyle name="40% - Accent2 2 71 6" xfId="22646" xr:uid="{00000000-0005-0000-0000-000075580000}"/>
    <cellStyle name="40% - Accent2 2 71 7" xfId="22647" xr:uid="{00000000-0005-0000-0000-000076580000}"/>
    <cellStyle name="40% - Accent2 2 71 8" xfId="22648" xr:uid="{00000000-0005-0000-0000-000077580000}"/>
    <cellStyle name="40% - Accent2 2 71 9" xfId="22649" xr:uid="{00000000-0005-0000-0000-000078580000}"/>
    <cellStyle name="40% - Accent2 2 72" xfId="22650" xr:uid="{00000000-0005-0000-0000-000079580000}"/>
    <cellStyle name="40% - Accent2 2 72 10" xfId="22651" xr:uid="{00000000-0005-0000-0000-00007A580000}"/>
    <cellStyle name="40% - Accent2 2 72 11" xfId="22652" xr:uid="{00000000-0005-0000-0000-00007B580000}"/>
    <cellStyle name="40% - Accent2 2 72 12" xfId="22653" xr:uid="{00000000-0005-0000-0000-00007C580000}"/>
    <cellStyle name="40% - Accent2 2 72 13" xfId="22654" xr:uid="{00000000-0005-0000-0000-00007D580000}"/>
    <cellStyle name="40% - Accent2 2 72 14" xfId="22655" xr:uid="{00000000-0005-0000-0000-00007E580000}"/>
    <cellStyle name="40% - Accent2 2 72 15" xfId="22656" xr:uid="{00000000-0005-0000-0000-00007F580000}"/>
    <cellStyle name="40% - Accent2 2 72 16" xfId="22657" xr:uid="{00000000-0005-0000-0000-000080580000}"/>
    <cellStyle name="40% - Accent2 2 72 17" xfId="22658" xr:uid="{00000000-0005-0000-0000-000081580000}"/>
    <cellStyle name="40% - Accent2 2 72 18" xfId="22659" xr:uid="{00000000-0005-0000-0000-000082580000}"/>
    <cellStyle name="40% - Accent2 2 72 19" xfId="22660" xr:uid="{00000000-0005-0000-0000-000083580000}"/>
    <cellStyle name="40% - Accent2 2 72 2" xfId="22661" xr:uid="{00000000-0005-0000-0000-000084580000}"/>
    <cellStyle name="40% - Accent2 2 72 3" xfId="22662" xr:uid="{00000000-0005-0000-0000-000085580000}"/>
    <cellStyle name="40% - Accent2 2 72 4" xfId="22663" xr:uid="{00000000-0005-0000-0000-000086580000}"/>
    <cellStyle name="40% - Accent2 2 72 5" xfId="22664" xr:uid="{00000000-0005-0000-0000-000087580000}"/>
    <cellStyle name="40% - Accent2 2 72 6" xfId="22665" xr:uid="{00000000-0005-0000-0000-000088580000}"/>
    <cellStyle name="40% - Accent2 2 72 7" xfId="22666" xr:uid="{00000000-0005-0000-0000-000089580000}"/>
    <cellStyle name="40% - Accent2 2 72 8" xfId="22667" xr:uid="{00000000-0005-0000-0000-00008A580000}"/>
    <cellStyle name="40% - Accent2 2 72 9" xfId="22668" xr:uid="{00000000-0005-0000-0000-00008B580000}"/>
    <cellStyle name="40% - Accent2 2 73" xfId="22669" xr:uid="{00000000-0005-0000-0000-00008C580000}"/>
    <cellStyle name="40% - Accent2 2 73 10" xfId="22670" xr:uid="{00000000-0005-0000-0000-00008D580000}"/>
    <cellStyle name="40% - Accent2 2 73 11" xfId="22671" xr:uid="{00000000-0005-0000-0000-00008E580000}"/>
    <cellStyle name="40% - Accent2 2 73 12" xfId="22672" xr:uid="{00000000-0005-0000-0000-00008F580000}"/>
    <cellStyle name="40% - Accent2 2 73 13" xfId="22673" xr:uid="{00000000-0005-0000-0000-000090580000}"/>
    <cellStyle name="40% - Accent2 2 73 14" xfId="22674" xr:uid="{00000000-0005-0000-0000-000091580000}"/>
    <cellStyle name="40% - Accent2 2 73 15" xfId="22675" xr:uid="{00000000-0005-0000-0000-000092580000}"/>
    <cellStyle name="40% - Accent2 2 73 16" xfId="22676" xr:uid="{00000000-0005-0000-0000-000093580000}"/>
    <cellStyle name="40% - Accent2 2 73 17" xfId="22677" xr:uid="{00000000-0005-0000-0000-000094580000}"/>
    <cellStyle name="40% - Accent2 2 73 18" xfId="22678" xr:uid="{00000000-0005-0000-0000-000095580000}"/>
    <cellStyle name="40% - Accent2 2 73 19" xfId="22679" xr:uid="{00000000-0005-0000-0000-000096580000}"/>
    <cellStyle name="40% - Accent2 2 73 2" xfId="22680" xr:uid="{00000000-0005-0000-0000-000097580000}"/>
    <cellStyle name="40% - Accent2 2 73 3" xfId="22681" xr:uid="{00000000-0005-0000-0000-000098580000}"/>
    <cellStyle name="40% - Accent2 2 73 4" xfId="22682" xr:uid="{00000000-0005-0000-0000-000099580000}"/>
    <cellStyle name="40% - Accent2 2 73 5" xfId="22683" xr:uid="{00000000-0005-0000-0000-00009A580000}"/>
    <cellStyle name="40% - Accent2 2 73 6" xfId="22684" xr:uid="{00000000-0005-0000-0000-00009B580000}"/>
    <cellStyle name="40% - Accent2 2 73 7" xfId="22685" xr:uid="{00000000-0005-0000-0000-00009C580000}"/>
    <cellStyle name="40% - Accent2 2 73 8" xfId="22686" xr:uid="{00000000-0005-0000-0000-00009D580000}"/>
    <cellStyle name="40% - Accent2 2 73 9" xfId="22687" xr:uid="{00000000-0005-0000-0000-00009E580000}"/>
    <cellStyle name="40% - Accent2 2 74" xfId="22688" xr:uid="{00000000-0005-0000-0000-00009F580000}"/>
    <cellStyle name="40% - Accent2 2 74 10" xfId="22689" xr:uid="{00000000-0005-0000-0000-0000A0580000}"/>
    <cellStyle name="40% - Accent2 2 74 11" xfId="22690" xr:uid="{00000000-0005-0000-0000-0000A1580000}"/>
    <cellStyle name="40% - Accent2 2 74 12" xfId="22691" xr:uid="{00000000-0005-0000-0000-0000A2580000}"/>
    <cellStyle name="40% - Accent2 2 74 13" xfId="22692" xr:uid="{00000000-0005-0000-0000-0000A3580000}"/>
    <cellStyle name="40% - Accent2 2 74 14" xfId="22693" xr:uid="{00000000-0005-0000-0000-0000A4580000}"/>
    <cellStyle name="40% - Accent2 2 74 15" xfId="22694" xr:uid="{00000000-0005-0000-0000-0000A5580000}"/>
    <cellStyle name="40% - Accent2 2 74 16" xfId="22695" xr:uid="{00000000-0005-0000-0000-0000A6580000}"/>
    <cellStyle name="40% - Accent2 2 74 17" xfId="22696" xr:uid="{00000000-0005-0000-0000-0000A7580000}"/>
    <cellStyle name="40% - Accent2 2 74 18" xfId="22697" xr:uid="{00000000-0005-0000-0000-0000A8580000}"/>
    <cellStyle name="40% - Accent2 2 74 19" xfId="22698" xr:uid="{00000000-0005-0000-0000-0000A9580000}"/>
    <cellStyle name="40% - Accent2 2 74 2" xfId="22699" xr:uid="{00000000-0005-0000-0000-0000AA580000}"/>
    <cellStyle name="40% - Accent2 2 74 3" xfId="22700" xr:uid="{00000000-0005-0000-0000-0000AB580000}"/>
    <cellStyle name="40% - Accent2 2 74 4" xfId="22701" xr:uid="{00000000-0005-0000-0000-0000AC580000}"/>
    <cellStyle name="40% - Accent2 2 74 5" xfId="22702" xr:uid="{00000000-0005-0000-0000-0000AD580000}"/>
    <cellStyle name="40% - Accent2 2 74 6" xfId="22703" xr:uid="{00000000-0005-0000-0000-0000AE580000}"/>
    <cellStyle name="40% - Accent2 2 74 7" xfId="22704" xr:uid="{00000000-0005-0000-0000-0000AF580000}"/>
    <cellStyle name="40% - Accent2 2 74 8" xfId="22705" xr:uid="{00000000-0005-0000-0000-0000B0580000}"/>
    <cellStyle name="40% - Accent2 2 74 9" xfId="22706" xr:uid="{00000000-0005-0000-0000-0000B1580000}"/>
    <cellStyle name="40% - Accent2 2 75" xfId="22707" xr:uid="{00000000-0005-0000-0000-0000B2580000}"/>
    <cellStyle name="40% - Accent2 2 75 10" xfId="22708" xr:uid="{00000000-0005-0000-0000-0000B3580000}"/>
    <cellStyle name="40% - Accent2 2 75 11" xfId="22709" xr:uid="{00000000-0005-0000-0000-0000B4580000}"/>
    <cellStyle name="40% - Accent2 2 75 12" xfId="22710" xr:uid="{00000000-0005-0000-0000-0000B5580000}"/>
    <cellStyle name="40% - Accent2 2 75 13" xfId="22711" xr:uid="{00000000-0005-0000-0000-0000B6580000}"/>
    <cellStyle name="40% - Accent2 2 75 14" xfId="22712" xr:uid="{00000000-0005-0000-0000-0000B7580000}"/>
    <cellStyle name="40% - Accent2 2 75 15" xfId="22713" xr:uid="{00000000-0005-0000-0000-0000B8580000}"/>
    <cellStyle name="40% - Accent2 2 75 16" xfId="22714" xr:uid="{00000000-0005-0000-0000-0000B9580000}"/>
    <cellStyle name="40% - Accent2 2 75 17" xfId="22715" xr:uid="{00000000-0005-0000-0000-0000BA580000}"/>
    <cellStyle name="40% - Accent2 2 75 18" xfId="22716" xr:uid="{00000000-0005-0000-0000-0000BB580000}"/>
    <cellStyle name="40% - Accent2 2 75 19" xfId="22717" xr:uid="{00000000-0005-0000-0000-0000BC580000}"/>
    <cellStyle name="40% - Accent2 2 75 2" xfId="22718" xr:uid="{00000000-0005-0000-0000-0000BD580000}"/>
    <cellStyle name="40% - Accent2 2 75 3" xfId="22719" xr:uid="{00000000-0005-0000-0000-0000BE580000}"/>
    <cellStyle name="40% - Accent2 2 75 4" xfId="22720" xr:uid="{00000000-0005-0000-0000-0000BF580000}"/>
    <cellStyle name="40% - Accent2 2 75 5" xfId="22721" xr:uid="{00000000-0005-0000-0000-0000C0580000}"/>
    <cellStyle name="40% - Accent2 2 75 6" xfId="22722" xr:uid="{00000000-0005-0000-0000-0000C1580000}"/>
    <cellStyle name="40% - Accent2 2 75 7" xfId="22723" xr:uid="{00000000-0005-0000-0000-0000C2580000}"/>
    <cellStyle name="40% - Accent2 2 75 8" xfId="22724" xr:uid="{00000000-0005-0000-0000-0000C3580000}"/>
    <cellStyle name="40% - Accent2 2 75 9" xfId="22725" xr:uid="{00000000-0005-0000-0000-0000C4580000}"/>
    <cellStyle name="40% - Accent2 2 76" xfId="22726" xr:uid="{00000000-0005-0000-0000-0000C5580000}"/>
    <cellStyle name="40% - Accent2 2 76 10" xfId="22727" xr:uid="{00000000-0005-0000-0000-0000C6580000}"/>
    <cellStyle name="40% - Accent2 2 76 11" xfId="22728" xr:uid="{00000000-0005-0000-0000-0000C7580000}"/>
    <cellStyle name="40% - Accent2 2 76 12" xfId="22729" xr:uid="{00000000-0005-0000-0000-0000C8580000}"/>
    <cellStyle name="40% - Accent2 2 76 13" xfId="22730" xr:uid="{00000000-0005-0000-0000-0000C9580000}"/>
    <cellStyle name="40% - Accent2 2 76 14" xfId="22731" xr:uid="{00000000-0005-0000-0000-0000CA580000}"/>
    <cellStyle name="40% - Accent2 2 76 15" xfId="22732" xr:uid="{00000000-0005-0000-0000-0000CB580000}"/>
    <cellStyle name="40% - Accent2 2 76 16" xfId="22733" xr:uid="{00000000-0005-0000-0000-0000CC580000}"/>
    <cellStyle name="40% - Accent2 2 76 17" xfId="22734" xr:uid="{00000000-0005-0000-0000-0000CD580000}"/>
    <cellStyle name="40% - Accent2 2 76 18" xfId="22735" xr:uid="{00000000-0005-0000-0000-0000CE580000}"/>
    <cellStyle name="40% - Accent2 2 76 19" xfId="22736" xr:uid="{00000000-0005-0000-0000-0000CF580000}"/>
    <cellStyle name="40% - Accent2 2 76 2" xfId="22737" xr:uid="{00000000-0005-0000-0000-0000D0580000}"/>
    <cellStyle name="40% - Accent2 2 76 3" xfId="22738" xr:uid="{00000000-0005-0000-0000-0000D1580000}"/>
    <cellStyle name="40% - Accent2 2 76 4" xfId="22739" xr:uid="{00000000-0005-0000-0000-0000D2580000}"/>
    <cellStyle name="40% - Accent2 2 76 5" xfId="22740" xr:uid="{00000000-0005-0000-0000-0000D3580000}"/>
    <cellStyle name="40% - Accent2 2 76 6" xfId="22741" xr:uid="{00000000-0005-0000-0000-0000D4580000}"/>
    <cellStyle name="40% - Accent2 2 76 7" xfId="22742" xr:uid="{00000000-0005-0000-0000-0000D5580000}"/>
    <cellStyle name="40% - Accent2 2 76 8" xfId="22743" xr:uid="{00000000-0005-0000-0000-0000D6580000}"/>
    <cellStyle name="40% - Accent2 2 76 9" xfId="22744" xr:uid="{00000000-0005-0000-0000-0000D7580000}"/>
    <cellStyle name="40% - Accent2 2 77" xfId="22745" xr:uid="{00000000-0005-0000-0000-0000D8580000}"/>
    <cellStyle name="40% - Accent2 2 78" xfId="22746" xr:uid="{00000000-0005-0000-0000-0000D9580000}"/>
    <cellStyle name="40% - Accent2 2 79" xfId="22747" xr:uid="{00000000-0005-0000-0000-0000DA580000}"/>
    <cellStyle name="40% - Accent2 2 8" xfId="22748" xr:uid="{00000000-0005-0000-0000-0000DB580000}"/>
    <cellStyle name="40% - Accent2 2 8 10" xfId="22749" xr:uid="{00000000-0005-0000-0000-0000DC580000}"/>
    <cellStyle name="40% - Accent2 2 8 11" xfId="22750" xr:uid="{00000000-0005-0000-0000-0000DD580000}"/>
    <cellStyle name="40% - Accent2 2 8 12" xfId="22751" xr:uid="{00000000-0005-0000-0000-0000DE580000}"/>
    <cellStyle name="40% - Accent2 2 8 13" xfId="22752" xr:uid="{00000000-0005-0000-0000-0000DF580000}"/>
    <cellStyle name="40% - Accent2 2 8 14" xfId="22753" xr:uid="{00000000-0005-0000-0000-0000E0580000}"/>
    <cellStyle name="40% - Accent2 2 8 15" xfId="22754" xr:uid="{00000000-0005-0000-0000-0000E1580000}"/>
    <cellStyle name="40% - Accent2 2 8 16" xfId="22755" xr:uid="{00000000-0005-0000-0000-0000E2580000}"/>
    <cellStyle name="40% - Accent2 2 8 17" xfId="22756" xr:uid="{00000000-0005-0000-0000-0000E3580000}"/>
    <cellStyle name="40% - Accent2 2 8 18" xfId="22757" xr:uid="{00000000-0005-0000-0000-0000E4580000}"/>
    <cellStyle name="40% - Accent2 2 8 19" xfId="22758" xr:uid="{00000000-0005-0000-0000-0000E5580000}"/>
    <cellStyle name="40% - Accent2 2 8 2" xfId="22759" xr:uid="{00000000-0005-0000-0000-0000E6580000}"/>
    <cellStyle name="40% - Accent2 2 8 3" xfId="22760" xr:uid="{00000000-0005-0000-0000-0000E7580000}"/>
    <cellStyle name="40% - Accent2 2 8 4" xfId="22761" xr:uid="{00000000-0005-0000-0000-0000E8580000}"/>
    <cellStyle name="40% - Accent2 2 8 5" xfId="22762" xr:uid="{00000000-0005-0000-0000-0000E9580000}"/>
    <cellStyle name="40% - Accent2 2 8 6" xfId="22763" xr:uid="{00000000-0005-0000-0000-0000EA580000}"/>
    <cellStyle name="40% - Accent2 2 8 7" xfId="22764" xr:uid="{00000000-0005-0000-0000-0000EB580000}"/>
    <cellStyle name="40% - Accent2 2 8 8" xfId="22765" xr:uid="{00000000-0005-0000-0000-0000EC580000}"/>
    <cellStyle name="40% - Accent2 2 8 9" xfId="22766" xr:uid="{00000000-0005-0000-0000-0000ED580000}"/>
    <cellStyle name="40% - Accent2 2 80" xfId="22767" xr:uid="{00000000-0005-0000-0000-0000EE580000}"/>
    <cellStyle name="40% - Accent2 2 81" xfId="22768" xr:uid="{00000000-0005-0000-0000-0000EF580000}"/>
    <cellStyle name="40% - Accent2 2 82" xfId="22769" xr:uid="{00000000-0005-0000-0000-0000F0580000}"/>
    <cellStyle name="40% - Accent2 2 83" xfId="22770" xr:uid="{00000000-0005-0000-0000-0000F1580000}"/>
    <cellStyle name="40% - Accent2 2 84" xfId="22771" xr:uid="{00000000-0005-0000-0000-0000F2580000}"/>
    <cellStyle name="40% - Accent2 2 85" xfId="22772" xr:uid="{00000000-0005-0000-0000-0000F3580000}"/>
    <cellStyle name="40% - Accent2 2 86" xfId="22773" xr:uid="{00000000-0005-0000-0000-0000F4580000}"/>
    <cellStyle name="40% - Accent2 2 87" xfId="22774" xr:uid="{00000000-0005-0000-0000-0000F5580000}"/>
    <cellStyle name="40% - Accent2 2 88" xfId="22775" xr:uid="{00000000-0005-0000-0000-0000F6580000}"/>
    <cellStyle name="40% - Accent2 2 89" xfId="22776" xr:uid="{00000000-0005-0000-0000-0000F7580000}"/>
    <cellStyle name="40% - Accent2 2 9" xfId="22777" xr:uid="{00000000-0005-0000-0000-0000F8580000}"/>
    <cellStyle name="40% - Accent2 2 9 10" xfId="22778" xr:uid="{00000000-0005-0000-0000-0000F9580000}"/>
    <cellStyle name="40% - Accent2 2 9 11" xfId="22779" xr:uid="{00000000-0005-0000-0000-0000FA580000}"/>
    <cellStyle name="40% - Accent2 2 9 12" xfId="22780" xr:uid="{00000000-0005-0000-0000-0000FB580000}"/>
    <cellStyle name="40% - Accent2 2 9 13" xfId="22781" xr:uid="{00000000-0005-0000-0000-0000FC580000}"/>
    <cellStyle name="40% - Accent2 2 9 14" xfId="22782" xr:uid="{00000000-0005-0000-0000-0000FD580000}"/>
    <cellStyle name="40% - Accent2 2 9 15" xfId="22783" xr:uid="{00000000-0005-0000-0000-0000FE580000}"/>
    <cellStyle name="40% - Accent2 2 9 16" xfId="22784" xr:uid="{00000000-0005-0000-0000-0000FF580000}"/>
    <cellStyle name="40% - Accent2 2 9 17" xfId="22785" xr:uid="{00000000-0005-0000-0000-000000590000}"/>
    <cellStyle name="40% - Accent2 2 9 18" xfId="22786" xr:uid="{00000000-0005-0000-0000-000001590000}"/>
    <cellStyle name="40% - Accent2 2 9 19" xfId="22787" xr:uid="{00000000-0005-0000-0000-000002590000}"/>
    <cellStyle name="40% - Accent2 2 9 2" xfId="22788" xr:uid="{00000000-0005-0000-0000-000003590000}"/>
    <cellStyle name="40% - Accent2 2 9 3" xfId="22789" xr:uid="{00000000-0005-0000-0000-000004590000}"/>
    <cellStyle name="40% - Accent2 2 9 4" xfId="22790" xr:uid="{00000000-0005-0000-0000-000005590000}"/>
    <cellStyle name="40% - Accent2 2 9 5" xfId="22791" xr:uid="{00000000-0005-0000-0000-000006590000}"/>
    <cellStyle name="40% - Accent2 2 9 6" xfId="22792" xr:uid="{00000000-0005-0000-0000-000007590000}"/>
    <cellStyle name="40% - Accent2 2 9 7" xfId="22793" xr:uid="{00000000-0005-0000-0000-000008590000}"/>
    <cellStyle name="40% - Accent2 2 9 8" xfId="22794" xr:uid="{00000000-0005-0000-0000-000009590000}"/>
    <cellStyle name="40% - Accent2 2 9 9" xfId="22795" xr:uid="{00000000-0005-0000-0000-00000A590000}"/>
    <cellStyle name="40% - Accent2 2 90" xfId="22796" xr:uid="{00000000-0005-0000-0000-00000B590000}"/>
    <cellStyle name="40% - Accent2 2 91" xfId="22797" xr:uid="{00000000-0005-0000-0000-00000C590000}"/>
    <cellStyle name="40% - Accent2 2 92" xfId="22798" xr:uid="{00000000-0005-0000-0000-00000D590000}"/>
    <cellStyle name="40% - Accent2 2 93" xfId="22799" xr:uid="{00000000-0005-0000-0000-00000E590000}"/>
    <cellStyle name="40% - Accent2 2 94" xfId="22800" xr:uid="{00000000-0005-0000-0000-00000F590000}"/>
    <cellStyle name="40% - Accent3 2" xfId="22801" xr:uid="{00000000-0005-0000-0000-000010590000}"/>
    <cellStyle name="40% - Accent3 2 10" xfId="22802" xr:uid="{00000000-0005-0000-0000-000011590000}"/>
    <cellStyle name="40% - Accent3 2 10 10" xfId="22803" xr:uid="{00000000-0005-0000-0000-000012590000}"/>
    <cellStyle name="40% - Accent3 2 10 11" xfId="22804" xr:uid="{00000000-0005-0000-0000-000013590000}"/>
    <cellStyle name="40% - Accent3 2 10 12" xfId="22805" xr:uid="{00000000-0005-0000-0000-000014590000}"/>
    <cellStyle name="40% - Accent3 2 10 13" xfId="22806" xr:uid="{00000000-0005-0000-0000-000015590000}"/>
    <cellStyle name="40% - Accent3 2 10 14" xfId="22807" xr:uid="{00000000-0005-0000-0000-000016590000}"/>
    <cellStyle name="40% - Accent3 2 10 15" xfId="22808" xr:uid="{00000000-0005-0000-0000-000017590000}"/>
    <cellStyle name="40% - Accent3 2 10 16" xfId="22809" xr:uid="{00000000-0005-0000-0000-000018590000}"/>
    <cellStyle name="40% - Accent3 2 10 17" xfId="22810" xr:uid="{00000000-0005-0000-0000-000019590000}"/>
    <cellStyle name="40% - Accent3 2 10 18" xfId="22811" xr:uid="{00000000-0005-0000-0000-00001A590000}"/>
    <cellStyle name="40% - Accent3 2 10 19" xfId="22812" xr:uid="{00000000-0005-0000-0000-00001B590000}"/>
    <cellStyle name="40% - Accent3 2 10 2" xfId="22813" xr:uid="{00000000-0005-0000-0000-00001C590000}"/>
    <cellStyle name="40% - Accent3 2 10 3" xfId="22814" xr:uid="{00000000-0005-0000-0000-00001D590000}"/>
    <cellStyle name="40% - Accent3 2 10 4" xfId="22815" xr:uid="{00000000-0005-0000-0000-00001E590000}"/>
    <cellStyle name="40% - Accent3 2 10 5" xfId="22816" xr:uid="{00000000-0005-0000-0000-00001F590000}"/>
    <cellStyle name="40% - Accent3 2 10 6" xfId="22817" xr:uid="{00000000-0005-0000-0000-000020590000}"/>
    <cellStyle name="40% - Accent3 2 10 7" xfId="22818" xr:uid="{00000000-0005-0000-0000-000021590000}"/>
    <cellStyle name="40% - Accent3 2 10 8" xfId="22819" xr:uid="{00000000-0005-0000-0000-000022590000}"/>
    <cellStyle name="40% - Accent3 2 10 9" xfId="22820" xr:uid="{00000000-0005-0000-0000-000023590000}"/>
    <cellStyle name="40% - Accent3 2 11" xfId="22821" xr:uid="{00000000-0005-0000-0000-000024590000}"/>
    <cellStyle name="40% - Accent3 2 11 10" xfId="22822" xr:uid="{00000000-0005-0000-0000-000025590000}"/>
    <cellStyle name="40% - Accent3 2 11 11" xfId="22823" xr:uid="{00000000-0005-0000-0000-000026590000}"/>
    <cellStyle name="40% - Accent3 2 11 12" xfId="22824" xr:uid="{00000000-0005-0000-0000-000027590000}"/>
    <cellStyle name="40% - Accent3 2 11 13" xfId="22825" xr:uid="{00000000-0005-0000-0000-000028590000}"/>
    <cellStyle name="40% - Accent3 2 11 14" xfId="22826" xr:uid="{00000000-0005-0000-0000-000029590000}"/>
    <cellStyle name="40% - Accent3 2 11 15" xfId="22827" xr:uid="{00000000-0005-0000-0000-00002A590000}"/>
    <cellStyle name="40% - Accent3 2 11 16" xfId="22828" xr:uid="{00000000-0005-0000-0000-00002B590000}"/>
    <cellStyle name="40% - Accent3 2 11 17" xfId="22829" xr:uid="{00000000-0005-0000-0000-00002C590000}"/>
    <cellStyle name="40% - Accent3 2 11 18" xfId="22830" xr:uid="{00000000-0005-0000-0000-00002D590000}"/>
    <cellStyle name="40% - Accent3 2 11 19" xfId="22831" xr:uid="{00000000-0005-0000-0000-00002E590000}"/>
    <cellStyle name="40% - Accent3 2 11 2" xfId="22832" xr:uid="{00000000-0005-0000-0000-00002F590000}"/>
    <cellStyle name="40% - Accent3 2 11 3" xfId="22833" xr:uid="{00000000-0005-0000-0000-000030590000}"/>
    <cellStyle name="40% - Accent3 2 11 4" xfId="22834" xr:uid="{00000000-0005-0000-0000-000031590000}"/>
    <cellStyle name="40% - Accent3 2 11 5" xfId="22835" xr:uid="{00000000-0005-0000-0000-000032590000}"/>
    <cellStyle name="40% - Accent3 2 11 6" xfId="22836" xr:uid="{00000000-0005-0000-0000-000033590000}"/>
    <cellStyle name="40% - Accent3 2 11 7" xfId="22837" xr:uid="{00000000-0005-0000-0000-000034590000}"/>
    <cellStyle name="40% - Accent3 2 11 8" xfId="22838" xr:uid="{00000000-0005-0000-0000-000035590000}"/>
    <cellStyle name="40% - Accent3 2 11 9" xfId="22839" xr:uid="{00000000-0005-0000-0000-000036590000}"/>
    <cellStyle name="40% - Accent3 2 12" xfId="22840" xr:uid="{00000000-0005-0000-0000-000037590000}"/>
    <cellStyle name="40% - Accent3 2 12 10" xfId="22841" xr:uid="{00000000-0005-0000-0000-000038590000}"/>
    <cellStyle name="40% - Accent3 2 12 11" xfId="22842" xr:uid="{00000000-0005-0000-0000-000039590000}"/>
    <cellStyle name="40% - Accent3 2 12 12" xfId="22843" xr:uid="{00000000-0005-0000-0000-00003A590000}"/>
    <cellStyle name="40% - Accent3 2 12 13" xfId="22844" xr:uid="{00000000-0005-0000-0000-00003B590000}"/>
    <cellStyle name="40% - Accent3 2 12 14" xfId="22845" xr:uid="{00000000-0005-0000-0000-00003C590000}"/>
    <cellStyle name="40% - Accent3 2 12 15" xfId="22846" xr:uid="{00000000-0005-0000-0000-00003D590000}"/>
    <cellStyle name="40% - Accent3 2 12 16" xfId="22847" xr:uid="{00000000-0005-0000-0000-00003E590000}"/>
    <cellStyle name="40% - Accent3 2 12 17" xfId="22848" xr:uid="{00000000-0005-0000-0000-00003F590000}"/>
    <cellStyle name="40% - Accent3 2 12 18" xfId="22849" xr:uid="{00000000-0005-0000-0000-000040590000}"/>
    <cellStyle name="40% - Accent3 2 12 19" xfId="22850" xr:uid="{00000000-0005-0000-0000-000041590000}"/>
    <cellStyle name="40% - Accent3 2 12 2" xfId="22851" xr:uid="{00000000-0005-0000-0000-000042590000}"/>
    <cellStyle name="40% - Accent3 2 12 3" xfId="22852" xr:uid="{00000000-0005-0000-0000-000043590000}"/>
    <cellStyle name="40% - Accent3 2 12 4" xfId="22853" xr:uid="{00000000-0005-0000-0000-000044590000}"/>
    <cellStyle name="40% - Accent3 2 12 5" xfId="22854" xr:uid="{00000000-0005-0000-0000-000045590000}"/>
    <cellStyle name="40% - Accent3 2 12 6" xfId="22855" xr:uid="{00000000-0005-0000-0000-000046590000}"/>
    <cellStyle name="40% - Accent3 2 12 7" xfId="22856" xr:uid="{00000000-0005-0000-0000-000047590000}"/>
    <cellStyle name="40% - Accent3 2 12 8" xfId="22857" xr:uid="{00000000-0005-0000-0000-000048590000}"/>
    <cellStyle name="40% - Accent3 2 12 9" xfId="22858" xr:uid="{00000000-0005-0000-0000-000049590000}"/>
    <cellStyle name="40% - Accent3 2 13" xfId="22859" xr:uid="{00000000-0005-0000-0000-00004A590000}"/>
    <cellStyle name="40% - Accent3 2 13 10" xfId="22860" xr:uid="{00000000-0005-0000-0000-00004B590000}"/>
    <cellStyle name="40% - Accent3 2 13 11" xfId="22861" xr:uid="{00000000-0005-0000-0000-00004C590000}"/>
    <cellStyle name="40% - Accent3 2 13 12" xfId="22862" xr:uid="{00000000-0005-0000-0000-00004D590000}"/>
    <cellStyle name="40% - Accent3 2 13 13" xfId="22863" xr:uid="{00000000-0005-0000-0000-00004E590000}"/>
    <cellStyle name="40% - Accent3 2 13 14" xfId="22864" xr:uid="{00000000-0005-0000-0000-00004F590000}"/>
    <cellStyle name="40% - Accent3 2 13 15" xfId="22865" xr:uid="{00000000-0005-0000-0000-000050590000}"/>
    <cellStyle name="40% - Accent3 2 13 16" xfId="22866" xr:uid="{00000000-0005-0000-0000-000051590000}"/>
    <cellStyle name="40% - Accent3 2 13 17" xfId="22867" xr:uid="{00000000-0005-0000-0000-000052590000}"/>
    <cellStyle name="40% - Accent3 2 13 18" xfId="22868" xr:uid="{00000000-0005-0000-0000-000053590000}"/>
    <cellStyle name="40% - Accent3 2 13 19" xfId="22869" xr:uid="{00000000-0005-0000-0000-000054590000}"/>
    <cellStyle name="40% - Accent3 2 13 2" xfId="22870" xr:uid="{00000000-0005-0000-0000-000055590000}"/>
    <cellStyle name="40% - Accent3 2 13 3" xfId="22871" xr:uid="{00000000-0005-0000-0000-000056590000}"/>
    <cellStyle name="40% - Accent3 2 13 4" xfId="22872" xr:uid="{00000000-0005-0000-0000-000057590000}"/>
    <cellStyle name="40% - Accent3 2 13 5" xfId="22873" xr:uid="{00000000-0005-0000-0000-000058590000}"/>
    <cellStyle name="40% - Accent3 2 13 6" xfId="22874" xr:uid="{00000000-0005-0000-0000-000059590000}"/>
    <cellStyle name="40% - Accent3 2 13 7" xfId="22875" xr:uid="{00000000-0005-0000-0000-00005A590000}"/>
    <cellStyle name="40% - Accent3 2 13 8" xfId="22876" xr:uid="{00000000-0005-0000-0000-00005B590000}"/>
    <cellStyle name="40% - Accent3 2 13 9" xfId="22877" xr:uid="{00000000-0005-0000-0000-00005C590000}"/>
    <cellStyle name="40% - Accent3 2 14" xfId="22878" xr:uid="{00000000-0005-0000-0000-00005D590000}"/>
    <cellStyle name="40% - Accent3 2 14 10" xfId="22879" xr:uid="{00000000-0005-0000-0000-00005E590000}"/>
    <cellStyle name="40% - Accent3 2 14 11" xfId="22880" xr:uid="{00000000-0005-0000-0000-00005F590000}"/>
    <cellStyle name="40% - Accent3 2 14 12" xfId="22881" xr:uid="{00000000-0005-0000-0000-000060590000}"/>
    <cellStyle name="40% - Accent3 2 14 13" xfId="22882" xr:uid="{00000000-0005-0000-0000-000061590000}"/>
    <cellStyle name="40% - Accent3 2 14 14" xfId="22883" xr:uid="{00000000-0005-0000-0000-000062590000}"/>
    <cellStyle name="40% - Accent3 2 14 15" xfId="22884" xr:uid="{00000000-0005-0000-0000-000063590000}"/>
    <cellStyle name="40% - Accent3 2 14 16" xfId="22885" xr:uid="{00000000-0005-0000-0000-000064590000}"/>
    <cellStyle name="40% - Accent3 2 14 17" xfId="22886" xr:uid="{00000000-0005-0000-0000-000065590000}"/>
    <cellStyle name="40% - Accent3 2 14 18" xfId="22887" xr:uid="{00000000-0005-0000-0000-000066590000}"/>
    <cellStyle name="40% - Accent3 2 14 19" xfId="22888" xr:uid="{00000000-0005-0000-0000-000067590000}"/>
    <cellStyle name="40% - Accent3 2 14 2" xfId="22889" xr:uid="{00000000-0005-0000-0000-000068590000}"/>
    <cellStyle name="40% - Accent3 2 14 3" xfId="22890" xr:uid="{00000000-0005-0000-0000-000069590000}"/>
    <cellStyle name="40% - Accent3 2 14 4" xfId="22891" xr:uid="{00000000-0005-0000-0000-00006A590000}"/>
    <cellStyle name="40% - Accent3 2 14 5" xfId="22892" xr:uid="{00000000-0005-0000-0000-00006B590000}"/>
    <cellStyle name="40% - Accent3 2 14 6" xfId="22893" xr:uid="{00000000-0005-0000-0000-00006C590000}"/>
    <cellStyle name="40% - Accent3 2 14 7" xfId="22894" xr:uid="{00000000-0005-0000-0000-00006D590000}"/>
    <cellStyle name="40% - Accent3 2 14 8" xfId="22895" xr:uid="{00000000-0005-0000-0000-00006E590000}"/>
    <cellStyle name="40% - Accent3 2 14 9" xfId="22896" xr:uid="{00000000-0005-0000-0000-00006F590000}"/>
    <cellStyle name="40% - Accent3 2 15" xfId="22897" xr:uid="{00000000-0005-0000-0000-000070590000}"/>
    <cellStyle name="40% - Accent3 2 15 10" xfId="22898" xr:uid="{00000000-0005-0000-0000-000071590000}"/>
    <cellStyle name="40% - Accent3 2 15 11" xfId="22899" xr:uid="{00000000-0005-0000-0000-000072590000}"/>
    <cellStyle name="40% - Accent3 2 15 12" xfId="22900" xr:uid="{00000000-0005-0000-0000-000073590000}"/>
    <cellStyle name="40% - Accent3 2 15 13" xfId="22901" xr:uid="{00000000-0005-0000-0000-000074590000}"/>
    <cellStyle name="40% - Accent3 2 15 14" xfId="22902" xr:uid="{00000000-0005-0000-0000-000075590000}"/>
    <cellStyle name="40% - Accent3 2 15 15" xfId="22903" xr:uid="{00000000-0005-0000-0000-000076590000}"/>
    <cellStyle name="40% - Accent3 2 15 16" xfId="22904" xr:uid="{00000000-0005-0000-0000-000077590000}"/>
    <cellStyle name="40% - Accent3 2 15 17" xfId="22905" xr:uid="{00000000-0005-0000-0000-000078590000}"/>
    <cellStyle name="40% - Accent3 2 15 18" xfId="22906" xr:uid="{00000000-0005-0000-0000-000079590000}"/>
    <cellStyle name="40% - Accent3 2 15 19" xfId="22907" xr:uid="{00000000-0005-0000-0000-00007A590000}"/>
    <cellStyle name="40% - Accent3 2 15 2" xfId="22908" xr:uid="{00000000-0005-0000-0000-00007B590000}"/>
    <cellStyle name="40% - Accent3 2 15 3" xfId="22909" xr:uid="{00000000-0005-0000-0000-00007C590000}"/>
    <cellStyle name="40% - Accent3 2 15 4" xfId="22910" xr:uid="{00000000-0005-0000-0000-00007D590000}"/>
    <cellStyle name="40% - Accent3 2 15 5" xfId="22911" xr:uid="{00000000-0005-0000-0000-00007E590000}"/>
    <cellStyle name="40% - Accent3 2 15 6" xfId="22912" xr:uid="{00000000-0005-0000-0000-00007F590000}"/>
    <cellStyle name="40% - Accent3 2 15 7" xfId="22913" xr:uid="{00000000-0005-0000-0000-000080590000}"/>
    <cellStyle name="40% - Accent3 2 15 8" xfId="22914" xr:uid="{00000000-0005-0000-0000-000081590000}"/>
    <cellStyle name="40% - Accent3 2 15 9" xfId="22915" xr:uid="{00000000-0005-0000-0000-000082590000}"/>
    <cellStyle name="40% - Accent3 2 16" xfId="22916" xr:uid="{00000000-0005-0000-0000-000083590000}"/>
    <cellStyle name="40% - Accent3 2 16 10" xfId="22917" xr:uid="{00000000-0005-0000-0000-000084590000}"/>
    <cellStyle name="40% - Accent3 2 16 11" xfId="22918" xr:uid="{00000000-0005-0000-0000-000085590000}"/>
    <cellStyle name="40% - Accent3 2 16 12" xfId="22919" xr:uid="{00000000-0005-0000-0000-000086590000}"/>
    <cellStyle name="40% - Accent3 2 16 13" xfId="22920" xr:uid="{00000000-0005-0000-0000-000087590000}"/>
    <cellStyle name="40% - Accent3 2 16 14" xfId="22921" xr:uid="{00000000-0005-0000-0000-000088590000}"/>
    <cellStyle name="40% - Accent3 2 16 15" xfId="22922" xr:uid="{00000000-0005-0000-0000-000089590000}"/>
    <cellStyle name="40% - Accent3 2 16 16" xfId="22923" xr:uid="{00000000-0005-0000-0000-00008A590000}"/>
    <cellStyle name="40% - Accent3 2 16 17" xfId="22924" xr:uid="{00000000-0005-0000-0000-00008B590000}"/>
    <cellStyle name="40% - Accent3 2 16 18" xfId="22925" xr:uid="{00000000-0005-0000-0000-00008C590000}"/>
    <cellStyle name="40% - Accent3 2 16 19" xfId="22926" xr:uid="{00000000-0005-0000-0000-00008D590000}"/>
    <cellStyle name="40% - Accent3 2 16 2" xfId="22927" xr:uid="{00000000-0005-0000-0000-00008E590000}"/>
    <cellStyle name="40% - Accent3 2 16 3" xfId="22928" xr:uid="{00000000-0005-0000-0000-00008F590000}"/>
    <cellStyle name="40% - Accent3 2 16 4" xfId="22929" xr:uid="{00000000-0005-0000-0000-000090590000}"/>
    <cellStyle name="40% - Accent3 2 16 5" xfId="22930" xr:uid="{00000000-0005-0000-0000-000091590000}"/>
    <cellStyle name="40% - Accent3 2 16 6" xfId="22931" xr:uid="{00000000-0005-0000-0000-000092590000}"/>
    <cellStyle name="40% - Accent3 2 16 7" xfId="22932" xr:uid="{00000000-0005-0000-0000-000093590000}"/>
    <cellStyle name="40% - Accent3 2 16 8" xfId="22933" xr:uid="{00000000-0005-0000-0000-000094590000}"/>
    <cellStyle name="40% - Accent3 2 16 9" xfId="22934" xr:uid="{00000000-0005-0000-0000-000095590000}"/>
    <cellStyle name="40% - Accent3 2 17" xfId="22935" xr:uid="{00000000-0005-0000-0000-000096590000}"/>
    <cellStyle name="40% - Accent3 2 17 10" xfId="22936" xr:uid="{00000000-0005-0000-0000-000097590000}"/>
    <cellStyle name="40% - Accent3 2 17 11" xfId="22937" xr:uid="{00000000-0005-0000-0000-000098590000}"/>
    <cellStyle name="40% - Accent3 2 17 12" xfId="22938" xr:uid="{00000000-0005-0000-0000-000099590000}"/>
    <cellStyle name="40% - Accent3 2 17 13" xfId="22939" xr:uid="{00000000-0005-0000-0000-00009A590000}"/>
    <cellStyle name="40% - Accent3 2 17 14" xfId="22940" xr:uid="{00000000-0005-0000-0000-00009B590000}"/>
    <cellStyle name="40% - Accent3 2 17 15" xfId="22941" xr:uid="{00000000-0005-0000-0000-00009C590000}"/>
    <cellStyle name="40% - Accent3 2 17 16" xfId="22942" xr:uid="{00000000-0005-0000-0000-00009D590000}"/>
    <cellStyle name="40% - Accent3 2 17 17" xfId="22943" xr:uid="{00000000-0005-0000-0000-00009E590000}"/>
    <cellStyle name="40% - Accent3 2 17 18" xfId="22944" xr:uid="{00000000-0005-0000-0000-00009F590000}"/>
    <cellStyle name="40% - Accent3 2 17 19" xfId="22945" xr:uid="{00000000-0005-0000-0000-0000A0590000}"/>
    <cellStyle name="40% - Accent3 2 17 2" xfId="22946" xr:uid="{00000000-0005-0000-0000-0000A1590000}"/>
    <cellStyle name="40% - Accent3 2 17 3" xfId="22947" xr:uid="{00000000-0005-0000-0000-0000A2590000}"/>
    <cellStyle name="40% - Accent3 2 17 4" xfId="22948" xr:uid="{00000000-0005-0000-0000-0000A3590000}"/>
    <cellStyle name="40% - Accent3 2 17 5" xfId="22949" xr:uid="{00000000-0005-0000-0000-0000A4590000}"/>
    <cellStyle name="40% - Accent3 2 17 6" xfId="22950" xr:uid="{00000000-0005-0000-0000-0000A5590000}"/>
    <cellStyle name="40% - Accent3 2 17 7" xfId="22951" xr:uid="{00000000-0005-0000-0000-0000A6590000}"/>
    <cellStyle name="40% - Accent3 2 17 8" xfId="22952" xr:uid="{00000000-0005-0000-0000-0000A7590000}"/>
    <cellStyle name="40% - Accent3 2 17 9" xfId="22953" xr:uid="{00000000-0005-0000-0000-0000A8590000}"/>
    <cellStyle name="40% - Accent3 2 18" xfId="22954" xr:uid="{00000000-0005-0000-0000-0000A9590000}"/>
    <cellStyle name="40% - Accent3 2 18 10" xfId="22955" xr:uid="{00000000-0005-0000-0000-0000AA590000}"/>
    <cellStyle name="40% - Accent3 2 18 11" xfId="22956" xr:uid="{00000000-0005-0000-0000-0000AB590000}"/>
    <cellStyle name="40% - Accent3 2 18 12" xfId="22957" xr:uid="{00000000-0005-0000-0000-0000AC590000}"/>
    <cellStyle name="40% - Accent3 2 18 13" xfId="22958" xr:uid="{00000000-0005-0000-0000-0000AD590000}"/>
    <cellStyle name="40% - Accent3 2 18 14" xfId="22959" xr:uid="{00000000-0005-0000-0000-0000AE590000}"/>
    <cellStyle name="40% - Accent3 2 18 15" xfId="22960" xr:uid="{00000000-0005-0000-0000-0000AF590000}"/>
    <cellStyle name="40% - Accent3 2 18 16" xfId="22961" xr:uid="{00000000-0005-0000-0000-0000B0590000}"/>
    <cellStyle name="40% - Accent3 2 18 17" xfId="22962" xr:uid="{00000000-0005-0000-0000-0000B1590000}"/>
    <cellStyle name="40% - Accent3 2 18 18" xfId="22963" xr:uid="{00000000-0005-0000-0000-0000B2590000}"/>
    <cellStyle name="40% - Accent3 2 18 19" xfId="22964" xr:uid="{00000000-0005-0000-0000-0000B3590000}"/>
    <cellStyle name="40% - Accent3 2 18 2" xfId="22965" xr:uid="{00000000-0005-0000-0000-0000B4590000}"/>
    <cellStyle name="40% - Accent3 2 18 3" xfId="22966" xr:uid="{00000000-0005-0000-0000-0000B5590000}"/>
    <cellStyle name="40% - Accent3 2 18 4" xfId="22967" xr:uid="{00000000-0005-0000-0000-0000B6590000}"/>
    <cellStyle name="40% - Accent3 2 18 5" xfId="22968" xr:uid="{00000000-0005-0000-0000-0000B7590000}"/>
    <cellStyle name="40% - Accent3 2 18 6" xfId="22969" xr:uid="{00000000-0005-0000-0000-0000B8590000}"/>
    <cellStyle name="40% - Accent3 2 18 7" xfId="22970" xr:uid="{00000000-0005-0000-0000-0000B9590000}"/>
    <cellStyle name="40% - Accent3 2 18 8" xfId="22971" xr:uid="{00000000-0005-0000-0000-0000BA590000}"/>
    <cellStyle name="40% - Accent3 2 18 9" xfId="22972" xr:uid="{00000000-0005-0000-0000-0000BB590000}"/>
    <cellStyle name="40% - Accent3 2 19" xfId="22973" xr:uid="{00000000-0005-0000-0000-0000BC590000}"/>
    <cellStyle name="40% - Accent3 2 19 10" xfId="22974" xr:uid="{00000000-0005-0000-0000-0000BD590000}"/>
    <cellStyle name="40% - Accent3 2 19 11" xfId="22975" xr:uid="{00000000-0005-0000-0000-0000BE590000}"/>
    <cellStyle name="40% - Accent3 2 19 12" xfId="22976" xr:uid="{00000000-0005-0000-0000-0000BF590000}"/>
    <cellStyle name="40% - Accent3 2 19 13" xfId="22977" xr:uid="{00000000-0005-0000-0000-0000C0590000}"/>
    <cellStyle name="40% - Accent3 2 19 14" xfId="22978" xr:uid="{00000000-0005-0000-0000-0000C1590000}"/>
    <cellStyle name="40% - Accent3 2 19 15" xfId="22979" xr:uid="{00000000-0005-0000-0000-0000C2590000}"/>
    <cellStyle name="40% - Accent3 2 19 16" xfId="22980" xr:uid="{00000000-0005-0000-0000-0000C3590000}"/>
    <cellStyle name="40% - Accent3 2 19 17" xfId="22981" xr:uid="{00000000-0005-0000-0000-0000C4590000}"/>
    <cellStyle name="40% - Accent3 2 19 18" xfId="22982" xr:uid="{00000000-0005-0000-0000-0000C5590000}"/>
    <cellStyle name="40% - Accent3 2 19 19" xfId="22983" xr:uid="{00000000-0005-0000-0000-0000C6590000}"/>
    <cellStyle name="40% - Accent3 2 19 2" xfId="22984" xr:uid="{00000000-0005-0000-0000-0000C7590000}"/>
    <cellStyle name="40% - Accent3 2 19 3" xfId="22985" xr:uid="{00000000-0005-0000-0000-0000C8590000}"/>
    <cellStyle name="40% - Accent3 2 19 4" xfId="22986" xr:uid="{00000000-0005-0000-0000-0000C9590000}"/>
    <cellStyle name="40% - Accent3 2 19 5" xfId="22987" xr:uid="{00000000-0005-0000-0000-0000CA590000}"/>
    <cellStyle name="40% - Accent3 2 19 6" xfId="22988" xr:uid="{00000000-0005-0000-0000-0000CB590000}"/>
    <cellStyle name="40% - Accent3 2 19 7" xfId="22989" xr:uid="{00000000-0005-0000-0000-0000CC590000}"/>
    <cellStyle name="40% - Accent3 2 19 8" xfId="22990" xr:uid="{00000000-0005-0000-0000-0000CD590000}"/>
    <cellStyle name="40% - Accent3 2 19 9" xfId="22991" xr:uid="{00000000-0005-0000-0000-0000CE590000}"/>
    <cellStyle name="40% - Accent3 2 2" xfId="22992" xr:uid="{00000000-0005-0000-0000-0000CF590000}"/>
    <cellStyle name="40% - Accent3 2 2 10" xfId="22993" xr:uid="{00000000-0005-0000-0000-0000D0590000}"/>
    <cellStyle name="40% - Accent3 2 2 10 10" xfId="22994" xr:uid="{00000000-0005-0000-0000-0000D1590000}"/>
    <cellStyle name="40% - Accent3 2 2 10 11" xfId="22995" xr:uid="{00000000-0005-0000-0000-0000D2590000}"/>
    <cellStyle name="40% - Accent3 2 2 10 12" xfId="22996" xr:uid="{00000000-0005-0000-0000-0000D3590000}"/>
    <cellStyle name="40% - Accent3 2 2 10 13" xfId="22997" xr:uid="{00000000-0005-0000-0000-0000D4590000}"/>
    <cellStyle name="40% - Accent3 2 2 10 14" xfId="22998" xr:uid="{00000000-0005-0000-0000-0000D5590000}"/>
    <cellStyle name="40% - Accent3 2 2 10 15" xfId="22999" xr:uid="{00000000-0005-0000-0000-0000D6590000}"/>
    <cellStyle name="40% - Accent3 2 2 10 16" xfId="23000" xr:uid="{00000000-0005-0000-0000-0000D7590000}"/>
    <cellStyle name="40% - Accent3 2 2 10 17" xfId="23001" xr:uid="{00000000-0005-0000-0000-0000D8590000}"/>
    <cellStyle name="40% - Accent3 2 2 10 18" xfId="23002" xr:uid="{00000000-0005-0000-0000-0000D9590000}"/>
    <cellStyle name="40% - Accent3 2 2 10 19" xfId="23003" xr:uid="{00000000-0005-0000-0000-0000DA590000}"/>
    <cellStyle name="40% - Accent3 2 2 10 2" xfId="23004" xr:uid="{00000000-0005-0000-0000-0000DB590000}"/>
    <cellStyle name="40% - Accent3 2 2 10 3" xfId="23005" xr:uid="{00000000-0005-0000-0000-0000DC590000}"/>
    <cellStyle name="40% - Accent3 2 2 10 4" xfId="23006" xr:uid="{00000000-0005-0000-0000-0000DD590000}"/>
    <cellStyle name="40% - Accent3 2 2 10 5" xfId="23007" xr:uid="{00000000-0005-0000-0000-0000DE590000}"/>
    <cellStyle name="40% - Accent3 2 2 10 6" xfId="23008" xr:uid="{00000000-0005-0000-0000-0000DF590000}"/>
    <cellStyle name="40% - Accent3 2 2 10 7" xfId="23009" xr:uid="{00000000-0005-0000-0000-0000E0590000}"/>
    <cellStyle name="40% - Accent3 2 2 10 8" xfId="23010" xr:uid="{00000000-0005-0000-0000-0000E1590000}"/>
    <cellStyle name="40% - Accent3 2 2 10 9" xfId="23011" xr:uid="{00000000-0005-0000-0000-0000E2590000}"/>
    <cellStyle name="40% - Accent3 2 2 11" xfId="23012" xr:uid="{00000000-0005-0000-0000-0000E3590000}"/>
    <cellStyle name="40% - Accent3 2 2 11 10" xfId="23013" xr:uid="{00000000-0005-0000-0000-0000E4590000}"/>
    <cellStyle name="40% - Accent3 2 2 11 11" xfId="23014" xr:uid="{00000000-0005-0000-0000-0000E5590000}"/>
    <cellStyle name="40% - Accent3 2 2 11 12" xfId="23015" xr:uid="{00000000-0005-0000-0000-0000E6590000}"/>
    <cellStyle name="40% - Accent3 2 2 11 13" xfId="23016" xr:uid="{00000000-0005-0000-0000-0000E7590000}"/>
    <cellStyle name="40% - Accent3 2 2 11 14" xfId="23017" xr:uid="{00000000-0005-0000-0000-0000E8590000}"/>
    <cellStyle name="40% - Accent3 2 2 11 15" xfId="23018" xr:uid="{00000000-0005-0000-0000-0000E9590000}"/>
    <cellStyle name="40% - Accent3 2 2 11 16" xfId="23019" xr:uid="{00000000-0005-0000-0000-0000EA590000}"/>
    <cellStyle name="40% - Accent3 2 2 11 17" xfId="23020" xr:uid="{00000000-0005-0000-0000-0000EB590000}"/>
    <cellStyle name="40% - Accent3 2 2 11 18" xfId="23021" xr:uid="{00000000-0005-0000-0000-0000EC590000}"/>
    <cellStyle name="40% - Accent3 2 2 11 19" xfId="23022" xr:uid="{00000000-0005-0000-0000-0000ED590000}"/>
    <cellStyle name="40% - Accent3 2 2 11 2" xfId="23023" xr:uid="{00000000-0005-0000-0000-0000EE590000}"/>
    <cellStyle name="40% - Accent3 2 2 11 3" xfId="23024" xr:uid="{00000000-0005-0000-0000-0000EF590000}"/>
    <cellStyle name="40% - Accent3 2 2 11 4" xfId="23025" xr:uid="{00000000-0005-0000-0000-0000F0590000}"/>
    <cellStyle name="40% - Accent3 2 2 11 5" xfId="23026" xr:uid="{00000000-0005-0000-0000-0000F1590000}"/>
    <cellStyle name="40% - Accent3 2 2 11 6" xfId="23027" xr:uid="{00000000-0005-0000-0000-0000F2590000}"/>
    <cellStyle name="40% - Accent3 2 2 11 7" xfId="23028" xr:uid="{00000000-0005-0000-0000-0000F3590000}"/>
    <cellStyle name="40% - Accent3 2 2 11 8" xfId="23029" xr:uid="{00000000-0005-0000-0000-0000F4590000}"/>
    <cellStyle name="40% - Accent3 2 2 11 9" xfId="23030" xr:uid="{00000000-0005-0000-0000-0000F5590000}"/>
    <cellStyle name="40% - Accent3 2 2 12" xfId="23031" xr:uid="{00000000-0005-0000-0000-0000F6590000}"/>
    <cellStyle name="40% - Accent3 2 2 12 10" xfId="23032" xr:uid="{00000000-0005-0000-0000-0000F7590000}"/>
    <cellStyle name="40% - Accent3 2 2 12 11" xfId="23033" xr:uid="{00000000-0005-0000-0000-0000F8590000}"/>
    <cellStyle name="40% - Accent3 2 2 12 12" xfId="23034" xr:uid="{00000000-0005-0000-0000-0000F9590000}"/>
    <cellStyle name="40% - Accent3 2 2 12 13" xfId="23035" xr:uid="{00000000-0005-0000-0000-0000FA590000}"/>
    <cellStyle name="40% - Accent3 2 2 12 14" xfId="23036" xr:uid="{00000000-0005-0000-0000-0000FB590000}"/>
    <cellStyle name="40% - Accent3 2 2 12 15" xfId="23037" xr:uid="{00000000-0005-0000-0000-0000FC590000}"/>
    <cellStyle name="40% - Accent3 2 2 12 16" xfId="23038" xr:uid="{00000000-0005-0000-0000-0000FD590000}"/>
    <cellStyle name="40% - Accent3 2 2 12 17" xfId="23039" xr:uid="{00000000-0005-0000-0000-0000FE590000}"/>
    <cellStyle name="40% - Accent3 2 2 12 18" xfId="23040" xr:uid="{00000000-0005-0000-0000-0000FF590000}"/>
    <cellStyle name="40% - Accent3 2 2 12 19" xfId="23041" xr:uid="{00000000-0005-0000-0000-0000005A0000}"/>
    <cellStyle name="40% - Accent3 2 2 12 2" xfId="23042" xr:uid="{00000000-0005-0000-0000-0000015A0000}"/>
    <cellStyle name="40% - Accent3 2 2 12 3" xfId="23043" xr:uid="{00000000-0005-0000-0000-0000025A0000}"/>
    <cellStyle name="40% - Accent3 2 2 12 4" xfId="23044" xr:uid="{00000000-0005-0000-0000-0000035A0000}"/>
    <cellStyle name="40% - Accent3 2 2 12 5" xfId="23045" xr:uid="{00000000-0005-0000-0000-0000045A0000}"/>
    <cellStyle name="40% - Accent3 2 2 12 6" xfId="23046" xr:uid="{00000000-0005-0000-0000-0000055A0000}"/>
    <cellStyle name="40% - Accent3 2 2 12 7" xfId="23047" xr:uid="{00000000-0005-0000-0000-0000065A0000}"/>
    <cellStyle name="40% - Accent3 2 2 12 8" xfId="23048" xr:uid="{00000000-0005-0000-0000-0000075A0000}"/>
    <cellStyle name="40% - Accent3 2 2 12 9" xfId="23049" xr:uid="{00000000-0005-0000-0000-0000085A0000}"/>
    <cellStyle name="40% - Accent3 2 2 13" xfId="23050" xr:uid="{00000000-0005-0000-0000-0000095A0000}"/>
    <cellStyle name="40% - Accent3 2 2 13 10" xfId="23051" xr:uid="{00000000-0005-0000-0000-00000A5A0000}"/>
    <cellStyle name="40% - Accent3 2 2 13 11" xfId="23052" xr:uid="{00000000-0005-0000-0000-00000B5A0000}"/>
    <cellStyle name="40% - Accent3 2 2 13 12" xfId="23053" xr:uid="{00000000-0005-0000-0000-00000C5A0000}"/>
    <cellStyle name="40% - Accent3 2 2 13 13" xfId="23054" xr:uid="{00000000-0005-0000-0000-00000D5A0000}"/>
    <cellStyle name="40% - Accent3 2 2 13 14" xfId="23055" xr:uid="{00000000-0005-0000-0000-00000E5A0000}"/>
    <cellStyle name="40% - Accent3 2 2 13 15" xfId="23056" xr:uid="{00000000-0005-0000-0000-00000F5A0000}"/>
    <cellStyle name="40% - Accent3 2 2 13 16" xfId="23057" xr:uid="{00000000-0005-0000-0000-0000105A0000}"/>
    <cellStyle name="40% - Accent3 2 2 13 17" xfId="23058" xr:uid="{00000000-0005-0000-0000-0000115A0000}"/>
    <cellStyle name="40% - Accent3 2 2 13 18" xfId="23059" xr:uid="{00000000-0005-0000-0000-0000125A0000}"/>
    <cellStyle name="40% - Accent3 2 2 13 19" xfId="23060" xr:uid="{00000000-0005-0000-0000-0000135A0000}"/>
    <cellStyle name="40% - Accent3 2 2 13 2" xfId="23061" xr:uid="{00000000-0005-0000-0000-0000145A0000}"/>
    <cellStyle name="40% - Accent3 2 2 13 3" xfId="23062" xr:uid="{00000000-0005-0000-0000-0000155A0000}"/>
    <cellStyle name="40% - Accent3 2 2 13 4" xfId="23063" xr:uid="{00000000-0005-0000-0000-0000165A0000}"/>
    <cellStyle name="40% - Accent3 2 2 13 5" xfId="23064" xr:uid="{00000000-0005-0000-0000-0000175A0000}"/>
    <cellStyle name="40% - Accent3 2 2 13 6" xfId="23065" xr:uid="{00000000-0005-0000-0000-0000185A0000}"/>
    <cellStyle name="40% - Accent3 2 2 13 7" xfId="23066" xr:uid="{00000000-0005-0000-0000-0000195A0000}"/>
    <cellStyle name="40% - Accent3 2 2 13 8" xfId="23067" xr:uid="{00000000-0005-0000-0000-00001A5A0000}"/>
    <cellStyle name="40% - Accent3 2 2 13 9" xfId="23068" xr:uid="{00000000-0005-0000-0000-00001B5A0000}"/>
    <cellStyle name="40% - Accent3 2 2 14" xfId="23069" xr:uid="{00000000-0005-0000-0000-00001C5A0000}"/>
    <cellStyle name="40% - Accent3 2 2 14 10" xfId="23070" xr:uid="{00000000-0005-0000-0000-00001D5A0000}"/>
    <cellStyle name="40% - Accent3 2 2 14 11" xfId="23071" xr:uid="{00000000-0005-0000-0000-00001E5A0000}"/>
    <cellStyle name="40% - Accent3 2 2 14 12" xfId="23072" xr:uid="{00000000-0005-0000-0000-00001F5A0000}"/>
    <cellStyle name="40% - Accent3 2 2 14 13" xfId="23073" xr:uid="{00000000-0005-0000-0000-0000205A0000}"/>
    <cellStyle name="40% - Accent3 2 2 14 14" xfId="23074" xr:uid="{00000000-0005-0000-0000-0000215A0000}"/>
    <cellStyle name="40% - Accent3 2 2 14 15" xfId="23075" xr:uid="{00000000-0005-0000-0000-0000225A0000}"/>
    <cellStyle name="40% - Accent3 2 2 14 16" xfId="23076" xr:uid="{00000000-0005-0000-0000-0000235A0000}"/>
    <cellStyle name="40% - Accent3 2 2 14 17" xfId="23077" xr:uid="{00000000-0005-0000-0000-0000245A0000}"/>
    <cellStyle name="40% - Accent3 2 2 14 18" xfId="23078" xr:uid="{00000000-0005-0000-0000-0000255A0000}"/>
    <cellStyle name="40% - Accent3 2 2 14 19" xfId="23079" xr:uid="{00000000-0005-0000-0000-0000265A0000}"/>
    <cellStyle name="40% - Accent3 2 2 14 2" xfId="23080" xr:uid="{00000000-0005-0000-0000-0000275A0000}"/>
    <cellStyle name="40% - Accent3 2 2 14 3" xfId="23081" xr:uid="{00000000-0005-0000-0000-0000285A0000}"/>
    <cellStyle name="40% - Accent3 2 2 14 4" xfId="23082" xr:uid="{00000000-0005-0000-0000-0000295A0000}"/>
    <cellStyle name="40% - Accent3 2 2 14 5" xfId="23083" xr:uid="{00000000-0005-0000-0000-00002A5A0000}"/>
    <cellStyle name="40% - Accent3 2 2 14 6" xfId="23084" xr:uid="{00000000-0005-0000-0000-00002B5A0000}"/>
    <cellStyle name="40% - Accent3 2 2 14 7" xfId="23085" xr:uid="{00000000-0005-0000-0000-00002C5A0000}"/>
    <cellStyle name="40% - Accent3 2 2 14 8" xfId="23086" xr:uid="{00000000-0005-0000-0000-00002D5A0000}"/>
    <cellStyle name="40% - Accent3 2 2 14 9" xfId="23087" xr:uid="{00000000-0005-0000-0000-00002E5A0000}"/>
    <cellStyle name="40% - Accent3 2 2 15" xfId="23088" xr:uid="{00000000-0005-0000-0000-00002F5A0000}"/>
    <cellStyle name="40% - Accent3 2 2 15 10" xfId="23089" xr:uid="{00000000-0005-0000-0000-0000305A0000}"/>
    <cellStyle name="40% - Accent3 2 2 15 11" xfId="23090" xr:uid="{00000000-0005-0000-0000-0000315A0000}"/>
    <cellStyle name="40% - Accent3 2 2 15 12" xfId="23091" xr:uid="{00000000-0005-0000-0000-0000325A0000}"/>
    <cellStyle name="40% - Accent3 2 2 15 13" xfId="23092" xr:uid="{00000000-0005-0000-0000-0000335A0000}"/>
    <cellStyle name="40% - Accent3 2 2 15 14" xfId="23093" xr:uid="{00000000-0005-0000-0000-0000345A0000}"/>
    <cellStyle name="40% - Accent3 2 2 15 15" xfId="23094" xr:uid="{00000000-0005-0000-0000-0000355A0000}"/>
    <cellStyle name="40% - Accent3 2 2 15 16" xfId="23095" xr:uid="{00000000-0005-0000-0000-0000365A0000}"/>
    <cellStyle name="40% - Accent3 2 2 15 17" xfId="23096" xr:uid="{00000000-0005-0000-0000-0000375A0000}"/>
    <cellStyle name="40% - Accent3 2 2 15 18" xfId="23097" xr:uid="{00000000-0005-0000-0000-0000385A0000}"/>
    <cellStyle name="40% - Accent3 2 2 15 19" xfId="23098" xr:uid="{00000000-0005-0000-0000-0000395A0000}"/>
    <cellStyle name="40% - Accent3 2 2 15 2" xfId="23099" xr:uid="{00000000-0005-0000-0000-00003A5A0000}"/>
    <cellStyle name="40% - Accent3 2 2 15 3" xfId="23100" xr:uid="{00000000-0005-0000-0000-00003B5A0000}"/>
    <cellStyle name="40% - Accent3 2 2 15 4" xfId="23101" xr:uid="{00000000-0005-0000-0000-00003C5A0000}"/>
    <cellStyle name="40% - Accent3 2 2 15 5" xfId="23102" xr:uid="{00000000-0005-0000-0000-00003D5A0000}"/>
    <cellStyle name="40% - Accent3 2 2 15 6" xfId="23103" xr:uid="{00000000-0005-0000-0000-00003E5A0000}"/>
    <cellStyle name="40% - Accent3 2 2 15 7" xfId="23104" xr:uid="{00000000-0005-0000-0000-00003F5A0000}"/>
    <cellStyle name="40% - Accent3 2 2 15 8" xfId="23105" xr:uid="{00000000-0005-0000-0000-0000405A0000}"/>
    <cellStyle name="40% - Accent3 2 2 15 9" xfId="23106" xr:uid="{00000000-0005-0000-0000-0000415A0000}"/>
    <cellStyle name="40% - Accent3 2 2 16" xfId="23107" xr:uid="{00000000-0005-0000-0000-0000425A0000}"/>
    <cellStyle name="40% - Accent3 2 2 16 10" xfId="23108" xr:uid="{00000000-0005-0000-0000-0000435A0000}"/>
    <cellStyle name="40% - Accent3 2 2 16 11" xfId="23109" xr:uid="{00000000-0005-0000-0000-0000445A0000}"/>
    <cellStyle name="40% - Accent3 2 2 16 12" xfId="23110" xr:uid="{00000000-0005-0000-0000-0000455A0000}"/>
    <cellStyle name="40% - Accent3 2 2 16 13" xfId="23111" xr:uid="{00000000-0005-0000-0000-0000465A0000}"/>
    <cellStyle name="40% - Accent3 2 2 16 14" xfId="23112" xr:uid="{00000000-0005-0000-0000-0000475A0000}"/>
    <cellStyle name="40% - Accent3 2 2 16 15" xfId="23113" xr:uid="{00000000-0005-0000-0000-0000485A0000}"/>
    <cellStyle name="40% - Accent3 2 2 16 16" xfId="23114" xr:uid="{00000000-0005-0000-0000-0000495A0000}"/>
    <cellStyle name="40% - Accent3 2 2 16 17" xfId="23115" xr:uid="{00000000-0005-0000-0000-00004A5A0000}"/>
    <cellStyle name="40% - Accent3 2 2 16 18" xfId="23116" xr:uid="{00000000-0005-0000-0000-00004B5A0000}"/>
    <cellStyle name="40% - Accent3 2 2 16 19" xfId="23117" xr:uid="{00000000-0005-0000-0000-00004C5A0000}"/>
    <cellStyle name="40% - Accent3 2 2 16 2" xfId="23118" xr:uid="{00000000-0005-0000-0000-00004D5A0000}"/>
    <cellStyle name="40% - Accent3 2 2 16 3" xfId="23119" xr:uid="{00000000-0005-0000-0000-00004E5A0000}"/>
    <cellStyle name="40% - Accent3 2 2 16 4" xfId="23120" xr:uid="{00000000-0005-0000-0000-00004F5A0000}"/>
    <cellStyle name="40% - Accent3 2 2 16 5" xfId="23121" xr:uid="{00000000-0005-0000-0000-0000505A0000}"/>
    <cellStyle name="40% - Accent3 2 2 16 6" xfId="23122" xr:uid="{00000000-0005-0000-0000-0000515A0000}"/>
    <cellStyle name="40% - Accent3 2 2 16 7" xfId="23123" xr:uid="{00000000-0005-0000-0000-0000525A0000}"/>
    <cellStyle name="40% - Accent3 2 2 16 8" xfId="23124" xr:uid="{00000000-0005-0000-0000-0000535A0000}"/>
    <cellStyle name="40% - Accent3 2 2 16 9" xfId="23125" xr:uid="{00000000-0005-0000-0000-0000545A0000}"/>
    <cellStyle name="40% - Accent3 2 2 17" xfId="23126" xr:uid="{00000000-0005-0000-0000-0000555A0000}"/>
    <cellStyle name="40% - Accent3 2 2 17 10" xfId="23127" xr:uid="{00000000-0005-0000-0000-0000565A0000}"/>
    <cellStyle name="40% - Accent3 2 2 17 11" xfId="23128" xr:uid="{00000000-0005-0000-0000-0000575A0000}"/>
    <cellStyle name="40% - Accent3 2 2 17 12" xfId="23129" xr:uid="{00000000-0005-0000-0000-0000585A0000}"/>
    <cellStyle name="40% - Accent3 2 2 17 13" xfId="23130" xr:uid="{00000000-0005-0000-0000-0000595A0000}"/>
    <cellStyle name="40% - Accent3 2 2 17 14" xfId="23131" xr:uid="{00000000-0005-0000-0000-00005A5A0000}"/>
    <cellStyle name="40% - Accent3 2 2 17 15" xfId="23132" xr:uid="{00000000-0005-0000-0000-00005B5A0000}"/>
    <cellStyle name="40% - Accent3 2 2 17 16" xfId="23133" xr:uid="{00000000-0005-0000-0000-00005C5A0000}"/>
    <cellStyle name="40% - Accent3 2 2 17 17" xfId="23134" xr:uid="{00000000-0005-0000-0000-00005D5A0000}"/>
    <cellStyle name="40% - Accent3 2 2 17 18" xfId="23135" xr:uid="{00000000-0005-0000-0000-00005E5A0000}"/>
    <cellStyle name="40% - Accent3 2 2 17 19" xfId="23136" xr:uid="{00000000-0005-0000-0000-00005F5A0000}"/>
    <cellStyle name="40% - Accent3 2 2 17 2" xfId="23137" xr:uid="{00000000-0005-0000-0000-0000605A0000}"/>
    <cellStyle name="40% - Accent3 2 2 17 3" xfId="23138" xr:uid="{00000000-0005-0000-0000-0000615A0000}"/>
    <cellStyle name="40% - Accent3 2 2 17 4" xfId="23139" xr:uid="{00000000-0005-0000-0000-0000625A0000}"/>
    <cellStyle name="40% - Accent3 2 2 17 5" xfId="23140" xr:uid="{00000000-0005-0000-0000-0000635A0000}"/>
    <cellStyle name="40% - Accent3 2 2 17 6" xfId="23141" xr:uid="{00000000-0005-0000-0000-0000645A0000}"/>
    <cellStyle name="40% - Accent3 2 2 17 7" xfId="23142" xr:uid="{00000000-0005-0000-0000-0000655A0000}"/>
    <cellStyle name="40% - Accent3 2 2 17 8" xfId="23143" xr:uid="{00000000-0005-0000-0000-0000665A0000}"/>
    <cellStyle name="40% - Accent3 2 2 17 9" xfId="23144" xr:uid="{00000000-0005-0000-0000-0000675A0000}"/>
    <cellStyle name="40% - Accent3 2 2 18" xfId="23145" xr:uid="{00000000-0005-0000-0000-0000685A0000}"/>
    <cellStyle name="40% - Accent3 2 2 18 10" xfId="23146" xr:uid="{00000000-0005-0000-0000-0000695A0000}"/>
    <cellStyle name="40% - Accent3 2 2 18 11" xfId="23147" xr:uid="{00000000-0005-0000-0000-00006A5A0000}"/>
    <cellStyle name="40% - Accent3 2 2 18 12" xfId="23148" xr:uid="{00000000-0005-0000-0000-00006B5A0000}"/>
    <cellStyle name="40% - Accent3 2 2 18 13" xfId="23149" xr:uid="{00000000-0005-0000-0000-00006C5A0000}"/>
    <cellStyle name="40% - Accent3 2 2 18 14" xfId="23150" xr:uid="{00000000-0005-0000-0000-00006D5A0000}"/>
    <cellStyle name="40% - Accent3 2 2 18 15" xfId="23151" xr:uid="{00000000-0005-0000-0000-00006E5A0000}"/>
    <cellStyle name="40% - Accent3 2 2 18 16" xfId="23152" xr:uid="{00000000-0005-0000-0000-00006F5A0000}"/>
    <cellStyle name="40% - Accent3 2 2 18 17" xfId="23153" xr:uid="{00000000-0005-0000-0000-0000705A0000}"/>
    <cellStyle name="40% - Accent3 2 2 18 18" xfId="23154" xr:uid="{00000000-0005-0000-0000-0000715A0000}"/>
    <cellStyle name="40% - Accent3 2 2 18 19" xfId="23155" xr:uid="{00000000-0005-0000-0000-0000725A0000}"/>
    <cellStyle name="40% - Accent3 2 2 18 2" xfId="23156" xr:uid="{00000000-0005-0000-0000-0000735A0000}"/>
    <cellStyle name="40% - Accent3 2 2 18 3" xfId="23157" xr:uid="{00000000-0005-0000-0000-0000745A0000}"/>
    <cellStyle name="40% - Accent3 2 2 18 4" xfId="23158" xr:uid="{00000000-0005-0000-0000-0000755A0000}"/>
    <cellStyle name="40% - Accent3 2 2 18 5" xfId="23159" xr:uid="{00000000-0005-0000-0000-0000765A0000}"/>
    <cellStyle name="40% - Accent3 2 2 18 6" xfId="23160" xr:uid="{00000000-0005-0000-0000-0000775A0000}"/>
    <cellStyle name="40% - Accent3 2 2 18 7" xfId="23161" xr:uid="{00000000-0005-0000-0000-0000785A0000}"/>
    <cellStyle name="40% - Accent3 2 2 18 8" xfId="23162" xr:uid="{00000000-0005-0000-0000-0000795A0000}"/>
    <cellStyle name="40% - Accent3 2 2 18 9" xfId="23163" xr:uid="{00000000-0005-0000-0000-00007A5A0000}"/>
    <cellStyle name="40% - Accent3 2 2 19" xfId="23164" xr:uid="{00000000-0005-0000-0000-00007B5A0000}"/>
    <cellStyle name="40% - Accent3 2 2 19 10" xfId="23165" xr:uid="{00000000-0005-0000-0000-00007C5A0000}"/>
    <cellStyle name="40% - Accent3 2 2 19 11" xfId="23166" xr:uid="{00000000-0005-0000-0000-00007D5A0000}"/>
    <cellStyle name="40% - Accent3 2 2 19 12" xfId="23167" xr:uid="{00000000-0005-0000-0000-00007E5A0000}"/>
    <cellStyle name="40% - Accent3 2 2 19 13" xfId="23168" xr:uid="{00000000-0005-0000-0000-00007F5A0000}"/>
    <cellStyle name="40% - Accent3 2 2 19 14" xfId="23169" xr:uid="{00000000-0005-0000-0000-0000805A0000}"/>
    <cellStyle name="40% - Accent3 2 2 19 15" xfId="23170" xr:uid="{00000000-0005-0000-0000-0000815A0000}"/>
    <cellStyle name="40% - Accent3 2 2 19 16" xfId="23171" xr:uid="{00000000-0005-0000-0000-0000825A0000}"/>
    <cellStyle name="40% - Accent3 2 2 19 17" xfId="23172" xr:uid="{00000000-0005-0000-0000-0000835A0000}"/>
    <cellStyle name="40% - Accent3 2 2 19 18" xfId="23173" xr:uid="{00000000-0005-0000-0000-0000845A0000}"/>
    <cellStyle name="40% - Accent3 2 2 19 19" xfId="23174" xr:uid="{00000000-0005-0000-0000-0000855A0000}"/>
    <cellStyle name="40% - Accent3 2 2 19 2" xfId="23175" xr:uid="{00000000-0005-0000-0000-0000865A0000}"/>
    <cellStyle name="40% - Accent3 2 2 19 3" xfId="23176" xr:uid="{00000000-0005-0000-0000-0000875A0000}"/>
    <cellStyle name="40% - Accent3 2 2 19 4" xfId="23177" xr:uid="{00000000-0005-0000-0000-0000885A0000}"/>
    <cellStyle name="40% - Accent3 2 2 19 5" xfId="23178" xr:uid="{00000000-0005-0000-0000-0000895A0000}"/>
    <cellStyle name="40% - Accent3 2 2 19 6" xfId="23179" xr:uid="{00000000-0005-0000-0000-00008A5A0000}"/>
    <cellStyle name="40% - Accent3 2 2 19 7" xfId="23180" xr:uid="{00000000-0005-0000-0000-00008B5A0000}"/>
    <cellStyle name="40% - Accent3 2 2 19 8" xfId="23181" xr:uid="{00000000-0005-0000-0000-00008C5A0000}"/>
    <cellStyle name="40% - Accent3 2 2 19 9" xfId="23182" xr:uid="{00000000-0005-0000-0000-00008D5A0000}"/>
    <cellStyle name="40% - Accent3 2 2 2" xfId="23183" xr:uid="{00000000-0005-0000-0000-00008E5A0000}"/>
    <cellStyle name="40% - Accent3 2 2 2 10" xfId="23184" xr:uid="{00000000-0005-0000-0000-00008F5A0000}"/>
    <cellStyle name="40% - Accent3 2 2 2 11" xfId="23185" xr:uid="{00000000-0005-0000-0000-0000905A0000}"/>
    <cellStyle name="40% - Accent3 2 2 2 12" xfId="23186" xr:uid="{00000000-0005-0000-0000-0000915A0000}"/>
    <cellStyle name="40% - Accent3 2 2 2 13" xfId="23187" xr:uid="{00000000-0005-0000-0000-0000925A0000}"/>
    <cellStyle name="40% - Accent3 2 2 2 14" xfId="23188" xr:uid="{00000000-0005-0000-0000-0000935A0000}"/>
    <cellStyle name="40% - Accent3 2 2 2 15" xfId="23189" xr:uid="{00000000-0005-0000-0000-0000945A0000}"/>
    <cellStyle name="40% - Accent3 2 2 2 16" xfId="23190" xr:uid="{00000000-0005-0000-0000-0000955A0000}"/>
    <cellStyle name="40% - Accent3 2 2 2 17" xfId="23191" xr:uid="{00000000-0005-0000-0000-0000965A0000}"/>
    <cellStyle name="40% - Accent3 2 2 2 18" xfId="23192" xr:uid="{00000000-0005-0000-0000-0000975A0000}"/>
    <cellStyle name="40% - Accent3 2 2 2 19" xfId="23193" xr:uid="{00000000-0005-0000-0000-0000985A0000}"/>
    <cellStyle name="40% - Accent3 2 2 2 2" xfId="23194" xr:uid="{00000000-0005-0000-0000-0000995A0000}"/>
    <cellStyle name="40% - Accent3 2 2 2 3" xfId="23195" xr:uid="{00000000-0005-0000-0000-00009A5A0000}"/>
    <cellStyle name="40% - Accent3 2 2 2 4" xfId="23196" xr:uid="{00000000-0005-0000-0000-00009B5A0000}"/>
    <cellStyle name="40% - Accent3 2 2 2 5" xfId="23197" xr:uid="{00000000-0005-0000-0000-00009C5A0000}"/>
    <cellStyle name="40% - Accent3 2 2 2 6" xfId="23198" xr:uid="{00000000-0005-0000-0000-00009D5A0000}"/>
    <cellStyle name="40% - Accent3 2 2 2 7" xfId="23199" xr:uid="{00000000-0005-0000-0000-00009E5A0000}"/>
    <cellStyle name="40% - Accent3 2 2 2 8" xfId="23200" xr:uid="{00000000-0005-0000-0000-00009F5A0000}"/>
    <cellStyle name="40% - Accent3 2 2 2 9" xfId="23201" xr:uid="{00000000-0005-0000-0000-0000A05A0000}"/>
    <cellStyle name="40% - Accent3 2 2 20" xfId="23202" xr:uid="{00000000-0005-0000-0000-0000A15A0000}"/>
    <cellStyle name="40% - Accent3 2 2 20 10" xfId="23203" xr:uid="{00000000-0005-0000-0000-0000A25A0000}"/>
    <cellStyle name="40% - Accent3 2 2 20 11" xfId="23204" xr:uid="{00000000-0005-0000-0000-0000A35A0000}"/>
    <cellStyle name="40% - Accent3 2 2 20 12" xfId="23205" xr:uid="{00000000-0005-0000-0000-0000A45A0000}"/>
    <cellStyle name="40% - Accent3 2 2 20 13" xfId="23206" xr:uid="{00000000-0005-0000-0000-0000A55A0000}"/>
    <cellStyle name="40% - Accent3 2 2 20 14" xfId="23207" xr:uid="{00000000-0005-0000-0000-0000A65A0000}"/>
    <cellStyle name="40% - Accent3 2 2 20 15" xfId="23208" xr:uid="{00000000-0005-0000-0000-0000A75A0000}"/>
    <cellStyle name="40% - Accent3 2 2 20 16" xfId="23209" xr:uid="{00000000-0005-0000-0000-0000A85A0000}"/>
    <cellStyle name="40% - Accent3 2 2 20 17" xfId="23210" xr:uid="{00000000-0005-0000-0000-0000A95A0000}"/>
    <cellStyle name="40% - Accent3 2 2 20 18" xfId="23211" xr:uid="{00000000-0005-0000-0000-0000AA5A0000}"/>
    <cellStyle name="40% - Accent3 2 2 20 19" xfId="23212" xr:uid="{00000000-0005-0000-0000-0000AB5A0000}"/>
    <cellStyle name="40% - Accent3 2 2 20 2" xfId="23213" xr:uid="{00000000-0005-0000-0000-0000AC5A0000}"/>
    <cellStyle name="40% - Accent3 2 2 20 3" xfId="23214" xr:uid="{00000000-0005-0000-0000-0000AD5A0000}"/>
    <cellStyle name="40% - Accent3 2 2 20 4" xfId="23215" xr:uid="{00000000-0005-0000-0000-0000AE5A0000}"/>
    <cellStyle name="40% - Accent3 2 2 20 5" xfId="23216" xr:uid="{00000000-0005-0000-0000-0000AF5A0000}"/>
    <cellStyle name="40% - Accent3 2 2 20 6" xfId="23217" xr:uid="{00000000-0005-0000-0000-0000B05A0000}"/>
    <cellStyle name="40% - Accent3 2 2 20 7" xfId="23218" xr:uid="{00000000-0005-0000-0000-0000B15A0000}"/>
    <cellStyle name="40% - Accent3 2 2 20 8" xfId="23219" xr:uid="{00000000-0005-0000-0000-0000B25A0000}"/>
    <cellStyle name="40% - Accent3 2 2 20 9" xfId="23220" xr:uid="{00000000-0005-0000-0000-0000B35A0000}"/>
    <cellStyle name="40% - Accent3 2 2 21" xfId="23221" xr:uid="{00000000-0005-0000-0000-0000B45A0000}"/>
    <cellStyle name="40% - Accent3 2 2 21 10" xfId="23222" xr:uid="{00000000-0005-0000-0000-0000B55A0000}"/>
    <cellStyle name="40% - Accent3 2 2 21 11" xfId="23223" xr:uid="{00000000-0005-0000-0000-0000B65A0000}"/>
    <cellStyle name="40% - Accent3 2 2 21 12" xfId="23224" xr:uid="{00000000-0005-0000-0000-0000B75A0000}"/>
    <cellStyle name="40% - Accent3 2 2 21 13" xfId="23225" xr:uid="{00000000-0005-0000-0000-0000B85A0000}"/>
    <cellStyle name="40% - Accent3 2 2 21 14" xfId="23226" xr:uid="{00000000-0005-0000-0000-0000B95A0000}"/>
    <cellStyle name="40% - Accent3 2 2 21 15" xfId="23227" xr:uid="{00000000-0005-0000-0000-0000BA5A0000}"/>
    <cellStyle name="40% - Accent3 2 2 21 16" xfId="23228" xr:uid="{00000000-0005-0000-0000-0000BB5A0000}"/>
    <cellStyle name="40% - Accent3 2 2 21 17" xfId="23229" xr:uid="{00000000-0005-0000-0000-0000BC5A0000}"/>
    <cellStyle name="40% - Accent3 2 2 21 18" xfId="23230" xr:uid="{00000000-0005-0000-0000-0000BD5A0000}"/>
    <cellStyle name="40% - Accent3 2 2 21 19" xfId="23231" xr:uid="{00000000-0005-0000-0000-0000BE5A0000}"/>
    <cellStyle name="40% - Accent3 2 2 21 2" xfId="23232" xr:uid="{00000000-0005-0000-0000-0000BF5A0000}"/>
    <cellStyle name="40% - Accent3 2 2 21 3" xfId="23233" xr:uid="{00000000-0005-0000-0000-0000C05A0000}"/>
    <cellStyle name="40% - Accent3 2 2 21 4" xfId="23234" xr:uid="{00000000-0005-0000-0000-0000C15A0000}"/>
    <cellStyle name="40% - Accent3 2 2 21 5" xfId="23235" xr:uid="{00000000-0005-0000-0000-0000C25A0000}"/>
    <cellStyle name="40% - Accent3 2 2 21 6" xfId="23236" xr:uid="{00000000-0005-0000-0000-0000C35A0000}"/>
    <cellStyle name="40% - Accent3 2 2 21 7" xfId="23237" xr:uid="{00000000-0005-0000-0000-0000C45A0000}"/>
    <cellStyle name="40% - Accent3 2 2 21 8" xfId="23238" xr:uid="{00000000-0005-0000-0000-0000C55A0000}"/>
    <cellStyle name="40% - Accent3 2 2 21 9" xfId="23239" xr:uid="{00000000-0005-0000-0000-0000C65A0000}"/>
    <cellStyle name="40% - Accent3 2 2 22" xfId="23240" xr:uid="{00000000-0005-0000-0000-0000C75A0000}"/>
    <cellStyle name="40% - Accent3 2 2 22 10" xfId="23241" xr:uid="{00000000-0005-0000-0000-0000C85A0000}"/>
    <cellStyle name="40% - Accent3 2 2 22 11" xfId="23242" xr:uid="{00000000-0005-0000-0000-0000C95A0000}"/>
    <cellStyle name="40% - Accent3 2 2 22 12" xfId="23243" xr:uid="{00000000-0005-0000-0000-0000CA5A0000}"/>
    <cellStyle name="40% - Accent3 2 2 22 13" xfId="23244" xr:uid="{00000000-0005-0000-0000-0000CB5A0000}"/>
    <cellStyle name="40% - Accent3 2 2 22 14" xfId="23245" xr:uid="{00000000-0005-0000-0000-0000CC5A0000}"/>
    <cellStyle name="40% - Accent3 2 2 22 15" xfId="23246" xr:uid="{00000000-0005-0000-0000-0000CD5A0000}"/>
    <cellStyle name="40% - Accent3 2 2 22 16" xfId="23247" xr:uid="{00000000-0005-0000-0000-0000CE5A0000}"/>
    <cellStyle name="40% - Accent3 2 2 22 17" xfId="23248" xr:uid="{00000000-0005-0000-0000-0000CF5A0000}"/>
    <cellStyle name="40% - Accent3 2 2 22 18" xfId="23249" xr:uid="{00000000-0005-0000-0000-0000D05A0000}"/>
    <cellStyle name="40% - Accent3 2 2 22 19" xfId="23250" xr:uid="{00000000-0005-0000-0000-0000D15A0000}"/>
    <cellStyle name="40% - Accent3 2 2 22 2" xfId="23251" xr:uid="{00000000-0005-0000-0000-0000D25A0000}"/>
    <cellStyle name="40% - Accent3 2 2 22 3" xfId="23252" xr:uid="{00000000-0005-0000-0000-0000D35A0000}"/>
    <cellStyle name="40% - Accent3 2 2 22 4" xfId="23253" xr:uid="{00000000-0005-0000-0000-0000D45A0000}"/>
    <cellStyle name="40% - Accent3 2 2 22 5" xfId="23254" xr:uid="{00000000-0005-0000-0000-0000D55A0000}"/>
    <cellStyle name="40% - Accent3 2 2 22 6" xfId="23255" xr:uid="{00000000-0005-0000-0000-0000D65A0000}"/>
    <cellStyle name="40% - Accent3 2 2 22 7" xfId="23256" xr:uid="{00000000-0005-0000-0000-0000D75A0000}"/>
    <cellStyle name="40% - Accent3 2 2 22 8" xfId="23257" xr:uid="{00000000-0005-0000-0000-0000D85A0000}"/>
    <cellStyle name="40% - Accent3 2 2 22 9" xfId="23258" xr:uid="{00000000-0005-0000-0000-0000D95A0000}"/>
    <cellStyle name="40% - Accent3 2 2 23" xfId="23259" xr:uid="{00000000-0005-0000-0000-0000DA5A0000}"/>
    <cellStyle name="40% - Accent3 2 2 23 10" xfId="23260" xr:uid="{00000000-0005-0000-0000-0000DB5A0000}"/>
    <cellStyle name="40% - Accent3 2 2 23 11" xfId="23261" xr:uid="{00000000-0005-0000-0000-0000DC5A0000}"/>
    <cellStyle name="40% - Accent3 2 2 23 12" xfId="23262" xr:uid="{00000000-0005-0000-0000-0000DD5A0000}"/>
    <cellStyle name="40% - Accent3 2 2 23 13" xfId="23263" xr:uid="{00000000-0005-0000-0000-0000DE5A0000}"/>
    <cellStyle name="40% - Accent3 2 2 23 14" xfId="23264" xr:uid="{00000000-0005-0000-0000-0000DF5A0000}"/>
    <cellStyle name="40% - Accent3 2 2 23 15" xfId="23265" xr:uid="{00000000-0005-0000-0000-0000E05A0000}"/>
    <cellStyle name="40% - Accent3 2 2 23 16" xfId="23266" xr:uid="{00000000-0005-0000-0000-0000E15A0000}"/>
    <cellStyle name="40% - Accent3 2 2 23 17" xfId="23267" xr:uid="{00000000-0005-0000-0000-0000E25A0000}"/>
    <cellStyle name="40% - Accent3 2 2 23 18" xfId="23268" xr:uid="{00000000-0005-0000-0000-0000E35A0000}"/>
    <cellStyle name="40% - Accent3 2 2 23 19" xfId="23269" xr:uid="{00000000-0005-0000-0000-0000E45A0000}"/>
    <cellStyle name="40% - Accent3 2 2 23 2" xfId="23270" xr:uid="{00000000-0005-0000-0000-0000E55A0000}"/>
    <cellStyle name="40% - Accent3 2 2 23 3" xfId="23271" xr:uid="{00000000-0005-0000-0000-0000E65A0000}"/>
    <cellStyle name="40% - Accent3 2 2 23 4" xfId="23272" xr:uid="{00000000-0005-0000-0000-0000E75A0000}"/>
    <cellStyle name="40% - Accent3 2 2 23 5" xfId="23273" xr:uid="{00000000-0005-0000-0000-0000E85A0000}"/>
    <cellStyle name="40% - Accent3 2 2 23 6" xfId="23274" xr:uid="{00000000-0005-0000-0000-0000E95A0000}"/>
    <cellStyle name="40% - Accent3 2 2 23 7" xfId="23275" xr:uid="{00000000-0005-0000-0000-0000EA5A0000}"/>
    <cellStyle name="40% - Accent3 2 2 23 8" xfId="23276" xr:uid="{00000000-0005-0000-0000-0000EB5A0000}"/>
    <cellStyle name="40% - Accent3 2 2 23 9" xfId="23277" xr:uid="{00000000-0005-0000-0000-0000EC5A0000}"/>
    <cellStyle name="40% - Accent3 2 2 24" xfId="23278" xr:uid="{00000000-0005-0000-0000-0000ED5A0000}"/>
    <cellStyle name="40% - Accent3 2 2 24 10" xfId="23279" xr:uid="{00000000-0005-0000-0000-0000EE5A0000}"/>
    <cellStyle name="40% - Accent3 2 2 24 11" xfId="23280" xr:uid="{00000000-0005-0000-0000-0000EF5A0000}"/>
    <cellStyle name="40% - Accent3 2 2 24 12" xfId="23281" xr:uid="{00000000-0005-0000-0000-0000F05A0000}"/>
    <cellStyle name="40% - Accent3 2 2 24 13" xfId="23282" xr:uid="{00000000-0005-0000-0000-0000F15A0000}"/>
    <cellStyle name="40% - Accent3 2 2 24 14" xfId="23283" xr:uid="{00000000-0005-0000-0000-0000F25A0000}"/>
    <cellStyle name="40% - Accent3 2 2 24 15" xfId="23284" xr:uid="{00000000-0005-0000-0000-0000F35A0000}"/>
    <cellStyle name="40% - Accent3 2 2 24 16" xfId="23285" xr:uid="{00000000-0005-0000-0000-0000F45A0000}"/>
    <cellStyle name="40% - Accent3 2 2 24 17" xfId="23286" xr:uid="{00000000-0005-0000-0000-0000F55A0000}"/>
    <cellStyle name="40% - Accent3 2 2 24 18" xfId="23287" xr:uid="{00000000-0005-0000-0000-0000F65A0000}"/>
    <cellStyle name="40% - Accent3 2 2 24 19" xfId="23288" xr:uid="{00000000-0005-0000-0000-0000F75A0000}"/>
    <cellStyle name="40% - Accent3 2 2 24 2" xfId="23289" xr:uid="{00000000-0005-0000-0000-0000F85A0000}"/>
    <cellStyle name="40% - Accent3 2 2 24 3" xfId="23290" xr:uid="{00000000-0005-0000-0000-0000F95A0000}"/>
    <cellStyle name="40% - Accent3 2 2 24 4" xfId="23291" xr:uid="{00000000-0005-0000-0000-0000FA5A0000}"/>
    <cellStyle name="40% - Accent3 2 2 24 5" xfId="23292" xr:uid="{00000000-0005-0000-0000-0000FB5A0000}"/>
    <cellStyle name="40% - Accent3 2 2 24 6" xfId="23293" xr:uid="{00000000-0005-0000-0000-0000FC5A0000}"/>
    <cellStyle name="40% - Accent3 2 2 24 7" xfId="23294" xr:uid="{00000000-0005-0000-0000-0000FD5A0000}"/>
    <cellStyle name="40% - Accent3 2 2 24 8" xfId="23295" xr:uid="{00000000-0005-0000-0000-0000FE5A0000}"/>
    <cellStyle name="40% - Accent3 2 2 24 9" xfId="23296" xr:uid="{00000000-0005-0000-0000-0000FF5A0000}"/>
    <cellStyle name="40% - Accent3 2 2 25" xfId="23297" xr:uid="{00000000-0005-0000-0000-0000005B0000}"/>
    <cellStyle name="40% - Accent3 2 2 25 10" xfId="23298" xr:uid="{00000000-0005-0000-0000-0000015B0000}"/>
    <cellStyle name="40% - Accent3 2 2 25 11" xfId="23299" xr:uid="{00000000-0005-0000-0000-0000025B0000}"/>
    <cellStyle name="40% - Accent3 2 2 25 12" xfId="23300" xr:uid="{00000000-0005-0000-0000-0000035B0000}"/>
    <cellStyle name="40% - Accent3 2 2 25 13" xfId="23301" xr:uid="{00000000-0005-0000-0000-0000045B0000}"/>
    <cellStyle name="40% - Accent3 2 2 25 14" xfId="23302" xr:uid="{00000000-0005-0000-0000-0000055B0000}"/>
    <cellStyle name="40% - Accent3 2 2 25 15" xfId="23303" xr:uid="{00000000-0005-0000-0000-0000065B0000}"/>
    <cellStyle name="40% - Accent3 2 2 25 16" xfId="23304" xr:uid="{00000000-0005-0000-0000-0000075B0000}"/>
    <cellStyle name="40% - Accent3 2 2 25 17" xfId="23305" xr:uid="{00000000-0005-0000-0000-0000085B0000}"/>
    <cellStyle name="40% - Accent3 2 2 25 18" xfId="23306" xr:uid="{00000000-0005-0000-0000-0000095B0000}"/>
    <cellStyle name="40% - Accent3 2 2 25 19" xfId="23307" xr:uid="{00000000-0005-0000-0000-00000A5B0000}"/>
    <cellStyle name="40% - Accent3 2 2 25 2" xfId="23308" xr:uid="{00000000-0005-0000-0000-00000B5B0000}"/>
    <cellStyle name="40% - Accent3 2 2 25 3" xfId="23309" xr:uid="{00000000-0005-0000-0000-00000C5B0000}"/>
    <cellStyle name="40% - Accent3 2 2 25 4" xfId="23310" xr:uid="{00000000-0005-0000-0000-00000D5B0000}"/>
    <cellStyle name="40% - Accent3 2 2 25 5" xfId="23311" xr:uid="{00000000-0005-0000-0000-00000E5B0000}"/>
    <cellStyle name="40% - Accent3 2 2 25 6" xfId="23312" xr:uid="{00000000-0005-0000-0000-00000F5B0000}"/>
    <cellStyle name="40% - Accent3 2 2 25 7" xfId="23313" xr:uid="{00000000-0005-0000-0000-0000105B0000}"/>
    <cellStyle name="40% - Accent3 2 2 25 8" xfId="23314" xr:uid="{00000000-0005-0000-0000-0000115B0000}"/>
    <cellStyle name="40% - Accent3 2 2 25 9" xfId="23315" xr:uid="{00000000-0005-0000-0000-0000125B0000}"/>
    <cellStyle name="40% - Accent3 2 2 26" xfId="23316" xr:uid="{00000000-0005-0000-0000-0000135B0000}"/>
    <cellStyle name="40% - Accent3 2 2 26 10" xfId="23317" xr:uid="{00000000-0005-0000-0000-0000145B0000}"/>
    <cellStyle name="40% - Accent3 2 2 26 11" xfId="23318" xr:uid="{00000000-0005-0000-0000-0000155B0000}"/>
    <cellStyle name="40% - Accent3 2 2 26 12" xfId="23319" xr:uid="{00000000-0005-0000-0000-0000165B0000}"/>
    <cellStyle name="40% - Accent3 2 2 26 13" xfId="23320" xr:uid="{00000000-0005-0000-0000-0000175B0000}"/>
    <cellStyle name="40% - Accent3 2 2 26 14" xfId="23321" xr:uid="{00000000-0005-0000-0000-0000185B0000}"/>
    <cellStyle name="40% - Accent3 2 2 26 15" xfId="23322" xr:uid="{00000000-0005-0000-0000-0000195B0000}"/>
    <cellStyle name="40% - Accent3 2 2 26 16" xfId="23323" xr:uid="{00000000-0005-0000-0000-00001A5B0000}"/>
    <cellStyle name="40% - Accent3 2 2 26 17" xfId="23324" xr:uid="{00000000-0005-0000-0000-00001B5B0000}"/>
    <cellStyle name="40% - Accent3 2 2 26 18" xfId="23325" xr:uid="{00000000-0005-0000-0000-00001C5B0000}"/>
    <cellStyle name="40% - Accent3 2 2 26 19" xfId="23326" xr:uid="{00000000-0005-0000-0000-00001D5B0000}"/>
    <cellStyle name="40% - Accent3 2 2 26 2" xfId="23327" xr:uid="{00000000-0005-0000-0000-00001E5B0000}"/>
    <cellStyle name="40% - Accent3 2 2 26 3" xfId="23328" xr:uid="{00000000-0005-0000-0000-00001F5B0000}"/>
    <cellStyle name="40% - Accent3 2 2 26 4" xfId="23329" xr:uid="{00000000-0005-0000-0000-0000205B0000}"/>
    <cellStyle name="40% - Accent3 2 2 26 5" xfId="23330" xr:uid="{00000000-0005-0000-0000-0000215B0000}"/>
    <cellStyle name="40% - Accent3 2 2 26 6" xfId="23331" xr:uid="{00000000-0005-0000-0000-0000225B0000}"/>
    <cellStyle name="40% - Accent3 2 2 26 7" xfId="23332" xr:uid="{00000000-0005-0000-0000-0000235B0000}"/>
    <cellStyle name="40% - Accent3 2 2 26 8" xfId="23333" xr:uid="{00000000-0005-0000-0000-0000245B0000}"/>
    <cellStyle name="40% - Accent3 2 2 26 9" xfId="23334" xr:uid="{00000000-0005-0000-0000-0000255B0000}"/>
    <cellStyle name="40% - Accent3 2 2 27" xfId="23335" xr:uid="{00000000-0005-0000-0000-0000265B0000}"/>
    <cellStyle name="40% - Accent3 2 2 27 10" xfId="23336" xr:uid="{00000000-0005-0000-0000-0000275B0000}"/>
    <cellStyle name="40% - Accent3 2 2 27 11" xfId="23337" xr:uid="{00000000-0005-0000-0000-0000285B0000}"/>
    <cellStyle name="40% - Accent3 2 2 27 12" xfId="23338" xr:uid="{00000000-0005-0000-0000-0000295B0000}"/>
    <cellStyle name="40% - Accent3 2 2 27 13" xfId="23339" xr:uid="{00000000-0005-0000-0000-00002A5B0000}"/>
    <cellStyle name="40% - Accent3 2 2 27 14" xfId="23340" xr:uid="{00000000-0005-0000-0000-00002B5B0000}"/>
    <cellStyle name="40% - Accent3 2 2 27 15" xfId="23341" xr:uid="{00000000-0005-0000-0000-00002C5B0000}"/>
    <cellStyle name="40% - Accent3 2 2 27 16" xfId="23342" xr:uid="{00000000-0005-0000-0000-00002D5B0000}"/>
    <cellStyle name="40% - Accent3 2 2 27 17" xfId="23343" xr:uid="{00000000-0005-0000-0000-00002E5B0000}"/>
    <cellStyle name="40% - Accent3 2 2 27 18" xfId="23344" xr:uid="{00000000-0005-0000-0000-00002F5B0000}"/>
    <cellStyle name="40% - Accent3 2 2 27 19" xfId="23345" xr:uid="{00000000-0005-0000-0000-0000305B0000}"/>
    <cellStyle name="40% - Accent3 2 2 27 2" xfId="23346" xr:uid="{00000000-0005-0000-0000-0000315B0000}"/>
    <cellStyle name="40% - Accent3 2 2 27 3" xfId="23347" xr:uid="{00000000-0005-0000-0000-0000325B0000}"/>
    <cellStyle name="40% - Accent3 2 2 27 4" xfId="23348" xr:uid="{00000000-0005-0000-0000-0000335B0000}"/>
    <cellStyle name="40% - Accent3 2 2 27 5" xfId="23349" xr:uid="{00000000-0005-0000-0000-0000345B0000}"/>
    <cellStyle name="40% - Accent3 2 2 27 6" xfId="23350" xr:uid="{00000000-0005-0000-0000-0000355B0000}"/>
    <cellStyle name="40% - Accent3 2 2 27 7" xfId="23351" xr:uid="{00000000-0005-0000-0000-0000365B0000}"/>
    <cellStyle name="40% - Accent3 2 2 27 8" xfId="23352" xr:uid="{00000000-0005-0000-0000-0000375B0000}"/>
    <cellStyle name="40% - Accent3 2 2 27 9" xfId="23353" xr:uid="{00000000-0005-0000-0000-0000385B0000}"/>
    <cellStyle name="40% - Accent3 2 2 28" xfId="23354" xr:uid="{00000000-0005-0000-0000-0000395B0000}"/>
    <cellStyle name="40% - Accent3 2 2 28 10" xfId="23355" xr:uid="{00000000-0005-0000-0000-00003A5B0000}"/>
    <cellStyle name="40% - Accent3 2 2 28 11" xfId="23356" xr:uid="{00000000-0005-0000-0000-00003B5B0000}"/>
    <cellStyle name="40% - Accent3 2 2 28 12" xfId="23357" xr:uid="{00000000-0005-0000-0000-00003C5B0000}"/>
    <cellStyle name="40% - Accent3 2 2 28 13" xfId="23358" xr:uid="{00000000-0005-0000-0000-00003D5B0000}"/>
    <cellStyle name="40% - Accent3 2 2 28 14" xfId="23359" xr:uid="{00000000-0005-0000-0000-00003E5B0000}"/>
    <cellStyle name="40% - Accent3 2 2 28 15" xfId="23360" xr:uid="{00000000-0005-0000-0000-00003F5B0000}"/>
    <cellStyle name="40% - Accent3 2 2 28 16" xfId="23361" xr:uid="{00000000-0005-0000-0000-0000405B0000}"/>
    <cellStyle name="40% - Accent3 2 2 28 17" xfId="23362" xr:uid="{00000000-0005-0000-0000-0000415B0000}"/>
    <cellStyle name="40% - Accent3 2 2 28 18" xfId="23363" xr:uid="{00000000-0005-0000-0000-0000425B0000}"/>
    <cellStyle name="40% - Accent3 2 2 28 19" xfId="23364" xr:uid="{00000000-0005-0000-0000-0000435B0000}"/>
    <cellStyle name="40% - Accent3 2 2 28 2" xfId="23365" xr:uid="{00000000-0005-0000-0000-0000445B0000}"/>
    <cellStyle name="40% - Accent3 2 2 28 3" xfId="23366" xr:uid="{00000000-0005-0000-0000-0000455B0000}"/>
    <cellStyle name="40% - Accent3 2 2 28 4" xfId="23367" xr:uid="{00000000-0005-0000-0000-0000465B0000}"/>
    <cellStyle name="40% - Accent3 2 2 28 5" xfId="23368" xr:uid="{00000000-0005-0000-0000-0000475B0000}"/>
    <cellStyle name="40% - Accent3 2 2 28 6" xfId="23369" xr:uid="{00000000-0005-0000-0000-0000485B0000}"/>
    <cellStyle name="40% - Accent3 2 2 28 7" xfId="23370" xr:uid="{00000000-0005-0000-0000-0000495B0000}"/>
    <cellStyle name="40% - Accent3 2 2 28 8" xfId="23371" xr:uid="{00000000-0005-0000-0000-00004A5B0000}"/>
    <cellStyle name="40% - Accent3 2 2 28 9" xfId="23372" xr:uid="{00000000-0005-0000-0000-00004B5B0000}"/>
    <cellStyle name="40% - Accent3 2 2 29" xfId="23373" xr:uid="{00000000-0005-0000-0000-00004C5B0000}"/>
    <cellStyle name="40% - Accent3 2 2 29 10" xfId="23374" xr:uid="{00000000-0005-0000-0000-00004D5B0000}"/>
    <cellStyle name="40% - Accent3 2 2 29 11" xfId="23375" xr:uid="{00000000-0005-0000-0000-00004E5B0000}"/>
    <cellStyle name="40% - Accent3 2 2 29 12" xfId="23376" xr:uid="{00000000-0005-0000-0000-00004F5B0000}"/>
    <cellStyle name="40% - Accent3 2 2 29 13" xfId="23377" xr:uid="{00000000-0005-0000-0000-0000505B0000}"/>
    <cellStyle name="40% - Accent3 2 2 29 14" xfId="23378" xr:uid="{00000000-0005-0000-0000-0000515B0000}"/>
    <cellStyle name="40% - Accent3 2 2 29 15" xfId="23379" xr:uid="{00000000-0005-0000-0000-0000525B0000}"/>
    <cellStyle name="40% - Accent3 2 2 29 16" xfId="23380" xr:uid="{00000000-0005-0000-0000-0000535B0000}"/>
    <cellStyle name="40% - Accent3 2 2 29 17" xfId="23381" xr:uid="{00000000-0005-0000-0000-0000545B0000}"/>
    <cellStyle name="40% - Accent3 2 2 29 18" xfId="23382" xr:uid="{00000000-0005-0000-0000-0000555B0000}"/>
    <cellStyle name="40% - Accent3 2 2 29 19" xfId="23383" xr:uid="{00000000-0005-0000-0000-0000565B0000}"/>
    <cellStyle name="40% - Accent3 2 2 29 2" xfId="23384" xr:uid="{00000000-0005-0000-0000-0000575B0000}"/>
    <cellStyle name="40% - Accent3 2 2 29 3" xfId="23385" xr:uid="{00000000-0005-0000-0000-0000585B0000}"/>
    <cellStyle name="40% - Accent3 2 2 29 4" xfId="23386" xr:uid="{00000000-0005-0000-0000-0000595B0000}"/>
    <cellStyle name="40% - Accent3 2 2 29 5" xfId="23387" xr:uid="{00000000-0005-0000-0000-00005A5B0000}"/>
    <cellStyle name="40% - Accent3 2 2 29 6" xfId="23388" xr:uid="{00000000-0005-0000-0000-00005B5B0000}"/>
    <cellStyle name="40% - Accent3 2 2 29 7" xfId="23389" xr:uid="{00000000-0005-0000-0000-00005C5B0000}"/>
    <cellStyle name="40% - Accent3 2 2 29 8" xfId="23390" xr:uid="{00000000-0005-0000-0000-00005D5B0000}"/>
    <cellStyle name="40% - Accent3 2 2 29 9" xfId="23391" xr:uid="{00000000-0005-0000-0000-00005E5B0000}"/>
    <cellStyle name="40% - Accent3 2 2 3" xfId="23392" xr:uid="{00000000-0005-0000-0000-00005F5B0000}"/>
    <cellStyle name="40% - Accent3 2 2 3 10" xfId="23393" xr:uid="{00000000-0005-0000-0000-0000605B0000}"/>
    <cellStyle name="40% - Accent3 2 2 3 11" xfId="23394" xr:uid="{00000000-0005-0000-0000-0000615B0000}"/>
    <cellStyle name="40% - Accent3 2 2 3 12" xfId="23395" xr:uid="{00000000-0005-0000-0000-0000625B0000}"/>
    <cellStyle name="40% - Accent3 2 2 3 13" xfId="23396" xr:uid="{00000000-0005-0000-0000-0000635B0000}"/>
    <cellStyle name="40% - Accent3 2 2 3 14" xfId="23397" xr:uid="{00000000-0005-0000-0000-0000645B0000}"/>
    <cellStyle name="40% - Accent3 2 2 3 15" xfId="23398" xr:uid="{00000000-0005-0000-0000-0000655B0000}"/>
    <cellStyle name="40% - Accent3 2 2 3 16" xfId="23399" xr:uid="{00000000-0005-0000-0000-0000665B0000}"/>
    <cellStyle name="40% - Accent3 2 2 3 17" xfId="23400" xr:uid="{00000000-0005-0000-0000-0000675B0000}"/>
    <cellStyle name="40% - Accent3 2 2 3 18" xfId="23401" xr:uid="{00000000-0005-0000-0000-0000685B0000}"/>
    <cellStyle name="40% - Accent3 2 2 3 19" xfId="23402" xr:uid="{00000000-0005-0000-0000-0000695B0000}"/>
    <cellStyle name="40% - Accent3 2 2 3 2" xfId="23403" xr:uid="{00000000-0005-0000-0000-00006A5B0000}"/>
    <cellStyle name="40% - Accent3 2 2 3 3" xfId="23404" xr:uid="{00000000-0005-0000-0000-00006B5B0000}"/>
    <cellStyle name="40% - Accent3 2 2 3 4" xfId="23405" xr:uid="{00000000-0005-0000-0000-00006C5B0000}"/>
    <cellStyle name="40% - Accent3 2 2 3 5" xfId="23406" xr:uid="{00000000-0005-0000-0000-00006D5B0000}"/>
    <cellStyle name="40% - Accent3 2 2 3 6" xfId="23407" xr:uid="{00000000-0005-0000-0000-00006E5B0000}"/>
    <cellStyle name="40% - Accent3 2 2 3 7" xfId="23408" xr:uid="{00000000-0005-0000-0000-00006F5B0000}"/>
    <cellStyle name="40% - Accent3 2 2 3 8" xfId="23409" xr:uid="{00000000-0005-0000-0000-0000705B0000}"/>
    <cellStyle name="40% - Accent3 2 2 3 9" xfId="23410" xr:uid="{00000000-0005-0000-0000-0000715B0000}"/>
    <cellStyle name="40% - Accent3 2 2 30" xfId="23411" xr:uid="{00000000-0005-0000-0000-0000725B0000}"/>
    <cellStyle name="40% - Accent3 2 2 30 10" xfId="23412" xr:uid="{00000000-0005-0000-0000-0000735B0000}"/>
    <cellStyle name="40% - Accent3 2 2 30 11" xfId="23413" xr:uid="{00000000-0005-0000-0000-0000745B0000}"/>
    <cellStyle name="40% - Accent3 2 2 30 12" xfId="23414" xr:uid="{00000000-0005-0000-0000-0000755B0000}"/>
    <cellStyle name="40% - Accent3 2 2 30 13" xfId="23415" xr:uid="{00000000-0005-0000-0000-0000765B0000}"/>
    <cellStyle name="40% - Accent3 2 2 30 14" xfId="23416" xr:uid="{00000000-0005-0000-0000-0000775B0000}"/>
    <cellStyle name="40% - Accent3 2 2 30 15" xfId="23417" xr:uid="{00000000-0005-0000-0000-0000785B0000}"/>
    <cellStyle name="40% - Accent3 2 2 30 16" xfId="23418" xr:uid="{00000000-0005-0000-0000-0000795B0000}"/>
    <cellStyle name="40% - Accent3 2 2 30 17" xfId="23419" xr:uid="{00000000-0005-0000-0000-00007A5B0000}"/>
    <cellStyle name="40% - Accent3 2 2 30 18" xfId="23420" xr:uid="{00000000-0005-0000-0000-00007B5B0000}"/>
    <cellStyle name="40% - Accent3 2 2 30 19" xfId="23421" xr:uid="{00000000-0005-0000-0000-00007C5B0000}"/>
    <cellStyle name="40% - Accent3 2 2 30 2" xfId="23422" xr:uid="{00000000-0005-0000-0000-00007D5B0000}"/>
    <cellStyle name="40% - Accent3 2 2 30 3" xfId="23423" xr:uid="{00000000-0005-0000-0000-00007E5B0000}"/>
    <cellStyle name="40% - Accent3 2 2 30 4" xfId="23424" xr:uid="{00000000-0005-0000-0000-00007F5B0000}"/>
    <cellStyle name="40% - Accent3 2 2 30 5" xfId="23425" xr:uid="{00000000-0005-0000-0000-0000805B0000}"/>
    <cellStyle name="40% - Accent3 2 2 30 6" xfId="23426" xr:uid="{00000000-0005-0000-0000-0000815B0000}"/>
    <cellStyle name="40% - Accent3 2 2 30 7" xfId="23427" xr:uid="{00000000-0005-0000-0000-0000825B0000}"/>
    <cellStyle name="40% - Accent3 2 2 30 8" xfId="23428" xr:uid="{00000000-0005-0000-0000-0000835B0000}"/>
    <cellStyle name="40% - Accent3 2 2 30 9" xfId="23429" xr:uid="{00000000-0005-0000-0000-0000845B0000}"/>
    <cellStyle name="40% - Accent3 2 2 31" xfId="23430" xr:uid="{00000000-0005-0000-0000-0000855B0000}"/>
    <cellStyle name="40% - Accent3 2 2 31 10" xfId="23431" xr:uid="{00000000-0005-0000-0000-0000865B0000}"/>
    <cellStyle name="40% - Accent3 2 2 31 11" xfId="23432" xr:uid="{00000000-0005-0000-0000-0000875B0000}"/>
    <cellStyle name="40% - Accent3 2 2 31 12" xfId="23433" xr:uid="{00000000-0005-0000-0000-0000885B0000}"/>
    <cellStyle name="40% - Accent3 2 2 31 13" xfId="23434" xr:uid="{00000000-0005-0000-0000-0000895B0000}"/>
    <cellStyle name="40% - Accent3 2 2 31 14" xfId="23435" xr:uid="{00000000-0005-0000-0000-00008A5B0000}"/>
    <cellStyle name="40% - Accent3 2 2 31 15" xfId="23436" xr:uid="{00000000-0005-0000-0000-00008B5B0000}"/>
    <cellStyle name="40% - Accent3 2 2 31 16" xfId="23437" xr:uid="{00000000-0005-0000-0000-00008C5B0000}"/>
    <cellStyle name="40% - Accent3 2 2 31 17" xfId="23438" xr:uid="{00000000-0005-0000-0000-00008D5B0000}"/>
    <cellStyle name="40% - Accent3 2 2 31 18" xfId="23439" xr:uid="{00000000-0005-0000-0000-00008E5B0000}"/>
    <cellStyle name="40% - Accent3 2 2 31 19" xfId="23440" xr:uid="{00000000-0005-0000-0000-00008F5B0000}"/>
    <cellStyle name="40% - Accent3 2 2 31 2" xfId="23441" xr:uid="{00000000-0005-0000-0000-0000905B0000}"/>
    <cellStyle name="40% - Accent3 2 2 31 3" xfId="23442" xr:uid="{00000000-0005-0000-0000-0000915B0000}"/>
    <cellStyle name="40% - Accent3 2 2 31 4" xfId="23443" xr:uid="{00000000-0005-0000-0000-0000925B0000}"/>
    <cellStyle name="40% - Accent3 2 2 31 5" xfId="23444" xr:uid="{00000000-0005-0000-0000-0000935B0000}"/>
    <cellStyle name="40% - Accent3 2 2 31 6" xfId="23445" xr:uid="{00000000-0005-0000-0000-0000945B0000}"/>
    <cellStyle name="40% - Accent3 2 2 31 7" xfId="23446" xr:uid="{00000000-0005-0000-0000-0000955B0000}"/>
    <cellStyle name="40% - Accent3 2 2 31 8" xfId="23447" xr:uid="{00000000-0005-0000-0000-0000965B0000}"/>
    <cellStyle name="40% - Accent3 2 2 31 9" xfId="23448" xr:uid="{00000000-0005-0000-0000-0000975B0000}"/>
    <cellStyle name="40% - Accent3 2 2 32" xfId="23449" xr:uid="{00000000-0005-0000-0000-0000985B0000}"/>
    <cellStyle name="40% - Accent3 2 2 32 10" xfId="23450" xr:uid="{00000000-0005-0000-0000-0000995B0000}"/>
    <cellStyle name="40% - Accent3 2 2 32 11" xfId="23451" xr:uid="{00000000-0005-0000-0000-00009A5B0000}"/>
    <cellStyle name="40% - Accent3 2 2 32 12" xfId="23452" xr:uid="{00000000-0005-0000-0000-00009B5B0000}"/>
    <cellStyle name="40% - Accent3 2 2 32 13" xfId="23453" xr:uid="{00000000-0005-0000-0000-00009C5B0000}"/>
    <cellStyle name="40% - Accent3 2 2 32 14" xfId="23454" xr:uid="{00000000-0005-0000-0000-00009D5B0000}"/>
    <cellStyle name="40% - Accent3 2 2 32 15" xfId="23455" xr:uid="{00000000-0005-0000-0000-00009E5B0000}"/>
    <cellStyle name="40% - Accent3 2 2 32 16" xfId="23456" xr:uid="{00000000-0005-0000-0000-00009F5B0000}"/>
    <cellStyle name="40% - Accent3 2 2 32 17" xfId="23457" xr:uid="{00000000-0005-0000-0000-0000A05B0000}"/>
    <cellStyle name="40% - Accent3 2 2 32 18" xfId="23458" xr:uid="{00000000-0005-0000-0000-0000A15B0000}"/>
    <cellStyle name="40% - Accent3 2 2 32 19" xfId="23459" xr:uid="{00000000-0005-0000-0000-0000A25B0000}"/>
    <cellStyle name="40% - Accent3 2 2 32 2" xfId="23460" xr:uid="{00000000-0005-0000-0000-0000A35B0000}"/>
    <cellStyle name="40% - Accent3 2 2 32 3" xfId="23461" xr:uid="{00000000-0005-0000-0000-0000A45B0000}"/>
    <cellStyle name="40% - Accent3 2 2 32 4" xfId="23462" xr:uid="{00000000-0005-0000-0000-0000A55B0000}"/>
    <cellStyle name="40% - Accent3 2 2 32 5" xfId="23463" xr:uid="{00000000-0005-0000-0000-0000A65B0000}"/>
    <cellStyle name="40% - Accent3 2 2 32 6" xfId="23464" xr:uid="{00000000-0005-0000-0000-0000A75B0000}"/>
    <cellStyle name="40% - Accent3 2 2 32 7" xfId="23465" xr:uid="{00000000-0005-0000-0000-0000A85B0000}"/>
    <cellStyle name="40% - Accent3 2 2 32 8" xfId="23466" xr:uid="{00000000-0005-0000-0000-0000A95B0000}"/>
    <cellStyle name="40% - Accent3 2 2 32 9" xfId="23467" xr:uid="{00000000-0005-0000-0000-0000AA5B0000}"/>
    <cellStyle name="40% - Accent3 2 2 33" xfId="23468" xr:uid="{00000000-0005-0000-0000-0000AB5B0000}"/>
    <cellStyle name="40% - Accent3 2 2 33 10" xfId="23469" xr:uid="{00000000-0005-0000-0000-0000AC5B0000}"/>
    <cellStyle name="40% - Accent3 2 2 33 11" xfId="23470" xr:uid="{00000000-0005-0000-0000-0000AD5B0000}"/>
    <cellStyle name="40% - Accent3 2 2 33 12" xfId="23471" xr:uid="{00000000-0005-0000-0000-0000AE5B0000}"/>
    <cellStyle name="40% - Accent3 2 2 33 13" xfId="23472" xr:uid="{00000000-0005-0000-0000-0000AF5B0000}"/>
    <cellStyle name="40% - Accent3 2 2 33 14" xfId="23473" xr:uid="{00000000-0005-0000-0000-0000B05B0000}"/>
    <cellStyle name="40% - Accent3 2 2 33 15" xfId="23474" xr:uid="{00000000-0005-0000-0000-0000B15B0000}"/>
    <cellStyle name="40% - Accent3 2 2 33 16" xfId="23475" xr:uid="{00000000-0005-0000-0000-0000B25B0000}"/>
    <cellStyle name="40% - Accent3 2 2 33 17" xfId="23476" xr:uid="{00000000-0005-0000-0000-0000B35B0000}"/>
    <cellStyle name="40% - Accent3 2 2 33 18" xfId="23477" xr:uid="{00000000-0005-0000-0000-0000B45B0000}"/>
    <cellStyle name="40% - Accent3 2 2 33 19" xfId="23478" xr:uid="{00000000-0005-0000-0000-0000B55B0000}"/>
    <cellStyle name="40% - Accent3 2 2 33 2" xfId="23479" xr:uid="{00000000-0005-0000-0000-0000B65B0000}"/>
    <cellStyle name="40% - Accent3 2 2 33 3" xfId="23480" xr:uid="{00000000-0005-0000-0000-0000B75B0000}"/>
    <cellStyle name="40% - Accent3 2 2 33 4" xfId="23481" xr:uid="{00000000-0005-0000-0000-0000B85B0000}"/>
    <cellStyle name="40% - Accent3 2 2 33 5" xfId="23482" xr:uid="{00000000-0005-0000-0000-0000B95B0000}"/>
    <cellStyle name="40% - Accent3 2 2 33 6" xfId="23483" xr:uid="{00000000-0005-0000-0000-0000BA5B0000}"/>
    <cellStyle name="40% - Accent3 2 2 33 7" xfId="23484" xr:uid="{00000000-0005-0000-0000-0000BB5B0000}"/>
    <cellStyle name="40% - Accent3 2 2 33 8" xfId="23485" xr:uid="{00000000-0005-0000-0000-0000BC5B0000}"/>
    <cellStyle name="40% - Accent3 2 2 33 9" xfId="23486" xr:uid="{00000000-0005-0000-0000-0000BD5B0000}"/>
    <cellStyle name="40% - Accent3 2 2 34" xfId="23487" xr:uid="{00000000-0005-0000-0000-0000BE5B0000}"/>
    <cellStyle name="40% - Accent3 2 2 34 10" xfId="23488" xr:uid="{00000000-0005-0000-0000-0000BF5B0000}"/>
    <cellStyle name="40% - Accent3 2 2 34 11" xfId="23489" xr:uid="{00000000-0005-0000-0000-0000C05B0000}"/>
    <cellStyle name="40% - Accent3 2 2 34 12" xfId="23490" xr:uid="{00000000-0005-0000-0000-0000C15B0000}"/>
    <cellStyle name="40% - Accent3 2 2 34 13" xfId="23491" xr:uid="{00000000-0005-0000-0000-0000C25B0000}"/>
    <cellStyle name="40% - Accent3 2 2 34 14" xfId="23492" xr:uid="{00000000-0005-0000-0000-0000C35B0000}"/>
    <cellStyle name="40% - Accent3 2 2 34 15" xfId="23493" xr:uid="{00000000-0005-0000-0000-0000C45B0000}"/>
    <cellStyle name="40% - Accent3 2 2 34 16" xfId="23494" xr:uid="{00000000-0005-0000-0000-0000C55B0000}"/>
    <cellStyle name="40% - Accent3 2 2 34 17" xfId="23495" xr:uid="{00000000-0005-0000-0000-0000C65B0000}"/>
    <cellStyle name="40% - Accent3 2 2 34 18" xfId="23496" xr:uid="{00000000-0005-0000-0000-0000C75B0000}"/>
    <cellStyle name="40% - Accent3 2 2 34 19" xfId="23497" xr:uid="{00000000-0005-0000-0000-0000C85B0000}"/>
    <cellStyle name="40% - Accent3 2 2 34 2" xfId="23498" xr:uid="{00000000-0005-0000-0000-0000C95B0000}"/>
    <cellStyle name="40% - Accent3 2 2 34 3" xfId="23499" xr:uid="{00000000-0005-0000-0000-0000CA5B0000}"/>
    <cellStyle name="40% - Accent3 2 2 34 4" xfId="23500" xr:uid="{00000000-0005-0000-0000-0000CB5B0000}"/>
    <cellStyle name="40% - Accent3 2 2 34 5" xfId="23501" xr:uid="{00000000-0005-0000-0000-0000CC5B0000}"/>
    <cellStyle name="40% - Accent3 2 2 34 6" xfId="23502" xr:uid="{00000000-0005-0000-0000-0000CD5B0000}"/>
    <cellStyle name="40% - Accent3 2 2 34 7" xfId="23503" xr:uid="{00000000-0005-0000-0000-0000CE5B0000}"/>
    <cellStyle name="40% - Accent3 2 2 34 8" xfId="23504" xr:uid="{00000000-0005-0000-0000-0000CF5B0000}"/>
    <cellStyle name="40% - Accent3 2 2 34 9" xfId="23505" xr:uid="{00000000-0005-0000-0000-0000D05B0000}"/>
    <cellStyle name="40% - Accent3 2 2 35" xfId="23506" xr:uid="{00000000-0005-0000-0000-0000D15B0000}"/>
    <cellStyle name="40% - Accent3 2 2 35 10" xfId="23507" xr:uid="{00000000-0005-0000-0000-0000D25B0000}"/>
    <cellStyle name="40% - Accent3 2 2 35 11" xfId="23508" xr:uid="{00000000-0005-0000-0000-0000D35B0000}"/>
    <cellStyle name="40% - Accent3 2 2 35 12" xfId="23509" xr:uid="{00000000-0005-0000-0000-0000D45B0000}"/>
    <cellStyle name="40% - Accent3 2 2 35 13" xfId="23510" xr:uid="{00000000-0005-0000-0000-0000D55B0000}"/>
    <cellStyle name="40% - Accent3 2 2 35 14" xfId="23511" xr:uid="{00000000-0005-0000-0000-0000D65B0000}"/>
    <cellStyle name="40% - Accent3 2 2 35 15" xfId="23512" xr:uid="{00000000-0005-0000-0000-0000D75B0000}"/>
    <cellStyle name="40% - Accent3 2 2 35 16" xfId="23513" xr:uid="{00000000-0005-0000-0000-0000D85B0000}"/>
    <cellStyle name="40% - Accent3 2 2 35 17" xfId="23514" xr:uid="{00000000-0005-0000-0000-0000D95B0000}"/>
    <cellStyle name="40% - Accent3 2 2 35 18" xfId="23515" xr:uid="{00000000-0005-0000-0000-0000DA5B0000}"/>
    <cellStyle name="40% - Accent3 2 2 35 19" xfId="23516" xr:uid="{00000000-0005-0000-0000-0000DB5B0000}"/>
    <cellStyle name="40% - Accent3 2 2 35 2" xfId="23517" xr:uid="{00000000-0005-0000-0000-0000DC5B0000}"/>
    <cellStyle name="40% - Accent3 2 2 35 3" xfId="23518" xr:uid="{00000000-0005-0000-0000-0000DD5B0000}"/>
    <cellStyle name="40% - Accent3 2 2 35 4" xfId="23519" xr:uid="{00000000-0005-0000-0000-0000DE5B0000}"/>
    <cellStyle name="40% - Accent3 2 2 35 5" xfId="23520" xr:uid="{00000000-0005-0000-0000-0000DF5B0000}"/>
    <cellStyle name="40% - Accent3 2 2 35 6" xfId="23521" xr:uid="{00000000-0005-0000-0000-0000E05B0000}"/>
    <cellStyle name="40% - Accent3 2 2 35 7" xfId="23522" xr:uid="{00000000-0005-0000-0000-0000E15B0000}"/>
    <cellStyle name="40% - Accent3 2 2 35 8" xfId="23523" xr:uid="{00000000-0005-0000-0000-0000E25B0000}"/>
    <cellStyle name="40% - Accent3 2 2 35 9" xfId="23524" xr:uid="{00000000-0005-0000-0000-0000E35B0000}"/>
    <cellStyle name="40% - Accent3 2 2 36" xfId="23525" xr:uid="{00000000-0005-0000-0000-0000E45B0000}"/>
    <cellStyle name="40% - Accent3 2 2 36 10" xfId="23526" xr:uid="{00000000-0005-0000-0000-0000E55B0000}"/>
    <cellStyle name="40% - Accent3 2 2 36 11" xfId="23527" xr:uid="{00000000-0005-0000-0000-0000E65B0000}"/>
    <cellStyle name="40% - Accent3 2 2 36 12" xfId="23528" xr:uid="{00000000-0005-0000-0000-0000E75B0000}"/>
    <cellStyle name="40% - Accent3 2 2 36 13" xfId="23529" xr:uid="{00000000-0005-0000-0000-0000E85B0000}"/>
    <cellStyle name="40% - Accent3 2 2 36 14" xfId="23530" xr:uid="{00000000-0005-0000-0000-0000E95B0000}"/>
    <cellStyle name="40% - Accent3 2 2 36 15" xfId="23531" xr:uid="{00000000-0005-0000-0000-0000EA5B0000}"/>
    <cellStyle name="40% - Accent3 2 2 36 16" xfId="23532" xr:uid="{00000000-0005-0000-0000-0000EB5B0000}"/>
    <cellStyle name="40% - Accent3 2 2 36 17" xfId="23533" xr:uid="{00000000-0005-0000-0000-0000EC5B0000}"/>
    <cellStyle name="40% - Accent3 2 2 36 18" xfId="23534" xr:uid="{00000000-0005-0000-0000-0000ED5B0000}"/>
    <cellStyle name="40% - Accent3 2 2 36 19" xfId="23535" xr:uid="{00000000-0005-0000-0000-0000EE5B0000}"/>
    <cellStyle name="40% - Accent3 2 2 36 2" xfId="23536" xr:uid="{00000000-0005-0000-0000-0000EF5B0000}"/>
    <cellStyle name="40% - Accent3 2 2 36 3" xfId="23537" xr:uid="{00000000-0005-0000-0000-0000F05B0000}"/>
    <cellStyle name="40% - Accent3 2 2 36 4" xfId="23538" xr:uid="{00000000-0005-0000-0000-0000F15B0000}"/>
    <cellStyle name="40% - Accent3 2 2 36 5" xfId="23539" xr:uid="{00000000-0005-0000-0000-0000F25B0000}"/>
    <cellStyle name="40% - Accent3 2 2 36 6" xfId="23540" xr:uid="{00000000-0005-0000-0000-0000F35B0000}"/>
    <cellStyle name="40% - Accent3 2 2 36 7" xfId="23541" xr:uid="{00000000-0005-0000-0000-0000F45B0000}"/>
    <cellStyle name="40% - Accent3 2 2 36 8" xfId="23542" xr:uid="{00000000-0005-0000-0000-0000F55B0000}"/>
    <cellStyle name="40% - Accent3 2 2 36 9" xfId="23543" xr:uid="{00000000-0005-0000-0000-0000F65B0000}"/>
    <cellStyle name="40% - Accent3 2 2 37" xfId="23544" xr:uid="{00000000-0005-0000-0000-0000F75B0000}"/>
    <cellStyle name="40% - Accent3 2 2 37 10" xfId="23545" xr:uid="{00000000-0005-0000-0000-0000F85B0000}"/>
    <cellStyle name="40% - Accent3 2 2 37 11" xfId="23546" xr:uid="{00000000-0005-0000-0000-0000F95B0000}"/>
    <cellStyle name="40% - Accent3 2 2 37 12" xfId="23547" xr:uid="{00000000-0005-0000-0000-0000FA5B0000}"/>
    <cellStyle name="40% - Accent3 2 2 37 13" xfId="23548" xr:uid="{00000000-0005-0000-0000-0000FB5B0000}"/>
    <cellStyle name="40% - Accent3 2 2 37 14" xfId="23549" xr:uid="{00000000-0005-0000-0000-0000FC5B0000}"/>
    <cellStyle name="40% - Accent3 2 2 37 15" xfId="23550" xr:uid="{00000000-0005-0000-0000-0000FD5B0000}"/>
    <cellStyle name="40% - Accent3 2 2 37 16" xfId="23551" xr:uid="{00000000-0005-0000-0000-0000FE5B0000}"/>
    <cellStyle name="40% - Accent3 2 2 37 17" xfId="23552" xr:uid="{00000000-0005-0000-0000-0000FF5B0000}"/>
    <cellStyle name="40% - Accent3 2 2 37 18" xfId="23553" xr:uid="{00000000-0005-0000-0000-0000005C0000}"/>
    <cellStyle name="40% - Accent3 2 2 37 19" xfId="23554" xr:uid="{00000000-0005-0000-0000-0000015C0000}"/>
    <cellStyle name="40% - Accent3 2 2 37 2" xfId="23555" xr:uid="{00000000-0005-0000-0000-0000025C0000}"/>
    <cellStyle name="40% - Accent3 2 2 37 3" xfId="23556" xr:uid="{00000000-0005-0000-0000-0000035C0000}"/>
    <cellStyle name="40% - Accent3 2 2 37 4" xfId="23557" xr:uid="{00000000-0005-0000-0000-0000045C0000}"/>
    <cellStyle name="40% - Accent3 2 2 37 5" xfId="23558" xr:uid="{00000000-0005-0000-0000-0000055C0000}"/>
    <cellStyle name="40% - Accent3 2 2 37 6" xfId="23559" xr:uid="{00000000-0005-0000-0000-0000065C0000}"/>
    <cellStyle name="40% - Accent3 2 2 37 7" xfId="23560" xr:uid="{00000000-0005-0000-0000-0000075C0000}"/>
    <cellStyle name="40% - Accent3 2 2 37 8" xfId="23561" xr:uid="{00000000-0005-0000-0000-0000085C0000}"/>
    <cellStyle name="40% - Accent3 2 2 37 9" xfId="23562" xr:uid="{00000000-0005-0000-0000-0000095C0000}"/>
    <cellStyle name="40% - Accent3 2 2 38" xfId="23563" xr:uid="{00000000-0005-0000-0000-00000A5C0000}"/>
    <cellStyle name="40% - Accent3 2 2 38 10" xfId="23564" xr:uid="{00000000-0005-0000-0000-00000B5C0000}"/>
    <cellStyle name="40% - Accent3 2 2 38 11" xfId="23565" xr:uid="{00000000-0005-0000-0000-00000C5C0000}"/>
    <cellStyle name="40% - Accent3 2 2 38 12" xfId="23566" xr:uid="{00000000-0005-0000-0000-00000D5C0000}"/>
    <cellStyle name="40% - Accent3 2 2 38 13" xfId="23567" xr:uid="{00000000-0005-0000-0000-00000E5C0000}"/>
    <cellStyle name="40% - Accent3 2 2 38 14" xfId="23568" xr:uid="{00000000-0005-0000-0000-00000F5C0000}"/>
    <cellStyle name="40% - Accent3 2 2 38 15" xfId="23569" xr:uid="{00000000-0005-0000-0000-0000105C0000}"/>
    <cellStyle name="40% - Accent3 2 2 38 16" xfId="23570" xr:uid="{00000000-0005-0000-0000-0000115C0000}"/>
    <cellStyle name="40% - Accent3 2 2 38 17" xfId="23571" xr:uid="{00000000-0005-0000-0000-0000125C0000}"/>
    <cellStyle name="40% - Accent3 2 2 38 18" xfId="23572" xr:uid="{00000000-0005-0000-0000-0000135C0000}"/>
    <cellStyle name="40% - Accent3 2 2 38 19" xfId="23573" xr:uid="{00000000-0005-0000-0000-0000145C0000}"/>
    <cellStyle name="40% - Accent3 2 2 38 2" xfId="23574" xr:uid="{00000000-0005-0000-0000-0000155C0000}"/>
    <cellStyle name="40% - Accent3 2 2 38 3" xfId="23575" xr:uid="{00000000-0005-0000-0000-0000165C0000}"/>
    <cellStyle name="40% - Accent3 2 2 38 4" xfId="23576" xr:uid="{00000000-0005-0000-0000-0000175C0000}"/>
    <cellStyle name="40% - Accent3 2 2 38 5" xfId="23577" xr:uid="{00000000-0005-0000-0000-0000185C0000}"/>
    <cellStyle name="40% - Accent3 2 2 38 6" xfId="23578" xr:uid="{00000000-0005-0000-0000-0000195C0000}"/>
    <cellStyle name="40% - Accent3 2 2 38 7" xfId="23579" xr:uid="{00000000-0005-0000-0000-00001A5C0000}"/>
    <cellStyle name="40% - Accent3 2 2 38 8" xfId="23580" xr:uid="{00000000-0005-0000-0000-00001B5C0000}"/>
    <cellStyle name="40% - Accent3 2 2 38 9" xfId="23581" xr:uid="{00000000-0005-0000-0000-00001C5C0000}"/>
    <cellStyle name="40% - Accent3 2 2 39" xfId="23582" xr:uid="{00000000-0005-0000-0000-00001D5C0000}"/>
    <cellStyle name="40% - Accent3 2 2 39 10" xfId="23583" xr:uid="{00000000-0005-0000-0000-00001E5C0000}"/>
    <cellStyle name="40% - Accent3 2 2 39 11" xfId="23584" xr:uid="{00000000-0005-0000-0000-00001F5C0000}"/>
    <cellStyle name="40% - Accent3 2 2 39 12" xfId="23585" xr:uid="{00000000-0005-0000-0000-0000205C0000}"/>
    <cellStyle name="40% - Accent3 2 2 39 13" xfId="23586" xr:uid="{00000000-0005-0000-0000-0000215C0000}"/>
    <cellStyle name="40% - Accent3 2 2 39 14" xfId="23587" xr:uid="{00000000-0005-0000-0000-0000225C0000}"/>
    <cellStyle name="40% - Accent3 2 2 39 15" xfId="23588" xr:uid="{00000000-0005-0000-0000-0000235C0000}"/>
    <cellStyle name="40% - Accent3 2 2 39 16" xfId="23589" xr:uid="{00000000-0005-0000-0000-0000245C0000}"/>
    <cellStyle name="40% - Accent3 2 2 39 17" xfId="23590" xr:uid="{00000000-0005-0000-0000-0000255C0000}"/>
    <cellStyle name="40% - Accent3 2 2 39 18" xfId="23591" xr:uid="{00000000-0005-0000-0000-0000265C0000}"/>
    <cellStyle name="40% - Accent3 2 2 39 19" xfId="23592" xr:uid="{00000000-0005-0000-0000-0000275C0000}"/>
    <cellStyle name="40% - Accent3 2 2 39 2" xfId="23593" xr:uid="{00000000-0005-0000-0000-0000285C0000}"/>
    <cellStyle name="40% - Accent3 2 2 39 3" xfId="23594" xr:uid="{00000000-0005-0000-0000-0000295C0000}"/>
    <cellStyle name="40% - Accent3 2 2 39 4" xfId="23595" xr:uid="{00000000-0005-0000-0000-00002A5C0000}"/>
    <cellStyle name="40% - Accent3 2 2 39 5" xfId="23596" xr:uid="{00000000-0005-0000-0000-00002B5C0000}"/>
    <cellStyle name="40% - Accent3 2 2 39 6" xfId="23597" xr:uid="{00000000-0005-0000-0000-00002C5C0000}"/>
    <cellStyle name="40% - Accent3 2 2 39 7" xfId="23598" xr:uid="{00000000-0005-0000-0000-00002D5C0000}"/>
    <cellStyle name="40% - Accent3 2 2 39 8" xfId="23599" xr:uid="{00000000-0005-0000-0000-00002E5C0000}"/>
    <cellStyle name="40% - Accent3 2 2 39 9" xfId="23600" xr:uid="{00000000-0005-0000-0000-00002F5C0000}"/>
    <cellStyle name="40% - Accent3 2 2 4" xfId="23601" xr:uid="{00000000-0005-0000-0000-0000305C0000}"/>
    <cellStyle name="40% - Accent3 2 2 4 10" xfId="23602" xr:uid="{00000000-0005-0000-0000-0000315C0000}"/>
    <cellStyle name="40% - Accent3 2 2 4 11" xfId="23603" xr:uid="{00000000-0005-0000-0000-0000325C0000}"/>
    <cellStyle name="40% - Accent3 2 2 4 12" xfId="23604" xr:uid="{00000000-0005-0000-0000-0000335C0000}"/>
    <cellStyle name="40% - Accent3 2 2 4 13" xfId="23605" xr:uid="{00000000-0005-0000-0000-0000345C0000}"/>
    <cellStyle name="40% - Accent3 2 2 4 14" xfId="23606" xr:uid="{00000000-0005-0000-0000-0000355C0000}"/>
    <cellStyle name="40% - Accent3 2 2 4 15" xfId="23607" xr:uid="{00000000-0005-0000-0000-0000365C0000}"/>
    <cellStyle name="40% - Accent3 2 2 4 16" xfId="23608" xr:uid="{00000000-0005-0000-0000-0000375C0000}"/>
    <cellStyle name="40% - Accent3 2 2 4 17" xfId="23609" xr:uid="{00000000-0005-0000-0000-0000385C0000}"/>
    <cellStyle name="40% - Accent3 2 2 4 18" xfId="23610" xr:uid="{00000000-0005-0000-0000-0000395C0000}"/>
    <cellStyle name="40% - Accent3 2 2 4 19" xfId="23611" xr:uid="{00000000-0005-0000-0000-00003A5C0000}"/>
    <cellStyle name="40% - Accent3 2 2 4 2" xfId="23612" xr:uid="{00000000-0005-0000-0000-00003B5C0000}"/>
    <cellStyle name="40% - Accent3 2 2 4 3" xfId="23613" xr:uid="{00000000-0005-0000-0000-00003C5C0000}"/>
    <cellStyle name="40% - Accent3 2 2 4 4" xfId="23614" xr:uid="{00000000-0005-0000-0000-00003D5C0000}"/>
    <cellStyle name="40% - Accent3 2 2 4 5" xfId="23615" xr:uid="{00000000-0005-0000-0000-00003E5C0000}"/>
    <cellStyle name="40% - Accent3 2 2 4 6" xfId="23616" xr:uid="{00000000-0005-0000-0000-00003F5C0000}"/>
    <cellStyle name="40% - Accent3 2 2 4 7" xfId="23617" xr:uid="{00000000-0005-0000-0000-0000405C0000}"/>
    <cellStyle name="40% - Accent3 2 2 4 8" xfId="23618" xr:uid="{00000000-0005-0000-0000-0000415C0000}"/>
    <cellStyle name="40% - Accent3 2 2 4 9" xfId="23619" xr:uid="{00000000-0005-0000-0000-0000425C0000}"/>
    <cellStyle name="40% - Accent3 2 2 40" xfId="23620" xr:uid="{00000000-0005-0000-0000-0000435C0000}"/>
    <cellStyle name="40% - Accent3 2 2 40 10" xfId="23621" xr:uid="{00000000-0005-0000-0000-0000445C0000}"/>
    <cellStyle name="40% - Accent3 2 2 40 11" xfId="23622" xr:uid="{00000000-0005-0000-0000-0000455C0000}"/>
    <cellStyle name="40% - Accent3 2 2 40 12" xfId="23623" xr:uid="{00000000-0005-0000-0000-0000465C0000}"/>
    <cellStyle name="40% - Accent3 2 2 40 13" xfId="23624" xr:uid="{00000000-0005-0000-0000-0000475C0000}"/>
    <cellStyle name="40% - Accent3 2 2 40 14" xfId="23625" xr:uid="{00000000-0005-0000-0000-0000485C0000}"/>
    <cellStyle name="40% - Accent3 2 2 40 15" xfId="23626" xr:uid="{00000000-0005-0000-0000-0000495C0000}"/>
    <cellStyle name="40% - Accent3 2 2 40 16" xfId="23627" xr:uid="{00000000-0005-0000-0000-00004A5C0000}"/>
    <cellStyle name="40% - Accent3 2 2 40 17" xfId="23628" xr:uid="{00000000-0005-0000-0000-00004B5C0000}"/>
    <cellStyle name="40% - Accent3 2 2 40 18" xfId="23629" xr:uid="{00000000-0005-0000-0000-00004C5C0000}"/>
    <cellStyle name="40% - Accent3 2 2 40 19" xfId="23630" xr:uid="{00000000-0005-0000-0000-00004D5C0000}"/>
    <cellStyle name="40% - Accent3 2 2 40 2" xfId="23631" xr:uid="{00000000-0005-0000-0000-00004E5C0000}"/>
    <cellStyle name="40% - Accent3 2 2 40 3" xfId="23632" xr:uid="{00000000-0005-0000-0000-00004F5C0000}"/>
    <cellStyle name="40% - Accent3 2 2 40 4" xfId="23633" xr:uid="{00000000-0005-0000-0000-0000505C0000}"/>
    <cellStyle name="40% - Accent3 2 2 40 5" xfId="23634" xr:uid="{00000000-0005-0000-0000-0000515C0000}"/>
    <cellStyle name="40% - Accent3 2 2 40 6" xfId="23635" xr:uid="{00000000-0005-0000-0000-0000525C0000}"/>
    <cellStyle name="40% - Accent3 2 2 40 7" xfId="23636" xr:uid="{00000000-0005-0000-0000-0000535C0000}"/>
    <cellStyle name="40% - Accent3 2 2 40 8" xfId="23637" xr:uid="{00000000-0005-0000-0000-0000545C0000}"/>
    <cellStyle name="40% - Accent3 2 2 40 9" xfId="23638" xr:uid="{00000000-0005-0000-0000-0000555C0000}"/>
    <cellStyle name="40% - Accent3 2 2 41" xfId="23639" xr:uid="{00000000-0005-0000-0000-0000565C0000}"/>
    <cellStyle name="40% - Accent3 2 2 41 10" xfId="23640" xr:uid="{00000000-0005-0000-0000-0000575C0000}"/>
    <cellStyle name="40% - Accent3 2 2 41 11" xfId="23641" xr:uid="{00000000-0005-0000-0000-0000585C0000}"/>
    <cellStyle name="40% - Accent3 2 2 41 12" xfId="23642" xr:uid="{00000000-0005-0000-0000-0000595C0000}"/>
    <cellStyle name="40% - Accent3 2 2 41 13" xfId="23643" xr:uid="{00000000-0005-0000-0000-00005A5C0000}"/>
    <cellStyle name="40% - Accent3 2 2 41 14" xfId="23644" xr:uid="{00000000-0005-0000-0000-00005B5C0000}"/>
    <cellStyle name="40% - Accent3 2 2 41 15" xfId="23645" xr:uid="{00000000-0005-0000-0000-00005C5C0000}"/>
    <cellStyle name="40% - Accent3 2 2 41 16" xfId="23646" xr:uid="{00000000-0005-0000-0000-00005D5C0000}"/>
    <cellStyle name="40% - Accent3 2 2 41 17" xfId="23647" xr:uid="{00000000-0005-0000-0000-00005E5C0000}"/>
    <cellStyle name="40% - Accent3 2 2 41 18" xfId="23648" xr:uid="{00000000-0005-0000-0000-00005F5C0000}"/>
    <cellStyle name="40% - Accent3 2 2 41 19" xfId="23649" xr:uid="{00000000-0005-0000-0000-0000605C0000}"/>
    <cellStyle name="40% - Accent3 2 2 41 2" xfId="23650" xr:uid="{00000000-0005-0000-0000-0000615C0000}"/>
    <cellStyle name="40% - Accent3 2 2 41 3" xfId="23651" xr:uid="{00000000-0005-0000-0000-0000625C0000}"/>
    <cellStyle name="40% - Accent3 2 2 41 4" xfId="23652" xr:uid="{00000000-0005-0000-0000-0000635C0000}"/>
    <cellStyle name="40% - Accent3 2 2 41 5" xfId="23653" xr:uid="{00000000-0005-0000-0000-0000645C0000}"/>
    <cellStyle name="40% - Accent3 2 2 41 6" xfId="23654" xr:uid="{00000000-0005-0000-0000-0000655C0000}"/>
    <cellStyle name="40% - Accent3 2 2 41 7" xfId="23655" xr:uid="{00000000-0005-0000-0000-0000665C0000}"/>
    <cellStyle name="40% - Accent3 2 2 41 8" xfId="23656" xr:uid="{00000000-0005-0000-0000-0000675C0000}"/>
    <cellStyle name="40% - Accent3 2 2 41 9" xfId="23657" xr:uid="{00000000-0005-0000-0000-0000685C0000}"/>
    <cellStyle name="40% - Accent3 2 2 42" xfId="23658" xr:uid="{00000000-0005-0000-0000-0000695C0000}"/>
    <cellStyle name="40% - Accent3 2 2 42 10" xfId="23659" xr:uid="{00000000-0005-0000-0000-00006A5C0000}"/>
    <cellStyle name="40% - Accent3 2 2 42 11" xfId="23660" xr:uid="{00000000-0005-0000-0000-00006B5C0000}"/>
    <cellStyle name="40% - Accent3 2 2 42 12" xfId="23661" xr:uid="{00000000-0005-0000-0000-00006C5C0000}"/>
    <cellStyle name="40% - Accent3 2 2 42 13" xfId="23662" xr:uid="{00000000-0005-0000-0000-00006D5C0000}"/>
    <cellStyle name="40% - Accent3 2 2 42 14" xfId="23663" xr:uid="{00000000-0005-0000-0000-00006E5C0000}"/>
    <cellStyle name="40% - Accent3 2 2 42 15" xfId="23664" xr:uid="{00000000-0005-0000-0000-00006F5C0000}"/>
    <cellStyle name="40% - Accent3 2 2 42 16" xfId="23665" xr:uid="{00000000-0005-0000-0000-0000705C0000}"/>
    <cellStyle name="40% - Accent3 2 2 42 17" xfId="23666" xr:uid="{00000000-0005-0000-0000-0000715C0000}"/>
    <cellStyle name="40% - Accent3 2 2 42 18" xfId="23667" xr:uid="{00000000-0005-0000-0000-0000725C0000}"/>
    <cellStyle name="40% - Accent3 2 2 42 19" xfId="23668" xr:uid="{00000000-0005-0000-0000-0000735C0000}"/>
    <cellStyle name="40% - Accent3 2 2 42 2" xfId="23669" xr:uid="{00000000-0005-0000-0000-0000745C0000}"/>
    <cellStyle name="40% - Accent3 2 2 42 3" xfId="23670" xr:uid="{00000000-0005-0000-0000-0000755C0000}"/>
    <cellStyle name="40% - Accent3 2 2 42 4" xfId="23671" xr:uid="{00000000-0005-0000-0000-0000765C0000}"/>
    <cellStyle name="40% - Accent3 2 2 42 5" xfId="23672" xr:uid="{00000000-0005-0000-0000-0000775C0000}"/>
    <cellStyle name="40% - Accent3 2 2 42 6" xfId="23673" xr:uid="{00000000-0005-0000-0000-0000785C0000}"/>
    <cellStyle name="40% - Accent3 2 2 42 7" xfId="23674" xr:uid="{00000000-0005-0000-0000-0000795C0000}"/>
    <cellStyle name="40% - Accent3 2 2 42 8" xfId="23675" xr:uid="{00000000-0005-0000-0000-00007A5C0000}"/>
    <cellStyle name="40% - Accent3 2 2 42 9" xfId="23676" xr:uid="{00000000-0005-0000-0000-00007B5C0000}"/>
    <cellStyle name="40% - Accent3 2 2 43" xfId="23677" xr:uid="{00000000-0005-0000-0000-00007C5C0000}"/>
    <cellStyle name="40% - Accent3 2 2 43 10" xfId="23678" xr:uid="{00000000-0005-0000-0000-00007D5C0000}"/>
    <cellStyle name="40% - Accent3 2 2 43 11" xfId="23679" xr:uid="{00000000-0005-0000-0000-00007E5C0000}"/>
    <cellStyle name="40% - Accent3 2 2 43 12" xfId="23680" xr:uid="{00000000-0005-0000-0000-00007F5C0000}"/>
    <cellStyle name="40% - Accent3 2 2 43 13" xfId="23681" xr:uid="{00000000-0005-0000-0000-0000805C0000}"/>
    <cellStyle name="40% - Accent3 2 2 43 14" xfId="23682" xr:uid="{00000000-0005-0000-0000-0000815C0000}"/>
    <cellStyle name="40% - Accent3 2 2 43 15" xfId="23683" xr:uid="{00000000-0005-0000-0000-0000825C0000}"/>
    <cellStyle name="40% - Accent3 2 2 43 16" xfId="23684" xr:uid="{00000000-0005-0000-0000-0000835C0000}"/>
    <cellStyle name="40% - Accent3 2 2 43 17" xfId="23685" xr:uid="{00000000-0005-0000-0000-0000845C0000}"/>
    <cellStyle name="40% - Accent3 2 2 43 18" xfId="23686" xr:uid="{00000000-0005-0000-0000-0000855C0000}"/>
    <cellStyle name="40% - Accent3 2 2 43 19" xfId="23687" xr:uid="{00000000-0005-0000-0000-0000865C0000}"/>
    <cellStyle name="40% - Accent3 2 2 43 2" xfId="23688" xr:uid="{00000000-0005-0000-0000-0000875C0000}"/>
    <cellStyle name="40% - Accent3 2 2 43 3" xfId="23689" xr:uid="{00000000-0005-0000-0000-0000885C0000}"/>
    <cellStyle name="40% - Accent3 2 2 43 4" xfId="23690" xr:uid="{00000000-0005-0000-0000-0000895C0000}"/>
    <cellStyle name="40% - Accent3 2 2 43 5" xfId="23691" xr:uid="{00000000-0005-0000-0000-00008A5C0000}"/>
    <cellStyle name="40% - Accent3 2 2 43 6" xfId="23692" xr:uid="{00000000-0005-0000-0000-00008B5C0000}"/>
    <cellStyle name="40% - Accent3 2 2 43 7" xfId="23693" xr:uid="{00000000-0005-0000-0000-00008C5C0000}"/>
    <cellStyle name="40% - Accent3 2 2 43 8" xfId="23694" xr:uid="{00000000-0005-0000-0000-00008D5C0000}"/>
    <cellStyle name="40% - Accent3 2 2 43 9" xfId="23695" xr:uid="{00000000-0005-0000-0000-00008E5C0000}"/>
    <cellStyle name="40% - Accent3 2 2 44" xfId="23696" xr:uid="{00000000-0005-0000-0000-00008F5C0000}"/>
    <cellStyle name="40% - Accent3 2 2 44 10" xfId="23697" xr:uid="{00000000-0005-0000-0000-0000905C0000}"/>
    <cellStyle name="40% - Accent3 2 2 44 11" xfId="23698" xr:uid="{00000000-0005-0000-0000-0000915C0000}"/>
    <cellStyle name="40% - Accent3 2 2 44 12" xfId="23699" xr:uid="{00000000-0005-0000-0000-0000925C0000}"/>
    <cellStyle name="40% - Accent3 2 2 44 13" xfId="23700" xr:uid="{00000000-0005-0000-0000-0000935C0000}"/>
    <cellStyle name="40% - Accent3 2 2 44 14" xfId="23701" xr:uid="{00000000-0005-0000-0000-0000945C0000}"/>
    <cellStyle name="40% - Accent3 2 2 44 15" xfId="23702" xr:uid="{00000000-0005-0000-0000-0000955C0000}"/>
    <cellStyle name="40% - Accent3 2 2 44 16" xfId="23703" xr:uid="{00000000-0005-0000-0000-0000965C0000}"/>
    <cellStyle name="40% - Accent3 2 2 44 17" xfId="23704" xr:uid="{00000000-0005-0000-0000-0000975C0000}"/>
    <cellStyle name="40% - Accent3 2 2 44 18" xfId="23705" xr:uid="{00000000-0005-0000-0000-0000985C0000}"/>
    <cellStyle name="40% - Accent3 2 2 44 19" xfId="23706" xr:uid="{00000000-0005-0000-0000-0000995C0000}"/>
    <cellStyle name="40% - Accent3 2 2 44 2" xfId="23707" xr:uid="{00000000-0005-0000-0000-00009A5C0000}"/>
    <cellStyle name="40% - Accent3 2 2 44 3" xfId="23708" xr:uid="{00000000-0005-0000-0000-00009B5C0000}"/>
    <cellStyle name="40% - Accent3 2 2 44 4" xfId="23709" xr:uid="{00000000-0005-0000-0000-00009C5C0000}"/>
    <cellStyle name="40% - Accent3 2 2 44 5" xfId="23710" xr:uid="{00000000-0005-0000-0000-00009D5C0000}"/>
    <cellStyle name="40% - Accent3 2 2 44 6" xfId="23711" xr:uid="{00000000-0005-0000-0000-00009E5C0000}"/>
    <cellStyle name="40% - Accent3 2 2 44 7" xfId="23712" xr:uid="{00000000-0005-0000-0000-00009F5C0000}"/>
    <cellStyle name="40% - Accent3 2 2 44 8" xfId="23713" xr:uid="{00000000-0005-0000-0000-0000A05C0000}"/>
    <cellStyle name="40% - Accent3 2 2 44 9" xfId="23714" xr:uid="{00000000-0005-0000-0000-0000A15C0000}"/>
    <cellStyle name="40% - Accent3 2 2 45" xfId="23715" xr:uid="{00000000-0005-0000-0000-0000A25C0000}"/>
    <cellStyle name="40% - Accent3 2 2 45 10" xfId="23716" xr:uid="{00000000-0005-0000-0000-0000A35C0000}"/>
    <cellStyle name="40% - Accent3 2 2 45 11" xfId="23717" xr:uid="{00000000-0005-0000-0000-0000A45C0000}"/>
    <cellStyle name="40% - Accent3 2 2 45 12" xfId="23718" xr:uid="{00000000-0005-0000-0000-0000A55C0000}"/>
    <cellStyle name="40% - Accent3 2 2 45 13" xfId="23719" xr:uid="{00000000-0005-0000-0000-0000A65C0000}"/>
    <cellStyle name="40% - Accent3 2 2 45 14" xfId="23720" xr:uid="{00000000-0005-0000-0000-0000A75C0000}"/>
    <cellStyle name="40% - Accent3 2 2 45 15" xfId="23721" xr:uid="{00000000-0005-0000-0000-0000A85C0000}"/>
    <cellStyle name="40% - Accent3 2 2 45 16" xfId="23722" xr:uid="{00000000-0005-0000-0000-0000A95C0000}"/>
    <cellStyle name="40% - Accent3 2 2 45 17" xfId="23723" xr:uid="{00000000-0005-0000-0000-0000AA5C0000}"/>
    <cellStyle name="40% - Accent3 2 2 45 18" xfId="23724" xr:uid="{00000000-0005-0000-0000-0000AB5C0000}"/>
    <cellStyle name="40% - Accent3 2 2 45 19" xfId="23725" xr:uid="{00000000-0005-0000-0000-0000AC5C0000}"/>
    <cellStyle name="40% - Accent3 2 2 45 2" xfId="23726" xr:uid="{00000000-0005-0000-0000-0000AD5C0000}"/>
    <cellStyle name="40% - Accent3 2 2 45 3" xfId="23727" xr:uid="{00000000-0005-0000-0000-0000AE5C0000}"/>
    <cellStyle name="40% - Accent3 2 2 45 4" xfId="23728" xr:uid="{00000000-0005-0000-0000-0000AF5C0000}"/>
    <cellStyle name="40% - Accent3 2 2 45 5" xfId="23729" xr:uid="{00000000-0005-0000-0000-0000B05C0000}"/>
    <cellStyle name="40% - Accent3 2 2 45 6" xfId="23730" xr:uid="{00000000-0005-0000-0000-0000B15C0000}"/>
    <cellStyle name="40% - Accent3 2 2 45 7" xfId="23731" xr:uid="{00000000-0005-0000-0000-0000B25C0000}"/>
    <cellStyle name="40% - Accent3 2 2 45 8" xfId="23732" xr:uid="{00000000-0005-0000-0000-0000B35C0000}"/>
    <cellStyle name="40% - Accent3 2 2 45 9" xfId="23733" xr:uid="{00000000-0005-0000-0000-0000B45C0000}"/>
    <cellStyle name="40% - Accent3 2 2 46" xfId="23734" xr:uid="{00000000-0005-0000-0000-0000B55C0000}"/>
    <cellStyle name="40% - Accent3 2 2 46 10" xfId="23735" xr:uid="{00000000-0005-0000-0000-0000B65C0000}"/>
    <cellStyle name="40% - Accent3 2 2 46 11" xfId="23736" xr:uid="{00000000-0005-0000-0000-0000B75C0000}"/>
    <cellStyle name="40% - Accent3 2 2 46 12" xfId="23737" xr:uid="{00000000-0005-0000-0000-0000B85C0000}"/>
    <cellStyle name="40% - Accent3 2 2 46 13" xfId="23738" xr:uid="{00000000-0005-0000-0000-0000B95C0000}"/>
    <cellStyle name="40% - Accent3 2 2 46 14" xfId="23739" xr:uid="{00000000-0005-0000-0000-0000BA5C0000}"/>
    <cellStyle name="40% - Accent3 2 2 46 15" xfId="23740" xr:uid="{00000000-0005-0000-0000-0000BB5C0000}"/>
    <cellStyle name="40% - Accent3 2 2 46 16" xfId="23741" xr:uid="{00000000-0005-0000-0000-0000BC5C0000}"/>
    <cellStyle name="40% - Accent3 2 2 46 17" xfId="23742" xr:uid="{00000000-0005-0000-0000-0000BD5C0000}"/>
    <cellStyle name="40% - Accent3 2 2 46 18" xfId="23743" xr:uid="{00000000-0005-0000-0000-0000BE5C0000}"/>
    <cellStyle name="40% - Accent3 2 2 46 19" xfId="23744" xr:uid="{00000000-0005-0000-0000-0000BF5C0000}"/>
    <cellStyle name="40% - Accent3 2 2 46 2" xfId="23745" xr:uid="{00000000-0005-0000-0000-0000C05C0000}"/>
    <cellStyle name="40% - Accent3 2 2 46 3" xfId="23746" xr:uid="{00000000-0005-0000-0000-0000C15C0000}"/>
    <cellStyle name="40% - Accent3 2 2 46 4" xfId="23747" xr:uid="{00000000-0005-0000-0000-0000C25C0000}"/>
    <cellStyle name="40% - Accent3 2 2 46 5" xfId="23748" xr:uid="{00000000-0005-0000-0000-0000C35C0000}"/>
    <cellStyle name="40% - Accent3 2 2 46 6" xfId="23749" xr:uid="{00000000-0005-0000-0000-0000C45C0000}"/>
    <cellStyle name="40% - Accent3 2 2 46 7" xfId="23750" xr:uid="{00000000-0005-0000-0000-0000C55C0000}"/>
    <cellStyle name="40% - Accent3 2 2 46 8" xfId="23751" xr:uid="{00000000-0005-0000-0000-0000C65C0000}"/>
    <cellStyle name="40% - Accent3 2 2 46 9" xfId="23752" xr:uid="{00000000-0005-0000-0000-0000C75C0000}"/>
    <cellStyle name="40% - Accent3 2 2 47" xfId="23753" xr:uid="{00000000-0005-0000-0000-0000C85C0000}"/>
    <cellStyle name="40% - Accent3 2 2 47 10" xfId="23754" xr:uid="{00000000-0005-0000-0000-0000C95C0000}"/>
    <cellStyle name="40% - Accent3 2 2 47 11" xfId="23755" xr:uid="{00000000-0005-0000-0000-0000CA5C0000}"/>
    <cellStyle name="40% - Accent3 2 2 47 12" xfId="23756" xr:uid="{00000000-0005-0000-0000-0000CB5C0000}"/>
    <cellStyle name="40% - Accent3 2 2 47 13" xfId="23757" xr:uid="{00000000-0005-0000-0000-0000CC5C0000}"/>
    <cellStyle name="40% - Accent3 2 2 47 14" xfId="23758" xr:uid="{00000000-0005-0000-0000-0000CD5C0000}"/>
    <cellStyle name="40% - Accent3 2 2 47 15" xfId="23759" xr:uid="{00000000-0005-0000-0000-0000CE5C0000}"/>
    <cellStyle name="40% - Accent3 2 2 47 16" xfId="23760" xr:uid="{00000000-0005-0000-0000-0000CF5C0000}"/>
    <cellStyle name="40% - Accent3 2 2 47 17" xfId="23761" xr:uid="{00000000-0005-0000-0000-0000D05C0000}"/>
    <cellStyle name="40% - Accent3 2 2 47 18" xfId="23762" xr:uid="{00000000-0005-0000-0000-0000D15C0000}"/>
    <cellStyle name="40% - Accent3 2 2 47 19" xfId="23763" xr:uid="{00000000-0005-0000-0000-0000D25C0000}"/>
    <cellStyle name="40% - Accent3 2 2 47 2" xfId="23764" xr:uid="{00000000-0005-0000-0000-0000D35C0000}"/>
    <cellStyle name="40% - Accent3 2 2 47 3" xfId="23765" xr:uid="{00000000-0005-0000-0000-0000D45C0000}"/>
    <cellStyle name="40% - Accent3 2 2 47 4" xfId="23766" xr:uid="{00000000-0005-0000-0000-0000D55C0000}"/>
    <cellStyle name="40% - Accent3 2 2 47 5" xfId="23767" xr:uid="{00000000-0005-0000-0000-0000D65C0000}"/>
    <cellStyle name="40% - Accent3 2 2 47 6" xfId="23768" xr:uid="{00000000-0005-0000-0000-0000D75C0000}"/>
    <cellStyle name="40% - Accent3 2 2 47 7" xfId="23769" xr:uid="{00000000-0005-0000-0000-0000D85C0000}"/>
    <cellStyle name="40% - Accent3 2 2 47 8" xfId="23770" xr:uid="{00000000-0005-0000-0000-0000D95C0000}"/>
    <cellStyle name="40% - Accent3 2 2 47 9" xfId="23771" xr:uid="{00000000-0005-0000-0000-0000DA5C0000}"/>
    <cellStyle name="40% - Accent3 2 2 48" xfId="23772" xr:uid="{00000000-0005-0000-0000-0000DB5C0000}"/>
    <cellStyle name="40% - Accent3 2 2 48 10" xfId="23773" xr:uid="{00000000-0005-0000-0000-0000DC5C0000}"/>
    <cellStyle name="40% - Accent3 2 2 48 11" xfId="23774" xr:uid="{00000000-0005-0000-0000-0000DD5C0000}"/>
    <cellStyle name="40% - Accent3 2 2 48 12" xfId="23775" xr:uid="{00000000-0005-0000-0000-0000DE5C0000}"/>
    <cellStyle name="40% - Accent3 2 2 48 13" xfId="23776" xr:uid="{00000000-0005-0000-0000-0000DF5C0000}"/>
    <cellStyle name="40% - Accent3 2 2 48 14" xfId="23777" xr:uid="{00000000-0005-0000-0000-0000E05C0000}"/>
    <cellStyle name="40% - Accent3 2 2 48 15" xfId="23778" xr:uid="{00000000-0005-0000-0000-0000E15C0000}"/>
    <cellStyle name="40% - Accent3 2 2 48 16" xfId="23779" xr:uid="{00000000-0005-0000-0000-0000E25C0000}"/>
    <cellStyle name="40% - Accent3 2 2 48 17" xfId="23780" xr:uid="{00000000-0005-0000-0000-0000E35C0000}"/>
    <cellStyle name="40% - Accent3 2 2 48 18" xfId="23781" xr:uid="{00000000-0005-0000-0000-0000E45C0000}"/>
    <cellStyle name="40% - Accent3 2 2 48 19" xfId="23782" xr:uid="{00000000-0005-0000-0000-0000E55C0000}"/>
    <cellStyle name="40% - Accent3 2 2 48 2" xfId="23783" xr:uid="{00000000-0005-0000-0000-0000E65C0000}"/>
    <cellStyle name="40% - Accent3 2 2 48 3" xfId="23784" xr:uid="{00000000-0005-0000-0000-0000E75C0000}"/>
    <cellStyle name="40% - Accent3 2 2 48 4" xfId="23785" xr:uid="{00000000-0005-0000-0000-0000E85C0000}"/>
    <cellStyle name="40% - Accent3 2 2 48 5" xfId="23786" xr:uid="{00000000-0005-0000-0000-0000E95C0000}"/>
    <cellStyle name="40% - Accent3 2 2 48 6" xfId="23787" xr:uid="{00000000-0005-0000-0000-0000EA5C0000}"/>
    <cellStyle name="40% - Accent3 2 2 48 7" xfId="23788" xr:uid="{00000000-0005-0000-0000-0000EB5C0000}"/>
    <cellStyle name="40% - Accent3 2 2 48 8" xfId="23789" xr:uid="{00000000-0005-0000-0000-0000EC5C0000}"/>
    <cellStyle name="40% - Accent3 2 2 48 9" xfId="23790" xr:uid="{00000000-0005-0000-0000-0000ED5C0000}"/>
    <cellStyle name="40% - Accent3 2 2 49" xfId="23791" xr:uid="{00000000-0005-0000-0000-0000EE5C0000}"/>
    <cellStyle name="40% - Accent3 2 2 49 10" xfId="23792" xr:uid="{00000000-0005-0000-0000-0000EF5C0000}"/>
    <cellStyle name="40% - Accent3 2 2 49 11" xfId="23793" xr:uid="{00000000-0005-0000-0000-0000F05C0000}"/>
    <cellStyle name="40% - Accent3 2 2 49 12" xfId="23794" xr:uid="{00000000-0005-0000-0000-0000F15C0000}"/>
    <cellStyle name="40% - Accent3 2 2 49 13" xfId="23795" xr:uid="{00000000-0005-0000-0000-0000F25C0000}"/>
    <cellStyle name="40% - Accent3 2 2 49 14" xfId="23796" xr:uid="{00000000-0005-0000-0000-0000F35C0000}"/>
    <cellStyle name="40% - Accent3 2 2 49 15" xfId="23797" xr:uid="{00000000-0005-0000-0000-0000F45C0000}"/>
    <cellStyle name="40% - Accent3 2 2 49 16" xfId="23798" xr:uid="{00000000-0005-0000-0000-0000F55C0000}"/>
    <cellStyle name="40% - Accent3 2 2 49 17" xfId="23799" xr:uid="{00000000-0005-0000-0000-0000F65C0000}"/>
    <cellStyle name="40% - Accent3 2 2 49 18" xfId="23800" xr:uid="{00000000-0005-0000-0000-0000F75C0000}"/>
    <cellStyle name="40% - Accent3 2 2 49 19" xfId="23801" xr:uid="{00000000-0005-0000-0000-0000F85C0000}"/>
    <cellStyle name="40% - Accent3 2 2 49 2" xfId="23802" xr:uid="{00000000-0005-0000-0000-0000F95C0000}"/>
    <cellStyle name="40% - Accent3 2 2 49 3" xfId="23803" xr:uid="{00000000-0005-0000-0000-0000FA5C0000}"/>
    <cellStyle name="40% - Accent3 2 2 49 4" xfId="23804" xr:uid="{00000000-0005-0000-0000-0000FB5C0000}"/>
    <cellStyle name="40% - Accent3 2 2 49 5" xfId="23805" xr:uid="{00000000-0005-0000-0000-0000FC5C0000}"/>
    <cellStyle name="40% - Accent3 2 2 49 6" xfId="23806" xr:uid="{00000000-0005-0000-0000-0000FD5C0000}"/>
    <cellStyle name="40% - Accent3 2 2 49 7" xfId="23807" xr:uid="{00000000-0005-0000-0000-0000FE5C0000}"/>
    <cellStyle name="40% - Accent3 2 2 49 8" xfId="23808" xr:uid="{00000000-0005-0000-0000-0000FF5C0000}"/>
    <cellStyle name="40% - Accent3 2 2 49 9" xfId="23809" xr:uid="{00000000-0005-0000-0000-0000005D0000}"/>
    <cellStyle name="40% - Accent3 2 2 5" xfId="23810" xr:uid="{00000000-0005-0000-0000-0000015D0000}"/>
    <cellStyle name="40% - Accent3 2 2 5 10" xfId="23811" xr:uid="{00000000-0005-0000-0000-0000025D0000}"/>
    <cellStyle name="40% - Accent3 2 2 5 11" xfId="23812" xr:uid="{00000000-0005-0000-0000-0000035D0000}"/>
    <cellStyle name="40% - Accent3 2 2 5 12" xfId="23813" xr:uid="{00000000-0005-0000-0000-0000045D0000}"/>
    <cellStyle name="40% - Accent3 2 2 5 13" xfId="23814" xr:uid="{00000000-0005-0000-0000-0000055D0000}"/>
    <cellStyle name="40% - Accent3 2 2 5 14" xfId="23815" xr:uid="{00000000-0005-0000-0000-0000065D0000}"/>
    <cellStyle name="40% - Accent3 2 2 5 15" xfId="23816" xr:uid="{00000000-0005-0000-0000-0000075D0000}"/>
    <cellStyle name="40% - Accent3 2 2 5 16" xfId="23817" xr:uid="{00000000-0005-0000-0000-0000085D0000}"/>
    <cellStyle name="40% - Accent3 2 2 5 17" xfId="23818" xr:uid="{00000000-0005-0000-0000-0000095D0000}"/>
    <cellStyle name="40% - Accent3 2 2 5 18" xfId="23819" xr:uid="{00000000-0005-0000-0000-00000A5D0000}"/>
    <cellStyle name="40% - Accent3 2 2 5 19" xfId="23820" xr:uid="{00000000-0005-0000-0000-00000B5D0000}"/>
    <cellStyle name="40% - Accent3 2 2 5 2" xfId="23821" xr:uid="{00000000-0005-0000-0000-00000C5D0000}"/>
    <cellStyle name="40% - Accent3 2 2 5 3" xfId="23822" xr:uid="{00000000-0005-0000-0000-00000D5D0000}"/>
    <cellStyle name="40% - Accent3 2 2 5 4" xfId="23823" xr:uid="{00000000-0005-0000-0000-00000E5D0000}"/>
    <cellStyle name="40% - Accent3 2 2 5 5" xfId="23824" xr:uid="{00000000-0005-0000-0000-00000F5D0000}"/>
    <cellStyle name="40% - Accent3 2 2 5 6" xfId="23825" xr:uid="{00000000-0005-0000-0000-0000105D0000}"/>
    <cellStyle name="40% - Accent3 2 2 5 7" xfId="23826" xr:uid="{00000000-0005-0000-0000-0000115D0000}"/>
    <cellStyle name="40% - Accent3 2 2 5 8" xfId="23827" xr:uid="{00000000-0005-0000-0000-0000125D0000}"/>
    <cellStyle name="40% - Accent3 2 2 5 9" xfId="23828" xr:uid="{00000000-0005-0000-0000-0000135D0000}"/>
    <cellStyle name="40% - Accent3 2 2 50" xfId="23829" xr:uid="{00000000-0005-0000-0000-0000145D0000}"/>
    <cellStyle name="40% - Accent3 2 2 50 10" xfId="23830" xr:uid="{00000000-0005-0000-0000-0000155D0000}"/>
    <cellStyle name="40% - Accent3 2 2 50 11" xfId="23831" xr:uid="{00000000-0005-0000-0000-0000165D0000}"/>
    <cellStyle name="40% - Accent3 2 2 50 12" xfId="23832" xr:uid="{00000000-0005-0000-0000-0000175D0000}"/>
    <cellStyle name="40% - Accent3 2 2 50 13" xfId="23833" xr:uid="{00000000-0005-0000-0000-0000185D0000}"/>
    <cellStyle name="40% - Accent3 2 2 50 14" xfId="23834" xr:uid="{00000000-0005-0000-0000-0000195D0000}"/>
    <cellStyle name="40% - Accent3 2 2 50 15" xfId="23835" xr:uid="{00000000-0005-0000-0000-00001A5D0000}"/>
    <cellStyle name="40% - Accent3 2 2 50 16" xfId="23836" xr:uid="{00000000-0005-0000-0000-00001B5D0000}"/>
    <cellStyle name="40% - Accent3 2 2 50 17" xfId="23837" xr:uid="{00000000-0005-0000-0000-00001C5D0000}"/>
    <cellStyle name="40% - Accent3 2 2 50 18" xfId="23838" xr:uid="{00000000-0005-0000-0000-00001D5D0000}"/>
    <cellStyle name="40% - Accent3 2 2 50 19" xfId="23839" xr:uid="{00000000-0005-0000-0000-00001E5D0000}"/>
    <cellStyle name="40% - Accent3 2 2 50 2" xfId="23840" xr:uid="{00000000-0005-0000-0000-00001F5D0000}"/>
    <cellStyle name="40% - Accent3 2 2 50 3" xfId="23841" xr:uid="{00000000-0005-0000-0000-0000205D0000}"/>
    <cellStyle name="40% - Accent3 2 2 50 4" xfId="23842" xr:uid="{00000000-0005-0000-0000-0000215D0000}"/>
    <cellStyle name="40% - Accent3 2 2 50 5" xfId="23843" xr:uid="{00000000-0005-0000-0000-0000225D0000}"/>
    <cellStyle name="40% - Accent3 2 2 50 6" xfId="23844" xr:uid="{00000000-0005-0000-0000-0000235D0000}"/>
    <cellStyle name="40% - Accent3 2 2 50 7" xfId="23845" xr:uid="{00000000-0005-0000-0000-0000245D0000}"/>
    <cellStyle name="40% - Accent3 2 2 50 8" xfId="23846" xr:uid="{00000000-0005-0000-0000-0000255D0000}"/>
    <cellStyle name="40% - Accent3 2 2 50 9" xfId="23847" xr:uid="{00000000-0005-0000-0000-0000265D0000}"/>
    <cellStyle name="40% - Accent3 2 2 51" xfId="23848" xr:uid="{00000000-0005-0000-0000-0000275D0000}"/>
    <cellStyle name="40% - Accent3 2 2 51 10" xfId="23849" xr:uid="{00000000-0005-0000-0000-0000285D0000}"/>
    <cellStyle name="40% - Accent3 2 2 51 11" xfId="23850" xr:uid="{00000000-0005-0000-0000-0000295D0000}"/>
    <cellStyle name="40% - Accent3 2 2 51 12" xfId="23851" xr:uid="{00000000-0005-0000-0000-00002A5D0000}"/>
    <cellStyle name="40% - Accent3 2 2 51 13" xfId="23852" xr:uid="{00000000-0005-0000-0000-00002B5D0000}"/>
    <cellStyle name="40% - Accent3 2 2 51 14" xfId="23853" xr:uid="{00000000-0005-0000-0000-00002C5D0000}"/>
    <cellStyle name="40% - Accent3 2 2 51 15" xfId="23854" xr:uid="{00000000-0005-0000-0000-00002D5D0000}"/>
    <cellStyle name="40% - Accent3 2 2 51 16" xfId="23855" xr:uid="{00000000-0005-0000-0000-00002E5D0000}"/>
    <cellStyle name="40% - Accent3 2 2 51 17" xfId="23856" xr:uid="{00000000-0005-0000-0000-00002F5D0000}"/>
    <cellStyle name="40% - Accent3 2 2 51 18" xfId="23857" xr:uid="{00000000-0005-0000-0000-0000305D0000}"/>
    <cellStyle name="40% - Accent3 2 2 51 19" xfId="23858" xr:uid="{00000000-0005-0000-0000-0000315D0000}"/>
    <cellStyle name="40% - Accent3 2 2 51 2" xfId="23859" xr:uid="{00000000-0005-0000-0000-0000325D0000}"/>
    <cellStyle name="40% - Accent3 2 2 51 3" xfId="23860" xr:uid="{00000000-0005-0000-0000-0000335D0000}"/>
    <cellStyle name="40% - Accent3 2 2 51 4" xfId="23861" xr:uid="{00000000-0005-0000-0000-0000345D0000}"/>
    <cellStyle name="40% - Accent3 2 2 51 5" xfId="23862" xr:uid="{00000000-0005-0000-0000-0000355D0000}"/>
    <cellStyle name="40% - Accent3 2 2 51 6" xfId="23863" xr:uid="{00000000-0005-0000-0000-0000365D0000}"/>
    <cellStyle name="40% - Accent3 2 2 51 7" xfId="23864" xr:uid="{00000000-0005-0000-0000-0000375D0000}"/>
    <cellStyle name="40% - Accent3 2 2 51 8" xfId="23865" xr:uid="{00000000-0005-0000-0000-0000385D0000}"/>
    <cellStyle name="40% - Accent3 2 2 51 9" xfId="23866" xr:uid="{00000000-0005-0000-0000-0000395D0000}"/>
    <cellStyle name="40% - Accent3 2 2 52" xfId="23867" xr:uid="{00000000-0005-0000-0000-00003A5D0000}"/>
    <cellStyle name="40% - Accent3 2 2 52 10" xfId="23868" xr:uid="{00000000-0005-0000-0000-00003B5D0000}"/>
    <cellStyle name="40% - Accent3 2 2 52 11" xfId="23869" xr:uid="{00000000-0005-0000-0000-00003C5D0000}"/>
    <cellStyle name="40% - Accent3 2 2 52 12" xfId="23870" xr:uid="{00000000-0005-0000-0000-00003D5D0000}"/>
    <cellStyle name="40% - Accent3 2 2 52 13" xfId="23871" xr:uid="{00000000-0005-0000-0000-00003E5D0000}"/>
    <cellStyle name="40% - Accent3 2 2 52 14" xfId="23872" xr:uid="{00000000-0005-0000-0000-00003F5D0000}"/>
    <cellStyle name="40% - Accent3 2 2 52 15" xfId="23873" xr:uid="{00000000-0005-0000-0000-0000405D0000}"/>
    <cellStyle name="40% - Accent3 2 2 52 16" xfId="23874" xr:uid="{00000000-0005-0000-0000-0000415D0000}"/>
    <cellStyle name="40% - Accent3 2 2 52 17" xfId="23875" xr:uid="{00000000-0005-0000-0000-0000425D0000}"/>
    <cellStyle name="40% - Accent3 2 2 52 18" xfId="23876" xr:uid="{00000000-0005-0000-0000-0000435D0000}"/>
    <cellStyle name="40% - Accent3 2 2 52 19" xfId="23877" xr:uid="{00000000-0005-0000-0000-0000445D0000}"/>
    <cellStyle name="40% - Accent3 2 2 52 2" xfId="23878" xr:uid="{00000000-0005-0000-0000-0000455D0000}"/>
    <cellStyle name="40% - Accent3 2 2 52 3" xfId="23879" xr:uid="{00000000-0005-0000-0000-0000465D0000}"/>
    <cellStyle name="40% - Accent3 2 2 52 4" xfId="23880" xr:uid="{00000000-0005-0000-0000-0000475D0000}"/>
    <cellStyle name="40% - Accent3 2 2 52 5" xfId="23881" xr:uid="{00000000-0005-0000-0000-0000485D0000}"/>
    <cellStyle name="40% - Accent3 2 2 52 6" xfId="23882" xr:uid="{00000000-0005-0000-0000-0000495D0000}"/>
    <cellStyle name="40% - Accent3 2 2 52 7" xfId="23883" xr:uid="{00000000-0005-0000-0000-00004A5D0000}"/>
    <cellStyle name="40% - Accent3 2 2 52 8" xfId="23884" xr:uid="{00000000-0005-0000-0000-00004B5D0000}"/>
    <cellStyle name="40% - Accent3 2 2 52 9" xfId="23885" xr:uid="{00000000-0005-0000-0000-00004C5D0000}"/>
    <cellStyle name="40% - Accent3 2 2 53" xfId="23886" xr:uid="{00000000-0005-0000-0000-00004D5D0000}"/>
    <cellStyle name="40% - Accent3 2 2 53 10" xfId="23887" xr:uid="{00000000-0005-0000-0000-00004E5D0000}"/>
    <cellStyle name="40% - Accent3 2 2 53 11" xfId="23888" xr:uid="{00000000-0005-0000-0000-00004F5D0000}"/>
    <cellStyle name="40% - Accent3 2 2 53 12" xfId="23889" xr:uid="{00000000-0005-0000-0000-0000505D0000}"/>
    <cellStyle name="40% - Accent3 2 2 53 13" xfId="23890" xr:uid="{00000000-0005-0000-0000-0000515D0000}"/>
    <cellStyle name="40% - Accent3 2 2 53 14" xfId="23891" xr:uid="{00000000-0005-0000-0000-0000525D0000}"/>
    <cellStyle name="40% - Accent3 2 2 53 15" xfId="23892" xr:uid="{00000000-0005-0000-0000-0000535D0000}"/>
    <cellStyle name="40% - Accent3 2 2 53 16" xfId="23893" xr:uid="{00000000-0005-0000-0000-0000545D0000}"/>
    <cellStyle name="40% - Accent3 2 2 53 17" xfId="23894" xr:uid="{00000000-0005-0000-0000-0000555D0000}"/>
    <cellStyle name="40% - Accent3 2 2 53 18" xfId="23895" xr:uid="{00000000-0005-0000-0000-0000565D0000}"/>
    <cellStyle name="40% - Accent3 2 2 53 19" xfId="23896" xr:uid="{00000000-0005-0000-0000-0000575D0000}"/>
    <cellStyle name="40% - Accent3 2 2 53 2" xfId="23897" xr:uid="{00000000-0005-0000-0000-0000585D0000}"/>
    <cellStyle name="40% - Accent3 2 2 53 3" xfId="23898" xr:uid="{00000000-0005-0000-0000-0000595D0000}"/>
    <cellStyle name="40% - Accent3 2 2 53 4" xfId="23899" xr:uid="{00000000-0005-0000-0000-00005A5D0000}"/>
    <cellStyle name="40% - Accent3 2 2 53 5" xfId="23900" xr:uid="{00000000-0005-0000-0000-00005B5D0000}"/>
    <cellStyle name="40% - Accent3 2 2 53 6" xfId="23901" xr:uid="{00000000-0005-0000-0000-00005C5D0000}"/>
    <cellStyle name="40% - Accent3 2 2 53 7" xfId="23902" xr:uid="{00000000-0005-0000-0000-00005D5D0000}"/>
    <cellStyle name="40% - Accent3 2 2 53 8" xfId="23903" xr:uid="{00000000-0005-0000-0000-00005E5D0000}"/>
    <cellStyle name="40% - Accent3 2 2 53 9" xfId="23904" xr:uid="{00000000-0005-0000-0000-00005F5D0000}"/>
    <cellStyle name="40% - Accent3 2 2 54" xfId="23905" xr:uid="{00000000-0005-0000-0000-0000605D0000}"/>
    <cellStyle name="40% - Accent3 2 2 54 10" xfId="23906" xr:uid="{00000000-0005-0000-0000-0000615D0000}"/>
    <cellStyle name="40% - Accent3 2 2 54 11" xfId="23907" xr:uid="{00000000-0005-0000-0000-0000625D0000}"/>
    <cellStyle name="40% - Accent3 2 2 54 12" xfId="23908" xr:uid="{00000000-0005-0000-0000-0000635D0000}"/>
    <cellStyle name="40% - Accent3 2 2 54 13" xfId="23909" xr:uid="{00000000-0005-0000-0000-0000645D0000}"/>
    <cellStyle name="40% - Accent3 2 2 54 14" xfId="23910" xr:uid="{00000000-0005-0000-0000-0000655D0000}"/>
    <cellStyle name="40% - Accent3 2 2 54 15" xfId="23911" xr:uid="{00000000-0005-0000-0000-0000665D0000}"/>
    <cellStyle name="40% - Accent3 2 2 54 16" xfId="23912" xr:uid="{00000000-0005-0000-0000-0000675D0000}"/>
    <cellStyle name="40% - Accent3 2 2 54 17" xfId="23913" xr:uid="{00000000-0005-0000-0000-0000685D0000}"/>
    <cellStyle name="40% - Accent3 2 2 54 18" xfId="23914" xr:uid="{00000000-0005-0000-0000-0000695D0000}"/>
    <cellStyle name="40% - Accent3 2 2 54 19" xfId="23915" xr:uid="{00000000-0005-0000-0000-00006A5D0000}"/>
    <cellStyle name="40% - Accent3 2 2 54 2" xfId="23916" xr:uid="{00000000-0005-0000-0000-00006B5D0000}"/>
    <cellStyle name="40% - Accent3 2 2 54 3" xfId="23917" xr:uid="{00000000-0005-0000-0000-00006C5D0000}"/>
    <cellStyle name="40% - Accent3 2 2 54 4" xfId="23918" xr:uid="{00000000-0005-0000-0000-00006D5D0000}"/>
    <cellStyle name="40% - Accent3 2 2 54 5" xfId="23919" xr:uid="{00000000-0005-0000-0000-00006E5D0000}"/>
    <cellStyle name="40% - Accent3 2 2 54 6" xfId="23920" xr:uid="{00000000-0005-0000-0000-00006F5D0000}"/>
    <cellStyle name="40% - Accent3 2 2 54 7" xfId="23921" xr:uid="{00000000-0005-0000-0000-0000705D0000}"/>
    <cellStyle name="40% - Accent3 2 2 54 8" xfId="23922" xr:uid="{00000000-0005-0000-0000-0000715D0000}"/>
    <cellStyle name="40% - Accent3 2 2 54 9" xfId="23923" xr:uid="{00000000-0005-0000-0000-0000725D0000}"/>
    <cellStyle name="40% - Accent3 2 2 55" xfId="23924" xr:uid="{00000000-0005-0000-0000-0000735D0000}"/>
    <cellStyle name="40% - Accent3 2 2 55 10" xfId="23925" xr:uid="{00000000-0005-0000-0000-0000745D0000}"/>
    <cellStyle name="40% - Accent3 2 2 55 11" xfId="23926" xr:uid="{00000000-0005-0000-0000-0000755D0000}"/>
    <cellStyle name="40% - Accent3 2 2 55 12" xfId="23927" xr:uid="{00000000-0005-0000-0000-0000765D0000}"/>
    <cellStyle name="40% - Accent3 2 2 55 13" xfId="23928" xr:uid="{00000000-0005-0000-0000-0000775D0000}"/>
    <cellStyle name="40% - Accent3 2 2 55 14" xfId="23929" xr:uid="{00000000-0005-0000-0000-0000785D0000}"/>
    <cellStyle name="40% - Accent3 2 2 55 15" xfId="23930" xr:uid="{00000000-0005-0000-0000-0000795D0000}"/>
    <cellStyle name="40% - Accent3 2 2 55 16" xfId="23931" xr:uid="{00000000-0005-0000-0000-00007A5D0000}"/>
    <cellStyle name="40% - Accent3 2 2 55 17" xfId="23932" xr:uid="{00000000-0005-0000-0000-00007B5D0000}"/>
    <cellStyle name="40% - Accent3 2 2 55 18" xfId="23933" xr:uid="{00000000-0005-0000-0000-00007C5D0000}"/>
    <cellStyle name="40% - Accent3 2 2 55 19" xfId="23934" xr:uid="{00000000-0005-0000-0000-00007D5D0000}"/>
    <cellStyle name="40% - Accent3 2 2 55 2" xfId="23935" xr:uid="{00000000-0005-0000-0000-00007E5D0000}"/>
    <cellStyle name="40% - Accent3 2 2 55 3" xfId="23936" xr:uid="{00000000-0005-0000-0000-00007F5D0000}"/>
    <cellStyle name="40% - Accent3 2 2 55 4" xfId="23937" xr:uid="{00000000-0005-0000-0000-0000805D0000}"/>
    <cellStyle name="40% - Accent3 2 2 55 5" xfId="23938" xr:uid="{00000000-0005-0000-0000-0000815D0000}"/>
    <cellStyle name="40% - Accent3 2 2 55 6" xfId="23939" xr:uid="{00000000-0005-0000-0000-0000825D0000}"/>
    <cellStyle name="40% - Accent3 2 2 55 7" xfId="23940" xr:uid="{00000000-0005-0000-0000-0000835D0000}"/>
    <cellStyle name="40% - Accent3 2 2 55 8" xfId="23941" xr:uid="{00000000-0005-0000-0000-0000845D0000}"/>
    <cellStyle name="40% - Accent3 2 2 55 9" xfId="23942" xr:uid="{00000000-0005-0000-0000-0000855D0000}"/>
    <cellStyle name="40% - Accent3 2 2 56" xfId="23943" xr:uid="{00000000-0005-0000-0000-0000865D0000}"/>
    <cellStyle name="40% - Accent3 2 2 56 10" xfId="23944" xr:uid="{00000000-0005-0000-0000-0000875D0000}"/>
    <cellStyle name="40% - Accent3 2 2 56 11" xfId="23945" xr:uid="{00000000-0005-0000-0000-0000885D0000}"/>
    <cellStyle name="40% - Accent3 2 2 56 12" xfId="23946" xr:uid="{00000000-0005-0000-0000-0000895D0000}"/>
    <cellStyle name="40% - Accent3 2 2 56 13" xfId="23947" xr:uid="{00000000-0005-0000-0000-00008A5D0000}"/>
    <cellStyle name="40% - Accent3 2 2 56 14" xfId="23948" xr:uid="{00000000-0005-0000-0000-00008B5D0000}"/>
    <cellStyle name="40% - Accent3 2 2 56 15" xfId="23949" xr:uid="{00000000-0005-0000-0000-00008C5D0000}"/>
    <cellStyle name="40% - Accent3 2 2 56 16" xfId="23950" xr:uid="{00000000-0005-0000-0000-00008D5D0000}"/>
    <cellStyle name="40% - Accent3 2 2 56 17" xfId="23951" xr:uid="{00000000-0005-0000-0000-00008E5D0000}"/>
    <cellStyle name="40% - Accent3 2 2 56 18" xfId="23952" xr:uid="{00000000-0005-0000-0000-00008F5D0000}"/>
    <cellStyle name="40% - Accent3 2 2 56 19" xfId="23953" xr:uid="{00000000-0005-0000-0000-0000905D0000}"/>
    <cellStyle name="40% - Accent3 2 2 56 2" xfId="23954" xr:uid="{00000000-0005-0000-0000-0000915D0000}"/>
    <cellStyle name="40% - Accent3 2 2 56 3" xfId="23955" xr:uid="{00000000-0005-0000-0000-0000925D0000}"/>
    <cellStyle name="40% - Accent3 2 2 56 4" xfId="23956" xr:uid="{00000000-0005-0000-0000-0000935D0000}"/>
    <cellStyle name="40% - Accent3 2 2 56 5" xfId="23957" xr:uid="{00000000-0005-0000-0000-0000945D0000}"/>
    <cellStyle name="40% - Accent3 2 2 56 6" xfId="23958" xr:uid="{00000000-0005-0000-0000-0000955D0000}"/>
    <cellStyle name="40% - Accent3 2 2 56 7" xfId="23959" xr:uid="{00000000-0005-0000-0000-0000965D0000}"/>
    <cellStyle name="40% - Accent3 2 2 56 8" xfId="23960" xr:uid="{00000000-0005-0000-0000-0000975D0000}"/>
    <cellStyle name="40% - Accent3 2 2 56 9" xfId="23961" xr:uid="{00000000-0005-0000-0000-0000985D0000}"/>
    <cellStyle name="40% - Accent3 2 2 57" xfId="23962" xr:uid="{00000000-0005-0000-0000-0000995D0000}"/>
    <cellStyle name="40% - Accent3 2 2 57 10" xfId="23963" xr:uid="{00000000-0005-0000-0000-00009A5D0000}"/>
    <cellStyle name="40% - Accent3 2 2 57 11" xfId="23964" xr:uid="{00000000-0005-0000-0000-00009B5D0000}"/>
    <cellStyle name="40% - Accent3 2 2 57 12" xfId="23965" xr:uid="{00000000-0005-0000-0000-00009C5D0000}"/>
    <cellStyle name="40% - Accent3 2 2 57 13" xfId="23966" xr:uid="{00000000-0005-0000-0000-00009D5D0000}"/>
    <cellStyle name="40% - Accent3 2 2 57 14" xfId="23967" xr:uid="{00000000-0005-0000-0000-00009E5D0000}"/>
    <cellStyle name="40% - Accent3 2 2 57 15" xfId="23968" xr:uid="{00000000-0005-0000-0000-00009F5D0000}"/>
    <cellStyle name="40% - Accent3 2 2 57 16" xfId="23969" xr:uid="{00000000-0005-0000-0000-0000A05D0000}"/>
    <cellStyle name="40% - Accent3 2 2 57 17" xfId="23970" xr:uid="{00000000-0005-0000-0000-0000A15D0000}"/>
    <cellStyle name="40% - Accent3 2 2 57 18" xfId="23971" xr:uid="{00000000-0005-0000-0000-0000A25D0000}"/>
    <cellStyle name="40% - Accent3 2 2 57 19" xfId="23972" xr:uid="{00000000-0005-0000-0000-0000A35D0000}"/>
    <cellStyle name="40% - Accent3 2 2 57 2" xfId="23973" xr:uid="{00000000-0005-0000-0000-0000A45D0000}"/>
    <cellStyle name="40% - Accent3 2 2 57 3" xfId="23974" xr:uid="{00000000-0005-0000-0000-0000A55D0000}"/>
    <cellStyle name="40% - Accent3 2 2 57 4" xfId="23975" xr:uid="{00000000-0005-0000-0000-0000A65D0000}"/>
    <cellStyle name="40% - Accent3 2 2 57 5" xfId="23976" xr:uid="{00000000-0005-0000-0000-0000A75D0000}"/>
    <cellStyle name="40% - Accent3 2 2 57 6" xfId="23977" xr:uid="{00000000-0005-0000-0000-0000A85D0000}"/>
    <cellStyle name="40% - Accent3 2 2 57 7" xfId="23978" xr:uid="{00000000-0005-0000-0000-0000A95D0000}"/>
    <cellStyle name="40% - Accent3 2 2 57 8" xfId="23979" xr:uid="{00000000-0005-0000-0000-0000AA5D0000}"/>
    <cellStyle name="40% - Accent3 2 2 57 9" xfId="23980" xr:uid="{00000000-0005-0000-0000-0000AB5D0000}"/>
    <cellStyle name="40% - Accent3 2 2 58" xfId="23981" xr:uid="{00000000-0005-0000-0000-0000AC5D0000}"/>
    <cellStyle name="40% - Accent3 2 2 58 10" xfId="23982" xr:uid="{00000000-0005-0000-0000-0000AD5D0000}"/>
    <cellStyle name="40% - Accent3 2 2 58 11" xfId="23983" xr:uid="{00000000-0005-0000-0000-0000AE5D0000}"/>
    <cellStyle name="40% - Accent3 2 2 58 12" xfId="23984" xr:uid="{00000000-0005-0000-0000-0000AF5D0000}"/>
    <cellStyle name="40% - Accent3 2 2 58 13" xfId="23985" xr:uid="{00000000-0005-0000-0000-0000B05D0000}"/>
    <cellStyle name="40% - Accent3 2 2 58 14" xfId="23986" xr:uid="{00000000-0005-0000-0000-0000B15D0000}"/>
    <cellStyle name="40% - Accent3 2 2 58 15" xfId="23987" xr:uid="{00000000-0005-0000-0000-0000B25D0000}"/>
    <cellStyle name="40% - Accent3 2 2 58 16" xfId="23988" xr:uid="{00000000-0005-0000-0000-0000B35D0000}"/>
    <cellStyle name="40% - Accent3 2 2 58 17" xfId="23989" xr:uid="{00000000-0005-0000-0000-0000B45D0000}"/>
    <cellStyle name="40% - Accent3 2 2 58 18" xfId="23990" xr:uid="{00000000-0005-0000-0000-0000B55D0000}"/>
    <cellStyle name="40% - Accent3 2 2 58 19" xfId="23991" xr:uid="{00000000-0005-0000-0000-0000B65D0000}"/>
    <cellStyle name="40% - Accent3 2 2 58 2" xfId="23992" xr:uid="{00000000-0005-0000-0000-0000B75D0000}"/>
    <cellStyle name="40% - Accent3 2 2 58 3" xfId="23993" xr:uid="{00000000-0005-0000-0000-0000B85D0000}"/>
    <cellStyle name="40% - Accent3 2 2 58 4" xfId="23994" xr:uid="{00000000-0005-0000-0000-0000B95D0000}"/>
    <cellStyle name="40% - Accent3 2 2 58 5" xfId="23995" xr:uid="{00000000-0005-0000-0000-0000BA5D0000}"/>
    <cellStyle name="40% - Accent3 2 2 58 6" xfId="23996" xr:uid="{00000000-0005-0000-0000-0000BB5D0000}"/>
    <cellStyle name="40% - Accent3 2 2 58 7" xfId="23997" xr:uid="{00000000-0005-0000-0000-0000BC5D0000}"/>
    <cellStyle name="40% - Accent3 2 2 58 8" xfId="23998" xr:uid="{00000000-0005-0000-0000-0000BD5D0000}"/>
    <cellStyle name="40% - Accent3 2 2 58 9" xfId="23999" xr:uid="{00000000-0005-0000-0000-0000BE5D0000}"/>
    <cellStyle name="40% - Accent3 2 2 59" xfId="24000" xr:uid="{00000000-0005-0000-0000-0000BF5D0000}"/>
    <cellStyle name="40% - Accent3 2 2 59 10" xfId="24001" xr:uid="{00000000-0005-0000-0000-0000C05D0000}"/>
    <cellStyle name="40% - Accent3 2 2 59 11" xfId="24002" xr:uid="{00000000-0005-0000-0000-0000C15D0000}"/>
    <cellStyle name="40% - Accent3 2 2 59 12" xfId="24003" xr:uid="{00000000-0005-0000-0000-0000C25D0000}"/>
    <cellStyle name="40% - Accent3 2 2 59 13" xfId="24004" xr:uid="{00000000-0005-0000-0000-0000C35D0000}"/>
    <cellStyle name="40% - Accent3 2 2 59 14" xfId="24005" xr:uid="{00000000-0005-0000-0000-0000C45D0000}"/>
    <cellStyle name="40% - Accent3 2 2 59 15" xfId="24006" xr:uid="{00000000-0005-0000-0000-0000C55D0000}"/>
    <cellStyle name="40% - Accent3 2 2 59 16" xfId="24007" xr:uid="{00000000-0005-0000-0000-0000C65D0000}"/>
    <cellStyle name="40% - Accent3 2 2 59 17" xfId="24008" xr:uid="{00000000-0005-0000-0000-0000C75D0000}"/>
    <cellStyle name="40% - Accent3 2 2 59 18" xfId="24009" xr:uid="{00000000-0005-0000-0000-0000C85D0000}"/>
    <cellStyle name="40% - Accent3 2 2 59 19" xfId="24010" xr:uid="{00000000-0005-0000-0000-0000C95D0000}"/>
    <cellStyle name="40% - Accent3 2 2 59 2" xfId="24011" xr:uid="{00000000-0005-0000-0000-0000CA5D0000}"/>
    <cellStyle name="40% - Accent3 2 2 59 3" xfId="24012" xr:uid="{00000000-0005-0000-0000-0000CB5D0000}"/>
    <cellStyle name="40% - Accent3 2 2 59 4" xfId="24013" xr:uid="{00000000-0005-0000-0000-0000CC5D0000}"/>
    <cellStyle name="40% - Accent3 2 2 59 5" xfId="24014" xr:uid="{00000000-0005-0000-0000-0000CD5D0000}"/>
    <cellStyle name="40% - Accent3 2 2 59 6" xfId="24015" xr:uid="{00000000-0005-0000-0000-0000CE5D0000}"/>
    <cellStyle name="40% - Accent3 2 2 59 7" xfId="24016" xr:uid="{00000000-0005-0000-0000-0000CF5D0000}"/>
    <cellStyle name="40% - Accent3 2 2 59 8" xfId="24017" xr:uid="{00000000-0005-0000-0000-0000D05D0000}"/>
    <cellStyle name="40% - Accent3 2 2 59 9" xfId="24018" xr:uid="{00000000-0005-0000-0000-0000D15D0000}"/>
    <cellStyle name="40% - Accent3 2 2 6" xfId="24019" xr:uid="{00000000-0005-0000-0000-0000D25D0000}"/>
    <cellStyle name="40% - Accent3 2 2 6 10" xfId="24020" xr:uid="{00000000-0005-0000-0000-0000D35D0000}"/>
    <cellStyle name="40% - Accent3 2 2 6 11" xfId="24021" xr:uid="{00000000-0005-0000-0000-0000D45D0000}"/>
    <cellStyle name="40% - Accent3 2 2 6 12" xfId="24022" xr:uid="{00000000-0005-0000-0000-0000D55D0000}"/>
    <cellStyle name="40% - Accent3 2 2 6 13" xfId="24023" xr:uid="{00000000-0005-0000-0000-0000D65D0000}"/>
    <cellStyle name="40% - Accent3 2 2 6 14" xfId="24024" xr:uid="{00000000-0005-0000-0000-0000D75D0000}"/>
    <cellStyle name="40% - Accent3 2 2 6 15" xfId="24025" xr:uid="{00000000-0005-0000-0000-0000D85D0000}"/>
    <cellStyle name="40% - Accent3 2 2 6 16" xfId="24026" xr:uid="{00000000-0005-0000-0000-0000D95D0000}"/>
    <cellStyle name="40% - Accent3 2 2 6 17" xfId="24027" xr:uid="{00000000-0005-0000-0000-0000DA5D0000}"/>
    <cellStyle name="40% - Accent3 2 2 6 18" xfId="24028" xr:uid="{00000000-0005-0000-0000-0000DB5D0000}"/>
    <cellStyle name="40% - Accent3 2 2 6 19" xfId="24029" xr:uid="{00000000-0005-0000-0000-0000DC5D0000}"/>
    <cellStyle name="40% - Accent3 2 2 6 2" xfId="24030" xr:uid="{00000000-0005-0000-0000-0000DD5D0000}"/>
    <cellStyle name="40% - Accent3 2 2 6 3" xfId="24031" xr:uid="{00000000-0005-0000-0000-0000DE5D0000}"/>
    <cellStyle name="40% - Accent3 2 2 6 4" xfId="24032" xr:uid="{00000000-0005-0000-0000-0000DF5D0000}"/>
    <cellStyle name="40% - Accent3 2 2 6 5" xfId="24033" xr:uid="{00000000-0005-0000-0000-0000E05D0000}"/>
    <cellStyle name="40% - Accent3 2 2 6 6" xfId="24034" xr:uid="{00000000-0005-0000-0000-0000E15D0000}"/>
    <cellStyle name="40% - Accent3 2 2 6 7" xfId="24035" xr:uid="{00000000-0005-0000-0000-0000E25D0000}"/>
    <cellStyle name="40% - Accent3 2 2 6 8" xfId="24036" xr:uid="{00000000-0005-0000-0000-0000E35D0000}"/>
    <cellStyle name="40% - Accent3 2 2 6 9" xfId="24037" xr:uid="{00000000-0005-0000-0000-0000E45D0000}"/>
    <cellStyle name="40% - Accent3 2 2 60" xfId="24038" xr:uid="{00000000-0005-0000-0000-0000E55D0000}"/>
    <cellStyle name="40% - Accent3 2 2 60 10" xfId="24039" xr:uid="{00000000-0005-0000-0000-0000E65D0000}"/>
    <cellStyle name="40% - Accent3 2 2 60 11" xfId="24040" xr:uid="{00000000-0005-0000-0000-0000E75D0000}"/>
    <cellStyle name="40% - Accent3 2 2 60 12" xfId="24041" xr:uid="{00000000-0005-0000-0000-0000E85D0000}"/>
    <cellStyle name="40% - Accent3 2 2 60 13" xfId="24042" xr:uid="{00000000-0005-0000-0000-0000E95D0000}"/>
    <cellStyle name="40% - Accent3 2 2 60 14" xfId="24043" xr:uid="{00000000-0005-0000-0000-0000EA5D0000}"/>
    <cellStyle name="40% - Accent3 2 2 60 15" xfId="24044" xr:uid="{00000000-0005-0000-0000-0000EB5D0000}"/>
    <cellStyle name="40% - Accent3 2 2 60 16" xfId="24045" xr:uid="{00000000-0005-0000-0000-0000EC5D0000}"/>
    <cellStyle name="40% - Accent3 2 2 60 17" xfId="24046" xr:uid="{00000000-0005-0000-0000-0000ED5D0000}"/>
    <cellStyle name="40% - Accent3 2 2 60 18" xfId="24047" xr:uid="{00000000-0005-0000-0000-0000EE5D0000}"/>
    <cellStyle name="40% - Accent3 2 2 60 19" xfId="24048" xr:uid="{00000000-0005-0000-0000-0000EF5D0000}"/>
    <cellStyle name="40% - Accent3 2 2 60 2" xfId="24049" xr:uid="{00000000-0005-0000-0000-0000F05D0000}"/>
    <cellStyle name="40% - Accent3 2 2 60 3" xfId="24050" xr:uid="{00000000-0005-0000-0000-0000F15D0000}"/>
    <cellStyle name="40% - Accent3 2 2 60 4" xfId="24051" xr:uid="{00000000-0005-0000-0000-0000F25D0000}"/>
    <cellStyle name="40% - Accent3 2 2 60 5" xfId="24052" xr:uid="{00000000-0005-0000-0000-0000F35D0000}"/>
    <cellStyle name="40% - Accent3 2 2 60 6" xfId="24053" xr:uid="{00000000-0005-0000-0000-0000F45D0000}"/>
    <cellStyle name="40% - Accent3 2 2 60 7" xfId="24054" xr:uid="{00000000-0005-0000-0000-0000F55D0000}"/>
    <cellStyle name="40% - Accent3 2 2 60 8" xfId="24055" xr:uid="{00000000-0005-0000-0000-0000F65D0000}"/>
    <cellStyle name="40% - Accent3 2 2 60 9" xfId="24056" xr:uid="{00000000-0005-0000-0000-0000F75D0000}"/>
    <cellStyle name="40% - Accent3 2 2 61" xfId="24057" xr:uid="{00000000-0005-0000-0000-0000F85D0000}"/>
    <cellStyle name="40% - Accent3 2 2 61 10" xfId="24058" xr:uid="{00000000-0005-0000-0000-0000F95D0000}"/>
    <cellStyle name="40% - Accent3 2 2 61 11" xfId="24059" xr:uid="{00000000-0005-0000-0000-0000FA5D0000}"/>
    <cellStyle name="40% - Accent3 2 2 61 12" xfId="24060" xr:uid="{00000000-0005-0000-0000-0000FB5D0000}"/>
    <cellStyle name="40% - Accent3 2 2 61 13" xfId="24061" xr:uid="{00000000-0005-0000-0000-0000FC5D0000}"/>
    <cellStyle name="40% - Accent3 2 2 61 14" xfId="24062" xr:uid="{00000000-0005-0000-0000-0000FD5D0000}"/>
    <cellStyle name="40% - Accent3 2 2 61 15" xfId="24063" xr:uid="{00000000-0005-0000-0000-0000FE5D0000}"/>
    <cellStyle name="40% - Accent3 2 2 61 16" xfId="24064" xr:uid="{00000000-0005-0000-0000-0000FF5D0000}"/>
    <cellStyle name="40% - Accent3 2 2 61 17" xfId="24065" xr:uid="{00000000-0005-0000-0000-0000005E0000}"/>
    <cellStyle name="40% - Accent3 2 2 61 18" xfId="24066" xr:uid="{00000000-0005-0000-0000-0000015E0000}"/>
    <cellStyle name="40% - Accent3 2 2 61 19" xfId="24067" xr:uid="{00000000-0005-0000-0000-0000025E0000}"/>
    <cellStyle name="40% - Accent3 2 2 61 2" xfId="24068" xr:uid="{00000000-0005-0000-0000-0000035E0000}"/>
    <cellStyle name="40% - Accent3 2 2 61 3" xfId="24069" xr:uid="{00000000-0005-0000-0000-0000045E0000}"/>
    <cellStyle name="40% - Accent3 2 2 61 4" xfId="24070" xr:uid="{00000000-0005-0000-0000-0000055E0000}"/>
    <cellStyle name="40% - Accent3 2 2 61 5" xfId="24071" xr:uid="{00000000-0005-0000-0000-0000065E0000}"/>
    <cellStyle name="40% - Accent3 2 2 61 6" xfId="24072" xr:uid="{00000000-0005-0000-0000-0000075E0000}"/>
    <cellStyle name="40% - Accent3 2 2 61 7" xfId="24073" xr:uid="{00000000-0005-0000-0000-0000085E0000}"/>
    <cellStyle name="40% - Accent3 2 2 61 8" xfId="24074" xr:uid="{00000000-0005-0000-0000-0000095E0000}"/>
    <cellStyle name="40% - Accent3 2 2 61 9" xfId="24075" xr:uid="{00000000-0005-0000-0000-00000A5E0000}"/>
    <cellStyle name="40% - Accent3 2 2 62" xfId="24076" xr:uid="{00000000-0005-0000-0000-00000B5E0000}"/>
    <cellStyle name="40% - Accent3 2 2 62 10" xfId="24077" xr:uid="{00000000-0005-0000-0000-00000C5E0000}"/>
    <cellStyle name="40% - Accent3 2 2 62 11" xfId="24078" xr:uid="{00000000-0005-0000-0000-00000D5E0000}"/>
    <cellStyle name="40% - Accent3 2 2 62 12" xfId="24079" xr:uid="{00000000-0005-0000-0000-00000E5E0000}"/>
    <cellStyle name="40% - Accent3 2 2 62 13" xfId="24080" xr:uid="{00000000-0005-0000-0000-00000F5E0000}"/>
    <cellStyle name="40% - Accent3 2 2 62 14" xfId="24081" xr:uid="{00000000-0005-0000-0000-0000105E0000}"/>
    <cellStyle name="40% - Accent3 2 2 62 15" xfId="24082" xr:uid="{00000000-0005-0000-0000-0000115E0000}"/>
    <cellStyle name="40% - Accent3 2 2 62 16" xfId="24083" xr:uid="{00000000-0005-0000-0000-0000125E0000}"/>
    <cellStyle name="40% - Accent3 2 2 62 17" xfId="24084" xr:uid="{00000000-0005-0000-0000-0000135E0000}"/>
    <cellStyle name="40% - Accent3 2 2 62 18" xfId="24085" xr:uid="{00000000-0005-0000-0000-0000145E0000}"/>
    <cellStyle name="40% - Accent3 2 2 62 19" xfId="24086" xr:uid="{00000000-0005-0000-0000-0000155E0000}"/>
    <cellStyle name="40% - Accent3 2 2 62 2" xfId="24087" xr:uid="{00000000-0005-0000-0000-0000165E0000}"/>
    <cellStyle name="40% - Accent3 2 2 62 3" xfId="24088" xr:uid="{00000000-0005-0000-0000-0000175E0000}"/>
    <cellStyle name="40% - Accent3 2 2 62 4" xfId="24089" xr:uid="{00000000-0005-0000-0000-0000185E0000}"/>
    <cellStyle name="40% - Accent3 2 2 62 5" xfId="24090" xr:uid="{00000000-0005-0000-0000-0000195E0000}"/>
    <cellStyle name="40% - Accent3 2 2 62 6" xfId="24091" xr:uid="{00000000-0005-0000-0000-00001A5E0000}"/>
    <cellStyle name="40% - Accent3 2 2 62 7" xfId="24092" xr:uid="{00000000-0005-0000-0000-00001B5E0000}"/>
    <cellStyle name="40% - Accent3 2 2 62 8" xfId="24093" xr:uid="{00000000-0005-0000-0000-00001C5E0000}"/>
    <cellStyle name="40% - Accent3 2 2 62 9" xfId="24094" xr:uid="{00000000-0005-0000-0000-00001D5E0000}"/>
    <cellStyle name="40% - Accent3 2 2 63" xfId="24095" xr:uid="{00000000-0005-0000-0000-00001E5E0000}"/>
    <cellStyle name="40% - Accent3 2 2 63 10" xfId="24096" xr:uid="{00000000-0005-0000-0000-00001F5E0000}"/>
    <cellStyle name="40% - Accent3 2 2 63 11" xfId="24097" xr:uid="{00000000-0005-0000-0000-0000205E0000}"/>
    <cellStyle name="40% - Accent3 2 2 63 12" xfId="24098" xr:uid="{00000000-0005-0000-0000-0000215E0000}"/>
    <cellStyle name="40% - Accent3 2 2 63 13" xfId="24099" xr:uid="{00000000-0005-0000-0000-0000225E0000}"/>
    <cellStyle name="40% - Accent3 2 2 63 14" xfId="24100" xr:uid="{00000000-0005-0000-0000-0000235E0000}"/>
    <cellStyle name="40% - Accent3 2 2 63 15" xfId="24101" xr:uid="{00000000-0005-0000-0000-0000245E0000}"/>
    <cellStyle name="40% - Accent3 2 2 63 16" xfId="24102" xr:uid="{00000000-0005-0000-0000-0000255E0000}"/>
    <cellStyle name="40% - Accent3 2 2 63 17" xfId="24103" xr:uid="{00000000-0005-0000-0000-0000265E0000}"/>
    <cellStyle name="40% - Accent3 2 2 63 18" xfId="24104" xr:uid="{00000000-0005-0000-0000-0000275E0000}"/>
    <cellStyle name="40% - Accent3 2 2 63 19" xfId="24105" xr:uid="{00000000-0005-0000-0000-0000285E0000}"/>
    <cellStyle name="40% - Accent3 2 2 63 2" xfId="24106" xr:uid="{00000000-0005-0000-0000-0000295E0000}"/>
    <cellStyle name="40% - Accent3 2 2 63 3" xfId="24107" xr:uid="{00000000-0005-0000-0000-00002A5E0000}"/>
    <cellStyle name="40% - Accent3 2 2 63 4" xfId="24108" xr:uid="{00000000-0005-0000-0000-00002B5E0000}"/>
    <cellStyle name="40% - Accent3 2 2 63 5" xfId="24109" xr:uid="{00000000-0005-0000-0000-00002C5E0000}"/>
    <cellStyle name="40% - Accent3 2 2 63 6" xfId="24110" xr:uid="{00000000-0005-0000-0000-00002D5E0000}"/>
    <cellStyle name="40% - Accent3 2 2 63 7" xfId="24111" xr:uid="{00000000-0005-0000-0000-00002E5E0000}"/>
    <cellStyle name="40% - Accent3 2 2 63 8" xfId="24112" xr:uid="{00000000-0005-0000-0000-00002F5E0000}"/>
    <cellStyle name="40% - Accent3 2 2 63 9" xfId="24113" xr:uid="{00000000-0005-0000-0000-0000305E0000}"/>
    <cellStyle name="40% - Accent3 2 2 64" xfId="24114" xr:uid="{00000000-0005-0000-0000-0000315E0000}"/>
    <cellStyle name="40% - Accent3 2 2 64 10" xfId="24115" xr:uid="{00000000-0005-0000-0000-0000325E0000}"/>
    <cellStyle name="40% - Accent3 2 2 64 11" xfId="24116" xr:uid="{00000000-0005-0000-0000-0000335E0000}"/>
    <cellStyle name="40% - Accent3 2 2 64 12" xfId="24117" xr:uid="{00000000-0005-0000-0000-0000345E0000}"/>
    <cellStyle name="40% - Accent3 2 2 64 13" xfId="24118" xr:uid="{00000000-0005-0000-0000-0000355E0000}"/>
    <cellStyle name="40% - Accent3 2 2 64 14" xfId="24119" xr:uid="{00000000-0005-0000-0000-0000365E0000}"/>
    <cellStyle name="40% - Accent3 2 2 64 15" xfId="24120" xr:uid="{00000000-0005-0000-0000-0000375E0000}"/>
    <cellStyle name="40% - Accent3 2 2 64 16" xfId="24121" xr:uid="{00000000-0005-0000-0000-0000385E0000}"/>
    <cellStyle name="40% - Accent3 2 2 64 17" xfId="24122" xr:uid="{00000000-0005-0000-0000-0000395E0000}"/>
    <cellStyle name="40% - Accent3 2 2 64 18" xfId="24123" xr:uid="{00000000-0005-0000-0000-00003A5E0000}"/>
    <cellStyle name="40% - Accent3 2 2 64 19" xfId="24124" xr:uid="{00000000-0005-0000-0000-00003B5E0000}"/>
    <cellStyle name="40% - Accent3 2 2 64 2" xfId="24125" xr:uid="{00000000-0005-0000-0000-00003C5E0000}"/>
    <cellStyle name="40% - Accent3 2 2 64 3" xfId="24126" xr:uid="{00000000-0005-0000-0000-00003D5E0000}"/>
    <cellStyle name="40% - Accent3 2 2 64 4" xfId="24127" xr:uid="{00000000-0005-0000-0000-00003E5E0000}"/>
    <cellStyle name="40% - Accent3 2 2 64 5" xfId="24128" xr:uid="{00000000-0005-0000-0000-00003F5E0000}"/>
    <cellStyle name="40% - Accent3 2 2 64 6" xfId="24129" xr:uid="{00000000-0005-0000-0000-0000405E0000}"/>
    <cellStyle name="40% - Accent3 2 2 64 7" xfId="24130" xr:uid="{00000000-0005-0000-0000-0000415E0000}"/>
    <cellStyle name="40% - Accent3 2 2 64 8" xfId="24131" xr:uid="{00000000-0005-0000-0000-0000425E0000}"/>
    <cellStyle name="40% - Accent3 2 2 64 9" xfId="24132" xr:uid="{00000000-0005-0000-0000-0000435E0000}"/>
    <cellStyle name="40% - Accent3 2 2 65" xfId="24133" xr:uid="{00000000-0005-0000-0000-0000445E0000}"/>
    <cellStyle name="40% - Accent3 2 2 65 10" xfId="24134" xr:uid="{00000000-0005-0000-0000-0000455E0000}"/>
    <cellStyle name="40% - Accent3 2 2 65 11" xfId="24135" xr:uid="{00000000-0005-0000-0000-0000465E0000}"/>
    <cellStyle name="40% - Accent3 2 2 65 12" xfId="24136" xr:uid="{00000000-0005-0000-0000-0000475E0000}"/>
    <cellStyle name="40% - Accent3 2 2 65 13" xfId="24137" xr:uid="{00000000-0005-0000-0000-0000485E0000}"/>
    <cellStyle name="40% - Accent3 2 2 65 14" xfId="24138" xr:uid="{00000000-0005-0000-0000-0000495E0000}"/>
    <cellStyle name="40% - Accent3 2 2 65 15" xfId="24139" xr:uid="{00000000-0005-0000-0000-00004A5E0000}"/>
    <cellStyle name="40% - Accent3 2 2 65 16" xfId="24140" xr:uid="{00000000-0005-0000-0000-00004B5E0000}"/>
    <cellStyle name="40% - Accent3 2 2 65 17" xfId="24141" xr:uid="{00000000-0005-0000-0000-00004C5E0000}"/>
    <cellStyle name="40% - Accent3 2 2 65 18" xfId="24142" xr:uid="{00000000-0005-0000-0000-00004D5E0000}"/>
    <cellStyle name="40% - Accent3 2 2 65 19" xfId="24143" xr:uid="{00000000-0005-0000-0000-00004E5E0000}"/>
    <cellStyle name="40% - Accent3 2 2 65 2" xfId="24144" xr:uid="{00000000-0005-0000-0000-00004F5E0000}"/>
    <cellStyle name="40% - Accent3 2 2 65 3" xfId="24145" xr:uid="{00000000-0005-0000-0000-0000505E0000}"/>
    <cellStyle name="40% - Accent3 2 2 65 4" xfId="24146" xr:uid="{00000000-0005-0000-0000-0000515E0000}"/>
    <cellStyle name="40% - Accent3 2 2 65 5" xfId="24147" xr:uid="{00000000-0005-0000-0000-0000525E0000}"/>
    <cellStyle name="40% - Accent3 2 2 65 6" xfId="24148" xr:uid="{00000000-0005-0000-0000-0000535E0000}"/>
    <cellStyle name="40% - Accent3 2 2 65 7" xfId="24149" xr:uid="{00000000-0005-0000-0000-0000545E0000}"/>
    <cellStyle name="40% - Accent3 2 2 65 8" xfId="24150" xr:uid="{00000000-0005-0000-0000-0000555E0000}"/>
    <cellStyle name="40% - Accent3 2 2 65 9" xfId="24151" xr:uid="{00000000-0005-0000-0000-0000565E0000}"/>
    <cellStyle name="40% - Accent3 2 2 66" xfId="24152" xr:uid="{00000000-0005-0000-0000-0000575E0000}"/>
    <cellStyle name="40% - Accent3 2 2 66 10" xfId="24153" xr:uid="{00000000-0005-0000-0000-0000585E0000}"/>
    <cellStyle name="40% - Accent3 2 2 66 11" xfId="24154" xr:uid="{00000000-0005-0000-0000-0000595E0000}"/>
    <cellStyle name="40% - Accent3 2 2 66 12" xfId="24155" xr:uid="{00000000-0005-0000-0000-00005A5E0000}"/>
    <cellStyle name="40% - Accent3 2 2 66 13" xfId="24156" xr:uid="{00000000-0005-0000-0000-00005B5E0000}"/>
    <cellStyle name="40% - Accent3 2 2 66 14" xfId="24157" xr:uid="{00000000-0005-0000-0000-00005C5E0000}"/>
    <cellStyle name="40% - Accent3 2 2 66 15" xfId="24158" xr:uid="{00000000-0005-0000-0000-00005D5E0000}"/>
    <cellStyle name="40% - Accent3 2 2 66 16" xfId="24159" xr:uid="{00000000-0005-0000-0000-00005E5E0000}"/>
    <cellStyle name="40% - Accent3 2 2 66 17" xfId="24160" xr:uid="{00000000-0005-0000-0000-00005F5E0000}"/>
    <cellStyle name="40% - Accent3 2 2 66 18" xfId="24161" xr:uid="{00000000-0005-0000-0000-0000605E0000}"/>
    <cellStyle name="40% - Accent3 2 2 66 19" xfId="24162" xr:uid="{00000000-0005-0000-0000-0000615E0000}"/>
    <cellStyle name="40% - Accent3 2 2 66 2" xfId="24163" xr:uid="{00000000-0005-0000-0000-0000625E0000}"/>
    <cellStyle name="40% - Accent3 2 2 66 3" xfId="24164" xr:uid="{00000000-0005-0000-0000-0000635E0000}"/>
    <cellStyle name="40% - Accent3 2 2 66 4" xfId="24165" xr:uid="{00000000-0005-0000-0000-0000645E0000}"/>
    <cellStyle name="40% - Accent3 2 2 66 5" xfId="24166" xr:uid="{00000000-0005-0000-0000-0000655E0000}"/>
    <cellStyle name="40% - Accent3 2 2 66 6" xfId="24167" xr:uid="{00000000-0005-0000-0000-0000665E0000}"/>
    <cellStyle name="40% - Accent3 2 2 66 7" xfId="24168" xr:uid="{00000000-0005-0000-0000-0000675E0000}"/>
    <cellStyle name="40% - Accent3 2 2 66 8" xfId="24169" xr:uid="{00000000-0005-0000-0000-0000685E0000}"/>
    <cellStyle name="40% - Accent3 2 2 66 9" xfId="24170" xr:uid="{00000000-0005-0000-0000-0000695E0000}"/>
    <cellStyle name="40% - Accent3 2 2 67" xfId="24171" xr:uid="{00000000-0005-0000-0000-00006A5E0000}"/>
    <cellStyle name="40% - Accent3 2 2 67 10" xfId="24172" xr:uid="{00000000-0005-0000-0000-00006B5E0000}"/>
    <cellStyle name="40% - Accent3 2 2 67 11" xfId="24173" xr:uid="{00000000-0005-0000-0000-00006C5E0000}"/>
    <cellStyle name="40% - Accent3 2 2 67 12" xfId="24174" xr:uid="{00000000-0005-0000-0000-00006D5E0000}"/>
    <cellStyle name="40% - Accent3 2 2 67 13" xfId="24175" xr:uid="{00000000-0005-0000-0000-00006E5E0000}"/>
    <cellStyle name="40% - Accent3 2 2 67 14" xfId="24176" xr:uid="{00000000-0005-0000-0000-00006F5E0000}"/>
    <cellStyle name="40% - Accent3 2 2 67 15" xfId="24177" xr:uid="{00000000-0005-0000-0000-0000705E0000}"/>
    <cellStyle name="40% - Accent3 2 2 67 16" xfId="24178" xr:uid="{00000000-0005-0000-0000-0000715E0000}"/>
    <cellStyle name="40% - Accent3 2 2 67 17" xfId="24179" xr:uid="{00000000-0005-0000-0000-0000725E0000}"/>
    <cellStyle name="40% - Accent3 2 2 67 18" xfId="24180" xr:uid="{00000000-0005-0000-0000-0000735E0000}"/>
    <cellStyle name="40% - Accent3 2 2 67 19" xfId="24181" xr:uid="{00000000-0005-0000-0000-0000745E0000}"/>
    <cellStyle name="40% - Accent3 2 2 67 2" xfId="24182" xr:uid="{00000000-0005-0000-0000-0000755E0000}"/>
    <cellStyle name="40% - Accent3 2 2 67 3" xfId="24183" xr:uid="{00000000-0005-0000-0000-0000765E0000}"/>
    <cellStyle name="40% - Accent3 2 2 67 4" xfId="24184" xr:uid="{00000000-0005-0000-0000-0000775E0000}"/>
    <cellStyle name="40% - Accent3 2 2 67 5" xfId="24185" xr:uid="{00000000-0005-0000-0000-0000785E0000}"/>
    <cellStyle name="40% - Accent3 2 2 67 6" xfId="24186" xr:uid="{00000000-0005-0000-0000-0000795E0000}"/>
    <cellStyle name="40% - Accent3 2 2 67 7" xfId="24187" xr:uid="{00000000-0005-0000-0000-00007A5E0000}"/>
    <cellStyle name="40% - Accent3 2 2 67 8" xfId="24188" xr:uid="{00000000-0005-0000-0000-00007B5E0000}"/>
    <cellStyle name="40% - Accent3 2 2 67 9" xfId="24189" xr:uid="{00000000-0005-0000-0000-00007C5E0000}"/>
    <cellStyle name="40% - Accent3 2 2 68" xfId="24190" xr:uid="{00000000-0005-0000-0000-00007D5E0000}"/>
    <cellStyle name="40% - Accent3 2 2 68 10" xfId="24191" xr:uid="{00000000-0005-0000-0000-00007E5E0000}"/>
    <cellStyle name="40% - Accent3 2 2 68 11" xfId="24192" xr:uid="{00000000-0005-0000-0000-00007F5E0000}"/>
    <cellStyle name="40% - Accent3 2 2 68 12" xfId="24193" xr:uid="{00000000-0005-0000-0000-0000805E0000}"/>
    <cellStyle name="40% - Accent3 2 2 68 13" xfId="24194" xr:uid="{00000000-0005-0000-0000-0000815E0000}"/>
    <cellStyle name="40% - Accent3 2 2 68 14" xfId="24195" xr:uid="{00000000-0005-0000-0000-0000825E0000}"/>
    <cellStyle name="40% - Accent3 2 2 68 15" xfId="24196" xr:uid="{00000000-0005-0000-0000-0000835E0000}"/>
    <cellStyle name="40% - Accent3 2 2 68 16" xfId="24197" xr:uid="{00000000-0005-0000-0000-0000845E0000}"/>
    <cellStyle name="40% - Accent3 2 2 68 17" xfId="24198" xr:uid="{00000000-0005-0000-0000-0000855E0000}"/>
    <cellStyle name="40% - Accent3 2 2 68 18" xfId="24199" xr:uid="{00000000-0005-0000-0000-0000865E0000}"/>
    <cellStyle name="40% - Accent3 2 2 68 19" xfId="24200" xr:uid="{00000000-0005-0000-0000-0000875E0000}"/>
    <cellStyle name="40% - Accent3 2 2 68 2" xfId="24201" xr:uid="{00000000-0005-0000-0000-0000885E0000}"/>
    <cellStyle name="40% - Accent3 2 2 68 3" xfId="24202" xr:uid="{00000000-0005-0000-0000-0000895E0000}"/>
    <cellStyle name="40% - Accent3 2 2 68 4" xfId="24203" xr:uid="{00000000-0005-0000-0000-00008A5E0000}"/>
    <cellStyle name="40% - Accent3 2 2 68 5" xfId="24204" xr:uid="{00000000-0005-0000-0000-00008B5E0000}"/>
    <cellStyle name="40% - Accent3 2 2 68 6" xfId="24205" xr:uid="{00000000-0005-0000-0000-00008C5E0000}"/>
    <cellStyle name="40% - Accent3 2 2 68 7" xfId="24206" xr:uid="{00000000-0005-0000-0000-00008D5E0000}"/>
    <cellStyle name="40% - Accent3 2 2 68 8" xfId="24207" xr:uid="{00000000-0005-0000-0000-00008E5E0000}"/>
    <cellStyle name="40% - Accent3 2 2 68 9" xfId="24208" xr:uid="{00000000-0005-0000-0000-00008F5E0000}"/>
    <cellStyle name="40% - Accent3 2 2 69" xfId="24209" xr:uid="{00000000-0005-0000-0000-0000905E0000}"/>
    <cellStyle name="40% - Accent3 2 2 69 10" xfId="24210" xr:uid="{00000000-0005-0000-0000-0000915E0000}"/>
    <cellStyle name="40% - Accent3 2 2 69 11" xfId="24211" xr:uid="{00000000-0005-0000-0000-0000925E0000}"/>
    <cellStyle name="40% - Accent3 2 2 69 12" xfId="24212" xr:uid="{00000000-0005-0000-0000-0000935E0000}"/>
    <cellStyle name="40% - Accent3 2 2 69 13" xfId="24213" xr:uid="{00000000-0005-0000-0000-0000945E0000}"/>
    <cellStyle name="40% - Accent3 2 2 69 14" xfId="24214" xr:uid="{00000000-0005-0000-0000-0000955E0000}"/>
    <cellStyle name="40% - Accent3 2 2 69 15" xfId="24215" xr:uid="{00000000-0005-0000-0000-0000965E0000}"/>
    <cellStyle name="40% - Accent3 2 2 69 16" xfId="24216" xr:uid="{00000000-0005-0000-0000-0000975E0000}"/>
    <cellStyle name="40% - Accent3 2 2 69 17" xfId="24217" xr:uid="{00000000-0005-0000-0000-0000985E0000}"/>
    <cellStyle name="40% - Accent3 2 2 69 18" xfId="24218" xr:uid="{00000000-0005-0000-0000-0000995E0000}"/>
    <cellStyle name="40% - Accent3 2 2 69 19" xfId="24219" xr:uid="{00000000-0005-0000-0000-00009A5E0000}"/>
    <cellStyle name="40% - Accent3 2 2 69 2" xfId="24220" xr:uid="{00000000-0005-0000-0000-00009B5E0000}"/>
    <cellStyle name="40% - Accent3 2 2 69 3" xfId="24221" xr:uid="{00000000-0005-0000-0000-00009C5E0000}"/>
    <cellStyle name="40% - Accent3 2 2 69 4" xfId="24222" xr:uid="{00000000-0005-0000-0000-00009D5E0000}"/>
    <cellStyle name="40% - Accent3 2 2 69 5" xfId="24223" xr:uid="{00000000-0005-0000-0000-00009E5E0000}"/>
    <cellStyle name="40% - Accent3 2 2 69 6" xfId="24224" xr:uid="{00000000-0005-0000-0000-00009F5E0000}"/>
    <cellStyle name="40% - Accent3 2 2 69 7" xfId="24225" xr:uid="{00000000-0005-0000-0000-0000A05E0000}"/>
    <cellStyle name="40% - Accent3 2 2 69 8" xfId="24226" xr:uid="{00000000-0005-0000-0000-0000A15E0000}"/>
    <cellStyle name="40% - Accent3 2 2 69 9" xfId="24227" xr:uid="{00000000-0005-0000-0000-0000A25E0000}"/>
    <cellStyle name="40% - Accent3 2 2 7" xfId="24228" xr:uid="{00000000-0005-0000-0000-0000A35E0000}"/>
    <cellStyle name="40% - Accent3 2 2 7 10" xfId="24229" xr:uid="{00000000-0005-0000-0000-0000A45E0000}"/>
    <cellStyle name="40% - Accent3 2 2 7 11" xfId="24230" xr:uid="{00000000-0005-0000-0000-0000A55E0000}"/>
    <cellStyle name="40% - Accent3 2 2 7 12" xfId="24231" xr:uid="{00000000-0005-0000-0000-0000A65E0000}"/>
    <cellStyle name="40% - Accent3 2 2 7 13" xfId="24232" xr:uid="{00000000-0005-0000-0000-0000A75E0000}"/>
    <cellStyle name="40% - Accent3 2 2 7 14" xfId="24233" xr:uid="{00000000-0005-0000-0000-0000A85E0000}"/>
    <cellStyle name="40% - Accent3 2 2 7 15" xfId="24234" xr:uid="{00000000-0005-0000-0000-0000A95E0000}"/>
    <cellStyle name="40% - Accent3 2 2 7 16" xfId="24235" xr:uid="{00000000-0005-0000-0000-0000AA5E0000}"/>
    <cellStyle name="40% - Accent3 2 2 7 17" xfId="24236" xr:uid="{00000000-0005-0000-0000-0000AB5E0000}"/>
    <cellStyle name="40% - Accent3 2 2 7 18" xfId="24237" xr:uid="{00000000-0005-0000-0000-0000AC5E0000}"/>
    <cellStyle name="40% - Accent3 2 2 7 19" xfId="24238" xr:uid="{00000000-0005-0000-0000-0000AD5E0000}"/>
    <cellStyle name="40% - Accent3 2 2 7 2" xfId="24239" xr:uid="{00000000-0005-0000-0000-0000AE5E0000}"/>
    <cellStyle name="40% - Accent3 2 2 7 3" xfId="24240" xr:uid="{00000000-0005-0000-0000-0000AF5E0000}"/>
    <cellStyle name="40% - Accent3 2 2 7 4" xfId="24241" xr:uid="{00000000-0005-0000-0000-0000B05E0000}"/>
    <cellStyle name="40% - Accent3 2 2 7 5" xfId="24242" xr:uid="{00000000-0005-0000-0000-0000B15E0000}"/>
    <cellStyle name="40% - Accent3 2 2 7 6" xfId="24243" xr:uid="{00000000-0005-0000-0000-0000B25E0000}"/>
    <cellStyle name="40% - Accent3 2 2 7 7" xfId="24244" xr:uid="{00000000-0005-0000-0000-0000B35E0000}"/>
    <cellStyle name="40% - Accent3 2 2 7 8" xfId="24245" xr:uid="{00000000-0005-0000-0000-0000B45E0000}"/>
    <cellStyle name="40% - Accent3 2 2 7 9" xfId="24246" xr:uid="{00000000-0005-0000-0000-0000B55E0000}"/>
    <cellStyle name="40% - Accent3 2 2 70" xfId="24247" xr:uid="{00000000-0005-0000-0000-0000B65E0000}"/>
    <cellStyle name="40% - Accent3 2 2 70 10" xfId="24248" xr:uid="{00000000-0005-0000-0000-0000B75E0000}"/>
    <cellStyle name="40% - Accent3 2 2 70 11" xfId="24249" xr:uid="{00000000-0005-0000-0000-0000B85E0000}"/>
    <cellStyle name="40% - Accent3 2 2 70 12" xfId="24250" xr:uid="{00000000-0005-0000-0000-0000B95E0000}"/>
    <cellStyle name="40% - Accent3 2 2 70 13" xfId="24251" xr:uid="{00000000-0005-0000-0000-0000BA5E0000}"/>
    <cellStyle name="40% - Accent3 2 2 70 14" xfId="24252" xr:uid="{00000000-0005-0000-0000-0000BB5E0000}"/>
    <cellStyle name="40% - Accent3 2 2 70 15" xfId="24253" xr:uid="{00000000-0005-0000-0000-0000BC5E0000}"/>
    <cellStyle name="40% - Accent3 2 2 70 16" xfId="24254" xr:uid="{00000000-0005-0000-0000-0000BD5E0000}"/>
    <cellStyle name="40% - Accent3 2 2 70 17" xfId="24255" xr:uid="{00000000-0005-0000-0000-0000BE5E0000}"/>
    <cellStyle name="40% - Accent3 2 2 70 18" xfId="24256" xr:uid="{00000000-0005-0000-0000-0000BF5E0000}"/>
    <cellStyle name="40% - Accent3 2 2 70 19" xfId="24257" xr:uid="{00000000-0005-0000-0000-0000C05E0000}"/>
    <cellStyle name="40% - Accent3 2 2 70 2" xfId="24258" xr:uid="{00000000-0005-0000-0000-0000C15E0000}"/>
    <cellStyle name="40% - Accent3 2 2 70 3" xfId="24259" xr:uid="{00000000-0005-0000-0000-0000C25E0000}"/>
    <cellStyle name="40% - Accent3 2 2 70 4" xfId="24260" xr:uid="{00000000-0005-0000-0000-0000C35E0000}"/>
    <cellStyle name="40% - Accent3 2 2 70 5" xfId="24261" xr:uid="{00000000-0005-0000-0000-0000C45E0000}"/>
    <cellStyle name="40% - Accent3 2 2 70 6" xfId="24262" xr:uid="{00000000-0005-0000-0000-0000C55E0000}"/>
    <cellStyle name="40% - Accent3 2 2 70 7" xfId="24263" xr:uid="{00000000-0005-0000-0000-0000C65E0000}"/>
    <cellStyle name="40% - Accent3 2 2 70 8" xfId="24264" xr:uid="{00000000-0005-0000-0000-0000C75E0000}"/>
    <cellStyle name="40% - Accent3 2 2 70 9" xfId="24265" xr:uid="{00000000-0005-0000-0000-0000C85E0000}"/>
    <cellStyle name="40% - Accent3 2 2 71" xfId="24266" xr:uid="{00000000-0005-0000-0000-0000C95E0000}"/>
    <cellStyle name="40% - Accent3 2 2 71 10" xfId="24267" xr:uid="{00000000-0005-0000-0000-0000CA5E0000}"/>
    <cellStyle name="40% - Accent3 2 2 71 11" xfId="24268" xr:uid="{00000000-0005-0000-0000-0000CB5E0000}"/>
    <cellStyle name="40% - Accent3 2 2 71 12" xfId="24269" xr:uid="{00000000-0005-0000-0000-0000CC5E0000}"/>
    <cellStyle name="40% - Accent3 2 2 71 13" xfId="24270" xr:uid="{00000000-0005-0000-0000-0000CD5E0000}"/>
    <cellStyle name="40% - Accent3 2 2 71 14" xfId="24271" xr:uid="{00000000-0005-0000-0000-0000CE5E0000}"/>
    <cellStyle name="40% - Accent3 2 2 71 15" xfId="24272" xr:uid="{00000000-0005-0000-0000-0000CF5E0000}"/>
    <cellStyle name="40% - Accent3 2 2 71 16" xfId="24273" xr:uid="{00000000-0005-0000-0000-0000D05E0000}"/>
    <cellStyle name="40% - Accent3 2 2 71 17" xfId="24274" xr:uid="{00000000-0005-0000-0000-0000D15E0000}"/>
    <cellStyle name="40% - Accent3 2 2 71 18" xfId="24275" xr:uid="{00000000-0005-0000-0000-0000D25E0000}"/>
    <cellStyle name="40% - Accent3 2 2 71 19" xfId="24276" xr:uid="{00000000-0005-0000-0000-0000D35E0000}"/>
    <cellStyle name="40% - Accent3 2 2 71 2" xfId="24277" xr:uid="{00000000-0005-0000-0000-0000D45E0000}"/>
    <cellStyle name="40% - Accent3 2 2 71 3" xfId="24278" xr:uid="{00000000-0005-0000-0000-0000D55E0000}"/>
    <cellStyle name="40% - Accent3 2 2 71 4" xfId="24279" xr:uid="{00000000-0005-0000-0000-0000D65E0000}"/>
    <cellStyle name="40% - Accent3 2 2 71 5" xfId="24280" xr:uid="{00000000-0005-0000-0000-0000D75E0000}"/>
    <cellStyle name="40% - Accent3 2 2 71 6" xfId="24281" xr:uid="{00000000-0005-0000-0000-0000D85E0000}"/>
    <cellStyle name="40% - Accent3 2 2 71 7" xfId="24282" xr:uid="{00000000-0005-0000-0000-0000D95E0000}"/>
    <cellStyle name="40% - Accent3 2 2 71 8" xfId="24283" xr:uid="{00000000-0005-0000-0000-0000DA5E0000}"/>
    <cellStyle name="40% - Accent3 2 2 71 9" xfId="24284" xr:uid="{00000000-0005-0000-0000-0000DB5E0000}"/>
    <cellStyle name="40% - Accent3 2 2 72" xfId="24285" xr:uid="{00000000-0005-0000-0000-0000DC5E0000}"/>
    <cellStyle name="40% - Accent3 2 2 72 10" xfId="24286" xr:uid="{00000000-0005-0000-0000-0000DD5E0000}"/>
    <cellStyle name="40% - Accent3 2 2 72 11" xfId="24287" xr:uid="{00000000-0005-0000-0000-0000DE5E0000}"/>
    <cellStyle name="40% - Accent3 2 2 72 12" xfId="24288" xr:uid="{00000000-0005-0000-0000-0000DF5E0000}"/>
    <cellStyle name="40% - Accent3 2 2 72 13" xfId="24289" xr:uid="{00000000-0005-0000-0000-0000E05E0000}"/>
    <cellStyle name="40% - Accent3 2 2 72 14" xfId="24290" xr:uid="{00000000-0005-0000-0000-0000E15E0000}"/>
    <cellStyle name="40% - Accent3 2 2 72 15" xfId="24291" xr:uid="{00000000-0005-0000-0000-0000E25E0000}"/>
    <cellStyle name="40% - Accent3 2 2 72 16" xfId="24292" xr:uid="{00000000-0005-0000-0000-0000E35E0000}"/>
    <cellStyle name="40% - Accent3 2 2 72 17" xfId="24293" xr:uid="{00000000-0005-0000-0000-0000E45E0000}"/>
    <cellStyle name="40% - Accent3 2 2 72 18" xfId="24294" xr:uid="{00000000-0005-0000-0000-0000E55E0000}"/>
    <cellStyle name="40% - Accent3 2 2 72 19" xfId="24295" xr:uid="{00000000-0005-0000-0000-0000E65E0000}"/>
    <cellStyle name="40% - Accent3 2 2 72 2" xfId="24296" xr:uid="{00000000-0005-0000-0000-0000E75E0000}"/>
    <cellStyle name="40% - Accent3 2 2 72 3" xfId="24297" xr:uid="{00000000-0005-0000-0000-0000E85E0000}"/>
    <cellStyle name="40% - Accent3 2 2 72 4" xfId="24298" xr:uid="{00000000-0005-0000-0000-0000E95E0000}"/>
    <cellStyle name="40% - Accent3 2 2 72 5" xfId="24299" xr:uid="{00000000-0005-0000-0000-0000EA5E0000}"/>
    <cellStyle name="40% - Accent3 2 2 72 6" xfId="24300" xr:uid="{00000000-0005-0000-0000-0000EB5E0000}"/>
    <cellStyle name="40% - Accent3 2 2 72 7" xfId="24301" xr:uid="{00000000-0005-0000-0000-0000EC5E0000}"/>
    <cellStyle name="40% - Accent3 2 2 72 8" xfId="24302" xr:uid="{00000000-0005-0000-0000-0000ED5E0000}"/>
    <cellStyle name="40% - Accent3 2 2 72 9" xfId="24303" xr:uid="{00000000-0005-0000-0000-0000EE5E0000}"/>
    <cellStyle name="40% - Accent3 2 2 73" xfId="24304" xr:uid="{00000000-0005-0000-0000-0000EF5E0000}"/>
    <cellStyle name="40% - Accent3 2 2 73 10" xfId="24305" xr:uid="{00000000-0005-0000-0000-0000F05E0000}"/>
    <cellStyle name="40% - Accent3 2 2 73 11" xfId="24306" xr:uid="{00000000-0005-0000-0000-0000F15E0000}"/>
    <cellStyle name="40% - Accent3 2 2 73 12" xfId="24307" xr:uid="{00000000-0005-0000-0000-0000F25E0000}"/>
    <cellStyle name="40% - Accent3 2 2 73 13" xfId="24308" xr:uid="{00000000-0005-0000-0000-0000F35E0000}"/>
    <cellStyle name="40% - Accent3 2 2 73 14" xfId="24309" xr:uid="{00000000-0005-0000-0000-0000F45E0000}"/>
    <cellStyle name="40% - Accent3 2 2 73 15" xfId="24310" xr:uid="{00000000-0005-0000-0000-0000F55E0000}"/>
    <cellStyle name="40% - Accent3 2 2 73 16" xfId="24311" xr:uid="{00000000-0005-0000-0000-0000F65E0000}"/>
    <cellStyle name="40% - Accent3 2 2 73 17" xfId="24312" xr:uid="{00000000-0005-0000-0000-0000F75E0000}"/>
    <cellStyle name="40% - Accent3 2 2 73 18" xfId="24313" xr:uid="{00000000-0005-0000-0000-0000F85E0000}"/>
    <cellStyle name="40% - Accent3 2 2 73 19" xfId="24314" xr:uid="{00000000-0005-0000-0000-0000F95E0000}"/>
    <cellStyle name="40% - Accent3 2 2 73 2" xfId="24315" xr:uid="{00000000-0005-0000-0000-0000FA5E0000}"/>
    <cellStyle name="40% - Accent3 2 2 73 3" xfId="24316" xr:uid="{00000000-0005-0000-0000-0000FB5E0000}"/>
    <cellStyle name="40% - Accent3 2 2 73 4" xfId="24317" xr:uid="{00000000-0005-0000-0000-0000FC5E0000}"/>
    <cellStyle name="40% - Accent3 2 2 73 5" xfId="24318" xr:uid="{00000000-0005-0000-0000-0000FD5E0000}"/>
    <cellStyle name="40% - Accent3 2 2 73 6" xfId="24319" xr:uid="{00000000-0005-0000-0000-0000FE5E0000}"/>
    <cellStyle name="40% - Accent3 2 2 73 7" xfId="24320" xr:uid="{00000000-0005-0000-0000-0000FF5E0000}"/>
    <cellStyle name="40% - Accent3 2 2 73 8" xfId="24321" xr:uid="{00000000-0005-0000-0000-0000005F0000}"/>
    <cellStyle name="40% - Accent3 2 2 73 9" xfId="24322" xr:uid="{00000000-0005-0000-0000-0000015F0000}"/>
    <cellStyle name="40% - Accent3 2 2 74" xfId="24323" xr:uid="{00000000-0005-0000-0000-0000025F0000}"/>
    <cellStyle name="40% - Accent3 2 2 74 10" xfId="24324" xr:uid="{00000000-0005-0000-0000-0000035F0000}"/>
    <cellStyle name="40% - Accent3 2 2 74 11" xfId="24325" xr:uid="{00000000-0005-0000-0000-0000045F0000}"/>
    <cellStyle name="40% - Accent3 2 2 74 12" xfId="24326" xr:uid="{00000000-0005-0000-0000-0000055F0000}"/>
    <cellStyle name="40% - Accent3 2 2 74 13" xfId="24327" xr:uid="{00000000-0005-0000-0000-0000065F0000}"/>
    <cellStyle name="40% - Accent3 2 2 74 14" xfId="24328" xr:uid="{00000000-0005-0000-0000-0000075F0000}"/>
    <cellStyle name="40% - Accent3 2 2 74 15" xfId="24329" xr:uid="{00000000-0005-0000-0000-0000085F0000}"/>
    <cellStyle name="40% - Accent3 2 2 74 16" xfId="24330" xr:uid="{00000000-0005-0000-0000-0000095F0000}"/>
    <cellStyle name="40% - Accent3 2 2 74 17" xfId="24331" xr:uid="{00000000-0005-0000-0000-00000A5F0000}"/>
    <cellStyle name="40% - Accent3 2 2 74 18" xfId="24332" xr:uid="{00000000-0005-0000-0000-00000B5F0000}"/>
    <cellStyle name="40% - Accent3 2 2 74 19" xfId="24333" xr:uid="{00000000-0005-0000-0000-00000C5F0000}"/>
    <cellStyle name="40% - Accent3 2 2 74 2" xfId="24334" xr:uid="{00000000-0005-0000-0000-00000D5F0000}"/>
    <cellStyle name="40% - Accent3 2 2 74 3" xfId="24335" xr:uid="{00000000-0005-0000-0000-00000E5F0000}"/>
    <cellStyle name="40% - Accent3 2 2 74 4" xfId="24336" xr:uid="{00000000-0005-0000-0000-00000F5F0000}"/>
    <cellStyle name="40% - Accent3 2 2 74 5" xfId="24337" xr:uid="{00000000-0005-0000-0000-0000105F0000}"/>
    <cellStyle name="40% - Accent3 2 2 74 6" xfId="24338" xr:uid="{00000000-0005-0000-0000-0000115F0000}"/>
    <cellStyle name="40% - Accent3 2 2 74 7" xfId="24339" xr:uid="{00000000-0005-0000-0000-0000125F0000}"/>
    <cellStyle name="40% - Accent3 2 2 74 8" xfId="24340" xr:uid="{00000000-0005-0000-0000-0000135F0000}"/>
    <cellStyle name="40% - Accent3 2 2 74 9" xfId="24341" xr:uid="{00000000-0005-0000-0000-0000145F0000}"/>
    <cellStyle name="40% - Accent3 2 2 75" xfId="24342" xr:uid="{00000000-0005-0000-0000-0000155F0000}"/>
    <cellStyle name="40% - Accent3 2 2 75 10" xfId="24343" xr:uid="{00000000-0005-0000-0000-0000165F0000}"/>
    <cellStyle name="40% - Accent3 2 2 75 11" xfId="24344" xr:uid="{00000000-0005-0000-0000-0000175F0000}"/>
    <cellStyle name="40% - Accent3 2 2 75 12" xfId="24345" xr:uid="{00000000-0005-0000-0000-0000185F0000}"/>
    <cellStyle name="40% - Accent3 2 2 75 13" xfId="24346" xr:uid="{00000000-0005-0000-0000-0000195F0000}"/>
    <cellStyle name="40% - Accent3 2 2 75 14" xfId="24347" xr:uid="{00000000-0005-0000-0000-00001A5F0000}"/>
    <cellStyle name="40% - Accent3 2 2 75 15" xfId="24348" xr:uid="{00000000-0005-0000-0000-00001B5F0000}"/>
    <cellStyle name="40% - Accent3 2 2 75 16" xfId="24349" xr:uid="{00000000-0005-0000-0000-00001C5F0000}"/>
    <cellStyle name="40% - Accent3 2 2 75 17" xfId="24350" xr:uid="{00000000-0005-0000-0000-00001D5F0000}"/>
    <cellStyle name="40% - Accent3 2 2 75 18" xfId="24351" xr:uid="{00000000-0005-0000-0000-00001E5F0000}"/>
    <cellStyle name="40% - Accent3 2 2 75 19" xfId="24352" xr:uid="{00000000-0005-0000-0000-00001F5F0000}"/>
    <cellStyle name="40% - Accent3 2 2 75 2" xfId="24353" xr:uid="{00000000-0005-0000-0000-0000205F0000}"/>
    <cellStyle name="40% - Accent3 2 2 75 3" xfId="24354" xr:uid="{00000000-0005-0000-0000-0000215F0000}"/>
    <cellStyle name="40% - Accent3 2 2 75 4" xfId="24355" xr:uid="{00000000-0005-0000-0000-0000225F0000}"/>
    <cellStyle name="40% - Accent3 2 2 75 5" xfId="24356" xr:uid="{00000000-0005-0000-0000-0000235F0000}"/>
    <cellStyle name="40% - Accent3 2 2 75 6" xfId="24357" xr:uid="{00000000-0005-0000-0000-0000245F0000}"/>
    <cellStyle name="40% - Accent3 2 2 75 7" xfId="24358" xr:uid="{00000000-0005-0000-0000-0000255F0000}"/>
    <cellStyle name="40% - Accent3 2 2 75 8" xfId="24359" xr:uid="{00000000-0005-0000-0000-0000265F0000}"/>
    <cellStyle name="40% - Accent3 2 2 75 9" xfId="24360" xr:uid="{00000000-0005-0000-0000-0000275F0000}"/>
    <cellStyle name="40% - Accent3 2 2 76" xfId="24361" xr:uid="{00000000-0005-0000-0000-0000285F0000}"/>
    <cellStyle name="40% - Accent3 2 2 77" xfId="24362" xr:uid="{00000000-0005-0000-0000-0000295F0000}"/>
    <cellStyle name="40% - Accent3 2 2 78" xfId="24363" xr:uid="{00000000-0005-0000-0000-00002A5F0000}"/>
    <cellStyle name="40% - Accent3 2 2 79" xfId="24364" xr:uid="{00000000-0005-0000-0000-00002B5F0000}"/>
    <cellStyle name="40% - Accent3 2 2 8" xfId="24365" xr:uid="{00000000-0005-0000-0000-00002C5F0000}"/>
    <cellStyle name="40% - Accent3 2 2 8 10" xfId="24366" xr:uid="{00000000-0005-0000-0000-00002D5F0000}"/>
    <cellStyle name="40% - Accent3 2 2 8 11" xfId="24367" xr:uid="{00000000-0005-0000-0000-00002E5F0000}"/>
    <cellStyle name="40% - Accent3 2 2 8 12" xfId="24368" xr:uid="{00000000-0005-0000-0000-00002F5F0000}"/>
    <cellStyle name="40% - Accent3 2 2 8 13" xfId="24369" xr:uid="{00000000-0005-0000-0000-0000305F0000}"/>
    <cellStyle name="40% - Accent3 2 2 8 14" xfId="24370" xr:uid="{00000000-0005-0000-0000-0000315F0000}"/>
    <cellStyle name="40% - Accent3 2 2 8 15" xfId="24371" xr:uid="{00000000-0005-0000-0000-0000325F0000}"/>
    <cellStyle name="40% - Accent3 2 2 8 16" xfId="24372" xr:uid="{00000000-0005-0000-0000-0000335F0000}"/>
    <cellStyle name="40% - Accent3 2 2 8 17" xfId="24373" xr:uid="{00000000-0005-0000-0000-0000345F0000}"/>
    <cellStyle name="40% - Accent3 2 2 8 18" xfId="24374" xr:uid="{00000000-0005-0000-0000-0000355F0000}"/>
    <cellStyle name="40% - Accent3 2 2 8 19" xfId="24375" xr:uid="{00000000-0005-0000-0000-0000365F0000}"/>
    <cellStyle name="40% - Accent3 2 2 8 2" xfId="24376" xr:uid="{00000000-0005-0000-0000-0000375F0000}"/>
    <cellStyle name="40% - Accent3 2 2 8 3" xfId="24377" xr:uid="{00000000-0005-0000-0000-0000385F0000}"/>
    <cellStyle name="40% - Accent3 2 2 8 4" xfId="24378" xr:uid="{00000000-0005-0000-0000-0000395F0000}"/>
    <cellStyle name="40% - Accent3 2 2 8 5" xfId="24379" xr:uid="{00000000-0005-0000-0000-00003A5F0000}"/>
    <cellStyle name="40% - Accent3 2 2 8 6" xfId="24380" xr:uid="{00000000-0005-0000-0000-00003B5F0000}"/>
    <cellStyle name="40% - Accent3 2 2 8 7" xfId="24381" xr:uid="{00000000-0005-0000-0000-00003C5F0000}"/>
    <cellStyle name="40% - Accent3 2 2 8 8" xfId="24382" xr:uid="{00000000-0005-0000-0000-00003D5F0000}"/>
    <cellStyle name="40% - Accent3 2 2 8 9" xfId="24383" xr:uid="{00000000-0005-0000-0000-00003E5F0000}"/>
    <cellStyle name="40% - Accent3 2 2 80" xfId="24384" xr:uid="{00000000-0005-0000-0000-00003F5F0000}"/>
    <cellStyle name="40% - Accent3 2 2 81" xfId="24385" xr:uid="{00000000-0005-0000-0000-0000405F0000}"/>
    <cellStyle name="40% - Accent3 2 2 82" xfId="24386" xr:uid="{00000000-0005-0000-0000-0000415F0000}"/>
    <cellStyle name="40% - Accent3 2 2 83" xfId="24387" xr:uid="{00000000-0005-0000-0000-0000425F0000}"/>
    <cellStyle name="40% - Accent3 2 2 84" xfId="24388" xr:uid="{00000000-0005-0000-0000-0000435F0000}"/>
    <cellStyle name="40% - Accent3 2 2 85" xfId="24389" xr:uid="{00000000-0005-0000-0000-0000445F0000}"/>
    <cellStyle name="40% - Accent3 2 2 86" xfId="24390" xr:uid="{00000000-0005-0000-0000-0000455F0000}"/>
    <cellStyle name="40% - Accent3 2 2 87" xfId="24391" xr:uid="{00000000-0005-0000-0000-0000465F0000}"/>
    <cellStyle name="40% - Accent3 2 2 88" xfId="24392" xr:uid="{00000000-0005-0000-0000-0000475F0000}"/>
    <cellStyle name="40% - Accent3 2 2 89" xfId="24393" xr:uid="{00000000-0005-0000-0000-0000485F0000}"/>
    <cellStyle name="40% - Accent3 2 2 9" xfId="24394" xr:uid="{00000000-0005-0000-0000-0000495F0000}"/>
    <cellStyle name="40% - Accent3 2 2 9 10" xfId="24395" xr:uid="{00000000-0005-0000-0000-00004A5F0000}"/>
    <cellStyle name="40% - Accent3 2 2 9 11" xfId="24396" xr:uid="{00000000-0005-0000-0000-00004B5F0000}"/>
    <cellStyle name="40% - Accent3 2 2 9 12" xfId="24397" xr:uid="{00000000-0005-0000-0000-00004C5F0000}"/>
    <cellStyle name="40% - Accent3 2 2 9 13" xfId="24398" xr:uid="{00000000-0005-0000-0000-00004D5F0000}"/>
    <cellStyle name="40% - Accent3 2 2 9 14" xfId="24399" xr:uid="{00000000-0005-0000-0000-00004E5F0000}"/>
    <cellStyle name="40% - Accent3 2 2 9 15" xfId="24400" xr:uid="{00000000-0005-0000-0000-00004F5F0000}"/>
    <cellStyle name="40% - Accent3 2 2 9 16" xfId="24401" xr:uid="{00000000-0005-0000-0000-0000505F0000}"/>
    <cellStyle name="40% - Accent3 2 2 9 17" xfId="24402" xr:uid="{00000000-0005-0000-0000-0000515F0000}"/>
    <cellStyle name="40% - Accent3 2 2 9 18" xfId="24403" xr:uid="{00000000-0005-0000-0000-0000525F0000}"/>
    <cellStyle name="40% - Accent3 2 2 9 19" xfId="24404" xr:uid="{00000000-0005-0000-0000-0000535F0000}"/>
    <cellStyle name="40% - Accent3 2 2 9 2" xfId="24405" xr:uid="{00000000-0005-0000-0000-0000545F0000}"/>
    <cellStyle name="40% - Accent3 2 2 9 3" xfId="24406" xr:uid="{00000000-0005-0000-0000-0000555F0000}"/>
    <cellStyle name="40% - Accent3 2 2 9 4" xfId="24407" xr:uid="{00000000-0005-0000-0000-0000565F0000}"/>
    <cellStyle name="40% - Accent3 2 2 9 5" xfId="24408" xr:uid="{00000000-0005-0000-0000-0000575F0000}"/>
    <cellStyle name="40% - Accent3 2 2 9 6" xfId="24409" xr:uid="{00000000-0005-0000-0000-0000585F0000}"/>
    <cellStyle name="40% - Accent3 2 2 9 7" xfId="24410" xr:uid="{00000000-0005-0000-0000-0000595F0000}"/>
    <cellStyle name="40% - Accent3 2 2 9 8" xfId="24411" xr:uid="{00000000-0005-0000-0000-00005A5F0000}"/>
    <cellStyle name="40% - Accent3 2 2 9 9" xfId="24412" xr:uid="{00000000-0005-0000-0000-00005B5F0000}"/>
    <cellStyle name="40% - Accent3 2 2 90" xfId="24413" xr:uid="{00000000-0005-0000-0000-00005C5F0000}"/>
    <cellStyle name="40% - Accent3 2 2 91" xfId="24414" xr:uid="{00000000-0005-0000-0000-00005D5F0000}"/>
    <cellStyle name="40% - Accent3 2 2 92" xfId="24415" xr:uid="{00000000-0005-0000-0000-00005E5F0000}"/>
    <cellStyle name="40% - Accent3 2 2 93" xfId="24416" xr:uid="{00000000-0005-0000-0000-00005F5F0000}"/>
    <cellStyle name="40% - Accent3 2 20" xfId="24417" xr:uid="{00000000-0005-0000-0000-0000605F0000}"/>
    <cellStyle name="40% - Accent3 2 20 10" xfId="24418" xr:uid="{00000000-0005-0000-0000-0000615F0000}"/>
    <cellStyle name="40% - Accent3 2 20 11" xfId="24419" xr:uid="{00000000-0005-0000-0000-0000625F0000}"/>
    <cellStyle name="40% - Accent3 2 20 12" xfId="24420" xr:uid="{00000000-0005-0000-0000-0000635F0000}"/>
    <cellStyle name="40% - Accent3 2 20 13" xfId="24421" xr:uid="{00000000-0005-0000-0000-0000645F0000}"/>
    <cellStyle name="40% - Accent3 2 20 14" xfId="24422" xr:uid="{00000000-0005-0000-0000-0000655F0000}"/>
    <cellStyle name="40% - Accent3 2 20 15" xfId="24423" xr:uid="{00000000-0005-0000-0000-0000665F0000}"/>
    <cellStyle name="40% - Accent3 2 20 16" xfId="24424" xr:uid="{00000000-0005-0000-0000-0000675F0000}"/>
    <cellStyle name="40% - Accent3 2 20 17" xfId="24425" xr:uid="{00000000-0005-0000-0000-0000685F0000}"/>
    <cellStyle name="40% - Accent3 2 20 18" xfId="24426" xr:uid="{00000000-0005-0000-0000-0000695F0000}"/>
    <cellStyle name="40% - Accent3 2 20 19" xfId="24427" xr:uid="{00000000-0005-0000-0000-00006A5F0000}"/>
    <cellStyle name="40% - Accent3 2 20 2" xfId="24428" xr:uid="{00000000-0005-0000-0000-00006B5F0000}"/>
    <cellStyle name="40% - Accent3 2 20 3" xfId="24429" xr:uid="{00000000-0005-0000-0000-00006C5F0000}"/>
    <cellStyle name="40% - Accent3 2 20 4" xfId="24430" xr:uid="{00000000-0005-0000-0000-00006D5F0000}"/>
    <cellStyle name="40% - Accent3 2 20 5" xfId="24431" xr:uid="{00000000-0005-0000-0000-00006E5F0000}"/>
    <cellStyle name="40% - Accent3 2 20 6" xfId="24432" xr:uid="{00000000-0005-0000-0000-00006F5F0000}"/>
    <cellStyle name="40% - Accent3 2 20 7" xfId="24433" xr:uid="{00000000-0005-0000-0000-0000705F0000}"/>
    <cellStyle name="40% - Accent3 2 20 8" xfId="24434" xr:uid="{00000000-0005-0000-0000-0000715F0000}"/>
    <cellStyle name="40% - Accent3 2 20 9" xfId="24435" xr:uid="{00000000-0005-0000-0000-0000725F0000}"/>
    <cellStyle name="40% - Accent3 2 21" xfId="24436" xr:uid="{00000000-0005-0000-0000-0000735F0000}"/>
    <cellStyle name="40% - Accent3 2 21 10" xfId="24437" xr:uid="{00000000-0005-0000-0000-0000745F0000}"/>
    <cellStyle name="40% - Accent3 2 21 11" xfId="24438" xr:uid="{00000000-0005-0000-0000-0000755F0000}"/>
    <cellStyle name="40% - Accent3 2 21 12" xfId="24439" xr:uid="{00000000-0005-0000-0000-0000765F0000}"/>
    <cellStyle name="40% - Accent3 2 21 13" xfId="24440" xr:uid="{00000000-0005-0000-0000-0000775F0000}"/>
    <cellStyle name="40% - Accent3 2 21 14" xfId="24441" xr:uid="{00000000-0005-0000-0000-0000785F0000}"/>
    <cellStyle name="40% - Accent3 2 21 15" xfId="24442" xr:uid="{00000000-0005-0000-0000-0000795F0000}"/>
    <cellStyle name="40% - Accent3 2 21 16" xfId="24443" xr:uid="{00000000-0005-0000-0000-00007A5F0000}"/>
    <cellStyle name="40% - Accent3 2 21 17" xfId="24444" xr:uid="{00000000-0005-0000-0000-00007B5F0000}"/>
    <cellStyle name="40% - Accent3 2 21 18" xfId="24445" xr:uid="{00000000-0005-0000-0000-00007C5F0000}"/>
    <cellStyle name="40% - Accent3 2 21 19" xfId="24446" xr:uid="{00000000-0005-0000-0000-00007D5F0000}"/>
    <cellStyle name="40% - Accent3 2 21 2" xfId="24447" xr:uid="{00000000-0005-0000-0000-00007E5F0000}"/>
    <cellStyle name="40% - Accent3 2 21 3" xfId="24448" xr:uid="{00000000-0005-0000-0000-00007F5F0000}"/>
    <cellStyle name="40% - Accent3 2 21 4" xfId="24449" xr:uid="{00000000-0005-0000-0000-0000805F0000}"/>
    <cellStyle name="40% - Accent3 2 21 5" xfId="24450" xr:uid="{00000000-0005-0000-0000-0000815F0000}"/>
    <cellStyle name="40% - Accent3 2 21 6" xfId="24451" xr:uid="{00000000-0005-0000-0000-0000825F0000}"/>
    <cellStyle name="40% - Accent3 2 21 7" xfId="24452" xr:uid="{00000000-0005-0000-0000-0000835F0000}"/>
    <cellStyle name="40% - Accent3 2 21 8" xfId="24453" xr:uid="{00000000-0005-0000-0000-0000845F0000}"/>
    <cellStyle name="40% - Accent3 2 21 9" xfId="24454" xr:uid="{00000000-0005-0000-0000-0000855F0000}"/>
    <cellStyle name="40% - Accent3 2 22" xfId="24455" xr:uid="{00000000-0005-0000-0000-0000865F0000}"/>
    <cellStyle name="40% - Accent3 2 22 10" xfId="24456" xr:uid="{00000000-0005-0000-0000-0000875F0000}"/>
    <cellStyle name="40% - Accent3 2 22 11" xfId="24457" xr:uid="{00000000-0005-0000-0000-0000885F0000}"/>
    <cellStyle name="40% - Accent3 2 22 12" xfId="24458" xr:uid="{00000000-0005-0000-0000-0000895F0000}"/>
    <cellStyle name="40% - Accent3 2 22 13" xfId="24459" xr:uid="{00000000-0005-0000-0000-00008A5F0000}"/>
    <cellStyle name="40% - Accent3 2 22 14" xfId="24460" xr:uid="{00000000-0005-0000-0000-00008B5F0000}"/>
    <cellStyle name="40% - Accent3 2 22 15" xfId="24461" xr:uid="{00000000-0005-0000-0000-00008C5F0000}"/>
    <cellStyle name="40% - Accent3 2 22 16" xfId="24462" xr:uid="{00000000-0005-0000-0000-00008D5F0000}"/>
    <cellStyle name="40% - Accent3 2 22 17" xfId="24463" xr:uid="{00000000-0005-0000-0000-00008E5F0000}"/>
    <cellStyle name="40% - Accent3 2 22 18" xfId="24464" xr:uid="{00000000-0005-0000-0000-00008F5F0000}"/>
    <cellStyle name="40% - Accent3 2 22 19" xfId="24465" xr:uid="{00000000-0005-0000-0000-0000905F0000}"/>
    <cellStyle name="40% - Accent3 2 22 2" xfId="24466" xr:uid="{00000000-0005-0000-0000-0000915F0000}"/>
    <cellStyle name="40% - Accent3 2 22 3" xfId="24467" xr:uid="{00000000-0005-0000-0000-0000925F0000}"/>
    <cellStyle name="40% - Accent3 2 22 4" xfId="24468" xr:uid="{00000000-0005-0000-0000-0000935F0000}"/>
    <cellStyle name="40% - Accent3 2 22 5" xfId="24469" xr:uid="{00000000-0005-0000-0000-0000945F0000}"/>
    <cellStyle name="40% - Accent3 2 22 6" xfId="24470" xr:uid="{00000000-0005-0000-0000-0000955F0000}"/>
    <cellStyle name="40% - Accent3 2 22 7" xfId="24471" xr:uid="{00000000-0005-0000-0000-0000965F0000}"/>
    <cellStyle name="40% - Accent3 2 22 8" xfId="24472" xr:uid="{00000000-0005-0000-0000-0000975F0000}"/>
    <cellStyle name="40% - Accent3 2 22 9" xfId="24473" xr:uid="{00000000-0005-0000-0000-0000985F0000}"/>
    <cellStyle name="40% - Accent3 2 23" xfId="24474" xr:uid="{00000000-0005-0000-0000-0000995F0000}"/>
    <cellStyle name="40% - Accent3 2 23 10" xfId="24475" xr:uid="{00000000-0005-0000-0000-00009A5F0000}"/>
    <cellStyle name="40% - Accent3 2 23 11" xfId="24476" xr:uid="{00000000-0005-0000-0000-00009B5F0000}"/>
    <cellStyle name="40% - Accent3 2 23 12" xfId="24477" xr:uid="{00000000-0005-0000-0000-00009C5F0000}"/>
    <cellStyle name="40% - Accent3 2 23 13" xfId="24478" xr:uid="{00000000-0005-0000-0000-00009D5F0000}"/>
    <cellStyle name="40% - Accent3 2 23 14" xfId="24479" xr:uid="{00000000-0005-0000-0000-00009E5F0000}"/>
    <cellStyle name="40% - Accent3 2 23 15" xfId="24480" xr:uid="{00000000-0005-0000-0000-00009F5F0000}"/>
    <cellStyle name="40% - Accent3 2 23 16" xfId="24481" xr:uid="{00000000-0005-0000-0000-0000A05F0000}"/>
    <cellStyle name="40% - Accent3 2 23 17" xfId="24482" xr:uid="{00000000-0005-0000-0000-0000A15F0000}"/>
    <cellStyle name="40% - Accent3 2 23 18" xfId="24483" xr:uid="{00000000-0005-0000-0000-0000A25F0000}"/>
    <cellStyle name="40% - Accent3 2 23 19" xfId="24484" xr:uid="{00000000-0005-0000-0000-0000A35F0000}"/>
    <cellStyle name="40% - Accent3 2 23 2" xfId="24485" xr:uid="{00000000-0005-0000-0000-0000A45F0000}"/>
    <cellStyle name="40% - Accent3 2 23 3" xfId="24486" xr:uid="{00000000-0005-0000-0000-0000A55F0000}"/>
    <cellStyle name="40% - Accent3 2 23 4" xfId="24487" xr:uid="{00000000-0005-0000-0000-0000A65F0000}"/>
    <cellStyle name="40% - Accent3 2 23 5" xfId="24488" xr:uid="{00000000-0005-0000-0000-0000A75F0000}"/>
    <cellStyle name="40% - Accent3 2 23 6" xfId="24489" xr:uid="{00000000-0005-0000-0000-0000A85F0000}"/>
    <cellStyle name="40% - Accent3 2 23 7" xfId="24490" xr:uid="{00000000-0005-0000-0000-0000A95F0000}"/>
    <cellStyle name="40% - Accent3 2 23 8" xfId="24491" xr:uid="{00000000-0005-0000-0000-0000AA5F0000}"/>
    <cellStyle name="40% - Accent3 2 23 9" xfId="24492" xr:uid="{00000000-0005-0000-0000-0000AB5F0000}"/>
    <cellStyle name="40% - Accent3 2 24" xfId="24493" xr:uid="{00000000-0005-0000-0000-0000AC5F0000}"/>
    <cellStyle name="40% - Accent3 2 24 10" xfId="24494" xr:uid="{00000000-0005-0000-0000-0000AD5F0000}"/>
    <cellStyle name="40% - Accent3 2 24 11" xfId="24495" xr:uid="{00000000-0005-0000-0000-0000AE5F0000}"/>
    <cellStyle name="40% - Accent3 2 24 12" xfId="24496" xr:uid="{00000000-0005-0000-0000-0000AF5F0000}"/>
    <cellStyle name="40% - Accent3 2 24 13" xfId="24497" xr:uid="{00000000-0005-0000-0000-0000B05F0000}"/>
    <cellStyle name="40% - Accent3 2 24 14" xfId="24498" xr:uid="{00000000-0005-0000-0000-0000B15F0000}"/>
    <cellStyle name="40% - Accent3 2 24 15" xfId="24499" xr:uid="{00000000-0005-0000-0000-0000B25F0000}"/>
    <cellStyle name="40% - Accent3 2 24 16" xfId="24500" xr:uid="{00000000-0005-0000-0000-0000B35F0000}"/>
    <cellStyle name="40% - Accent3 2 24 17" xfId="24501" xr:uid="{00000000-0005-0000-0000-0000B45F0000}"/>
    <cellStyle name="40% - Accent3 2 24 18" xfId="24502" xr:uid="{00000000-0005-0000-0000-0000B55F0000}"/>
    <cellStyle name="40% - Accent3 2 24 19" xfId="24503" xr:uid="{00000000-0005-0000-0000-0000B65F0000}"/>
    <cellStyle name="40% - Accent3 2 24 2" xfId="24504" xr:uid="{00000000-0005-0000-0000-0000B75F0000}"/>
    <cellStyle name="40% - Accent3 2 24 3" xfId="24505" xr:uid="{00000000-0005-0000-0000-0000B85F0000}"/>
    <cellStyle name="40% - Accent3 2 24 4" xfId="24506" xr:uid="{00000000-0005-0000-0000-0000B95F0000}"/>
    <cellStyle name="40% - Accent3 2 24 5" xfId="24507" xr:uid="{00000000-0005-0000-0000-0000BA5F0000}"/>
    <cellStyle name="40% - Accent3 2 24 6" xfId="24508" xr:uid="{00000000-0005-0000-0000-0000BB5F0000}"/>
    <cellStyle name="40% - Accent3 2 24 7" xfId="24509" xr:uid="{00000000-0005-0000-0000-0000BC5F0000}"/>
    <cellStyle name="40% - Accent3 2 24 8" xfId="24510" xr:uid="{00000000-0005-0000-0000-0000BD5F0000}"/>
    <cellStyle name="40% - Accent3 2 24 9" xfId="24511" xr:uid="{00000000-0005-0000-0000-0000BE5F0000}"/>
    <cellStyle name="40% - Accent3 2 25" xfId="24512" xr:uid="{00000000-0005-0000-0000-0000BF5F0000}"/>
    <cellStyle name="40% - Accent3 2 25 10" xfId="24513" xr:uid="{00000000-0005-0000-0000-0000C05F0000}"/>
    <cellStyle name="40% - Accent3 2 25 11" xfId="24514" xr:uid="{00000000-0005-0000-0000-0000C15F0000}"/>
    <cellStyle name="40% - Accent3 2 25 12" xfId="24515" xr:uid="{00000000-0005-0000-0000-0000C25F0000}"/>
    <cellStyle name="40% - Accent3 2 25 13" xfId="24516" xr:uid="{00000000-0005-0000-0000-0000C35F0000}"/>
    <cellStyle name="40% - Accent3 2 25 14" xfId="24517" xr:uid="{00000000-0005-0000-0000-0000C45F0000}"/>
    <cellStyle name="40% - Accent3 2 25 15" xfId="24518" xr:uid="{00000000-0005-0000-0000-0000C55F0000}"/>
    <cellStyle name="40% - Accent3 2 25 16" xfId="24519" xr:uid="{00000000-0005-0000-0000-0000C65F0000}"/>
    <cellStyle name="40% - Accent3 2 25 17" xfId="24520" xr:uid="{00000000-0005-0000-0000-0000C75F0000}"/>
    <cellStyle name="40% - Accent3 2 25 18" xfId="24521" xr:uid="{00000000-0005-0000-0000-0000C85F0000}"/>
    <cellStyle name="40% - Accent3 2 25 19" xfId="24522" xr:uid="{00000000-0005-0000-0000-0000C95F0000}"/>
    <cellStyle name="40% - Accent3 2 25 2" xfId="24523" xr:uid="{00000000-0005-0000-0000-0000CA5F0000}"/>
    <cellStyle name="40% - Accent3 2 25 3" xfId="24524" xr:uid="{00000000-0005-0000-0000-0000CB5F0000}"/>
    <cellStyle name="40% - Accent3 2 25 4" xfId="24525" xr:uid="{00000000-0005-0000-0000-0000CC5F0000}"/>
    <cellStyle name="40% - Accent3 2 25 5" xfId="24526" xr:uid="{00000000-0005-0000-0000-0000CD5F0000}"/>
    <cellStyle name="40% - Accent3 2 25 6" xfId="24527" xr:uid="{00000000-0005-0000-0000-0000CE5F0000}"/>
    <cellStyle name="40% - Accent3 2 25 7" xfId="24528" xr:uid="{00000000-0005-0000-0000-0000CF5F0000}"/>
    <cellStyle name="40% - Accent3 2 25 8" xfId="24529" xr:uid="{00000000-0005-0000-0000-0000D05F0000}"/>
    <cellStyle name="40% - Accent3 2 25 9" xfId="24530" xr:uid="{00000000-0005-0000-0000-0000D15F0000}"/>
    <cellStyle name="40% - Accent3 2 26" xfId="24531" xr:uid="{00000000-0005-0000-0000-0000D25F0000}"/>
    <cellStyle name="40% - Accent3 2 26 10" xfId="24532" xr:uid="{00000000-0005-0000-0000-0000D35F0000}"/>
    <cellStyle name="40% - Accent3 2 26 11" xfId="24533" xr:uid="{00000000-0005-0000-0000-0000D45F0000}"/>
    <cellStyle name="40% - Accent3 2 26 12" xfId="24534" xr:uid="{00000000-0005-0000-0000-0000D55F0000}"/>
    <cellStyle name="40% - Accent3 2 26 13" xfId="24535" xr:uid="{00000000-0005-0000-0000-0000D65F0000}"/>
    <cellStyle name="40% - Accent3 2 26 14" xfId="24536" xr:uid="{00000000-0005-0000-0000-0000D75F0000}"/>
    <cellStyle name="40% - Accent3 2 26 15" xfId="24537" xr:uid="{00000000-0005-0000-0000-0000D85F0000}"/>
    <cellStyle name="40% - Accent3 2 26 16" xfId="24538" xr:uid="{00000000-0005-0000-0000-0000D95F0000}"/>
    <cellStyle name="40% - Accent3 2 26 17" xfId="24539" xr:uid="{00000000-0005-0000-0000-0000DA5F0000}"/>
    <cellStyle name="40% - Accent3 2 26 18" xfId="24540" xr:uid="{00000000-0005-0000-0000-0000DB5F0000}"/>
    <cellStyle name="40% - Accent3 2 26 19" xfId="24541" xr:uid="{00000000-0005-0000-0000-0000DC5F0000}"/>
    <cellStyle name="40% - Accent3 2 26 2" xfId="24542" xr:uid="{00000000-0005-0000-0000-0000DD5F0000}"/>
    <cellStyle name="40% - Accent3 2 26 3" xfId="24543" xr:uid="{00000000-0005-0000-0000-0000DE5F0000}"/>
    <cellStyle name="40% - Accent3 2 26 4" xfId="24544" xr:uid="{00000000-0005-0000-0000-0000DF5F0000}"/>
    <cellStyle name="40% - Accent3 2 26 5" xfId="24545" xr:uid="{00000000-0005-0000-0000-0000E05F0000}"/>
    <cellStyle name="40% - Accent3 2 26 6" xfId="24546" xr:uid="{00000000-0005-0000-0000-0000E15F0000}"/>
    <cellStyle name="40% - Accent3 2 26 7" xfId="24547" xr:uid="{00000000-0005-0000-0000-0000E25F0000}"/>
    <cellStyle name="40% - Accent3 2 26 8" xfId="24548" xr:uid="{00000000-0005-0000-0000-0000E35F0000}"/>
    <cellStyle name="40% - Accent3 2 26 9" xfId="24549" xr:uid="{00000000-0005-0000-0000-0000E45F0000}"/>
    <cellStyle name="40% - Accent3 2 27" xfId="24550" xr:uid="{00000000-0005-0000-0000-0000E55F0000}"/>
    <cellStyle name="40% - Accent3 2 27 10" xfId="24551" xr:uid="{00000000-0005-0000-0000-0000E65F0000}"/>
    <cellStyle name="40% - Accent3 2 27 11" xfId="24552" xr:uid="{00000000-0005-0000-0000-0000E75F0000}"/>
    <cellStyle name="40% - Accent3 2 27 12" xfId="24553" xr:uid="{00000000-0005-0000-0000-0000E85F0000}"/>
    <cellStyle name="40% - Accent3 2 27 13" xfId="24554" xr:uid="{00000000-0005-0000-0000-0000E95F0000}"/>
    <cellStyle name="40% - Accent3 2 27 14" xfId="24555" xr:uid="{00000000-0005-0000-0000-0000EA5F0000}"/>
    <cellStyle name="40% - Accent3 2 27 15" xfId="24556" xr:uid="{00000000-0005-0000-0000-0000EB5F0000}"/>
    <cellStyle name="40% - Accent3 2 27 16" xfId="24557" xr:uid="{00000000-0005-0000-0000-0000EC5F0000}"/>
    <cellStyle name="40% - Accent3 2 27 17" xfId="24558" xr:uid="{00000000-0005-0000-0000-0000ED5F0000}"/>
    <cellStyle name="40% - Accent3 2 27 18" xfId="24559" xr:uid="{00000000-0005-0000-0000-0000EE5F0000}"/>
    <cellStyle name="40% - Accent3 2 27 19" xfId="24560" xr:uid="{00000000-0005-0000-0000-0000EF5F0000}"/>
    <cellStyle name="40% - Accent3 2 27 2" xfId="24561" xr:uid="{00000000-0005-0000-0000-0000F05F0000}"/>
    <cellStyle name="40% - Accent3 2 27 3" xfId="24562" xr:uid="{00000000-0005-0000-0000-0000F15F0000}"/>
    <cellStyle name="40% - Accent3 2 27 4" xfId="24563" xr:uid="{00000000-0005-0000-0000-0000F25F0000}"/>
    <cellStyle name="40% - Accent3 2 27 5" xfId="24564" xr:uid="{00000000-0005-0000-0000-0000F35F0000}"/>
    <cellStyle name="40% - Accent3 2 27 6" xfId="24565" xr:uid="{00000000-0005-0000-0000-0000F45F0000}"/>
    <cellStyle name="40% - Accent3 2 27 7" xfId="24566" xr:uid="{00000000-0005-0000-0000-0000F55F0000}"/>
    <cellStyle name="40% - Accent3 2 27 8" xfId="24567" xr:uid="{00000000-0005-0000-0000-0000F65F0000}"/>
    <cellStyle name="40% - Accent3 2 27 9" xfId="24568" xr:uid="{00000000-0005-0000-0000-0000F75F0000}"/>
    <cellStyle name="40% - Accent3 2 28" xfId="24569" xr:uid="{00000000-0005-0000-0000-0000F85F0000}"/>
    <cellStyle name="40% - Accent3 2 28 10" xfId="24570" xr:uid="{00000000-0005-0000-0000-0000F95F0000}"/>
    <cellStyle name="40% - Accent3 2 28 11" xfId="24571" xr:uid="{00000000-0005-0000-0000-0000FA5F0000}"/>
    <cellStyle name="40% - Accent3 2 28 12" xfId="24572" xr:uid="{00000000-0005-0000-0000-0000FB5F0000}"/>
    <cellStyle name="40% - Accent3 2 28 13" xfId="24573" xr:uid="{00000000-0005-0000-0000-0000FC5F0000}"/>
    <cellStyle name="40% - Accent3 2 28 14" xfId="24574" xr:uid="{00000000-0005-0000-0000-0000FD5F0000}"/>
    <cellStyle name="40% - Accent3 2 28 15" xfId="24575" xr:uid="{00000000-0005-0000-0000-0000FE5F0000}"/>
    <cellStyle name="40% - Accent3 2 28 16" xfId="24576" xr:uid="{00000000-0005-0000-0000-0000FF5F0000}"/>
    <cellStyle name="40% - Accent3 2 28 17" xfId="24577" xr:uid="{00000000-0005-0000-0000-000000600000}"/>
    <cellStyle name="40% - Accent3 2 28 18" xfId="24578" xr:uid="{00000000-0005-0000-0000-000001600000}"/>
    <cellStyle name="40% - Accent3 2 28 19" xfId="24579" xr:uid="{00000000-0005-0000-0000-000002600000}"/>
    <cellStyle name="40% - Accent3 2 28 2" xfId="24580" xr:uid="{00000000-0005-0000-0000-000003600000}"/>
    <cellStyle name="40% - Accent3 2 28 3" xfId="24581" xr:uid="{00000000-0005-0000-0000-000004600000}"/>
    <cellStyle name="40% - Accent3 2 28 4" xfId="24582" xr:uid="{00000000-0005-0000-0000-000005600000}"/>
    <cellStyle name="40% - Accent3 2 28 5" xfId="24583" xr:uid="{00000000-0005-0000-0000-000006600000}"/>
    <cellStyle name="40% - Accent3 2 28 6" xfId="24584" xr:uid="{00000000-0005-0000-0000-000007600000}"/>
    <cellStyle name="40% - Accent3 2 28 7" xfId="24585" xr:uid="{00000000-0005-0000-0000-000008600000}"/>
    <cellStyle name="40% - Accent3 2 28 8" xfId="24586" xr:uid="{00000000-0005-0000-0000-000009600000}"/>
    <cellStyle name="40% - Accent3 2 28 9" xfId="24587" xr:uid="{00000000-0005-0000-0000-00000A600000}"/>
    <cellStyle name="40% - Accent3 2 29" xfId="24588" xr:uid="{00000000-0005-0000-0000-00000B600000}"/>
    <cellStyle name="40% - Accent3 2 29 10" xfId="24589" xr:uid="{00000000-0005-0000-0000-00000C600000}"/>
    <cellStyle name="40% - Accent3 2 29 11" xfId="24590" xr:uid="{00000000-0005-0000-0000-00000D600000}"/>
    <cellStyle name="40% - Accent3 2 29 12" xfId="24591" xr:uid="{00000000-0005-0000-0000-00000E600000}"/>
    <cellStyle name="40% - Accent3 2 29 13" xfId="24592" xr:uid="{00000000-0005-0000-0000-00000F600000}"/>
    <cellStyle name="40% - Accent3 2 29 14" xfId="24593" xr:uid="{00000000-0005-0000-0000-000010600000}"/>
    <cellStyle name="40% - Accent3 2 29 15" xfId="24594" xr:uid="{00000000-0005-0000-0000-000011600000}"/>
    <cellStyle name="40% - Accent3 2 29 16" xfId="24595" xr:uid="{00000000-0005-0000-0000-000012600000}"/>
    <cellStyle name="40% - Accent3 2 29 17" xfId="24596" xr:uid="{00000000-0005-0000-0000-000013600000}"/>
    <cellStyle name="40% - Accent3 2 29 18" xfId="24597" xr:uid="{00000000-0005-0000-0000-000014600000}"/>
    <cellStyle name="40% - Accent3 2 29 19" xfId="24598" xr:uid="{00000000-0005-0000-0000-000015600000}"/>
    <cellStyle name="40% - Accent3 2 29 2" xfId="24599" xr:uid="{00000000-0005-0000-0000-000016600000}"/>
    <cellStyle name="40% - Accent3 2 29 3" xfId="24600" xr:uid="{00000000-0005-0000-0000-000017600000}"/>
    <cellStyle name="40% - Accent3 2 29 4" xfId="24601" xr:uid="{00000000-0005-0000-0000-000018600000}"/>
    <cellStyle name="40% - Accent3 2 29 5" xfId="24602" xr:uid="{00000000-0005-0000-0000-000019600000}"/>
    <cellStyle name="40% - Accent3 2 29 6" xfId="24603" xr:uid="{00000000-0005-0000-0000-00001A600000}"/>
    <cellStyle name="40% - Accent3 2 29 7" xfId="24604" xr:uid="{00000000-0005-0000-0000-00001B600000}"/>
    <cellStyle name="40% - Accent3 2 29 8" xfId="24605" xr:uid="{00000000-0005-0000-0000-00001C600000}"/>
    <cellStyle name="40% - Accent3 2 29 9" xfId="24606" xr:uid="{00000000-0005-0000-0000-00001D600000}"/>
    <cellStyle name="40% - Accent3 2 3" xfId="24607" xr:uid="{00000000-0005-0000-0000-00001E600000}"/>
    <cellStyle name="40% - Accent3 2 3 10" xfId="24608" xr:uid="{00000000-0005-0000-0000-00001F600000}"/>
    <cellStyle name="40% - Accent3 2 3 11" xfId="24609" xr:uid="{00000000-0005-0000-0000-000020600000}"/>
    <cellStyle name="40% - Accent3 2 3 12" xfId="24610" xr:uid="{00000000-0005-0000-0000-000021600000}"/>
    <cellStyle name="40% - Accent3 2 3 13" xfId="24611" xr:uid="{00000000-0005-0000-0000-000022600000}"/>
    <cellStyle name="40% - Accent3 2 3 14" xfId="24612" xr:uid="{00000000-0005-0000-0000-000023600000}"/>
    <cellStyle name="40% - Accent3 2 3 15" xfId="24613" xr:uid="{00000000-0005-0000-0000-000024600000}"/>
    <cellStyle name="40% - Accent3 2 3 16" xfId="24614" xr:uid="{00000000-0005-0000-0000-000025600000}"/>
    <cellStyle name="40% - Accent3 2 3 17" xfId="24615" xr:uid="{00000000-0005-0000-0000-000026600000}"/>
    <cellStyle name="40% - Accent3 2 3 18" xfId="24616" xr:uid="{00000000-0005-0000-0000-000027600000}"/>
    <cellStyle name="40% - Accent3 2 3 19" xfId="24617" xr:uid="{00000000-0005-0000-0000-000028600000}"/>
    <cellStyle name="40% - Accent3 2 3 2" xfId="24618" xr:uid="{00000000-0005-0000-0000-000029600000}"/>
    <cellStyle name="40% - Accent3 2 3 3" xfId="24619" xr:uid="{00000000-0005-0000-0000-00002A600000}"/>
    <cellStyle name="40% - Accent3 2 3 4" xfId="24620" xr:uid="{00000000-0005-0000-0000-00002B600000}"/>
    <cellStyle name="40% - Accent3 2 3 5" xfId="24621" xr:uid="{00000000-0005-0000-0000-00002C600000}"/>
    <cellStyle name="40% - Accent3 2 3 6" xfId="24622" xr:uid="{00000000-0005-0000-0000-00002D600000}"/>
    <cellStyle name="40% - Accent3 2 3 7" xfId="24623" xr:uid="{00000000-0005-0000-0000-00002E600000}"/>
    <cellStyle name="40% - Accent3 2 3 8" xfId="24624" xr:uid="{00000000-0005-0000-0000-00002F600000}"/>
    <cellStyle name="40% - Accent3 2 3 9" xfId="24625" xr:uid="{00000000-0005-0000-0000-000030600000}"/>
    <cellStyle name="40% - Accent3 2 30" xfId="24626" xr:uid="{00000000-0005-0000-0000-000031600000}"/>
    <cellStyle name="40% - Accent3 2 30 10" xfId="24627" xr:uid="{00000000-0005-0000-0000-000032600000}"/>
    <cellStyle name="40% - Accent3 2 30 11" xfId="24628" xr:uid="{00000000-0005-0000-0000-000033600000}"/>
    <cellStyle name="40% - Accent3 2 30 12" xfId="24629" xr:uid="{00000000-0005-0000-0000-000034600000}"/>
    <cellStyle name="40% - Accent3 2 30 13" xfId="24630" xr:uid="{00000000-0005-0000-0000-000035600000}"/>
    <cellStyle name="40% - Accent3 2 30 14" xfId="24631" xr:uid="{00000000-0005-0000-0000-000036600000}"/>
    <cellStyle name="40% - Accent3 2 30 15" xfId="24632" xr:uid="{00000000-0005-0000-0000-000037600000}"/>
    <cellStyle name="40% - Accent3 2 30 16" xfId="24633" xr:uid="{00000000-0005-0000-0000-000038600000}"/>
    <cellStyle name="40% - Accent3 2 30 17" xfId="24634" xr:uid="{00000000-0005-0000-0000-000039600000}"/>
    <cellStyle name="40% - Accent3 2 30 18" xfId="24635" xr:uid="{00000000-0005-0000-0000-00003A600000}"/>
    <cellStyle name="40% - Accent3 2 30 19" xfId="24636" xr:uid="{00000000-0005-0000-0000-00003B600000}"/>
    <cellStyle name="40% - Accent3 2 30 2" xfId="24637" xr:uid="{00000000-0005-0000-0000-00003C600000}"/>
    <cellStyle name="40% - Accent3 2 30 3" xfId="24638" xr:uid="{00000000-0005-0000-0000-00003D600000}"/>
    <cellStyle name="40% - Accent3 2 30 4" xfId="24639" xr:uid="{00000000-0005-0000-0000-00003E600000}"/>
    <cellStyle name="40% - Accent3 2 30 5" xfId="24640" xr:uid="{00000000-0005-0000-0000-00003F600000}"/>
    <cellStyle name="40% - Accent3 2 30 6" xfId="24641" xr:uid="{00000000-0005-0000-0000-000040600000}"/>
    <cellStyle name="40% - Accent3 2 30 7" xfId="24642" xr:uid="{00000000-0005-0000-0000-000041600000}"/>
    <cellStyle name="40% - Accent3 2 30 8" xfId="24643" xr:uid="{00000000-0005-0000-0000-000042600000}"/>
    <cellStyle name="40% - Accent3 2 30 9" xfId="24644" xr:uid="{00000000-0005-0000-0000-000043600000}"/>
    <cellStyle name="40% - Accent3 2 31" xfId="24645" xr:uid="{00000000-0005-0000-0000-000044600000}"/>
    <cellStyle name="40% - Accent3 2 31 10" xfId="24646" xr:uid="{00000000-0005-0000-0000-000045600000}"/>
    <cellStyle name="40% - Accent3 2 31 11" xfId="24647" xr:uid="{00000000-0005-0000-0000-000046600000}"/>
    <cellStyle name="40% - Accent3 2 31 12" xfId="24648" xr:uid="{00000000-0005-0000-0000-000047600000}"/>
    <cellStyle name="40% - Accent3 2 31 13" xfId="24649" xr:uid="{00000000-0005-0000-0000-000048600000}"/>
    <cellStyle name="40% - Accent3 2 31 14" xfId="24650" xr:uid="{00000000-0005-0000-0000-000049600000}"/>
    <cellStyle name="40% - Accent3 2 31 15" xfId="24651" xr:uid="{00000000-0005-0000-0000-00004A600000}"/>
    <cellStyle name="40% - Accent3 2 31 16" xfId="24652" xr:uid="{00000000-0005-0000-0000-00004B600000}"/>
    <cellStyle name="40% - Accent3 2 31 17" xfId="24653" xr:uid="{00000000-0005-0000-0000-00004C600000}"/>
    <cellStyle name="40% - Accent3 2 31 18" xfId="24654" xr:uid="{00000000-0005-0000-0000-00004D600000}"/>
    <cellStyle name="40% - Accent3 2 31 19" xfId="24655" xr:uid="{00000000-0005-0000-0000-00004E600000}"/>
    <cellStyle name="40% - Accent3 2 31 2" xfId="24656" xr:uid="{00000000-0005-0000-0000-00004F600000}"/>
    <cellStyle name="40% - Accent3 2 31 3" xfId="24657" xr:uid="{00000000-0005-0000-0000-000050600000}"/>
    <cellStyle name="40% - Accent3 2 31 4" xfId="24658" xr:uid="{00000000-0005-0000-0000-000051600000}"/>
    <cellStyle name="40% - Accent3 2 31 5" xfId="24659" xr:uid="{00000000-0005-0000-0000-000052600000}"/>
    <cellStyle name="40% - Accent3 2 31 6" xfId="24660" xr:uid="{00000000-0005-0000-0000-000053600000}"/>
    <cellStyle name="40% - Accent3 2 31 7" xfId="24661" xr:uid="{00000000-0005-0000-0000-000054600000}"/>
    <cellStyle name="40% - Accent3 2 31 8" xfId="24662" xr:uid="{00000000-0005-0000-0000-000055600000}"/>
    <cellStyle name="40% - Accent3 2 31 9" xfId="24663" xr:uid="{00000000-0005-0000-0000-000056600000}"/>
    <cellStyle name="40% - Accent3 2 32" xfId="24664" xr:uid="{00000000-0005-0000-0000-000057600000}"/>
    <cellStyle name="40% - Accent3 2 32 10" xfId="24665" xr:uid="{00000000-0005-0000-0000-000058600000}"/>
    <cellStyle name="40% - Accent3 2 32 11" xfId="24666" xr:uid="{00000000-0005-0000-0000-000059600000}"/>
    <cellStyle name="40% - Accent3 2 32 12" xfId="24667" xr:uid="{00000000-0005-0000-0000-00005A600000}"/>
    <cellStyle name="40% - Accent3 2 32 13" xfId="24668" xr:uid="{00000000-0005-0000-0000-00005B600000}"/>
    <cellStyle name="40% - Accent3 2 32 14" xfId="24669" xr:uid="{00000000-0005-0000-0000-00005C600000}"/>
    <cellStyle name="40% - Accent3 2 32 15" xfId="24670" xr:uid="{00000000-0005-0000-0000-00005D600000}"/>
    <cellStyle name="40% - Accent3 2 32 16" xfId="24671" xr:uid="{00000000-0005-0000-0000-00005E600000}"/>
    <cellStyle name="40% - Accent3 2 32 17" xfId="24672" xr:uid="{00000000-0005-0000-0000-00005F600000}"/>
    <cellStyle name="40% - Accent3 2 32 18" xfId="24673" xr:uid="{00000000-0005-0000-0000-000060600000}"/>
    <cellStyle name="40% - Accent3 2 32 19" xfId="24674" xr:uid="{00000000-0005-0000-0000-000061600000}"/>
    <cellStyle name="40% - Accent3 2 32 2" xfId="24675" xr:uid="{00000000-0005-0000-0000-000062600000}"/>
    <cellStyle name="40% - Accent3 2 32 3" xfId="24676" xr:uid="{00000000-0005-0000-0000-000063600000}"/>
    <cellStyle name="40% - Accent3 2 32 4" xfId="24677" xr:uid="{00000000-0005-0000-0000-000064600000}"/>
    <cellStyle name="40% - Accent3 2 32 5" xfId="24678" xr:uid="{00000000-0005-0000-0000-000065600000}"/>
    <cellStyle name="40% - Accent3 2 32 6" xfId="24679" xr:uid="{00000000-0005-0000-0000-000066600000}"/>
    <cellStyle name="40% - Accent3 2 32 7" xfId="24680" xr:uid="{00000000-0005-0000-0000-000067600000}"/>
    <cellStyle name="40% - Accent3 2 32 8" xfId="24681" xr:uid="{00000000-0005-0000-0000-000068600000}"/>
    <cellStyle name="40% - Accent3 2 32 9" xfId="24682" xr:uid="{00000000-0005-0000-0000-000069600000}"/>
    <cellStyle name="40% - Accent3 2 33" xfId="24683" xr:uid="{00000000-0005-0000-0000-00006A600000}"/>
    <cellStyle name="40% - Accent3 2 33 10" xfId="24684" xr:uid="{00000000-0005-0000-0000-00006B600000}"/>
    <cellStyle name="40% - Accent3 2 33 11" xfId="24685" xr:uid="{00000000-0005-0000-0000-00006C600000}"/>
    <cellStyle name="40% - Accent3 2 33 12" xfId="24686" xr:uid="{00000000-0005-0000-0000-00006D600000}"/>
    <cellStyle name="40% - Accent3 2 33 13" xfId="24687" xr:uid="{00000000-0005-0000-0000-00006E600000}"/>
    <cellStyle name="40% - Accent3 2 33 14" xfId="24688" xr:uid="{00000000-0005-0000-0000-00006F600000}"/>
    <cellStyle name="40% - Accent3 2 33 15" xfId="24689" xr:uid="{00000000-0005-0000-0000-000070600000}"/>
    <cellStyle name="40% - Accent3 2 33 16" xfId="24690" xr:uid="{00000000-0005-0000-0000-000071600000}"/>
    <cellStyle name="40% - Accent3 2 33 17" xfId="24691" xr:uid="{00000000-0005-0000-0000-000072600000}"/>
    <cellStyle name="40% - Accent3 2 33 18" xfId="24692" xr:uid="{00000000-0005-0000-0000-000073600000}"/>
    <cellStyle name="40% - Accent3 2 33 19" xfId="24693" xr:uid="{00000000-0005-0000-0000-000074600000}"/>
    <cellStyle name="40% - Accent3 2 33 2" xfId="24694" xr:uid="{00000000-0005-0000-0000-000075600000}"/>
    <cellStyle name="40% - Accent3 2 33 3" xfId="24695" xr:uid="{00000000-0005-0000-0000-000076600000}"/>
    <cellStyle name="40% - Accent3 2 33 4" xfId="24696" xr:uid="{00000000-0005-0000-0000-000077600000}"/>
    <cellStyle name="40% - Accent3 2 33 5" xfId="24697" xr:uid="{00000000-0005-0000-0000-000078600000}"/>
    <cellStyle name="40% - Accent3 2 33 6" xfId="24698" xr:uid="{00000000-0005-0000-0000-000079600000}"/>
    <cellStyle name="40% - Accent3 2 33 7" xfId="24699" xr:uid="{00000000-0005-0000-0000-00007A600000}"/>
    <cellStyle name="40% - Accent3 2 33 8" xfId="24700" xr:uid="{00000000-0005-0000-0000-00007B600000}"/>
    <cellStyle name="40% - Accent3 2 33 9" xfId="24701" xr:uid="{00000000-0005-0000-0000-00007C600000}"/>
    <cellStyle name="40% - Accent3 2 34" xfId="24702" xr:uid="{00000000-0005-0000-0000-00007D600000}"/>
    <cellStyle name="40% - Accent3 2 34 10" xfId="24703" xr:uid="{00000000-0005-0000-0000-00007E600000}"/>
    <cellStyle name="40% - Accent3 2 34 11" xfId="24704" xr:uid="{00000000-0005-0000-0000-00007F600000}"/>
    <cellStyle name="40% - Accent3 2 34 12" xfId="24705" xr:uid="{00000000-0005-0000-0000-000080600000}"/>
    <cellStyle name="40% - Accent3 2 34 13" xfId="24706" xr:uid="{00000000-0005-0000-0000-000081600000}"/>
    <cellStyle name="40% - Accent3 2 34 14" xfId="24707" xr:uid="{00000000-0005-0000-0000-000082600000}"/>
    <cellStyle name="40% - Accent3 2 34 15" xfId="24708" xr:uid="{00000000-0005-0000-0000-000083600000}"/>
    <cellStyle name="40% - Accent3 2 34 16" xfId="24709" xr:uid="{00000000-0005-0000-0000-000084600000}"/>
    <cellStyle name="40% - Accent3 2 34 17" xfId="24710" xr:uid="{00000000-0005-0000-0000-000085600000}"/>
    <cellStyle name="40% - Accent3 2 34 18" xfId="24711" xr:uid="{00000000-0005-0000-0000-000086600000}"/>
    <cellStyle name="40% - Accent3 2 34 19" xfId="24712" xr:uid="{00000000-0005-0000-0000-000087600000}"/>
    <cellStyle name="40% - Accent3 2 34 2" xfId="24713" xr:uid="{00000000-0005-0000-0000-000088600000}"/>
    <cellStyle name="40% - Accent3 2 34 3" xfId="24714" xr:uid="{00000000-0005-0000-0000-000089600000}"/>
    <cellStyle name="40% - Accent3 2 34 4" xfId="24715" xr:uid="{00000000-0005-0000-0000-00008A600000}"/>
    <cellStyle name="40% - Accent3 2 34 5" xfId="24716" xr:uid="{00000000-0005-0000-0000-00008B600000}"/>
    <cellStyle name="40% - Accent3 2 34 6" xfId="24717" xr:uid="{00000000-0005-0000-0000-00008C600000}"/>
    <cellStyle name="40% - Accent3 2 34 7" xfId="24718" xr:uid="{00000000-0005-0000-0000-00008D600000}"/>
    <cellStyle name="40% - Accent3 2 34 8" xfId="24719" xr:uid="{00000000-0005-0000-0000-00008E600000}"/>
    <cellStyle name="40% - Accent3 2 34 9" xfId="24720" xr:uid="{00000000-0005-0000-0000-00008F600000}"/>
    <cellStyle name="40% - Accent3 2 35" xfId="24721" xr:uid="{00000000-0005-0000-0000-000090600000}"/>
    <cellStyle name="40% - Accent3 2 35 10" xfId="24722" xr:uid="{00000000-0005-0000-0000-000091600000}"/>
    <cellStyle name="40% - Accent3 2 35 11" xfId="24723" xr:uid="{00000000-0005-0000-0000-000092600000}"/>
    <cellStyle name="40% - Accent3 2 35 12" xfId="24724" xr:uid="{00000000-0005-0000-0000-000093600000}"/>
    <cellStyle name="40% - Accent3 2 35 13" xfId="24725" xr:uid="{00000000-0005-0000-0000-000094600000}"/>
    <cellStyle name="40% - Accent3 2 35 14" xfId="24726" xr:uid="{00000000-0005-0000-0000-000095600000}"/>
    <cellStyle name="40% - Accent3 2 35 15" xfId="24727" xr:uid="{00000000-0005-0000-0000-000096600000}"/>
    <cellStyle name="40% - Accent3 2 35 16" xfId="24728" xr:uid="{00000000-0005-0000-0000-000097600000}"/>
    <cellStyle name="40% - Accent3 2 35 17" xfId="24729" xr:uid="{00000000-0005-0000-0000-000098600000}"/>
    <cellStyle name="40% - Accent3 2 35 18" xfId="24730" xr:uid="{00000000-0005-0000-0000-000099600000}"/>
    <cellStyle name="40% - Accent3 2 35 19" xfId="24731" xr:uid="{00000000-0005-0000-0000-00009A600000}"/>
    <cellStyle name="40% - Accent3 2 35 2" xfId="24732" xr:uid="{00000000-0005-0000-0000-00009B600000}"/>
    <cellStyle name="40% - Accent3 2 35 3" xfId="24733" xr:uid="{00000000-0005-0000-0000-00009C600000}"/>
    <cellStyle name="40% - Accent3 2 35 4" xfId="24734" xr:uid="{00000000-0005-0000-0000-00009D600000}"/>
    <cellStyle name="40% - Accent3 2 35 5" xfId="24735" xr:uid="{00000000-0005-0000-0000-00009E600000}"/>
    <cellStyle name="40% - Accent3 2 35 6" xfId="24736" xr:uid="{00000000-0005-0000-0000-00009F600000}"/>
    <cellStyle name="40% - Accent3 2 35 7" xfId="24737" xr:uid="{00000000-0005-0000-0000-0000A0600000}"/>
    <cellStyle name="40% - Accent3 2 35 8" xfId="24738" xr:uid="{00000000-0005-0000-0000-0000A1600000}"/>
    <cellStyle name="40% - Accent3 2 35 9" xfId="24739" xr:uid="{00000000-0005-0000-0000-0000A2600000}"/>
    <cellStyle name="40% - Accent3 2 36" xfId="24740" xr:uid="{00000000-0005-0000-0000-0000A3600000}"/>
    <cellStyle name="40% - Accent3 2 36 10" xfId="24741" xr:uid="{00000000-0005-0000-0000-0000A4600000}"/>
    <cellStyle name="40% - Accent3 2 36 11" xfId="24742" xr:uid="{00000000-0005-0000-0000-0000A5600000}"/>
    <cellStyle name="40% - Accent3 2 36 12" xfId="24743" xr:uid="{00000000-0005-0000-0000-0000A6600000}"/>
    <cellStyle name="40% - Accent3 2 36 13" xfId="24744" xr:uid="{00000000-0005-0000-0000-0000A7600000}"/>
    <cellStyle name="40% - Accent3 2 36 14" xfId="24745" xr:uid="{00000000-0005-0000-0000-0000A8600000}"/>
    <cellStyle name="40% - Accent3 2 36 15" xfId="24746" xr:uid="{00000000-0005-0000-0000-0000A9600000}"/>
    <cellStyle name="40% - Accent3 2 36 16" xfId="24747" xr:uid="{00000000-0005-0000-0000-0000AA600000}"/>
    <cellStyle name="40% - Accent3 2 36 17" xfId="24748" xr:uid="{00000000-0005-0000-0000-0000AB600000}"/>
    <cellStyle name="40% - Accent3 2 36 18" xfId="24749" xr:uid="{00000000-0005-0000-0000-0000AC600000}"/>
    <cellStyle name="40% - Accent3 2 36 19" xfId="24750" xr:uid="{00000000-0005-0000-0000-0000AD600000}"/>
    <cellStyle name="40% - Accent3 2 36 2" xfId="24751" xr:uid="{00000000-0005-0000-0000-0000AE600000}"/>
    <cellStyle name="40% - Accent3 2 36 3" xfId="24752" xr:uid="{00000000-0005-0000-0000-0000AF600000}"/>
    <cellStyle name="40% - Accent3 2 36 4" xfId="24753" xr:uid="{00000000-0005-0000-0000-0000B0600000}"/>
    <cellStyle name="40% - Accent3 2 36 5" xfId="24754" xr:uid="{00000000-0005-0000-0000-0000B1600000}"/>
    <cellStyle name="40% - Accent3 2 36 6" xfId="24755" xr:uid="{00000000-0005-0000-0000-0000B2600000}"/>
    <cellStyle name="40% - Accent3 2 36 7" xfId="24756" xr:uid="{00000000-0005-0000-0000-0000B3600000}"/>
    <cellStyle name="40% - Accent3 2 36 8" xfId="24757" xr:uid="{00000000-0005-0000-0000-0000B4600000}"/>
    <cellStyle name="40% - Accent3 2 36 9" xfId="24758" xr:uid="{00000000-0005-0000-0000-0000B5600000}"/>
    <cellStyle name="40% - Accent3 2 37" xfId="24759" xr:uid="{00000000-0005-0000-0000-0000B6600000}"/>
    <cellStyle name="40% - Accent3 2 37 10" xfId="24760" xr:uid="{00000000-0005-0000-0000-0000B7600000}"/>
    <cellStyle name="40% - Accent3 2 37 11" xfId="24761" xr:uid="{00000000-0005-0000-0000-0000B8600000}"/>
    <cellStyle name="40% - Accent3 2 37 12" xfId="24762" xr:uid="{00000000-0005-0000-0000-0000B9600000}"/>
    <cellStyle name="40% - Accent3 2 37 13" xfId="24763" xr:uid="{00000000-0005-0000-0000-0000BA600000}"/>
    <cellStyle name="40% - Accent3 2 37 14" xfId="24764" xr:uid="{00000000-0005-0000-0000-0000BB600000}"/>
    <cellStyle name="40% - Accent3 2 37 15" xfId="24765" xr:uid="{00000000-0005-0000-0000-0000BC600000}"/>
    <cellStyle name="40% - Accent3 2 37 16" xfId="24766" xr:uid="{00000000-0005-0000-0000-0000BD600000}"/>
    <cellStyle name="40% - Accent3 2 37 17" xfId="24767" xr:uid="{00000000-0005-0000-0000-0000BE600000}"/>
    <cellStyle name="40% - Accent3 2 37 18" xfId="24768" xr:uid="{00000000-0005-0000-0000-0000BF600000}"/>
    <cellStyle name="40% - Accent3 2 37 19" xfId="24769" xr:uid="{00000000-0005-0000-0000-0000C0600000}"/>
    <cellStyle name="40% - Accent3 2 37 2" xfId="24770" xr:uid="{00000000-0005-0000-0000-0000C1600000}"/>
    <cellStyle name="40% - Accent3 2 37 3" xfId="24771" xr:uid="{00000000-0005-0000-0000-0000C2600000}"/>
    <cellStyle name="40% - Accent3 2 37 4" xfId="24772" xr:uid="{00000000-0005-0000-0000-0000C3600000}"/>
    <cellStyle name="40% - Accent3 2 37 5" xfId="24773" xr:uid="{00000000-0005-0000-0000-0000C4600000}"/>
    <cellStyle name="40% - Accent3 2 37 6" xfId="24774" xr:uid="{00000000-0005-0000-0000-0000C5600000}"/>
    <cellStyle name="40% - Accent3 2 37 7" xfId="24775" xr:uid="{00000000-0005-0000-0000-0000C6600000}"/>
    <cellStyle name="40% - Accent3 2 37 8" xfId="24776" xr:uid="{00000000-0005-0000-0000-0000C7600000}"/>
    <cellStyle name="40% - Accent3 2 37 9" xfId="24777" xr:uid="{00000000-0005-0000-0000-0000C8600000}"/>
    <cellStyle name="40% - Accent3 2 38" xfId="24778" xr:uid="{00000000-0005-0000-0000-0000C9600000}"/>
    <cellStyle name="40% - Accent3 2 38 10" xfId="24779" xr:uid="{00000000-0005-0000-0000-0000CA600000}"/>
    <cellStyle name="40% - Accent3 2 38 11" xfId="24780" xr:uid="{00000000-0005-0000-0000-0000CB600000}"/>
    <cellStyle name="40% - Accent3 2 38 12" xfId="24781" xr:uid="{00000000-0005-0000-0000-0000CC600000}"/>
    <cellStyle name="40% - Accent3 2 38 13" xfId="24782" xr:uid="{00000000-0005-0000-0000-0000CD600000}"/>
    <cellStyle name="40% - Accent3 2 38 14" xfId="24783" xr:uid="{00000000-0005-0000-0000-0000CE600000}"/>
    <cellStyle name="40% - Accent3 2 38 15" xfId="24784" xr:uid="{00000000-0005-0000-0000-0000CF600000}"/>
    <cellStyle name="40% - Accent3 2 38 16" xfId="24785" xr:uid="{00000000-0005-0000-0000-0000D0600000}"/>
    <cellStyle name="40% - Accent3 2 38 17" xfId="24786" xr:uid="{00000000-0005-0000-0000-0000D1600000}"/>
    <cellStyle name="40% - Accent3 2 38 18" xfId="24787" xr:uid="{00000000-0005-0000-0000-0000D2600000}"/>
    <cellStyle name="40% - Accent3 2 38 19" xfId="24788" xr:uid="{00000000-0005-0000-0000-0000D3600000}"/>
    <cellStyle name="40% - Accent3 2 38 2" xfId="24789" xr:uid="{00000000-0005-0000-0000-0000D4600000}"/>
    <cellStyle name="40% - Accent3 2 38 3" xfId="24790" xr:uid="{00000000-0005-0000-0000-0000D5600000}"/>
    <cellStyle name="40% - Accent3 2 38 4" xfId="24791" xr:uid="{00000000-0005-0000-0000-0000D6600000}"/>
    <cellStyle name="40% - Accent3 2 38 5" xfId="24792" xr:uid="{00000000-0005-0000-0000-0000D7600000}"/>
    <cellStyle name="40% - Accent3 2 38 6" xfId="24793" xr:uid="{00000000-0005-0000-0000-0000D8600000}"/>
    <cellStyle name="40% - Accent3 2 38 7" xfId="24794" xr:uid="{00000000-0005-0000-0000-0000D9600000}"/>
    <cellStyle name="40% - Accent3 2 38 8" xfId="24795" xr:uid="{00000000-0005-0000-0000-0000DA600000}"/>
    <cellStyle name="40% - Accent3 2 38 9" xfId="24796" xr:uid="{00000000-0005-0000-0000-0000DB600000}"/>
    <cellStyle name="40% - Accent3 2 39" xfId="24797" xr:uid="{00000000-0005-0000-0000-0000DC600000}"/>
    <cellStyle name="40% - Accent3 2 39 10" xfId="24798" xr:uid="{00000000-0005-0000-0000-0000DD600000}"/>
    <cellStyle name="40% - Accent3 2 39 11" xfId="24799" xr:uid="{00000000-0005-0000-0000-0000DE600000}"/>
    <cellStyle name="40% - Accent3 2 39 12" xfId="24800" xr:uid="{00000000-0005-0000-0000-0000DF600000}"/>
    <cellStyle name="40% - Accent3 2 39 13" xfId="24801" xr:uid="{00000000-0005-0000-0000-0000E0600000}"/>
    <cellStyle name="40% - Accent3 2 39 14" xfId="24802" xr:uid="{00000000-0005-0000-0000-0000E1600000}"/>
    <cellStyle name="40% - Accent3 2 39 15" xfId="24803" xr:uid="{00000000-0005-0000-0000-0000E2600000}"/>
    <cellStyle name="40% - Accent3 2 39 16" xfId="24804" xr:uid="{00000000-0005-0000-0000-0000E3600000}"/>
    <cellStyle name="40% - Accent3 2 39 17" xfId="24805" xr:uid="{00000000-0005-0000-0000-0000E4600000}"/>
    <cellStyle name="40% - Accent3 2 39 18" xfId="24806" xr:uid="{00000000-0005-0000-0000-0000E5600000}"/>
    <cellStyle name="40% - Accent3 2 39 19" xfId="24807" xr:uid="{00000000-0005-0000-0000-0000E6600000}"/>
    <cellStyle name="40% - Accent3 2 39 2" xfId="24808" xr:uid="{00000000-0005-0000-0000-0000E7600000}"/>
    <cellStyle name="40% - Accent3 2 39 3" xfId="24809" xr:uid="{00000000-0005-0000-0000-0000E8600000}"/>
    <cellStyle name="40% - Accent3 2 39 4" xfId="24810" xr:uid="{00000000-0005-0000-0000-0000E9600000}"/>
    <cellStyle name="40% - Accent3 2 39 5" xfId="24811" xr:uid="{00000000-0005-0000-0000-0000EA600000}"/>
    <cellStyle name="40% - Accent3 2 39 6" xfId="24812" xr:uid="{00000000-0005-0000-0000-0000EB600000}"/>
    <cellStyle name="40% - Accent3 2 39 7" xfId="24813" xr:uid="{00000000-0005-0000-0000-0000EC600000}"/>
    <cellStyle name="40% - Accent3 2 39 8" xfId="24814" xr:uid="{00000000-0005-0000-0000-0000ED600000}"/>
    <cellStyle name="40% - Accent3 2 39 9" xfId="24815" xr:uid="{00000000-0005-0000-0000-0000EE600000}"/>
    <cellStyle name="40% - Accent3 2 4" xfId="24816" xr:uid="{00000000-0005-0000-0000-0000EF600000}"/>
    <cellStyle name="40% - Accent3 2 4 10" xfId="24817" xr:uid="{00000000-0005-0000-0000-0000F0600000}"/>
    <cellStyle name="40% - Accent3 2 4 11" xfId="24818" xr:uid="{00000000-0005-0000-0000-0000F1600000}"/>
    <cellStyle name="40% - Accent3 2 4 12" xfId="24819" xr:uid="{00000000-0005-0000-0000-0000F2600000}"/>
    <cellStyle name="40% - Accent3 2 4 13" xfId="24820" xr:uid="{00000000-0005-0000-0000-0000F3600000}"/>
    <cellStyle name="40% - Accent3 2 4 14" xfId="24821" xr:uid="{00000000-0005-0000-0000-0000F4600000}"/>
    <cellStyle name="40% - Accent3 2 4 15" xfId="24822" xr:uid="{00000000-0005-0000-0000-0000F5600000}"/>
    <cellStyle name="40% - Accent3 2 4 16" xfId="24823" xr:uid="{00000000-0005-0000-0000-0000F6600000}"/>
    <cellStyle name="40% - Accent3 2 4 17" xfId="24824" xr:uid="{00000000-0005-0000-0000-0000F7600000}"/>
    <cellStyle name="40% - Accent3 2 4 18" xfId="24825" xr:uid="{00000000-0005-0000-0000-0000F8600000}"/>
    <cellStyle name="40% - Accent3 2 4 19" xfId="24826" xr:uid="{00000000-0005-0000-0000-0000F9600000}"/>
    <cellStyle name="40% - Accent3 2 4 2" xfId="24827" xr:uid="{00000000-0005-0000-0000-0000FA600000}"/>
    <cellStyle name="40% - Accent3 2 4 3" xfId="24828" xr:uid="{00000000-0005-0000-0000-0000FB600000}"/>
    <cellStyle name="40% - Accent3 2 4 4" xfId="24829" xr:uid="{00000000-0005-0000-0000-0000FC600000}"/>
    <cellStyle name="40% - Accent3 2 4 5" xfId="24830" xr:uid="{00000000-0005-0000-0000-0000FD600000}"/>
    <cellStyle name="40% - Accent3 2 4 6" xfId="24831" xr:uid="{00000000-0005-0000-0000-0000FE600000}"/>
    <cellStyle name="40% - Accent3 2 4 7" xfId="24832" xr:uid="{00000000-0005-0000-0000-0000FF600000}"/>
    <cellStyle name="40% - Accent3 2 4 8" xfId="24833" xr:uid="{00000000-0005-0000-0000-000000610000}"/>
    <cellStyle name="40% - Accent3 2 4 9" xfId="24834" xr:uid="{00000000-0005-0000-0000-000001610000}"/>
    <cellStyle name="40% - Accent3 2 40" xfId="24835" xr:uid="{00000000-0005-0000-0000-000002610000}"/>
    <cellStyle name="40% - Accent3 2 40 10" xfId="24836" xr:uid="{00000000-0005-0000-0000-000003610000}"/>
    <cellStyle name="40% - Accent3 2 40 11" xfId="24837" xr:uid="{00000000-0005-0000-0000-000004610000}"/>
    <cellStyle name="40% - Accent3 2 40 12" xfId="24838" xr:uid="{00000000-0005-0000-0000-000005610000}"/>
    <cellStyle name="40% - Accent3 2 40 13" xfId="24839" xr:uid="{00000000-0005-0000-0000-000006610000}"/>
    <cellStyle name="40% - Accent3 2 40 14" xfId="24840" xr:uid="{00000000-0005-0000-0000-000007610000}"/>
    <cellStyle name="40% - Accent3 2 40 15" xfId="24841" xr:uid="{00000000-0005-0000-0000-000008610000}"/>
    <cellStyle name="40% - Accent3 2 40 16" xfId="24842" xr:uid="{00000000-0005-0000-0000-000009610000}"/>
    <cellStyle name="40% - Accent3 2 40 17" xfId="24843" xr:uid="{00000000-0005-0000-0000-00000A610000}"/>
    <cellStyle name="40% - Accent3 2 40 18" xfId="24844" xr:uid="{00000000-0005-0000-0000-00000B610000}"/>
    <cellStyle name="40% - Accent3 2 40 19" xfId="24845" xr:uid="{00000000-0005-0000-0000-00000C610000}"/>
    <cellStyle name="40% - Accent3 2 40 2" xfId="24846" xr:uid="{00000000-0005-0000-0000-00000D610000}"/>
    <cellStyle name="40% - Accent3 2 40 3" xfId="24847" xr:uid="{00000000-0005-0000-0000-00000E610000}"/>
    <cellStyle name="40% - Accent3 2 40 4" xfId="24848" xr:uid="{00000000-0005-0000-0000-00000F610000}"/>
    <cellStyle name="40% - Accent3 2 40 5" xfId="24849" xr:uid="{00000000-0005-0000-0000-000010610000}"/>
    <cellStyle name="40% - Accent3 2 40 6" xfId="24850" xr:uid="{00000000-0005-0000-0000-000011610000}"/>
    <cellStyle name="40% - Accent3 2 40 7" xfId="24851" xr:uid="{00000000-0005-0000-0000-000012610000}"/>
    <cellStyle name="40% - Accent3 2 40 8" xfId="24852" xr:uid="{00000000-0005-0000-0000-000013610000}"/>
    <cellStyle name="40% - Accent3 2 40 9" xfId="24853" xr:uid="{00000000-0005-0000-0000-000014610000}"/>
    <cellStyle name="40% - Accent3 2 41" xfId="24854" xr:uid="{00000000-0005-0000-0000-000015610000}"/>
    <cellStyle name="40% - Accent3 2 41 10" xfId="24855" xr:uid="{00000000-0005-0000-0000-000016610000}"/>
    <cellStyle name="40% - Accent3 2 41 11" xfId="24856" xr:uid="{00000000-0005-0000-0000-000017610000}"/>
    <cellStyle name="40% - Accent3 2 41 12" xfId="24857" xr:uid="{00000000-0005-0000-0000-000018610000}"/>
    <cellStyle name="40% - Accent3 2 41 13" xfId="24858" xr:uid="{00000000-0005-0000-0000-000019610000}"/>
    <cellStyle name="40% - Accent3 2 41 14" xfId="24859" xr:uid="{00000000-0005-0000-0000-00001A610000}"/>
    <cellStyle name="40% - Accent3 2 41 15" xfId="24860" xr:uid="{00000000-0005-0000-0000-00001B610000}"/>
    <cellStyle name="40% - Accent3 2 41 16" xfId="24861" xr:uid="{00000000-0005-0000-0000-00001C610000}"/>
    <cellStyle name="40% - Accent3 2 41 17" xfId="24862" xr:uid="{00000000-0005-0000-0000-00001D610000}"/>
    <cellStyle name="40% - Accent3 2 41 18" xfId="24863" xr:uid="{00000000-0005-0000-0000-00001E610000}"/>
    <cellStyle name="40% - Accent3 2 41 19" xfId="24864" xr:uid="{00000000-0005-0000-0000-00001F610000}"/>
    <cellStyle name="40% - Accent3 2 41 2" xfId="24865" xr:uid="{00000000-0005-0000-0000-000020610000}"/>
    <cellStyle name="40% - Accent3 2 41 3" xfId="24866" xr:uid="{00000000-0005-0000-0000-000021610000}"/>
    <cellStyle name="40% - Accent3 2 41 4" xfId="24867" xr:uid="{00000000-0005-0000-0000-000022610000}"/>
    <cellStyle name="40% - Accent3 2 41 5" xfId="24868" xr:uid="{00000000-0005-0000-0000-000023610000}"/>
    <cellStyle name="40% - Accent3 2 41 6" xfId="24869" xr:uid="{00000000-0005-0000-0000-000024610000}"/>
    <cellStyle name="40% - Accent3 2 41 7" xfId="24870" xr:uid="{00000000-0005-0000-0000-000025610000}"/>
    <cellStyle name="40% - Accent3 2 41 8" xfId="24871" xr:uid="{00000000-0005-0000-0000-000026610000}"/>
    <cellStyle name="40% - Accent3 2 41 9" xfId="24872" xr:uid="{00000000-0005-0000-0000-000027610000}"/>
    <cellStyle name="40% - Accent3 2 42" xfId="24873" xr:uid="{00000000-0005-0000-0000-000028610000}"/>
    <cellStyle name="40% - Accent3 2 42 10" xfId="24874" xr:uid="{00000000-0005-0000-0000-000029610000}"/>
    <cellStyle name="40% - Accent3 2 42 11" xfId="24875" xr:uid="{00000000-0005-0000-0000-00002A610000}"/>
    <cellStyle name="40% - Accent3 2 42 12" xfId="24876" xr:uid="{00000000-0005-0000-0000-00002B610000}"/>
    <cellStyle name="40% - Accent3 2 42 13" xfId="24877" xr:uid="{00000000-0005-0000-0000-00002C610000}"/>
    <cellStyle name="40% - Accent3 2 42 14" xfId="24878" xr:uid="{00000000-0005-0000-0000-00002D610000}"/>
    <cellStyle name="40% - Accent3 2 42 15" xfId="24879" xr:uid="{00000000-0005-0000-0000-00002E610000}"/>
    <cellStyle name="40% - Accent3 2 42 16" xfId="24880" xr:uid="{00000000-0005-0000-0000-00002F610000}"/>
    <cellStyle name="40% - Accent3 2 42 17" xfId="24881" xr:uid="{00000000-0005-0000-0000-000030610000}"/>
    <cellStyle name="40% - Accent3 2 42 18" xfId="24882" xr:uid="{00000000-0005-0000-0000-000031610000}"/>
    <cellStyle name="40% - Accent3 2 42 19" xfId="24883" xr:uid="{00000000-0005-0000-0000-000032610000}"/>
    <cellStyle name="40% - Accent3 2 42 2" xfId="24884" xr:uid="{00000000-0005-0000-0000-000033610000}"/>
    <cellStyle name="40% - Accent3 2 42 3" xfId="24885" xr:uid="{00000000-0005-0000-0000-000034610000}"/>
    <cellStyle name="40% - Accent3 2 42 4" xfId="24886" xr:uid="{00000000-0005-0000-0000-000035610000}"/>
    <cellStyle name="40% - Accent3 2 42 5" xfId="24887" xr:uid="{00000000-0005-0000-0000-000036610000}"/>
    <cellStyle name="40% - Accent3 2 42 6" xfId="24888" xr:uid="{00000000-0005-0000-0000-000037610000}"/>
    <cellStyle name="40% - Accent3 2 42 7" xfId="24889" xr:uid="{00000000-0005-0000-0000-000038610000}"/>
    <cellStyle name="40% - Accent3 2 42 8" xfId="24890" xr:uid="{00000000-0005-0000-0000-000039610000}"/>
    <cellStyle name="40% - Accent3 2 42 9" xfId="24891" xr:uid="{00000000-0005-0000-0000-00003A610000}"/>
    <cellStyle name="40% - Accent3 2 43" xfId="24892" xr:uid="{00000000-0005-0000-0000-00003B610000}"/>
    <cellStyle name="40% - Accent3 2 43 10" xfId="24893" xr:uid="{00000000-0005-0000-0000-00003C610000}"/>
    <cellStyle name="40% - Accent3 2 43 11" xfId="24894" xr:uid="{00000000-0005-0000-0000-00003D610000}"/>
    <cellStyle name="40% - Accent3 2 43 12" xfId="24895" xr:uid="{00000000-0005-0000-0000-00003E610000}"/>
    <cellStyle name="40% - Accent3 2 43 13" xfId="24896" xr:uid="{00000000-0005-0000-0000-00003F610000}"/>
    <cellStyle name="40% - Accent3 2 43 14" xfId="24897" xr:uid="{00000000-0005-0000-0000-000040610000}"/>
    <cellStyle name="40% - Accent3 2 43 15" xfId="24898" xr:uid="{00000000-0005-0000-0000-000041610000}"/>
    <cellStyle name="40% - Accent3 2 43 16" xfId="24899" xr:uid="{00000000-0005-0000-0000-000042610000}"/>
    <cellStyle name="40% - Accent3 2 43 17" xfId="24900" xr:uid="{00000000-0005-0000-0000-000043610000}"/>
    <cellStyle name="40% - Accent3 2 43 18" xfId="24901" xr:uid="{00000000-0005-0000-0000-000044610000}"/>
    <cellStyle name="40% - Accent3 2 43 19" xfId="24902" xr:uid="{00000000-0005-0000-0000-000045610000}"/>
    <cellStyle name="40% - Accent3 2 43 2" xfId="24903" xr:uid="{00000000-0005-0000-0000-000046610000}"/>
    <cellStyle name="40% - Accent3 2 43 3" xfId="24904" xr:uid="{00000000-0005-0000-0000-000047610000}"/>
    <cellStyle name="40% - Accent3 2 43 4" xfId="24905" xr:uid="{00000000-0005-0000-0000-000048610000}"/>
    <cellStyle name="40% - Accent3 2 43 5" xfId="24906" xr:uid="{00000000-0005-0000-0000-000049610000}"/>
    <cellStyle name="40% - Accent3 2 43 6" xfId="24907" xr:uid="{00000000-0005-0000-0000-00004A610000}"/>
    <cellStyle name="40% - Accent3 2 43 7" xfId="24908" xr:uid="{00000000-0005-0000-0000-00004B610000}"/>
    <cellStyle name="40% - Accent3 2 43 8" xfId="24909" xr:uid="{00000000-0005-0000-0000-00004C610000}"/>
    <cellStyle name="40% - Accent3 2 43 9" xfId="24910" xr:uid="{00000000-0005-0000-0000-00004D610000}"/>
    <cellStyle name="40% - Accent3 2 44" xfId="24911" xr:uid="{00000000-0005-0000-0000-00004E610000}"/>
    <cellStyle name="40% - Accent3 2 44 10" xfId="24912" xr:uid="{00000000-0005-0000-0000-00004F610000}"/>
    <cellStyle name="40% - Accent3 2 44 11" xfId="24913" xr:uid="{00000000-0005-0000-0000-000050610000}"/>
    <cellStyle name="40% - Accent3 2 44 12" xfId="24914" xr:uid="{00000000-0005-0000-0000-000051610000}"/>
    <cellStyle name="40% - Accent3 2 44 13" xfId="24915" xr:uid="{00000000-0005-0000-0000-000052610000}"/>
    <cellStyle name="40% - Accent3 2 44 14" xfId="24916" xr:uid="{00000000-0005-0000-0000-000053610000}"/>
    <cellStyle name="40% - Accent3 2 44 15" xfId="24917" xr:uid="{00000000-0005-0000-0000-000054610000}"/>
    <cellStyle name="40% - Accent3 2 44 16" xfId="24918" xr:uid="{00000000-0005-0000-0000-000055610000}"/>
    <cellStyle name="40% - Accent3 2 44 17" xfId="24919" xr:uid="{00000000-0005-0000-0000-000056610000}"/>
    <cellStyle name="40% - Accent3 2 44 18" xfId="24920" xr:uid="{00000000-0005-0000-0000-000057610000}"/>
    <cellStyle name="40% - Accent3 2 44 19" xfId="24921" xr:uid="{00000000-0005-0000-0000-000058610000}"/>
    <cellStyle name="40% - Accent3 2 44 2" xfId="24922" xr:uid="{00000000-0005-0000-0000-000059610000}"/>
    <cellStyle name="40% - Accent3 2 44 3" xfId="24923" xr:uid="{00000000-0005-0000-0000-00005A610000}"/>
    <cellStyle name="40% - Accent3 2 44 4" xfId="24924" xr:uid="{00000000-0005-0000-0000-00005B610000}"/>
    <cellStyle name="40% - Accent3 2 44 5" xfId="24925" xr:uid="{00000000-0005-0000-0000-00005C610000}"/>
    <cellStyle name="40% - Accent3 2 44 6" xfId="24926" xr:uid="{00000000-0005-0000-0000-00005D610000}"/>
    <cellStyle name="40% - Accent3 2 44 7" xfId="24927" xr:uid="{00000000-0005-0000-0000-00005E610000}"/>
    <cellStyle name="40% - Accent3 2 44 8" xfId="24928" xr:uid="{00000000-0005-0000-0000-00005F610000}"/>
    <cellStyle name="40% - Accent3 2 44 9" xfId="24929" xr:uid="{00000000-0005-0000-0000-000060610000}"/>
    <cellStyle name="40% - Accent3 2 45" xfId="24930" xr:uid="{00000000-0005-0000-0000-000061610000}"/>
    <cellStyle name="40% - Accent3 2 45 10" xfId="24931" xr:uid="{00000000-0005-0000-0000-000062610000}"/>
    <cellStyle name="40% - Accent3 2 45 11" xfId="24932" xr:uid="{00000000-0005-0000-0000-000063610000}"/>
    <cellStyle name="40% - Accent3 2 45 12" xfId="24933" xr:uid="{00000000-0005-0000-0000-000064610000}"/>
    <cellStyle name="40% - Accent3 2 45 13" xfId="24934" xr:uid="{00000000-0005-0000-0000-000065610000}"/>
    <cellStyle name="40% - Accent3 2 45 14" xfId="24935" xr:uid="{00000000-0005-0000-0000-000066610000}"/>
    <cellStyle name="40% - Accent3 2 45 15" xfId="24936" xr:uid="{00000000-0005-0000-0000-000067610000}"/>
    <cellStyle name="40% - Accent3 2 45 16" xfId="24937" xr:uid="{00000000-0005-0000-0000-000068610000}"/>
    <cellStyle name="40% - Accent3 2 45 17" xfId="24938" xr:uid="{00000000-0005-0000-0000-000069610000}"/>
    <cellStyle name="40% - Accent3 2 45 18" xfId="24939" xr:uid="{00000000-0005-0000-0000-00006A610000}"/>
    <cellStyle name="40% - Accent3 2 45 19" xfId="24940" xr:uid="{00000000-0005-0000-0000-00006B610000}"/>
    <cellStyle name="40% - Accent3 2 45 2" xfId="24941" xr:uid="{00000000-0005-0000-0000-00006C610000}"/>
    <cellStyle name="40% - Accent3 2 45 3" xfId="24942" xr:uid="{00000000-0005-0000-0000-00006D610000}"/>
    <cellStyle name="40% - Accent3 2 45 4" xfId="24943" xr:uid="{00000000-0005-0000-0000-00006E610000}"/>
    <cellStyle name="40% - Accent3 2 45 5" xfId="24944" xr:uid="{00000000-0005-0000-0000-00006F610000}"/>
    <cellStyle name="40% - Accent3 2 45 6" xfId="24945" xr:uid="{00000000-0005-0000-0000-000070610000}"/>
    <cellStyle name="40% - Accent3 2 45 7" xfId="24946" xr:uid="{00000000-0005-0000-0000-000071610000}"/>
    <cellStyle name="40% - Accent3 2 45 8" xfId="24947" xr:uid="{00000000-0005-0000-0000-000072610000}"/>
    <cellStyle name="40% - Accent3 2 45 9" xfId="24948" xr:uid="{00000000-0005-0000-0000-000073610000}"/>
    <cellStyle name="40% - Accent3 2 46" xfId="24949" xr:uid="{00000000-0005-0000-0000-000074610000}"/>
    <cellStyle name="40% - Accent3 2 46 10" xfId="24950" xr:uid="{00000000-0005-0000-0000-000075610000}"/>
    <cellStyle name="40% - Accent3 2 46 11" xfId="24951" xr:uid="{00000000-0005-0000-0000-000076610000}"/>
    <cellStyle name="40% - Accent3 2 46 12" xfId="24952" xr:uid="{00000000-0005-0000-0000-000077610000}"/>
    <cellStyle name="40% - Accent3 2 46 13" xfId="24953" xr:uid="{00000000-0005-0000-0000-000078610000}"/>
    <cellStyle name="40% - Accent3 2 46 14" xfId="24954" xr:uid="{00000000-0005-0000-0000-000079610000}"/>
    <cellStyle name="40% - Accent3 2 46 15" xfId="24955" xr:uid="{00000000-0005-0000-0000-00007A610000}"/>
    <cellStyle name="40% - Accent3 2 46 16" xfId="24956" xr:uid="{00000000-0005-0000-0000-00007B610000}"/>
    <cellStyle name="40% - Accent3 2 46 17" xfId="24957" xr:uid="{00000000-0005-0000-0000-00007C610000}"/>
    <cellStyle name="40% - Accent3 2 46 18" xfId="24958" xr:uid="{00000000-0005-0000-0000-00007D610000}"/>
    <cellStyle name="40% - Accent3 2 46 19" xfId="24959" xr:uid="{00000000-0005-0000-0000-00007E610000}"/>
    <cellStyle name="40% - Accent3 2 46 2" xfId="24960" xr:uid="{00000000-0005-0000-0000-00007F610000}"/>
    <cellStyle name="40% - Accent3 2 46 3" xfId="24961" xr:uid="{00000000-0005-0000-0000-000080610000}"/>
    <cellStyle name="40% - Accent3 2 46 4" xfId="24962" xr:uid="{00000000-0005-0000-0000-000081610000}"/>
    <cellStyle name="40% - Accent3 2 46 5" xfId="24963" xr:uid="{00000000-0005-0000-0000-000082610000}"/>
    <cellStyle name="40% - Accent3 2 46 6" xfId="24964" xr:uid="{00000000-0005-0000-0000-000083610000}"/>
    <cellStyle name="40% - Accent3 2 46 7" xfId="24965" xr:uid="{00000000-0005-0000-0000-000084610000}"/>
    <cellStyle name="40% - Accent3 2 46 8" xfId="24966" xr:uid="{00000000-0005-0000-0000-000085610000}"/>
    <cellStyle name="40% - Accent3 2 46 9" xfId="24967" xr:uid="{00000000-0005-0000-0000-000086610000}"/>
    <cellStyle name="40% - Accent3 2 47" xfId="24968" xr:uid="{00000000-0005-0000-0000-000087610000}"/>
    <cellStyle name="40% - Accent3 2 47 10" xfId="24969" xr:uid="{00000000-0005-0000-0000-000088610000}"/>
    <cellStyle name="40% - Accent3 2 47 11" xfId="24970" xr:uid="{00000000-0005-0000-0000-000089610000}"/>
    <cellStyle name="40% - Accent3 2 47 12" xfId="24971" xr:uid="{00000000-0005-0000-0000-00008A610000}"/>
    <cellStyle name="40% - Accent3 2 47 13" xfId="24972" xr:uid="{00000000-0005-0000-0000-00008B610000}"/>
    <cellStyle name="40% - Accent3 2 47 14" xfId="24973" xr:uid="{00000000-0005-0000-0000-00008C610000}"/>
    <cellStyle name="40% - Accent3 2 47 15" xfId="24974" xr:uid="{00000000-0005-0000-0000-00008D610000}"/>
    <cellStyle name="40% - Accent3 2 47 16" xfId="24975" xr:uid="{00000000-0005-0000-0000-00008E610000}"/>
    <cellStyle name="40% - Accent3 2 47 17" xfId="24976" xr:uid="{00000000-0005-0000-0000-00008F610000}"/>
    <cellStyle name="40% - Accent3 2 47 18" xfId="24977" xr:uid="{00000000-0005-0000-0000-000090610000}"/>
    <cellStyle name="40% - Accent3 2 47 19" xfId="24978" xr:uid="{00000000-0005-0000-0000-000091610000}"/>
    <cellStyle name="40% - Accent3 2 47 2" xfId="24979" xr:uid="{00000000-0005-0000-0000-000092610000}"/>
    <cellStyle name="40% - Accent3 2 47 3" xfId="24980" xr:uid="{00000000-0005-0000-0000-000093610000}"/>
    <cellStyle name="40% - Accent3 2 47 4" xfId="24981" xr:uid="{00000000-0005-0000-0000-000094610000}"/>
    <cellStyle name="40% - Accent3 2 47 5" xfId="24982" xr:uid="{00000000-0005-0000-0000-000095610000}"/>
    <cellStyle name="40% - Accent3 2 47 6" xfId="24983" xr:uid="{00000000-0005-0000-0000-000096610000}"/>
    <cellStyle name="40% - Accent3 2 47 7" xfId="24984" xr:uid="{00000000-0005-0000-0000-000097610000}"/>
    <cellStyle name="40% - Accent3 2 47 8" xfId="24985" xr:uid="{00000000-0005-0000-0000-000098610000}"/>
    <cellStyle name="40% - Accent3 2 47 9" xfId="24986" xr:uid="{00000000-0005-0000-0000-000099610000}"/>
    <cellStyle name="40% - Accent3 2 48" xfId="24987" xr:uid="{00000000-0005-0000-0000-00009A610000}"/>
    <cellStyle name="40% - Accent3 2 48 10" xfId="24988" xr:uid="{00000000-0005-0000-0000-00009B610000}"/>
    <cellStyle name="40% - Accent3 2 48 11" xfId="24989" xr:uid="{00000000-0005-0000-0000-00009C610000}"/>
    <cellStyle name="40% - Accent3 2 48 12" xfId="24990" xr:uid="{00000000-0005-0000-0000-00009D610000}"/>
    <cellStyle name="40% - Accent3 2 48 13" xfId="24991" xr:uid="{00000000-0005-0000-0000-00009E610000}"/>
    <cellStyle name="40% - Accent3 2 48 14" xfId="24992" xr:uid="{00000000-0005-0000-0000-00009F610000}"/>
    <cellStyle name="40% - Accent3 2 48 15" xfId="24993" xr:uid="{00000000-0005-0000-0000-0000A0610000}"/>
    <cellStyle name="40% - Accent3 2 48 16" xfId="24994" xr:uid="{00000000-0005-0000-0000-0000A1610000}"/>
    <cellStyle name="40% - Accent3 2 48 17" xfId="24995" xr:uid="{00000000-0005-0000-0000-0000A2610000}"/>
    <cellStyle name="40% - Accent3 2 48 18" xfId="24996" xr:uid="{00000000-0005-0000-0000-0000A3610000}"/>
    <cellStyle name="40% - Accent3 2 48 19" xfId="24997" xr:uid="{00000000-0005-0000-0000-0000A4610000}"/>
    <cellStyle name="40% - Accent3 2 48 2" xfId="24998" xr:uid="{00000000-0005-0000-0000-0000A5610000}"/>
    <cellStyle name="40% - Accent3 2 48 3" xfId="24999" xr:uid="{00000000-0005-0000-0000-0000A6610000}"/>
    <cellStyle name="40% - Accent3 2 48 4" xfId="25000" xr:uid="{00000000-0005-0000-0000-0000A7610000}"/>
    <cellStyle name="40% - Accent3 2 48 5" xfId="25001" xr:uid="{00000000-0005-0000-0000-0000A8610000}"/>
    <cellStyle name="40% - Accent3 2 48 6" xfId="25002" xr:uid="{00000000-0005-0000-0000-0000A9610000}"/>
    <cellStyle name="40% - Accent3 2 48 7" xfId="25003" xr:uid="{00000000-0005-0000-0000-0000AA610000}"/>
    <cellStyle name="40% - Accent3 2 48 8" xfId="25004" xr:uid="{00000000-0005-0000-0000-0000AB610000}"/>
    <cellStyle name="40% - Accent3 2 48 9" xfId="25005" xr:uid="{00000000-0005-0000-0000-0000AC610000}"/>
    <cellStyle name="40% - Accent3 2 49" xfId="25006" xr:uid="{00000000-0005-0000-0000-0000AD610000}"/>
    <cellStyle name="40% - Accent3 2 49 10" xfId="25007" xr:uid="{00000000-0005-0000-0000-0000AE610000}"/>
    <cellStyle name="40% - Accent3 2 49 11" xfId="25008" xr:uid="{00000000-0005-0000-0000-0000AF610000}"/>
    <cellStyle name="40% - Accent3 2 49 12" xfId="25009" xr:uid="{00000000-0005-0000-0000-0000B0610000}"/>
    <cellStyle name="40% - Accent3 2 49 13" xfId="25010" xr:uid="{00000000-0005-0000-0000-0000B1610000}"/>
    <cellStyle name="40% - Accent3 2 49 14" xfId="25011" xr:uid="{00000000-0005-0000-0000-0000B2610000}"/>
    <cellStyle name="40% - Accent3 2 49 15" xfId="25012" xr:uid="{00000000-0005-0000-0000-0000B3610000}"/>
    <cellStyle name="40% - Accent3 2 49 16" xfId="25013" xr:uid="{00000000-0005-0000-0000-0000B4610000}"/>
    <cellStyle name="40% - Accent3 2 49 17" xfId="25014" xr:uid="{00000000-0005-0000-0000-0000B5610000}"/>
    <cellStyle name="40% - Accent3 2 49 18" xfId="25015" xr:uid="{00000000-0005-0000-0000-0000B6610000}"/>
    <cellStyle name="40% - Accent3 2 49 19" xfId="25016" xr:uid="{00000000-0005-0000-0000-0000B7610000}"/>
    <cellStyle name="40% - Accent3 2 49 2" xfId="25017" xr:uid="{00000000-0005-0000-0000-0000B8610000}"/>
    <cellStyle name="40% - Accent3 2 49 3" xfId="25018" xr:uid="{00000000-0005-0000-0000-0000B9610000}"/>
    <cellStyle name="40% - Accent3 2 49 4" xfId="25019" xr:uid="{00000000-0005-0000-0000-0000BA610000}"/>
    <cellStyle name="40% - Accent3 2 49 5" xfId="25020" xr:uid="{00000000-0005-0000-0000-0000BB610000}"/>
    <cellStyle name="40% - Accent3 2 49 6" xfId="25021" xr:uid="{00000000-0005-0000-0000-0000BC610000}"/>
    <cellStyle name="40% - Accent3 2 49 7" xfId="25022" xr:uid="{00000000-0005-0000-0000-0000BD610000}"/>
    <cellStyle name="40% - Accent3 2 49 8" xfId="25023" xr:uid="{00000000-0005-0000-0000-0000BE610000}"/>
    <cellStyle name="40% - Accent3 2 49 9" xfId="25024" xr:uid="{00000000-0005-0000-0000-0000BF610000}"/>
    <cellStyle name="40% - Accent3 2 5" xfId="25025" xr:uid="{00000000-0005-0000-0000-0000C0610000}"/>
    <cellStyle name="40% - Accent3 2 5 10" xfId="25026" xr:uid="{00000000-0005-0000-0000-0000C1610000}"/>
    <cellStyle name="40% - Accent3 2 5 11" xfId="25027" xr:uid="{00000000-0005-0000-0000-0000C2610000}"/>
    <cellStyle name="40% - Accent3 2 5 12" xfId="25028" xr:uid="{00000000-0005-0000-0000-0000C3610000}"/>
    <cellStyle name="40% - Accent3 2 5 13" xfId="25029" xr:uid="{00000000-0005-0000-0000-0000C4610000}"/>
    <cellStyle name="40% - Accent3 2 5 14" xfId="25030" xr:uid="{00000000-0005-0000-0000-0000C5610000}"/>
    <cellStyle name="40% - Accent3 2 5 15" xfId="25031" xr:uid="{00000000-0005-0000-0000-0000C6610000}"/>
    <cellStyle name="40% - Accent3 2 5 16" xfId="25032" xr:uid="{00000000-0005-0000-0000-0000C7610000}"/>
    <cellStyle name="40% - Accent3 2 5 17" xfId="25033" xr:uid="{00000000-0005-0000-0000-0000C8610000}"/>
    <cellStyle name="40% - Accent3 2 5 18" xfId="25034" xr:uid="{00000000-0005-0000-0000-0000C9610000}"/>
    <cellStyle name="40% - Accent3 2 5 19" xfId="25035" xr:uid="{00000000-0005-0000-0000-0000CA610000}"/>
    <cellStyle name="40% - Accent3 2 5 2" xfId="25036" xr:uid="{00000000-0005-0000-0000-0000CB610000}"/>
    <cellStyle name="40% - Accent3 2 5 3" xfId="25037" xr:uid="{00000000-0005-0000-0000-0000CC610000}"/>
    <cellStyle name="40% - Accent3 2 5 4" xfId="25038" xr:uid="{00000000-0005-0000-0000-0000CD610000}"/>
    <cellStyle name="40% - Accent3 2 5 5" xfId="25039" xr:uid="{00000000-0005-0000-0000-0000CE610000}"/>
    <cellStyle name="40% - Accent3 2 5 6" xfId="25040" xr:uid="{00000000-0005-0000-0000-0000CF610000}"/>
    <cellStyle name="40% - Accent3 2 5 7" xfId="25041" xr:uid="{00000000-0005-0000-0000-0000D0610000}"/>
    <cellStyle name="40% - Accent3 2 5 8" xfId="25042" xr:uid="{00000000-0005-0000-0000-0000D1610000}"/>
    <cellStyle name="40% - Accent3 2 5 9" xfId="25043" xr:uid="{00000000-0005-0000-0000-0000D2610000}"/>
    <cellStyle name="40% - Accent3 2 50" xfId="25044" xr:uid="{00000000-0005-0000-0000-0000D3610000}"/>
    <cellStyle name="40% - Accent3 2 50 10" xfId="25045" xr:uid="{00000000-0005-0000-0000-0000D4610000}"/>
    <cellStyle name="40% - Accent3 2 50 11" xfId="25046" xr:uid="{00000000-0005-0000-0000-0000D5610000}"/>
    <cellStyle name="40% - Accent3 2 50 12" xfId="25047" xr:uid="{00000000-0005-0000-0000-0000D6610000}"/>
    <cellStyle name="40% - Accent3 2 50 13" xfId="25048" xr:uid="{00000000-0005-0000-0000-0000D7610000}"/>
    <cellStyle name="40% - Accent3 2 50 14" xfId="25049" xr:uid="{00000000-0005-0000-0000-0000D8610000}"/>
    <cellStyle name="40% - Accent3 2 50 15" xfId="25050" xr:uid="{00000000-0005-0000-0000-0000D9610000}"/>
    <cellStyle name="40% - Accent3 2 50 16" xfId="25051" xr:uid="{00000000-0005-0000-0000-0000DA610000}"/>
    <cellStyle name="40% - Accent3 2 50 17" xfId="25052" xr:uid="{00000000-0005-0000-0000-0000DB610000}"/>
    <cellStyle name="40% - Accent3 2 50 18" xfId="25053" xr:uid="{00000000-0005-0000-0000-0000DC610000}"/>
    <cellStyle name="40% - Accent3 2 50 19" xfId="25054" xr:uid="{00000000-0005-0000-0000-0000DD610000}"/>
    <cellStyle name="40% - Accent3 2 50 2" xfId="25055" xr:uid="{00000000-0005-0000-0000-0000DE610000}"/>
    <cellStyle name="40% - Accent3 2 50 3" xfId="25056" xr:uid="{00000000-0005-0000-0000-0000DF610000}"/>
    <cellStyle name="40% - Accent3 2 50 4" xfId="25057" xr:uid="{00000000-0005-0000-0000-0000E0610000}"/>
    <cellStyle name="40% - Accent3 2 50 5" xfId="25058" xr:uid="{00000000-0005-0000-0000-0000E1610000}"/>
    <cellStyle name="40% - Accent3 2 50 6" xfId="25059" xr:uid="{00000000-0005-0000-0000-0000E2610000}"/>
    <cellStyle name="40% - Accent3 2 50 7" xfId="25060" xr:uid="{00000000-0005-0000-0000-0000E3610000}"/>
    <cellStyle name="40% - Accent3 2 50 8" xfId="25061" xr:uid="{00000000-0005-0000-0000-0000E4610000}"/>
    <cellStyle name="40% - Accent3 2 50 9" xfId="25062" xr:uid="{00000000-0005-0000-0000-0000E5610000}"/>
    <cellStyle name="40% - Accent3 2 51" xfId="25063" xr:uid="{00000000-0005-0000-0000-0000E6610000}"/>
    <cellStyle name="40% - Accent3 2 51 10" xfId="25064" xr:uid="{00000000-0005-0000-0000-0000E7610000}"/>
    <cellStyle name="40% - Accent3 2 51 11" xfId="25065" xr:uid="{00000000-0005-0000-0000-0000E8610000}"/>
    <cellStyle name="40% - Accent3 2 51 12" xfId="25066" xr:uid="{00000000-0005-0000-0000-0000E9610000}"/>
    <cellStyle name="40% - Accent3 2 51 13" xfId="25067" xr:uid="{00000000-0005-0000-0000-0000EA610000}"/>
    <cellStyle name="40% - Accent3 2 51 14" xfId="25068" xr:uid="{00000000-0005-0000-0000-0000EB610000}"/>
    <cellStyle name="40% - Accent3 2 51 15" xfId="25069" xr:uid="{00000000-0005-0000-0000-0000EC610000}"/>
    <cellStyle name="40% - Accent3 2 51 16" xfId="25070" xr:uid="{00000000-0005-0000-0000-0000ED610000}"/>
    <cellStyle name="40% - Accent3 2 51 17" xfId="25071" xr:uid="{00000000-0005-0000-0000-0000EE610000}"/>
    <cellStyle name="40% - Accent3 2 51 18" xfId="25072" xr:uid="{00000000-0005-0000-0000-0000EF610000}"/>
    <cellStyle name="40% - Accent3 2 51 19" xfId="25073" xr:uid="{00000000-0005-0000-0000-0000F0610000}"/>
    <cellStyle name="40% - Accent3 2 51 2" xfId="25074" xr:uid="{00000000-0005-0000-0000-0000F1610000}"/>
    <cellStyle name="40% - Accent3 2 51 3" xfId="25075" xr:uid="{00000000-0005-0000-0000-0000F2610000}"/>
    <cellStyle name="40% - Accent3 2 51 4" xfId="25076" xr:uid="{00000000-0005-0000-0000-0000F3610000}"/>
    <cellStyle name="40% - Accent3 2 51 5" xfId="25077" xr:uid="{00000000-0005-0000-0000-0000F4610000}"/>
    <cellStyle name="40% - Accent3 2 51 6" xfId="25078" xr:uid="{00000000-0005-0000-0000-0000F5610000}"/>
    <cellStyle name="40% - Accent3 2 51 7" xfId="25079" xr:uid="{00000000-0005-0000-0000-0000F6610000}"/>
    <cellStyle name="40% - Accent3 2 51 8" xfId="25080" xr:uid="{00000000-0005-0000-0000-0000F7610000}"/>
    <cellStyle name="40% - Accent3 2 51 9" xfId="25081" xr:uid="{00000000-0005-0000-0000-0000F8610000}"/>
    <cellStyle name="40% - Accent3 2 52" xfId="25082" xr:uid="{00000000-0005-0000-0000-0000F9610000}"/>
    <cellStyle name="40% - Accent3 2 52 10" xfId="25083" xr:uid="{00000000-0005-0000-0000-0000FA610000}"/>
    <cellStyle name="40% - Accent3 2 52 11" xfId="25084" xr:uid="{00000000-0005-0000-0000-0000FB610000}"/>
    <cellStyle name="40% - Accent3 2 52 12" xfId="25085" xr:uid="{00000000-0005-0000-0000-0000FC610000}"/>
    <cellStyle name="40% - Accent3 2 52 13" xfId="25086" xr:uid="{00000000-0005-0000-0000-0000FD610000}"/>
    <cellStyle name="40% - Accent3 2 52 14" xfId="25087" xr:uid="{00000000-0005-0000-0000-0000FE610000}"/>
    <cellStyle name="40% - Accent3 2 52 15" xfId="25088" xr:uid="{00000000-0005-0000-0000-0000FF610000}"/>
    <cellStyle name="40% - Accent3 2 52 16" xfId="25089" xr:uid="{00000000-0005-0000-0000-000000620000}"/>
    <cellStyle name="40% - Accent3 2 52 17" xfId="25090" xr:uid="{00000000-0005-0000-0000-000001620000}"/>
    <cellStyle name="40% - Accent3 2 52 18" xfId="25091" xr:uid="{00000000-0005-0000-0000-000002620000}"/>
    <cellStyle name="40% - Accent3 2 52 19" xfId="25092" xr:uid="{00000000-0005-0000-0000-000003620000}"/>
    <cellStyle name="40% - Accent3 2 52 2" xfId="25093" xr:uid="{00000000-0005-0000-0000-000004620000}"/>
    <cellStyle name="40% - Accent3 2 52 3" xfId="25094" xr:uid="{00000000-0005-0000-0000-000005620000}"/>
    <cellStyle name="40% - Accent3 2 52 4" xfId="25095" xr:uid="{00000000-0005-0000-0000-000006620000}"/>
    <cellStyle name="40% - Accent3 2 52 5" xfId="25096" xr:uid="{00000000-0005-0000-0000-000007620000}"/>
    <cellStyle name="40% - Accent3 2 52 6" xfId="25097" xr:uid="{00000000-0005-0000-0000-000008620000}"/>
    <cellStyle name="40% - Accent3 2 52 7" xfId="25098" xr:uid="{00000000-0005-0000-0000-000009620000}"/>
    <cellStyle name="40% - Accent3 2 52 8" xfId="25099" xr:uid="{00000000-0005-0000-0000-00000A620000}"/>
    <cellStyle name="40% - Accent3 2 52 9" xfId="25100" xr:uid="{00000000-0005-0000-0000-00000B620000}"/>
    <cellStyle name="40% - Accent3 2 53" xfId="25101" xr:uid="{00000000-0005-0000-0000-00000C620000}"/>
    <cellStyle name="40% - Accent3 2 53 10" xfId="25102" xr:uid="{00000000-0005-0000-0000-00000D620000}"/>
    <cellStyle name="40% - Accent3 2 53 11" xfId="25103" xr:uid="{00000000-0005-0000-0000-00000E620000}"/>
    <cellStyle name="40% - Accent3 2 53 12" xfId="25104" xr:uid="{00000000-0005-0000-0000-00000F620000}"/>
    <cellStyle name="40% - Accent3 2 53 13" xfId="25105" xr:uid="{00000000-0005-0000-0000-000010620000}"/>
    <cellStyle name="40% - Accent3 2 53 14" xfId="25106" xr:uid="{00000000-0005-0000-0000-000011620000}"/>
    <cellStyle name="40% - Accent3 2 53 15" xfId="25107" xr:uid="{00000000-0005-0000-0000-000012620000}"/>
    <cellStyle name="40% - Accent3 2 53 16" xfId="25108" xr:uid="{00000000-0005-0000-0000-000013620000}"/>
    <cellStyle name="40% - Accent3 2 53 17" xfId="25109" xr:uid="{00000000-0005-0000-0000-000014620000}"/>
    <cellStyle name="40% - Accent3 2 53 18" xfId="25110" xr:uid="{00000000-0005-0000-0000-000015620000}"/>
    <cellStyle name="40% - Accent3 2 53 19" xfId="25111" xr:uid="{00000000-0005-0000-0000-000016620000}"/>
    <cellStyle name="40% - Accent3 2 53 2" xfId="25112" xr:uid="{00000000-0005-0000-0000-000017620000}"/>
    <cellStyle name="40% - Accent3 2 53 3" xfId="25113" xr:uid="{00000000-0005-0000-0000-000018620000}"/>
    <cellStyle name="40% - Accent3 2 53 4" xfId="25114" xr:uid="{00000000-0005-0000-0000-000019620000}"/>
    <cellStyle name="40% - Accent3 2 53 5" xfId="25115" xr:uid="{00000000-0005-0000-0000-00001A620000}"/>
    <cellStyle name="40% - Accent3 2 53 6" xfId="25116" xr:uid="{00000000-0005-0000-0000-00001B620000}"/>
    <cellStyle name="40% - Accent3 2 53 7" xfId="25117" xr:uid="{00000000-0005-0000-0000-00001C620000}"/>
    <cellStyle name="40% - Accent3 2 53 8" xfId="25118" xr:uid="{00000000-0005-0000-0000-00001D620000}"/>
    <cellStyle name="40% - Accent3 2 53 9" xfId="25119" xr:uid="{00000000-0005-0000-0000-00001E620000}"/>
    <cellStyle name="40% - Accent3 2 54" xfId="25120" xr:uid="{00000000-0005-0000-0000-00001F620000}"/>
    <cellStyle name="40% - Accent3 2 54 10" xfId="25121" xr:uid="{00000000-0005-0000-0000-000020620000}"/>
    <cellStyle name="40% - Accent3 2 54 11" xfId="25122" xr:uid="{00000000-0005-0000-0000-000021620000}"/>
    <cellStyle name="40% - Accent3 2 54 12" xfId="25123" xr:uid="{00000000-0005-0000-0000-000022620000}"/>
    <cellStyle name="40% - Accent3 2 54 13" xfId="25124" xr:uid="{00000000-0005-0000-0000-000023620000}"/>
    <cellStyle name="40% - Accent3 2 54 14" xfId="25125" xr:uid="{00000000-0005-0000-0000-000024620000}"/>
    <cellStyle name="40% - Accent3 2 54 15" xfId="25126" xr:uid="{00000000-0005-0000-0000-000025620000}"/>
    <cellStyle name="40% - Accent3 2 54 16" xfId="25127" xr:uid="{00000000-0005-0000-0000-000026620000}"/>
    <cellStyle name="40% - Accent3 2 54 17" xfId="25128" xr:uid="{00000000-0005-0000-0000-000027620000}"/>
    <cellStyle name="40% - Accent3 2 54 18" xfId="25129" xr:uid="{00000000-0005-0000-0000-000028620000}"/>
    <cellStyle name="40% - Accent3 2 54 19" xfId="25130" xr:uid="{00000000-0005-0000-0000-000029620000}"/>
    <cellStyle name="40% - Accent3 2 54 2" xfId="25131" xr:uid="{00000000-0005-0000-0000-00002A620000}"/>
    <cellStyle name="40% - Accent3 2 54 3" xfId="25132" xr:uid="{00000000-0005-0000-0000-00002B620000}"/>
    <cellStyle name="40% - Accent3 2 54 4" xfId="25133" xr:uid="{00000000-0005-0000-0000-00002C620000}"/>
    <cellStyle name="40% - Accent3 2 54 5" xfId="25134" xr:uid="{00000000-0005-0000-0000-00002D620000}"/>
    <cellStyle name="40% - Accent3 2 54 6" xfId="25135" xr:uid="{00000000-0005-0000-0000-00002E620000}"/>
    <cellStyle name="40% - Accent3 2 54 7" xfId="25136" xr:uid="{00000000-0005-0000-0000-00002F620000}"/>
    <cellStyle name="40% - Accent3 2 54 8" xfId="25137" xr:uid="{00000000-0005-0000-0000-000030620000}"/>
    <cellStyle name="40% - Accent3 2 54 9" xfId="25138" xr:uid="{00000000-0005-0000-0000-000031620000}"/>
    <cellStyle name="40% - Accent3 2 55" xfId="25139" xr:uid="{00000000-0005-0000-0000-000032620000}"/>
    <cellStyle name="40% - Accent3 2 55 10" xfId="25140" xr:uid="{00000000-0005-0000-0000-000033620000}"/>
    <cellStyle name="40% - Accent3 2 55 11" xfId="25141" xr:uid="{00000000-0005-0000-0000-000034620000}"/>
    <cellStyle name="40% - Accent3 2 55 12" xfId="25142" xr:uid="{00000000-0005-0000-0000-000035620000}"/>
    <cellStyle name="40% - Accent3 2 55 13" xfId="25143" xr:uid="{00000000-0005-0000-0000-000036620000}"/>
    <cellStyle name="40% - Accent3 2 55 14" xfId="25144" xr:uid="{00000000-0005-0000-0000-000037620000}"/>
    <cellStyle name="40% - Accent3 2 55 15" xfId="25145" xr:uid="{00000000-0005-0000-0000-000038620000}"/>
    <cellStyle name="40% - Accent3 2 55 16" xfId="25146" xr:uid="{00000000-0005-0000-0000-000039620000}"/>
    <cellStyle name="40% - Accent3 2 55 17" xfId="25147" xr:uid="{00000000-0005-0000-0000-00003A620000}"/>
    <cellStyle name="40% - Accent3 2 55 18" xfId="25148" xr:uid="{00000000-0005-0000-0000-00003B620000}"/>
    <cellStyle name="40% - Accent3 2 55 19" xfId="25149" xr:uid="{00000000-0005-0000-0000-00003C620000}"/>
    <cellStyle name="40% - Accent3 2 55 2" xfId="25150" xr:uid="{00000000-0005-0000-0000-00003D620000}"/>
    <cellStyle name="40% - Accent3 2 55 3" xfId="25151" xr:uid="{00000000-0005-0000-0000-00003E620000}"/>
    <cellStyle name="40% - Accent3 2 55 4" xfId="25152" xr:uid="{00000000-0005-0000-0000-00003F620000}"/>
    <cellStyle name="40% - Accent3 2 55 5" xfId="25153" xr:uid="{00000000-0005-0000-0000-000040620000}"/>
    <cellStyle name="40% - Accent3 2 55 6" xfId="25154" xr:uid="{00000000-0005-0000-0000-000041620000}"/>
    <cellStyle name="40% - Accent3 2 55 7" xfId="25155" xr:uid="{00000000-0005-0000-0000-000042620000}"/>
    <cellStyle name="40% - Accent3 2 55 8" xfId="25156" xr:uid="{00000000-0005-0000-0000-000043620000}"/>
    <cellStyle name="40% - Accent3 2 55 9" xfId="25157" xr:uid="{00000000-0005-0000-0000-000044620000}"/>
    <cellStyle name="40% - Accent3 2 56" xfId="25158" xr:uid="{00000000-0005-0000-0000-000045620000}"/>
    <cellStyle name="40% - Accent3 2 56 10" xfId="25159" xr:uid="{00000000-0005-0000-0000-000046620000}"/>
    <cellStyle name="40% - Accent3 2 56 11" xfId="25160" xr:uid="{00000000-0005-0000-0000-000047620000}"/>
    <cellStyle name="40% - Accent3 2 56 12" xfId="25161" xr:uid="{00000000-0005-0000-0000-000048620000}"/>
    <cellStyle name="40% - Accent3 2 56 13" xfId="25162" xr:uid="{00000000-0005-0000-0000-000049620000}"/>
    <cellStyle name="40% - Accent3 2 56 14" xfId="25163" xr:uid="{00000000-0005-0000-0000-00004A620000}"/>
    <cellStyle name="40% - Accent3 2 56 15" xfId="25164" xr:uid="{00000000-0005-0000-0000-00004B620000}"/>
    <cellStyle name="40% - Accent3 2 56 16" xfId="25165" xr:uid="{00000000-0005-0000-0000-00004C620000}"/>
    <cellStyle name="40% - Accent3 2 56 17" xfId="25166" xr:uid="{00000000-0005-0000-0000-00004D620000}"/>
    <cellStyle name="40% - Accent3 2 56 18" xfId="25167" xr:uid="{00000000-0005-0000-0000-00004E620000}"/>
    <cellStyle name="40% - Accent3 2 56 19" xfId="25168" xr:uid="{00000000-0005-0000-0000-00004F620000}"/>
    <cellStyle name="40% - Accent3 2 56 2" xfId="25169" xr:uid="{00000000-0005-0000-0000-000050620000}"/>
    <cellStyle name="40% - Accent3 2 56 3" xfId="25170" xr:uid="{00000000-0005-0000-0000-000051620000}"/>
    <cellStyle name="40% - Accent3 2 56 4" xfId="25171" xr:uid="{00000000-0005-0000-0000-000052620000}"/>
    <cellStyle name="40% - Accent3 2 56 5" xfId="25172" xr:uid="{00000000-0005-0000-0000-000053620000}"/>
    <cellStyle name="40% - Accent3 2 56 6" xfId="25173" xr:uid="{00000000-0005-0000-0000-000054620000}"/>
    <cellStyle name="40% - Accent3 2 56 7" xfId="25174" xr:uid="{00000000-0005-0000-0000-000055620000}"/>
    <cellStyle name="40% - Accent3 2 56 8" xfId="25175" xr:uid="{00000000-0005-0000-0000-000056620000}"/>
    <cellStyle name="40% - Accent3 2 56 9" xfId="25176" xr:uid="{00000000-0005-0000-0000-000057620000}"/>
    <cellStyle name="40% - Accent3 2 57" xfId="25177" xr:uid="{00000000-0005-0000-0000-000058620000}"/>
    <cellStyle name="40% - Accent3 2 57 10" xfId="25178" xr:uid="{00000000-0005-0000-0000-000059620000}"/>
    <cellStyle name="40% - Accent3 2 57 11" xfId="25179" xr:uid="{00000000-0005-0000-0000-00005A620000}"/>
    <cellStyle name="40% - Accent3 2 57 12" xfId="25180" xr:uid="{00000000-0005-0000-0000-00005B620000}"/>
    <cellStyle name="40% - Accent3 2 57 13" xfId="25181" xr:uid="{00000000-0005-0000-0000-00005C620000}"/>
    <cellStyle name="40% - Accent3 2 57 14" xfId="25182" xr:uid="{00000000-0005-0000-0000-00005D620000}"/>
    <cellStyle name="40% - Accent3 2 57 15" xfId="25183" xr:uid="{00000000-0005-0000-0000-00005E620000}"/>
    <cellStyle name="40% - Accent3 2 57 16" xfId="25184" xr:uid="{00000000-0005-0000-0000-00005F620000}"/>
    <cellStyle name="40% - Accent3 2 57 17" xfId="25185" xr:uid="{00000000-0005-0000-0000-000060620000}"/>
    <cellStyle name="40% - Accent3 2 57 18" xfId="25186" xr:uid="{00000000-0005-0000-0000-000061620000}"/>
    <cellStyle name="40% - Accent3 2 57 19" xfId="25187" xr:uid="{00000000-0005-0000-0000-000062620000}"/>
    <cellStyle name="40% - Accent3 2 57 2" xfId="25188" xr:uid="{00000000-0005-0000-0000-000063620000}"/>
    <cellStyle name="40% - Accent3 2 57 3" xfId="25189" xr:uid="{00000000-0005-0000-0000-000064620000}"/>
    <cellStyle name="40% - Accent3 2 57 4" xfId="25190" xr:uid="{00000000-0005-0000-0000-000065620000}"/>
    <cellStyle name="40% - Accent3 2 57 5" xfId="25191" xr:uid="{00000000-0005-0000-0000-000066620000}"/>
    <cellStyle name="40% - Accent3 2 57 6" xfId="25192" xr:uid="{00000000-0005-0000-0000-000067620000}"/>
    <cellStyle name="40% - Accent3 2 57 7" xfId="25193" xr:uid="{00000000-0005-0000-0000-000068620000}"/>
    <cellStyle name="40% - Accent3 2 57 8" xfId="25194" xr:uid="{00000000-0005-0000-0000-000069620000}"/>
    <cellStyle name="40% - Accent3 2 57 9" xfId="25195" xr:uid="{00000000-0005-0000-0000-00006A620000}"/>
    <cellStyle name="40% - Accent3 2 58" xfId="25196" xr:uid="{00000000-0005-0000-0000-00006B620000}"/>
    <cellStyle name="40% - Accent3 2 58 10" xfId="25197" xr:uid="{00000000-0005-0000-0000-00006C620000}"/>
    <cellStyle name="40% - Accent3 2 58 11" xfId="25198" xr:uid="{00000000-0005-0000-0000-00006D620000}"/>
    <cellStyle name="40% - Accent3 2 58 12" xfId="25199" xr:uid="{00000000-0005-0000-0000-00006E620000}"/>
    <cellStyle name="40% - Accent3 2 58 13" xfId="25200" xr:uid="{00000000-0005-0000-0000-00006F620000}"/>
    <cellStyle name="40% - Accent3 2 58 14" xfId="25201" xr:uid="{00000000-0005-0000-0000-000070620000}"/>
    <cellStyle name="40% - Accent3 2 58 15" xfId="25202" xr:uid="{00000000-0005-0000-0000-000071620000}"/>
    <cellStyle name="40% - Accent3 2 58 16" xfId="25203" xr:uid="{00000000-0005-0000-0000-000072620000}"/>
    <cellStyle name="40% - Accent3 2 58 17" xfId="25204" xr:uid="{00000000-0005-0000-0000-000073620000}"/>
    <cellStyle name="40% - Accent3 2 58 18" xfId="25205" xr:uid="{00000000-0005-0000-0000-000074620000}"/>
    <cellStyle name="40% - Accent3 2 58 19" xfId="25206" xr:uid="{00000000-0005-0000-0000-000075620000}"/>
    <cellStyle name="40% - Accent3 2 58 2" xfId="25207" xr:uid="{00000000-0005-0000-0000-000076620000}"/>
    <cellStyle name="40% - Accent3 2 58 3" xfId="25208" xr:uid="{00000000-0005-0000-0000-000077620000}"/>
    <cellStyle name="40% - Accent3 2 58 4" xfId="25209" xr:uid="{00000000-0005-0000-0000-000078620000}"/>
    <cellStyle name="40% - Accent3 2 58 5" xfId="25210" xr:uid="{00000000-0005-0000-0000-000079620000}"/>
    <cellStyle name="40% - Accent3 2 58 6" xfId="25211" xr:uid="{00000000-0005-0000-0000-00007A620000}"/>
    <cellStyle name="40% - Accent3 2 58 7" xfId="25212" xr:uid="{00000000-0005-0000-0000-00007B620000}"/>
    <cellStyle name="40% - Accent3 2 58 8" xfId="25213" xr:uid="{00000000-0005-0000-0000-00007C620000}"/>
    <cellStyle name="40% - Accent3 2 58 9" xfId="25214" xr:uid="{00000000-0005-0000-0000-00007D620000}"/>
    <cellStyle name="40% - Accent3 2 59" xfId="25215" xr:uid="{00000000-0005-0000-0000-00007E620000}"/>
    <cellStyle name="40% - Accent3 2 59 10" xfId="25216" xr:uid="{00000000-0005-0000-0000-00007F620000}"/>
    <cellStyle name="40% - Accent3 2 59 11" xfId="25217" xr:uid="{00000000-0005-0000-0000-000080620000}"/>
    <cellStyle name="40% - Accent3 2 59 12" xfId="25218" xr:uid="{00000000-0005-0000-0000-000081620000}"/>
    <cellStyle name="40% - Accent3 2 59 13" xfId="25219" xr:uid="{00000000-0005-0000-0000-000082620000}"/>
    <cellStyle name="40% - Accent3 2 59 14" xfId="25220" xr:uid="{00000000-0005-0000-0000-000083620000}"/>
    <cellStyle name="40% - Accent3 2 59 15" xfId="25221" xr:uid="{00000000-0005-0000-0000-000084620000}"/>
    <cellStyle name="40% - Accent3 2 59 16" xfId="25222" xr:uid="{00000000-0005-0000-0000-000085620000}"/>
    <cellStyle name="40% - Accent3 2 59 17" xfId="25223" xr:uid="{00000000-0005-0000-0000-000086620000}"/>
    <cellStyle name="40% - Accent3 2 59 18" xfId="25224" xr:uid="{00000000-0005-0000-0000-000087620000}"/>
    <cellStyle name="40% - Accent3 2 59 19" xfId="25225" xr:uid="{00000000-0005-0000-0000-000088620000}"/>
    <cellStyle name="40% - Accent3 2 59 2" xfId="25226" xr:uid="{00000000-0005-0000-0000-000089620000}"/>
    <cellStyle name="40% - Accent3 2 59 3" xfId="25227" xr:uid="{00000000-0005-0000-0000-00008A620000}"/>
    <cellStyle name="40% - Accent3 2 59 4" xfId="25228" xr:uid="{00000000-0005-0000-0000-00008B620000}"/>
    <cellStyle name="40% - Accent3 2 59 5" xfId="25229" xr:uid="{00000000-0005-0000-0000-00008C620000}"/>
    <cellStyle name="40% - Accent3 2 59 6" xfId="25230" xr:uid="{00000000-0005-0000-0000-00008D620000}"/>
    <cellStyle name="40% - Accent3 2 59 7" xfId="25231" xr:uid="{00000000-0005-0000-0000-00008E620000}"/>
    <cellStyle name="40% - Accent3 2 59 8" xfId="25232" xr:uid="{00000000-0005-0000-0000-00008F620000}"/>
    <cellStyle name="40% - Accent3 2 59 9" xfId="25233" xr:uid="{00000000-0005-0000-0000-000090620000}"/>
    <cellStyle name="40% - Accent3 2 6" xfId="25234" xr:uid="{00000000-0005-0000-0000-000091620000}"/>
    <cellStyle name="40% - Accent3 2 6 10" xfId="25235" xr:uid="{00000000-0005-0000-0000-000092620000}"/>
    <cellStyle name="40% - Accent3 2 6 11" xfId="25236" xr:uid="{00000000-0005-0000-0000-000093620000}"/>
    <cellStyle name="40% - Accent3 2 6 12" xfId="25237" xr:uid="{00000000-0005-0000-0000-000094620000}"/>
    <cellStyle name="40% - Accent3 2 6 13" xfId="25238" xr:uid="{00000000-0005-0000-0000-000095620000}"/>
    <cellStyle name="40% - Accent3 2 6 14" xfId="25239" xr:uid="{00000000-0005-0000-0000-000096620000}"/>
    <cellStyle name="40% - Accent3 2 6 15" xfId="25240" xr:uid="{00000000-0005-0000-0000-000097620000}"/>
    <cellStyle name="40% - Accent3 2 6 16" xfId="25241" xr:uid="{00000000-0005-0000-0000-000098620000}"/>
    <cellStyle name="40% - Accent3 2 6 17" xfId="25242" xr:uid="{00000000-0005-0000-0000-000099620000}"/>
    <cellStyle name="40% - Accent3 2 6 18" xfId="25243" xr:uid="{00000000-0005-0000-0000-00009A620000}"/>
    <cellStyle name="40% - Accent3 2 6 19" xfId="25244" xr:uid="{00000000-0005-0000-0000-00009B620000}"/>
    <cellStyle name="40% - Accent3 2 6 2" xfId="25245" xr:uid="{00000000-0005-0000-0000-00009C620000}"/>
    <cellStyle name="40% - Accent3 2 6 3" xfId="25246" xr:uid="{00000000-0005-0000-0000-00009D620000}"/>
    <cellStyle name="40% - Accent3 2 6 4" xfId="25247" xr:uid="{00000000-0005-0000-0000-00009E620000}"/>
    <cellStyle name="40% - Accent3 2 6 5" xfId="25248" xr:uid="{00000000-0005-0000-0000-00009F620000}"/>
    <cellStyle name="40% - Accent3 2 6 6" xfId="25249" xr:uid="{00000000-0005-0000-0000-0000A0620000}"/>
    <cellStyle name="40% - Accent3 2 6 7" xfId="25250" xr:uid="{00000000-0005-0000-0000-0000A1620000}"/>
    <cellStyle name="40% - Accent3 2 6 8" xfId="25251" xr:uid="{00000000-0005-0000-0000-0000A2620000}"/>
    <cellStyle name="40% - Accent3 2 6 9" xfId="25252" xr:uid="{00000000-0005-0000-0000-0000A3620000}"/>
    <cellStyle name="40% - Accent3 2 60" xfId="25253" xr:uid="{00000000-0005-0000-0000-0000A4620000}"/>
    <cellStyle name="40% - Accent3 2 60 10" xfId="25254" xr:uid="{00000000-0005-0000-0000-0000A5620000}"/>
    <cellStyle name="40% - Accent3 2 60 11" xfId="25255" xr:uid="{00000000-0005-0000-0000-0000A6620000}"/>
    <cellStyle name="40% - Accent3 2 60 12" xfId="25256" xr:uid="{00000000-0005-0000-0000-0000A7620000}"/>
    <cellStyle name="40% - Accent3 2 60 13" xfId="25257" xr:uid="{00000000-0005-0000-0000-0000A8620000}"/>
    <cellStyle name="40% - Accent3 2 60 14" xfId="25258" xr:uid="{00000000-0005-0000-0000-0000A9620000}"/>
    <cellStyle name="40% - Accent3 2 60 15" xfId="25259" xr:uid="{00000000-0005-0000-0000-0000AA620000}"/>
    <cellStyle name="40% - Accent3 2 60 16" xfId="25260" xr:uid="{00000000-0005-0000-0000-0000AB620000}"/>
    <cellStyle name="40% - Accent3 2 60 17" xfId="25261" xr:uid="{00000000-0005-0000-0000-0000AC620000}"/>
    <cellStyle name="40% - Accent3 2 60 18" xfId="25262" xr:uid="{00000000-0005-0000-0000-0000AD620000}"/>
    <cellStyle name="40% - Accent3 2 60 19" xfId="25263" xr:uid="{00000000-0005-0000-0000-0000AE620000}"/>
    <cellStyle name="40% - Accent3 2 60 2" xfId="25264" xr:uid="{00000000-0005-0000-0000-0000AF620000}"/>
    <cellStyle name="40% - Accent3 2 60 3" xfId="25265" xr:uid="{00000000-0005-0000-0000-0000B0620000}"/>
    <cellStyle name="40% - Accent3 2 60 4" xfId="25266" xr:uid="{00000000-0005-0000-0000-0000B1620000}"/>
    <cellStyle name="40% - Accent3 2 60 5" xfId="25267" xr:uid="{00000000-0005-0000-0000-0000B2620000}"/>
    <cellStyle name="40% - Accent3 2 60 6" xfId="25268" xr:uid="{00000000-0005-0000-0000-0000B3620000}"/>
    <cellStyle name="40% - Accent3 2 60 7" xfId="25269" xr:uid="{00000000-0005-0000-0000-0000B4620000}"/>
    <cellStyle name="40% - Accent3 2 60 8" xfId="25270" xr:uid="{00000000-0005-0000-0000-0000B5620000}"/>
    <cellStyle name="40% - Accent3 2 60 9" xfId="25271" xr:uid="{00000000-0005-0000-0000-0000B6620000}"/>
    <cellStyle name="40% - Accent3 2 61" xfId="25272" xr:uid="{00000000-0005-0000-0000-0000B7620000}"/>
    <cellStyle name="40% - Accent3 2 61 10" xfId="25273" xr:uid="{00000000-0005-0000-0000-0000B8620000}"/>
    <cellStyle name="40% - Accent3 2 61 11" xfId="25274" xr:uid="{00000000-0005-0000-0000-0000B9620000}"/>
    <cellStyle name="40% - Accent3 2 61 12" xfId="25275" xr:uid="{00000000-0005-0000-0000-0000BA620000}"/>
    <cellStyle name="40% - Accent3 2 61 13" xfId="25276" xr:uid="{00000000-0005-0000-0000-0000BB620000}"/>
    <cellStyle name="40% - Accent3 2 61 14" xfId="25277" xr:uid="{00000000-0005-0000-0000-0000BC620000}"/>
    <cellStyle name="40% - Accent3 2 61 15" xfId="25278" xr:uid="{00000000-0005-0000-0000-0000BD620000}"/>
    <cellStyle name="40% - Accent3 2 61 16" xfId="25279" xr:uid="{00000000-0005-0000-0000-0000BE620000}"/>
    <cellStyle name="40% - Accent3 2 61 17" xfId="25280" xr:uid="{00000000-0005-0000-0000-0000BF620000}"/>
    <cellStyle name="40% - Accent3 2 61 18" xfId="25281" xr:uid="{00000000-0005-0000-0000-0000C0620000}"/>
    <cellStyle name="40% - Accent3 2 61 19" xfId="25282" xr:uid="{00000000-0005-0000-0000-0000C1620000}"/>
    <cellStyle name="40% - Accent3 2 61 2" xfId="25283" xr:uid="{00000000-0005-0000-0000-0000C2620000}"/>
    <cellStyle name="40% - Accent3 2 61 3" xfId="25284" xr:uid="{00000000-0005-0000-0000-0000C3620000}"/>
    <cellStyle name="40% - Accent3 2 61 4" xfId="25285" xr:uid="{00000000-0005-0000-0000-0000C4620000}"/>
    <cellStyle name="40% - Accent3 2 61 5" xfId="25286" xr:uid="{00000000-0005-0000-0000-0000C5620000}"/>
    <cellStyle name="40% - Accent3 2 61 6" xfId="25287" xr:uid="{00000000-0005-0000-0000-0000C6620000}"/>
    <cellStyle name="40% - Accent3 2 61 7" xfId="25288" xr:uid="{00000000-0005-0000-0000-0000C7620000}"/>
    <cellStyle name="40% - Accent3 2 61 8" xfId="25289" xr:uid="{00000000-0005-0000-0000-0000C8620000}"/>
    <cellStyle name="40% - Accent3 2 61 9" xfId="25290" xr:uid="{00000000-0005-0000-0000-0000C9620000}"/>
    <cellStyle name="40% - Accent3 2 62" xfId="25291" xr:uid="{00000000-0005-0000-0000-0000CA620000}"/>
    <cellStyle name="40% - Accent3 2 62 10" xfId="25292" xr:uid="{00000000-0005-0000-0000-0000CB620000}"/>
    <cellStyle name="40% - Accent3 2 62 11" xfId="25293" xr:uid="{00000000-0005-0000-0000-0000CC620000}"/>
    <cellStyle name="40% - Accent3 2 62 12" xfId="25294" xr:uid="{00000000-0005-0000-0000-0000CD620000}"/>
    <cellStyle name="40% - Accent3 2 62 13" xfId="25295" xr:uid="{00000000-0005-0000-0000-0000CE620000}"/>
    <cellStyle name="40% - Accent3 2 62 14" xfId="25296" xr:uid="{00000000-0005-0000-0000-0000CF620000}"/>
    <cellStyle name="40% - Accent3 2 62 15" xfId="25297" xr:uid="{00000000-0005-0000-0000-0000D0620000}"/>
    <cellStyle name="40% - Accent3 2 62 16" xfId="25298" xr:uid="{00000000-0005-0000-0000-0000D1620000}"/>
    <cellStyle name="40% - Accent3 2 62 17" xfId="25299" xr:uid="{00000000-0005-0000-0000-0000D2620000}"/>
    <cellStyle name="40% - Accent3 2 62 18" xfId="25300" xr:uid="{00000000-0005-0000-0000-0000D3620000}"/>
    <cellStyle name="40% - Accent3 2 62 19" xfId="25301" xr:uid="{00000000-0005-0000-0000-0000D4620000}"/>
    <cellStyle name="40% - Accent3 2 62 2" xfId="25302" xr:uid="{00000000-0005-0000-0000-0000D5620000}"/>
    <cellStyle name="40% - Accent3 2 62 3" xfId="25303" xr:uid="{00000000-0005-0000-0000-0000D6620000}"/>
    <cellStyle name="40% - Accent3 2 62 4" xfId="25304" xr:uid="{00000000-0005-0000-0000-0000D7620000}"/>
    <cellStyle name="40% - Accent3 2 62 5" xfId="25305" xr:uid="{00000000-0005-0000-0000-0000D8620000}"/>
    <cellStyle name="40% - Accent3 2 62 6" xfId="25306" xr:uid="{00000000-0005-0000-0000-0000D9620000}"/>
    <cellStyle name="40% - Accent3 2 62 7" xfId="25307" xr:uid="{00000000-0005-0000-0000-0000DA620000}"/>
    <cellStyle name="40% - Accent3 2 62 8" xfId="25308" xr:uid="{00000000-0005-0000-0000-0000DB620000}"/>
    <cellStyle name="40% - Accent3 2 62 9" xfId="25309" xr:uid="{00000000-0005-0000-0000-0000DC620000}"/>
    <cellStyle name="40% - Accent3 2 63" xfId="25310" xr:uid="{00000000-0005-0000-0000-0000DD620000}"/>
    <cellStyle name="40% - Accent3 2 63 10" xfId="25311" xr:uid="{00000000-0005-0000-0000-0000DE620000}"/>
    <cellStyle name="40% - Accent3 2 63 11" xfId="25312" xr:uid="{00000000-0005-0000-0000-0000DF620000}"/>
    <cellStyle name="40% - Accent3 2 63 12" xfId="25313" xr:uid="{00000000-0005-0000-0000-0000E0620000}"/>
    <cellStyle name="40% - Accent3 2 63 13" xfId="25314" xr:uid="{00000000-0005-0000-0000-0000E1620000}"/>
    <cellStyle name="40% - Accent3 2 63 14" xfId="25315" xr:uid="{00000000-0005-0000-0000-0000E2620000}"/>
    <cellStyle name="40% - Accent3 2 63 15" xfId="25316" xr:uid="{00000000-0005-0000-0000-0000E3620000}"/>
    <cellStyle name="40% - Accent3 2 63 16" xfId="25317" xr:uid="{00000000-0005-0000-0000-0000E4620000}"/>
    <cellStyle name="40% - Accent3 2 63 17" xfId="25318" xr:uid="{00000000-0005-0000-0000-0000E5620000}"/>
    <cellStyle name="40% - Accent3 2 63 18" xfId="25319" xr:uid="{00000000-0005-0000-0000-0000E6620000}"/>
    <cellStyle name="40% - Accent3 2 63 19" xfId="25320" xr:uid="{00000000-0005-0000-0000-0000E7620000}"/>
    <cellStyle name="40% - Accent3 2 63 2" xfId="25321" xr:uid="{00000000-0005-0000-0000-0000E8620000}"/>
    <cellStyle name="40% - Accent3 2 63 3" xfId="25322" xr:uid="{00000000-0005-0000-0000-0000E9620000}"/>
    <cellStyle name="40% - Accent3 2 63 4" xfId="25323" xr:uid="{00000000-0005-0000-0000-0000EA620000}"/>
    <cellStyle name="40% - Accent3 2 63 5" xfId="25324" xr:uid="{00000000-0005-0000-0000-0000EB620000}"/>
    <cellStyle name="40% - Accent3 2 63 6" xfId="25325" xr:uid="{00000000-0005-0000-0000-0000EC620000}"/>
    <cellStyle name="40% - Accent3 2 63 7" xfId="25326" xr:uid="{00000000-0005-0000-0000-0000ED620000}"/>
    <cellStyle name="40% - Accent3 2 63 8" xfId="25327" xr:uid="{00000000-0005-0000-0000-0000EE620000}"/>
    <cellStyle name="40% - Accent3 2 63 9" xfId="25328" xr:uid="{00000000-0005-0000-0000-0000EF620000}"/>
    <cellStyle name="40% - Accent3 2 64" xfId="25329" xr:uid="{00000000-0005-0000-0000-0000F0620000}"/>
    <cellStyle name="40% - Accent3 2 64 10" xfId="25330" xr:uid="{00000000-0005-0000-0000-0000F1620000}"/>
    <cellStyle name="40% - Accent3 2 64 11" xfId="25331" xr:uid="{00000000-0005-0000-0000-0000F2620000}"/>
    <cellStyle name="40% - Accent3 2 64 12" xfId="25332" xr:uid="{00000000-0005-0000-0000-0000F3620000}"/>
    <cellStyle name="40% - Accent3 2 64 13" xfId="25333" xr:uid="{00000000-0005-0000-0000-0000F4620000}"/>
    <cellStyle name="40% - Accent3 2 64 14" xfId="25334" xr:uid="{00000000-0005-0000-0000-0000F5620000}"/>
    <cellStyle name="40% - Accent3 2 64 15" xfId="25335" xr:uid="{00000000-0005-0000-0000-0000F6620000}"/>
    <cellStyle name="40% - Accent3 2 64 16" xfId="25336" xr:uid="{00000000-0005-0000-0000-0000F7620000}"/>
    <cellStyle name="40% - Accent3 2 64 17" xfId="25337" xr:uid="{00000000-0005-0000-0000-0000F8620000}"/>
    <cellStyle name="40% - Accent3 2 64 18" xfId="25338" xr:uid="{00000000-0005-0000-0000-0000F9620000}"/>
    <cellStyle name="40% - Accent3 2 64 19" xfId="25339" xr:uid="{00000000-0005-0000-0000-0000FA620000}"/>
    <cellStyle name="40% - Accent3 2 64 2" xfId="25340" xr:uid="{00000000-0005-0000-0000-0000FB620000}"/>
    <cellStyle name="40% - Accent3 2 64 3" xfId="25341" xr:uid="{00000000-0005-0000-0000-0000FC620000}"/>
    <cellStyle name="40% - Accent3 2 64 4" xfId="25342" xr:uid="{00000000-0005-0000-0000-0000FD620000}"/>
    <cellStyle name="40% - Accent3 2 64 5" xfId="25343" xr:uid="{00000000-0005-0000-0000-0000FE620000}"/>
    <cellStyle name="40% - Accent3 2 64 6" xfId="25344" xr:uid="{00000000-0005-0000-0000-0000FF620000}"/>
    <cellStyle name="40% - Accent3 2 64 7" xfId="25345" xr:uid="{00000000-0005-0000-0000-000000630000}"/>
    <cellStyle name="40% - Accent3 2 64 8" xfId="25346" xr:uid="{00000000-0005-0000-0000-000001630000}"/>
    <cellStyle name="40% - Accent3 2 64 9" xfId="25347" xr:uid="{00000000-0005-0000-0000-000002630000}"/>
    <cellStyle name="40% - Accent3 2 65" xfId="25348" xr:uid="{00000000-0005-0000-0000-000003630000}"/>
    <cellStyle name="40% - Accent3 2 65 10" xfId="25349" xr:uid="{00000000-0005-0000-0000-000004630000}"/>
    <cellStyle name="40% - Accent3 2 65 11" xfId="25350" xr:uid="{00000000-0005-0000-0000-000005630000}"/>
    <cellStyle name="40% - Accent3 2 65 12" xfId="25351" xr:uid="{00000000-0005-0000-0000-000006630000}"/>
    <cellStyle name="40% - Accent3 2 65 13" xfId="25352" xr:uid="{00000000-0005-0000-0000-000007630000}"/>
    <cellStyle name="40% - Accent3 2 65 14" xfId="25353" xr:uid="{00000000-0005-0000-0000-000008630000}"/>
    <cellStyle name="40% - Accent3 2 65 15" xfId="25354" xr:uid="{00000000-0005-0000-0000-000009630000}"/>
    <cellStyle name="40% - Accent3 2 65 16" xfId="25355" xr:uid="{00000000-0005-0000-0000-00000A630000}"/>
    <cellStyle name="40% - Accent3 2 65 17" xfId="25356" xr:uid="{00000000-0005-0000-0000-00000B630000}"/>
    <cellStyle name="40% - Accent3 2 65 18" xfId="25357" xr:uid="{00000000-0005-0000-0000-00000C630000}"/>
    <cellStyle name="40% - Accent3 2 65 19" xfId="25358" xr:uid="{00000000-0005-0000-0000-00000D630000}"/>
    <cellStyle name="40% - Accent3 2 65 2" xfId="25359" xr:uid="{00000000-0005-0000-0000-00000E630000}"/>
    <cellStyle name="40% - Accent3 2 65 3" xfId="25360" xr:uid="{00000000-0005-0000-0000-00000F630000}"/>
    <cellStyle name="40% - Accent3 2 65 4" xfId="25361" xr:uid="{00000000-0005-0000-0000-000010630000}"/>
    <cellStyle name="40% - Accent3 2 65 5" xfId="25362" xr:uid="{00000000-0005-0000-0000-000011630000}"/>
    <cellStyle name="40% - Accent3 2 65 6" xfId="25363" xr:uid="{00000000-0005-0000-0000-000012630000}"/>
    <cellStyle name="40% - Accent3 2 65 7" xfId="25364" xr:uid="{00000000-0005-0000-0000-000013630000}"/>
    <cellStyle name="40% - Accent3 2 65 8" xfId="25365" xr:uid="{00000000-0005-0000-0000-000014630000}"/>
    <cellStyle name="40% - Accent3 2 65 9" xfId="25366" xr:uid="{00000000-0005-0000-0000-000015630000}"/>
    <cellStyle name="40% - Accent3 2 66" xfId="25367" xr:uid="{00000000-0005-0000-0000-000016630000}"/>
    <cellStyle name="40% - Accent3 2 66 10" xfId="25368" xr:uid="{00000000-0005-0000-0000-000017630000}"/>
    <cellStyle name="40% - Accent3 2 66 11" xfId="25369" xr:uid="{00000000-0005-0000-0000-000018630000}"/>
    <cellStyle name="40% - Accent3 2 66 12" xfId="25370" xr:uid="{00000000-0005-0000-0000-000019630000}"/>
    <cellStyle name="40% - Accent3 2 66 13" xfId="25371" xr:uid="{00000000-0005-0000-0000-00001A630000}"/>
    <cellStyle name="40% - Accent3 2 66 14" xfId="25372" xr:uid="{00000000-0005-0000-0000-00001B630000}"/>
    <cellStyle name="40% - Accent3 2 66 15" xfId="25373" xr:uid="{00000000-0005-0000-0000-00001C630000}"/>
    <cellStyle name="40% - Accent3 2 66 16" xfId="25374" xr:uid="{00000000-0005-0000-0000-00001D630000}"/>
    <cellStyle name="40% - Accent3 2 66 17" xfId="25375" xr:uid="{00000000-0005-0000-0000-00001E630000}"/>
    <cellStyle name="40% - Accent3 2 66 18" xfId="25376" xr:uid="{00000000-0005-0000-0000-00001F630000}"/>
    <cellStyle name="40% - Accent3 2 66 19" xfId="25377" xr:uid="{00000000-0005-0000-0000-000020630000}"/>
    <cellStyle name="40% - Accent3 2 66 2" xfId="25378" xr:uid="{00000000-0005-0000-0000-000021630000}"/>
    <cellStyle name="40% - Accent3 2 66 3" xfId="25379" xr:uid="{00000000-0005-0000-0000-000022630000}"/>
    <cellStyle name="40% - Accent3 2 66 4" xfId="25380" xr:uid="{00000000-0005-0000-0000-000023630000}"/>
    <cellStyle name="40% - Accent3 2 66 5" xfId="25381" xr:uid="{00000000-0005-0000-0000-000024630000}"/>
    <cellStyle name="40% - Accent3 2 66 6" xfId="25382" xr:uid="{00000000-0005-0000-0000-000025630000}"/>
    <cellStyle name="40% - Accent3 2 66 7" xfId="25383" xr:uid="{00000000-0005-0000-0000-000026630000}"/>
    <cellStyle name="40% - Accent3 2 66 8" xfId="25384" xr:uid="{00000000-0005-0000-0000-000027630000}"/>
    <cellStyle name="40% - Accent3 2 66 9" xfId="25385" xr:uid="{00000000-0005-0000-0000-000028630000}"/>
    <cellStyle name="40% - Accent3 2 67" xfId="25386" xr:uid="{00000000-0005-0000-0000-000029630000}"/>
    <cellStyle name="40% - Accent3 2 67 10" xfId="25387" xr:uid="{00000000-0005-0000-0000-00002A630000}"/>
    <cellStyle name="40% - Accent3 2 67 11" xfId="25388" xr:uid="{00000000-0005-0000-0000-00002B630000}"/>
    <cellStyle name="40% - Accent3 2 67 12" xfId="25389" xr:uid="{00000000-0005-0000-0000-00002C630000}"/>
    <cellStyle name="40% - Accent3 2 67 13" xfId="25390" xr:uid="{00000000-0005-0000-0000-00002D630000}"/>
    <cellStyle name="40% - Accent3 2 67 14" xfId="25391" xr:uid="{00000000-0005-0000-0000-00002E630000}"/>
    <cellStyle name="40% - Accent3 2 67 15" xfId="25392" xr:uid="{00000000-0005-0000-0000-00002F630000}"/>
    <cellStyle name="40% - Accent3 2 67 16" xfId="25393" xr:uid="{00000000-0005-0000-0000-000030630000}"/>
    <cellStyle name="40% - Accent3 2 67 17" xfId="25394" xr:uid="{00000000-0005-0000-0000-000031630000}"/>
    <cellStyle name="40% - Accent3 2 67 18" xfId="25395" xr:uid="{00000000-0005-0000-0000-000032630000}"/>
    <cellStyle name="40% - Accent3 2 67 19" xfId="25396" xr:uid="{00000000-0005-0000-0000-000033630000}"/>
    <cellStyle name="40% - Accent3 2 67 2" xfId="25397" xr:uid="{00000000-0005-0000-0000-000034630000}"/>
    <cellStyle name="40% - Accent3 2 67 3" xfId="25398" xr:uid="{00000000-0005-0000-0000-000035630000}"/>
    <cellStyle name="40% - Accent3 2 67 4" xfId="25399" xr:uid="{00000000-0005-0000-0000-000036630000}"/>
    <cellStyle name="40% - Accent3 2 67 5" xfId="25400" xr:uid="{00000000-0005-0000-0000-000037630000}"/>
    <cellStyle name="40% - Accent3 2 67 6" xfId="25401" xr:uid="{00000000-0005-0000-0000-000038630000}"/>
    <cellStyle name="40% - Accent3 2 67 7" xfId="25402" xr:uid="{00000000-0005-0000-0000-000039630000}"/>
    <cellStyle name="40% - Accent3 2 67 8" xfId="25403" xr:uid="{00000000-0005-0000-0000-00003A630000}"/>
    <cellStyle name="40% - Accent3 2 67 9" xfId="25404" xr:uid="{00000000-0005-0000-0000-00003B630000}"/>
    <cellStyle name="40% - Accent3 2 68" xfId="25405" xr:uid="{00000000-0005-0000-0000-00003C630000}"/>
    <cellStyle name="40% - Accent3 2 68 10" xfId="25406" xr:uid="{00000000-0005-0000-0000-00003D630000}"/>
    <cellStyle name="40% - Accent3 2 68 11" xfId="25407" xr:uid="{00000000-0005-0000-0000-00003E630000}"/>
    <cellStyle name="40% - Accent3 2 68 12" xfId="25408" xr:uid="{00000000-0005-0000-0000-00003F630000}"/>
    <cellStyle name="40% - Accent3 2 68 13" xfId="25409" xr:uid="{00000000-0005-0000-0000-000040630000}"/>
    <cellStyle name="40% - Accent3 2 68 14" xfId="25410" xr:uid="{00000000-0005-0000-0000-000041630000}"/>
    <cellStyle name="40% - Accent3 2 68 15" xfId="25411" xr:uid="{00000000-0005-0000-0000-000042630000}"/>
    <cellStyle name="40% - Accent3 2 68 16" xfId="25412" xr:uid="{00000000-0005-0000-0000-000043630000}"/>
    <cellStyle name="40% - Accent3 2 68 17" xfId="25413" xr:uid="{00000000-0005-0000-0000-000044630000}"/>
    <cellStyle name="40% - Accent3 2 68 18" xfId="25414" xr:uid="{00000000-0005-0000-0000-000045630000}"/>
    <cellStyle name="40% - Accent3 2 68 19" xfId="25415" xr:uid="{00000000-0005-0000-0000-000046630000}"/>
    <cellStyle name="40% - Accent3 2 68 2" xfId="25416" xr:uid="{00000000-0005-0000-0000-000047630000}"/>
    <cellStyle name="40% - Accent3 2 68 3" xfId="25417" xr:uid="{00000000-0005-0000-0000-000048630000}"/>
    <cellStyle name="40% - Accent3 2 68 4" xfId="25418" xr:uid="{00000000-0005-0000-0000-000049630000}"/>
    <cellStyle name="40% - Accent3 2 68 5" xfId="25419" xr:uid="{00000000-0005-0000-0000-00004A630000}"/>
    <cellStyle name="40% - Accent3 2 68 6" xfId="25420" xr:uid="{00000000-0005-0000-0000-00004B630000}"/>
    <cellStyle name="40% - Accent3 2 68 7" xfId="25421" xr:uid="{00000000-0005-0000-0000-00004C630000}"/>
    <cellStyle name="40% - Accent3 2 68 8" xfId="25422" xr:uid="{00000000-0005-0000-0000-00004D630000}"/>
    <cellStyle name="40% - Accent3 2 68 9" xfId="25423" xr:uid="{00000000-0005-0000-0000-00004E630000}"/>
    <cellStyle name="40% - Accent3 2 69" xfId="25424" xr:uid="{00000000-0005-0000-0000-00004F630000}"/>
    <cellStyle name="40% - Accent3 2 69 10" xfId="25425" xr:uid="{00000000-0005-0000-0000-000050630000}"/>
    <cellStyle name="40% - Accent3 2 69 11" xfId="25426" xr:uid="{00000000-0005-0000-0000-000051630000}"/>
    <cellStyle name="40% - Accent3 2 69 12" xfId="25427" xr:uid="{00000000-0005-0000-0000-000052630000}"/>
    <cellStyle name="40% - Accent3 2 69 13" xfId="25428" xr:uid="{00000000-0005-0000-0000-000053630000}"/>
    <cellStyle name="40% - Accent3 2 69 14" xfId="25429" xr:uid="{00000000-0005-0000-0000-000054630000}"/>
    <cellStyle name="40% - Accent3 2 69 15" xfId="25430" xr:uid="{00000000-0005-0000-0000-000055630000}"/>
    <cellStyle name="40% - Accent3 2 69 16" xfId="25431" xr:uid="{00000000-0005-0000-0000-000056630000}"/>
    <cellStyle name="40% - Accent3 2 69 17" xfId="25432" xr:uid="{00000000-0005-0000-0000-000057630000}"/>
    <cellStyle name="40% - Accent3 2 69 18" xfId="25433" xr:uid="{00000000-0005-0000-0000-000058630000}"/>
    <cellStyle name="40% - Accent3 2 69 19" xfId="25434" xr:uid="{00000000-0005-0000-0000-000059630000}"/>
    <cellStyle name="40% - Accent3 2 69 2" xfId="25435" xr:uid="{00000000-0005-0000-0000-00005A630000}"/>
    <cellStyle name="40% - Accent3 2 69 3" xfId="25436" xr:uid="{00000000-0005-0000-0000-00005B630000}"/>
    <cellStyle name="40% - Accent3 2 69 4" xfId="25437" xr:uid="{00000000-0005-0000-0000-00005C630000}"/>
    <cellStyle name="40% - Accent3 2 69 5" xfId="25438" xr:uid="{00000000-0005-0000-0000-00005D630000}"/>
    <cellStyle name="40% - Accent3 2 69 6" xfId="25439" xr:uid="{00000000-0005-0000-0000-00005E630000}"/>
    <cellStyle name="40% - Accent3 2 69 7" xfId="25440" xr:uid="{00000000-0005-0000-0000-00005F630000}"/>
    <cellStyle name="40% - Accent3 2 69 8" xfId="25441" xr:uid="{00000000-0005-0000-0000-000060630000}"/>
    <cellStyle name="40% - Accent3 2 69 9" xfId="25442" xr:uid="{00000000-0005-0000-0000-000061630000}"/>
    <cellStyle name="40% - Accent3 2 7" xfId="25443" xr:uid="{00000000-0005-0000-0000-000062630000}"/>
    <cellStyle name="40% - Accent3 2 7 10" xfId="25444" xr:uid="{00000000-0005-0000-0000-000063630000}"/>
    <cellStyle name="40% - Accent3 2 7 11" xfId="25445" xr:uid="{00000000-0005-0000-0000-000064630000}"/>
    <cellStyle name="40% - Accent3 2 7 12" xfId="25446" xr:uid="{00000000-0005-0000-0000-000065630000}"/>
    <cellStyle name="40% - Accent3 2 7 13" xfId="25447" xr:uid="{00000000-0005-0000-0000-000066630000}"/>
    <cellStyle name="40% - Accent3 2 7 14" xfId="25448" xr:uid="{00000000-0005-0000-0000-000067630000}"/>
    <cellStyle name="40% - Accent3 2 7 15" xfId="25449" xr:uid="{00000000-0005-0000-0000-000068630000}"/>
    <cellStyle name="40% - Accent3 2 7 16" xfId="25450" xr:uid="{00000000-0005-0000-0000-000069630000}"/>
    <cellStyle name="40% - Accent3 2 7 17" xfId="25451" xr:uid="{00000000-0005-0000-0000-00006A630000}"/>
    <cellStyle name="40% - Accent3 2 7 18" xfId="25452" xr:uid="{00000000-0005-0000-0000-00006B630000}"/>
    <cellStyle name="40% - Accent3 2 7 19" xfId="25453" xr:uid="{00000000-0005-0000-0000-00006C630000}"/>
    <cellStyle name="40% - Accent3 2 7 2" xfId="25454" xr:uid="{00000000-0005-0000-0000-00006D630000}"/>
    <cellStyle name="40% - Accent3 2 7 3" xfId="25455" xr:uid="{00000000-0005-0000-0000-00006E630000}"/>
    <cellStyle name="40% - Accent3 2 7 4" xfId="25456" xr:uid="{00000000-0005-0000-0000-00006F630000}"/>
    <cellStyle name="40% - Accent3 2 7 5" xfId="25457" xr:uid="{00000000-0005-0000-0000-000070630000}"/>
    <cellStyle name="40% - Accent3 2 7 6" xfId="25458" xr:uid="{00000000-0005-0000-0000-000071630000}"/>
    <cellStyle name="40% - Accent3 2 7 7" xfId="25459" xr:uid="{00000000-0005-0000-0000-000072630000}"/>
    <cellStyle name="40% - Accent3 2 7 8" xfId="25460" xr:uid="{00000000-0005-0000-0000-000073630000}"/>
    <cellStyle name="40% - Accent3 2 7 9" xfId="25461" xr:uid="{00000000-0005-0000-0000-000074630000}"/>
    <cellStyle name="40% - Accent3 2 70" xfId="25462" xr:uid="{00000000-0005-0000-0000-000075630000}"/>
    <cellStyle name="40% - Accent3 2 70 10" xfId="25463" xr:uid="{00000000-0005-0000-0000-000076630000}"/>
    <cellStyle name="40% - Accent3 2 70 11" xfId="25464" xr:uid="{00000000-0005-0000-0000-000077630000}"/>
    <cellStyle name="40% - Accent3 2 70 12" xfId="25465" xr:uid="{00000000-0005-0000-0000-000078630000}"/>
    <cellStyle name="40% - Accent3 2 70 13" xfId="25466" xr:uid="{00000000-0005-0000-0000-000079630000}"/>
    <cellStyle name="40% - Accent3 2 70 14" xfId="25467" xr:uid="{00000000-0005-0000-0000-00007A630000}"/>
    <cellStyle name="40% - Accent3 2 70 15" xfId="25468" xr:uid="{00000000-0005-0000-0000-00007B630000}"/>
    <cellStyle name="40% - Accent3 2 70 16" xfId="25469" xr:uid="{00000000-0005-0000-0000-00007C630000}"/>
    <cellStyle name="40% - Accent3 2 70 17" xfId="25470" xr:uid="{00000000-0005-0000-0000-00007D630000}"/>
    <cellStyle name="40% - Accent3 2 70 18" xfId="25471" xr:uid="{00000000-0005-0000-0000-00007E630000}"/>
    <cellStyle name="40% - Accent3 2 70 19" xfId="25472" xr:uid="{00000000-0005-0000-0000-00007F630000}"/>
    <cellStyle name="40% - Accent3 2 70 2" xfId="25473" xr:uid="{00000000-0005-0000-0000-000080630000}"/>
    <cellStyle name="40% - Accent3 2 70 3" xfId="25474" xr:uid="{00000000-0005-0000-0000-000081630000}"/>
    <cellStyle name="40% - Accent3 2 70 4" xfId="25475" xr:uid="{00000000-0005-0000-0000-000082630000}"/>
    <cellStyle name="40% - Accent3 2 70 5" xfId="25476" xr:uid="{00000000-0005-0000-0000-000083630000}"/>
    <cellStyle name="40% - Accent3 2 70 6" xfId="25477" xr:uid="{00000000-0005-0000-0000-000084630000}"/>
    <cellStyle name="40% - Accent3 2 70 7" xfId="25478" xr:uid="{00000000-0005-0000-0000-000085630000}"/>
    <cellStyle name="40% - Accent3 2 70 8" xfId="25479" xr:uid="{00000000-0005-0000-0000-000086630000}"/>
    <cellStyle name="40% - Accent3 2 70 9" xfId="25480" xr:uid="{00000000-0005-0000-0000-000087630000}"/>
    <cellStyle name="40% - Accent3 2 71" xfId="25481" xr:uid="{00000000-0005-0000-0000-000088630000}"/>
    <cellStyle name="40% - Accent3 2 71 10" xfId="25482" xr:uid="{00000000-0005-0000-0000-000089630000}"/>
    <cellStyle name="40% - Accent3 2 71 11" xfId="25483" xr:uid="{00000000-0005-0000-0000-00008A630000}"/>
    <cellStyle name="40% - Accent3 2 71 12" xfId="25484" xr:uid="{00000000-0005-0000-0000-00008B630000}"/>
    <cellStyle name="40% - Accent3 2 71 13" xfId="25485" xr:uid="{00000000-0005-0000-0000-00008C630000}"/>
    <cellStyle name="40% - Accent3 2 71 14" xfId="25486" xr:uid="{00000000-0005-0000-0000-00008D630000}"/>
    <cellStyle name="40% - Accent3 2 71 15" xfId="25487" xr:uid="{00000000-0005-0000-0000-00008E630000}"/>
    <cellStyle name="40% - Accent3 2 71 16" xfId="25488" xr:uid="{00000000-0005-0000-0000-00008F630000}"/>
    <cellStyle name="40% - Accent3 2 71 17" xfId="25489" xr:uid="{00000000-0005-0000-0000-000090630000}"/>
    <cellStyle name="40% - Accent3 2 71 18" xfId="25490" xr:uid="{00000000-0005-0000-0000-000091630000}"/>
    <cellStyle name="40% - Accent3 2 71 19" xfId="25491" xr:uid="{00000000-0005-0000-0000-000092630000}"/>
    <cellStyle name="40% - Accent3 2 71 2" xfId="25492" xr:uid="{00000000-0005-0000-0000-000093630000}"/>
    <cellStyle name="40% - Accent3 2 71 3" xfId="25493" xr:uid="{00000000-0005-0000-0000-000094630000}"/>
    <cellStyle name="40% - Accent3 2 71 4" xfId="25494" xr:uid="{00000000-0005-0000-0000-000095630000}"/>
    <cellStyle name="40% - Accent3 2 71 5" xfId="25495" xr:uid="{00000000-0005-0000-0000-000096630000}"/>
    <cellStyle name="40% - Accent3 2 71 6" xfId="25496" xr:uid="{00000000-0005-0000-0000-000097630000}"/>
    <cellStyle name="40% - Accent3 2 71 7" xfId="25497" xr:uid="{00000000-0005-0000-0000-000098630000}"/>
    <cellStyle name="40% - Accent3 2 71 8" xfId="25498" xr:uid="{00000000-0005-0000-0000-000099630000}"/>
    <cellStyle name="40% - Accent3 2 71 9" xfId="25499" xr:uid="{00000000-0005-0000-0000-00009A630000}"/>
    <cellStyle name="40% - Accent3 2 72" xfId="25500" xr:uid="{00000000-0005-0000-0000-00009B630000}"/>
    <cellStyle name="40% - Accent3 2 72 2" xfId="25501" xr:uid="{00000000-0005-0000-0000-00009C630000}"/>
    <cellStyle name="40% - Accent3 2 72 3" xfId="25502" xr:uid="{00000000-0005-0000-0000-00009D630000}"/>
    <cellStyle name="40% - Accent3 2 73" xfId="25503" xr:uid="{00000000-0005-0000-0000-00009E630000}"/>
    <cellStyle name="40% - Accent3 2 73 2" xfId="25504" xr:uid="{00000000-0005-0000-0000-00009F630000}"/>
    <cellStyle name="40% - Accent3 2 73 3" xfId="25505" xr:uid="{00000000-0005-0000-0000-0000A0630000}"/>
    <cellStyle name="40% - Accent3 2 74" xfId="25506" xr:uid="{00000000-0005-0000-0000-0000A1630000}"/>
    <cellStyle name="40% - Accent3 2 74 2" xfId="25507" xr:uid="{00000000-0005-0000-0000-0000A2630000}"/>
    <cellStyle name="40% - Accent3 2 74 3" xfId="25508" xr:uid="{00000000-0005-0000-0000-0000A3630000}"/>
    <cellStyle name="40% - Accent3 2 75" xfId="25509" xr:uid="{00000000-0005-0000-0000-0000A4630000}"/>
    <cellStyle name="40% - Accent3 2 75 2" xfId="25510" xr:uid="{00000000-0005-0000-0000-0000A5630000}"/>
    <cellStyle name="40% - Accent3 2 75 3" xfId="25511" xr:uid="{00000000-0005-0000-0000-0000A6630000}"/>
    <cellStyle name="40% - Accent3 2 76" xfId="25512" xr:uid="{00000000-0005-0000-0000-0000A7630000}"/>
    <cellStyle name="40% - Accent3 2 76 2" xfId="25513" xr:uid="{00000000-0005-0000-0000-0000A8630000}"/>
    <cellStyle name="40% - Accent3 2 76 3" xfId="25514" xr:uid="{00000000-0005-0000-0000-0000A9630000}"/>
    <cellStyle name="40% - Accent3 2 77" xfId="25515" xr:uid="{00000000-0005-0000-0000-0000AA630000}"/>
    <cellStyle name="40% - Accent3 2 78" xfId="25516" xr:uid="{00000000-0005-0000-0000-0000AB630000}"/>
    <cellStyle name="40% - Accent3 2 79" xfId="25517" xr:uid="{00000000-0005-0000-0000-0000AC630000}"/>
    <cellStyle name="40% - Accent3 2 8" xfId="25518" xr:uid="{00000000-0005-0000-0000-0000AD630000}"/>
    <cellStyle name="40% - Accent3 2 8 2" xfId="25519" xr:uid="{00000000-0005-0000-0000-0000AE630000}"/>
    <cellStyle name="40% - Accent3 2 8 3" xfId="25520" xr:uid="{00000000-0005-0000-0000-0000AF630000}"/>
    <cellStyle name="40% - Accent3 2 80" xfId="25521" xr:uid="{00000000-0005-0000-0000-0000B0630000}"/>
    <cellStyle name="40% - Accent3 2 81" xfId="25522" xr:uid="{00000000-0005-0000-0000-0000B1630000}"/>
    <cellStyle name="40% - Accent3 2 82" xfId="25523" xr:uid="{00000000-0005-0000-0000-0000B2630000}"/>
    <cellStyle name="40% - Accent3 2 83" xfId="25524" xr:uid="{00000000-0005-0000-0000-0000B3630000}"/>
    <cellStyle name="40% - Accent3 2 84" xfId="25525" xr:uid="{00000000-0005-0000-0000-0000B4630000}"/>
    <cellStyle name="40% - Accent3 2 85" xfId="25526" xr:uid="{00000000-0005-0000-0000-0000B5630000}"/>
    <cellStyle name="40% - Accent3 2 86" xfId="25527" xr:uid="{00000000-0005-0000-0000-0000B6630000}"/>
    <cellStyle name="40% - Accent3 2 87" xfId="25528" xr:uid="{00000000-0005-0000-0000-0000B7630000}"/>
    <cellStyle name="40% - Accent3 2 88" xfId="25529" xr:uid="{00000000-0005-0000-0000-0000B8630000}"/>
    <cellStyle name="40% - Accent3 2 89" xfId="25530" xr:uid="{00000000-0005-0000-0000-0000B9630000}"/>
    <cellStyle name="40% - Accent3 2 9" xfId="25531" xr:uid="{00000000-0005-0000-0000-0000BA630000}"/>
    <cellStyle name="40% - Accent3 2 9 2" xfId="25532" xr:uid="{00000000-0005-0000-0000-0000BB630000}"/>
    <cellStyle name="40% - Accent3 2 9 3" xfId="25533" xr:uid="{00000000-0005-0000-0000-0000BC630000}"/>
    <cellStyle name="40% - Accent3 2 90" xfId="25534" xr:uid="{00000000-0005-0000-0000-0000BD630000}"/>
    <cellStyle name="40% - Accent3 2 91" xfId="25535" xr:uid="{00000000-0005-0000-0000-0000BE630000}"/>
    <cellStyle name="40% - Accent3 2 92" xfId="25536" xr:uid="{00000000-0005-0000-0000-0000BF630000}"/>
    <cellStyle name="40% - Accent3 2 93" xfId="25537" xr:uid="{00000000-0005-0000-0000-0000C0630000}"/>
    <cellStyle name="40% - Accent3 2 94" xfId="25538" xr:uid="{00000000-0005-0000-0000-0000C1630000}"/>
    <cellStyle name="40% - Accent4 2" xfId="25539" xr:uid="{00000000-0005-0000-0000-0000C2630000}"/>
    <cellStyle name="40% - Accent4 2 10" xfId="25540" xr:uid="{00000000-0005-0000-0000-0000C3630000}"/>
    <cellStyle name="40% - Accent4 2 10 2" xfId="25541" xr:uid="{00000000-0005-0000-0000-0000C4630000}"/>
    <cellStyle name="40% - Accent4 2 10 3" xfId="25542" xr:uid="{00000000-0005-0000-0000-0000C5630000}"/>
    <cellStyle name="40% - Accent4 2 11" xfId="25543" xr:uid="{00000000-0005-0000-0000-0000C6630000}"/>
    <cellStyle name="40% - Accent4 2 11 2" xfId="25544" xr:uid="{00000000-0005-0000-0000-0000C7630000}"/>
    <cellStyle name="40% - Accent4 2 11 3" xfId="25545" xr:uid="{00000000-0005-0000-0000-0000C8630000}"/>
    <cellStyle name="40% - Accent4 2 12" xfId="25546" xr:uid="{00000000-0005-0000-0000-0000C9630000}"/>
    <cellStyle name="40% - Accent4 2 12 2" xfId="25547" xr:uid="{00000000-0005-0000-0000-0000CA630000}"/>
    <cellStyle name="40% - Accent4 2 12 3" xfId="25548" xr:uid="{00000000-0005-0000-0000-0000CB630000}"/>
    <cellStyle name="40% - Accent4 2 13" xfId="25549" xr:uid="{00000000-0005-0000-0000-0000CC630000}"/>
    <cellStyle name="40% - Accent4 2 13 2" xfId="25550" xr:uid="{00000000-0005-0000-0000-0000CD630000}"/>
    <cellStyle name="40% - Accent4 2 13 3" xfId="25551" xr:uid="{00000000-0005-0000-0000-0000CE630000}"/>
    <cellStyle name="40% - Accent4 2 14" xfId="25552" xr:uid="{00000000-0005-0000-0000-0000CF630000}"/>
    <cellStyle name="40% - Accent4 2 14 2" xfId="25553" xr:uid="{00000000-0005-0000-0000-0000D0630000}"/>
    <cellStyle name="40% - Accent4 2 14 3" xfId="25554" xr:uid="{00000000-0005-0000-0000-0000D1630000}"/>
    <cellStyle name="40% - Accent4 2 15" xfId="25555" xr:uid="{00000000-0005-0000-0000-0000D2630000}"/>
    <cellStyle name="40% - Accent4 2 15 2" xfId="25556" xr:uid="{00000000-0005-0000-0000-0000D3630000}"/>
    <cellStyle name="40% - Accent4 2 15 3" xfId="25557" xr:uid="{00000000-0005-0000-0000-0000D4630000}"/>
    <cellStyle name="40% - Accent4 2 16" xfId="25558" xr:uid="{00000000-0005-0000-0000-0000D5630000}"/>
    <cellStyle name="40% - Accent4 2 16 2" xfId="25559" xr:uid="{00000000-0005-0000-0000-0000D6630000}"/>
    <cellStyle name="40% - Accent4 2 16 3" xfId="25560" xr:uid="{00000000-0005-0000-0000-0000D7630000}"/>
    <cellStyle name="40% - Accent4 2 17" xfId="25561" xr:uid="{00000000-0005-0000-0000-0000D8630000}"/>
    <cellStyle name="40% - Accent4 2 17 2" xfId="25562" xr:uid="{00000000-0005-0000-0000-0000D9630000}"/>
    <cellStyle name="40% - Accent4 2 17 3" xfId="25563" xr:uid="{00000000-0005-0000-0000-0000DA630000}"/>
    <cellStyle name="40% - Accent4 2 18" xfId="25564" xr:uid="{00000000-0005-0000-0000-0000DB630000}"/>
    <cellStyle name="40% - Accent4 2 18 2" xfId="25565" xr:uid="{00000000-0005-0000-0000-0000DC630000}"/>
    <cellStyle name="40% - Accent4 2 18 3" xfId="25566" xr:uid="{00000000-0005-0000-0000-0000DD630000}"/>
    <cellStyle name="40% - Accent4 2 19" xfId="25567" xr:uid="{00000000-0005-0000-0000-0000DE630000}"/>
    <cellStyle name="40% - Accent4 2 19 2" xfId="25568" xr:uid="{00000000-0005-0000-0000-0000DF630000}"/>
    <cellStyle name="40% - Accent4 2 19 3" xfId="25569" xr:uid="{00000000-0005-0000-0000-0000E0630000}"/>
    <cellStyle name="40% - Accent4 2 2" xfId="25570" xr:uid="{00000000-0005-0000-0000-0000E1630000}"/>
    <cellStyle name="40% - Accent4 2 2 10" xfId="25571" xr:uid="{00000000-0005-0000-0000-0000E2630000}"/>
    <cellStyle name="40% - Accent4 2 2 10 2" xfId="25572" xr:uid="{00000000-0005-0000-0000-0000E3630000}"/>
    <cellStyle name="40% - Accent4 2 2 10 3" xfId="25573" xr:uid="{00000000-0005-0000-0000-0000E4630000}"/>
    <cellStyle name="40% - Accent4 2 2 11" xfId="25574" xr:uid="{00000000-0005-0000-0000-0000E5630000}"/>
    <cellStyle name="40% - Accent4 2 2 11 2" xfId="25575" xr:uid="{00000000-0005-0000-0000-0000E6630000}"/>
    <cellStyle name="40% - Accent4 2 2 11 3" xfId="25576" xr:uid="{00000000-0005-0000-0000-0000E7630000}"/>
    <cellStyle name="40% - Accent4 2 2 12" xfId="25577" xr:uid="{00000000-0005-0000-0000-0000E8630000}"/>
    <cellStyle name="40% - Accent4 2 2 12 2" xfId="25578" xr:uid="{00000000-0005-0000-0000-0000E9630000}"/>
    <cellStyle name="40% - Accent4 2 2 12 3" xfId="25579" xr:uid="{00000000-0005-0000-0000-0000EA630000}"/>
    <cellStyle name="40% - Accent4 2 2 13" xfId="25580" xr:uid="{00000000-0005-0000-0000-0000EB630000}"/>
    <cellStyle name="40% - Accent4 2 2 13 2" xfId="25581" xr:uid="{00000000-0005-0000-0000-0000EC630000}"/>
    <cellStyle name="40% - Accent4 2 2 13 3" xfId="25582" xr:uid="{00000000-0005-0000-0000-0000ED630000}"/>
    <cellStyle name="40% - Accent4 2 2 14" xfId="25583" xr:uid="{00000000-0005-0000-0000-0000EE630000}"/>
    <cellStyle name="40% - Accent4 2 2 14 2" xfId="25584" xr:uid="{00000000-0005-0000-0000-0000EF630000}"/>
    <cellStyle name="40% - Accent4 2 2 14 3" xfId="25585" xr:uid="{00000000-0005-0000-0000-0000F0630000}"/>
    <cellStyle name="40% - Accent4 2 2 15" xfId="25586" xr:uid="{00000000-0005-0000-0000-0000F1630000}"/>
    <cellStyle name="40% - Accent4 2 2 15 2" xfId="25587" xr:uid="{00000000-0005-0000-0000-0000F2630000}"/>
    <cellStyle name="40% - Accent4 2 2 15 3" xfId="25588" xr:uid="{00000000-0005-0000-0000-0000F3630000}"/>
    <cellStyle name="40% - Accent4 2 2 16" xfId="25589" xr:uid="{00000000-0005-0000-0000-0000F4630000}"/>
    <cellStyle name="40% - Accent4 2 2 16 2" xfId="25590" xr:uid="{00000000-0005-0000-0000-0000F5630000}"/>
    <cellStyle name="40% - Accent4 2 2 16 3" xfId="25591" xr:uid="{00000000-0005-0000-0000-0000F6630000}"/>
    <cellStyle name="40% - Accent4 2 2 17" xfId="25592" xr:uid="{00000000-0005-0000-0000-0000F7630000}"/>
    <cellStyle name="40% - Accent4 2 2 17 2" xfId="25593" xr:uid="{00000000-0005-0000-0000-0000F8630000}"/>
    <cellStyle name="40% - Accent4 2 2 17 3" xfId="25594" xr:uid="{00000000-0005-0000-0000-0000F9630000}"/>
    <cellStyle name="40% - Accent4 2 2 18" xfId="25595" xr:uid="{00000000-0005-0000-0000-0000FA630000}"/>
    <cellStyle name="40% - Accent4 2 2 18 2" xfId="25596" xr:uid="{00000000-0005-0000-0000-0000FB630000}"/>
    <cellStyle name="40% - Accent4 2 2 18 3" xfId="25597" xr:uid="{00000000-0005-0000-0000-0000FC630000}"/>
    <cellStyle name="40% - Accent4 2 2 19" xfId="25598" xr:uid="{00000000-0005-0000-0000-0000FD630000}"/>
    <cellStyle name="40% - Accent4 2 2 19 2" xfId="25599" xr:uid="{00000000-0005-0000-0000-0000FE630000}"/>
    <cellStyle name="40% - Accent4 2 2 19 3" xfId="25600" xr:uid="{00000000-0005-0000-0000-0000FF630000}"/>
    <cellStyle name="40% - Accent4 2 2 2" xfId="25601" xr:uid="{00000000-0005-0000-0000-000000640000}"/>
    <cellStyle name="40% - Accent4 2 2 2 2" xfId="25602" xr:uid="{00000000-0005-0000-0000-000001640000}"/>
    <cellStyle name="40% - Accent4 2 2 2 3" xfId="25603" xr:uid="{00000000-0005-0000-0000-000002640000}"/>
    <cellStyle name="40% - Accent4 2 2 20" xfId="25604" xr:uid="{00000000-0005-0000-0000-000003640000}"/>
    <cellStyle name="40% - Accent4 2 2 20 2" xfId="25605" xr:uid="{00000000-0005-0000-0000-000004640000}"/>
    <cellStyle name="40% - Accent4 2 2 20 3" xfId="25606" xr:uid="{00000000-0005-0000-0000-000005640000}"/>
    <cellStyle name="40% - Accent4 2 2 21" xfId="25607" xr:uid="{00000000-0005-0000-0000-000006640000}"/>
    <cellStyle name="40% - Accent4 2 2 21 2" xfId="25608" xr:uid="{00000000-0005-0000-0000-000007640000}"/>
    <cellStyle name="40% - Accent4 2 2 21 3" xfId="25609" xr:uid="{00000000-0005-0000-0000-000008640000}"/>
    <cellStyle name="40% - Accent4 2 2 22" xfId="25610" xr:uid="{00000000-0005-0000-0000-000009640000}"/>
    <cellStyle name="40% - Accent4 2 2 22 2" xfId="25611" xr:uid="{00000000-0005-0000-0000-00000A640000}"/>
    <cellStyle name="40% - Accent4 2 2 22 3" xfId="25612" xr:uid="{00000000-0005-0000-0000-00000B640000}"/>
    <cellStyle name="40% - Accent4 2 2 23" xfId="25613" xr:uid="{00000000-0005-0000-0000-00000C640000}"/>
    <cellStyle name="40% - Accent4 2 2 23 2" xfId="25614" xr:uid="{00000000-0005-0000-0000-00000D640000}"/>
    <cellStyle name="40% - Accent4 2 2 23 3" xfId="25615" xr:uid="{00000000-0005-0000-0000-00000E640000}"/>
    <cellStyle name="40% - Accent4 2 2 24" xfId="25616" xr:uid="{00000000-0005-0000-0000-00000F640000}"/>
    <cellStyle name="40% - Accent4 2 2 24 2" xfId="25617" xr:uid="{00000000-0005-0000-0000-000010640000}"/>
    <cellStyle name="40% - Accent4 2 2 24 3" xfId="25618" xr:uid="{00000000-0005-0000-0000-000011640000}"/>
    <cellStyle name="40% - Accent4 2 2 25" xfId="25619" xr:uid="{00000000-0005-0000-0000-000012640000}"/>
    <cellStyle name="40% - Accent4 2 2 25 2" xfId="25620" xr:uid="{00000000-0005-0000-0000-000013640000}"/>
    <cellStyle name="40% - Accent4 2 2 25 3" xfId="25621" xr:uid="{00000000-0005-0000-0000-000014640000}"/>
    <cellStyle name="40% - Accent4 2 2 26" xfId="25622" xr:uid="{00000000-0005-0000-0000-000015640000}"/>
    <cellStyle name="40% - Accent4 2 2 26 2" xfId="25623" xr:uid="{00000000-0005-0000-0000-000016640000}"/>
    <cellStyle name="40% - Accent4 2 2 26 3" xfId="25624" xr:uid="{00000000-0005-0000-0000-000017640000}"/>
    <cellStyle name="40% - Accent4 2 2 27" xfId="25625" xr:uid="{00000000-0005-0000-0000-000018640000}"/>
    <cellStyle name="40% - Accent4 2 2 27 2" xfId="25626" xr:uid="{00000000-0005-0000-0000-000019640000}"/>
    <cellStyle name="40% - Accent4 2 2 27 3" xfId="25627" xr:uid="{00000000-0005-0000-0000-00001A640000}"/>
    <cellStyle name="40% - Accent4 2 2 28" xfId="25628" xr:uid="{00000000-0005-0000-0000-00001B640000}"/>
    <cellStyle name="40% - Accent4 2 2 28 2" xfId="25629" xr:uid="{00000000-0005-0000-0000-00001C640000}"/>
    <cellStyle name="40% - Accent4 2 2 28 3" xfId="25630" xr:uid="{00000000-0005-0000-0000-00001D640000}"/>
    <cellStyle name="40% - Accent4 2 2 29" xfId="25631" xr:uid="{00000000-0005-0000-0000-00001E640000}"/>
    <cellStyle name="40% - Accent4 2 2 29 2" xfId="25632" xr:uid="{00000000-0005-0000-0000-00001F640000}"/>
    <cellStyle name="40% - Accent4 2 2 29 3" xfId="25633" xr:uid="{00000000-0005-0000-0000-000020640000}"/>
    <cellStyle name="40% - Accent4 2 2 3" xfId="25634" xr:uid="{00000000-0005-0000-0000-000021640000}"/>
    <cellStyle name="40% - Accent4 2 2 3 2" xfId="25635" xr:uid="{00000000-0005-0000-0000-000022640000}"/>
    <cellStyle name="40% - Accent4 2 2 3 3" xfId="25636" xr:uid="{00000000-0005-0000-0000-000023640000}"/>
    <cellStyle name="40% - Accent4 2 2 30" xfId="25637" xr:uid="{00000000-0005-0000-0000-000024640000}"/>
    <cellStyle name="40% - Accent4 2 2 30 2" xfId="25638" xr:uid="{00000000-0005-0000-0000-000025640000}"/>
    <cellStyle name="40% - Accent4 2 2 30 3" xfId="25639" xr:uid="{00000000-0005-0000-0000-000026640000}"/>
    <cellStyle name="40% - Accent4 2 2 31" xfId="25640" xr:uid="{00000000-0005-0000-0000-000027640000}"/>
    <cellStyle name="40% - Accent4 2 2 31 2" xfId="25641" xr:uid="{00000000-0005-0000-0000-000028640000}"/>
    <cellStyle name="40% - Accent4 2 2 31 3" xfId="25642" xr:uid="{00000000-0005-0000-0000-000029640000}"/>
    <cellStyle name="40% - Accent4 2 2 32" xfId="25643" xr:uid="{00000000-0005-0000-0000-00002A640000}"/>
    <cellStyle name="40% - Accent4 2 2 32 2" xfId="25644" xr:uid="{00000000-0005-0000-0000-00002B640000}"/>
    <cellStyle name="40% - Accent4 2 2 32 3" xfId="25645" xr:uid="{00000000-0005-0000-0000-00002C640000}"/>
    <cellStyle name="40% - Accent4 2 2 33" xfId="25646" xr:uid="{00000000-0005-0000-0000-00002D640000}"/>
    <cellStyle name="40% - Accent4 2 2 33 2" xfId="25647" xr:uid="{00000000-0005-0000-0000-00002E640000}"/>
    <cellStyle name="40% - Accent4 2 2 33 3" xfId="25648" xr:uid="{00000000-0005-0000-0000-00002F640000}"/>
    <cellStyle name="40% - Accent4 2 2 34" xfId="25649" xr:uid="{00000000-0005-0000-0000-000030640000}"/>
    <cellStyle name="40% - Accent4 2 2 34 2" xfId="25650" xr:uid="{00000000-0005-0000-0000-000031640000}"/>
    <cellStyle name="40% - Accent4 2 2 34 3" xfId="25651" xr:uid="{00000000-0005-0000-0000-000032640000}"/>
    <cellStyle name="40% - Accent4 2 2 35" xfId="25652" xr:uid="{00000000-0005-0000-0000-000033640000}"/>
    <cellStyle name="40% - Accent4 2 2 35 2" xfId="25653" xr:uid="{00000000-0005-0000-0000-000034640000}"/>
    <cellStyle name="40% - Accent4 2 2 35 3" xfId="25654" xr:uid="{00000000-0005-0000-0000-000035640000}"/>
    <cellStyle name="40% - Accent4 2 2 36" xfId="25655" xr:uid="{00000000-0005-0000-0000-000036640000}"/>
    <cellStyle name="40% - Accent4 2 2 36 2" xfId="25656" xr:uid="{00000000-0005-0000-0000-000037640000}"/>
    <cellStyle name="40% - Accent4 2 2 36 3" xfId="25657" xr:uid="{00000000-0005-0000-0000-000038640000}"/>
    <cellStyle name="40% - Accent4 2 2 37" xfId="25658" xr:uid="{00000000-0005-0000-0000-000039640000}"/>
    <cellStyle name="40% - Accent4 2 2 37 2" xfId="25659" xr:uid="{00000000-0005-0000-0000-00003A640000}"/>
    <cellStyle name="40% - Accent4 2 2 37 3" xfId="25660" xr:uid="{00000000-0005-0000-0000-00003B640000}"/>
    <cellStyle name="40% - Accent4 2 2 38" xfId="25661" xr:uid="{00000000-0005-0000-0000-00003C640000}"/>
    <cellStyle name="40% - Accent4 2 2 38 2" xfId="25662" xr:uid="{00000000-0005-0000-0000-00003D640000}"/>
    <cellStyle name="40% - Accent4 2 2 38 3" xfId="25663" xr:uid="{00000000-0005-0000-0000-00003E640000}"/>
    <cellStyle name="40% - Accent4 2 2 39" xfId="25664" xr:uid="{00000000-0005-0000-0000-00003F640000}"/>
    <cellStyle name="40% - Accent4 2 2 39 2" xfId="25665" xr:uid="{00000000-0005-0000-0000-000040640000}"/>
    <cellStyle name="40% - Accent4 2 2 39 3" xfId="25666" xr:uid="{00000000-0005-0000-0000-000041640000}"/>
    <cellStyle name="40% - Accent4 2 2 4" xfId="25667" xr:uid="{00000000-0005-0000-0000-000042640000}"/>
    <cellStyle name="40% - Accent4 2 2 4 2" xfId="25668" xr:uid="{00000000-0005-0000-0000-000043640000}"/>
    <cellStyle name="40% - Accent4 2 2 4 3" xfId="25669" xr:uid="{00000000-0005-0000-0000-000044640000}"/>
    <cellStyle name="40% - Accent4 2 2 40" xfId="25670" xr:uid="{00000000-0005-0000-0000-000045640000}"/>
    <cellStyle name="40% - Accent4 2 2 40 2" xfId="25671" xr:uid="{00000000-0005-0000-0000-000046640000}"/>
    <cellStyle name="40% - Accent4 2 2 40 3" xfId="25672" xr:uid="{00000000-0005-0000-0000-000047640000}"/>
    <cellStyle name="40% - Accent4 2 2 41" xfId="25673" xr:uid="{00000000-0005-0000-0000-000048640000}"/>
    <cellStyle name="40% - Accent4 2 2 41 2" xfId="25674" xr:uid="{00000000-0005-0000-0000-000049640000}"/>
    <cellStyle name="40% - Accent4 2 2 41 3" xfId="25675" xr:uid="{00000000-0005-0000-0000-00004A640000}"/>
    <cellStyle name="40% - Accent4 2 2 42" xfId="25676" xr:uid="{00000000-0005-0000-0000-00004B640000}"/>
    <cellStyle name="40% - Accent4 2 2 42 2" xfId="25677" xr:uid="{00000000-0005-0000-0000-00004C640000}"/>
    <cellStyle name="40% - Accent4 2 2 42 3" xfId="25678" xr:uid="{00000000-0005-0000-0000-00004D640000}"/>
    <cellStyle name="40% - Accent4 2 2 43" xfId="25679" xr:uid="{00000000-0005-0000-0000-00004E640000}"/>
    <cellStyle name="40% - Accent4 2 2 43 2" xfId="25680" xr:uid="{00000000-0005-0000-0000-00004F640000}"/>
    <cellStyle name="40% - Accent4 2 2 43 3" xfId="25681" xr:uid="{00000000-0005-0000-0000-000050640000}"/>
    <cellStyle name="40% - Accent4 2 2 44" xfId="25682" xr:uid="{00000000-0005-0000-0000-000051640000}"/>
    <cellStyle name="40% - Accent4 2 2 44 2" xfId="25683" xr:uid="{00000000-0005-0000-0000-000052640000}"/>
    <cellStyle name="40% - Accent4 2 2 44 3" xfId="25684" xr:uid="{00000000-0005-0000-0000-000053640000}"/>
    <cellStyle name="40% - Accent4 2 2 45" xfId="25685" xr:uid="{00000000-0005-0000-0000-000054640000}"/>
    <cellStyle name="40% - Accent4 2 2 45 2" xfId="25686" xr:uid="{00000000-0005-0000-0000-000055640000}"/>
    <cellStyle name="40% - Accent4 2 2 45 3" xfId="25687" xr:uid="{00000000-0005-0000-0000-000056640000}"/>
    <cellStyle name="40% - Accent4 2 2 46" xfId="25688" xr:uid="{00000000-0005-0000-0000-000057640000}"/>
    <cellStyle name="40% - Accent4 2 2 46 2" xfId="25689" xr:uid="{00000000-0005-0000-0000-000058640000}"/>
    <cellStyle name="40% - Accent4 2 2 46 3" xfId="25690" xr:uid="{00000000-0005-0000-0000-000059640000}"/>
    <cellStyle name="40% - Accent4 2 2 47" xfId="25691" xr:uid="{00000000-0005-0000-0000-00005A640000}"/>
    <cellStyle name="40% - Accent4 2 2 47 2" xfId="25692" xr:uid="{00000000-0005-0000-0000-00005B640000}"/>
    <cellStyle name="40% - Accent4 2 2 47 3" xfId="25693" xr:uid="{00000000-0005-0000-0000-00005C640000}"/>
    <cellStyle name="40% - Accent4 2 2 48" xfId="25694" xr:uid="{00000000-0005-0000-0000-00005D640000}"/>
    <cellStyle name="40% - Accent4 2 2 48 2" xfId="25695" xr:uid="{00000000-0005-0000-0000-00005E640000}"/>
    <cellStyle name="40% - Accent4 2 2 48 3" xfId="25696" xr:uid="{00000000-0005-0000-0000-00005F640000}"/>
    <cellStyle name="40% - Accent4 2 2 49" xfId="25697" xr:uid="{00000000-0005-0000-0000-000060640000}"/>
    <cellStyle name="40% - Accent4 2 2 49 2" xfId="25698" xr:uid="{00000000-0005-0000-0000-000061640000}"/>
    <cellStyle name="40% - Accent4 2 2 49 3" xfId="25699" xr:uid="{00000000-0005-0000-0000-000062640000}"/>
    <cellStyle name="40% - Accent4 2 2 5" xfId="25700" xr:uid="{00000000-0005-0000-0000-000063640000}"/>
    <cellStyle name="40% - Accent4 2 2 5 2" xfId="25701" xr:uid="{00000000-0005-0000-0000-000064640000}"/>
    <cellStyle name="40% - Accent4 2 2 5 3" xfId="25702" xr:uid="{00000000-0005-0000-0000-000065640000}"/>
    <cellStyle name="40% - Accent4 2 2 50" xfId="25703" xr:uid="{00000000-0005-0000-0000-000066640000}"/>
    <cellStyle name="40% - Accent4 2 2 50 2" xfId="25704" xr:uid="{00000000-0005-0000-0000-000067640000}"/>
    <cellStyle name="40% - Accent4 2 2 50 3" xfId="25705" xr:uid="{00000000-0005-0000-0000-000068640000}"/>
    <cellStyle name="40% - Accent4 2 2 51" xfId="25706" xr:uid="{00000000-0005-0000-0000-000069640000}"/>
    <cellStyle name="40% - Accent4 2 2 51 2" xfId="25707" xr:uid="{00000000-0005-0000-0000-00006A640000}"/>
    <cellStyle name="40% - Accent4 2 2 51 3" xfId="25708" xr:uid="{00000000-0005-0000-0000-00006B640000}"/>
    <cellStyle name="40% - Accent4 2 2 52" xfId="25709" xr:uid="{00000000-0005-0000-0000-00006C640000}"/>
    <cellStyle name="40% - Accent4 2 2 52 2" xfId="25710" xr:uid="{00000000-0005-0000-0000-00006D640000}"/>
    <cellStyle name="40% - Accent4 2 2 52 3" xfId="25711" xr:uid="{00000000-0005-0000-0000-00006E640000}"/>
    <cellStyle name="40% - Accent4 2 2 53" xfId="25712" xr:uid="{00000000-0005-0000-0000-00006F640000}"/>
    <cellStyle name="40% - Accent4 2 2 53 2" xfId="25713" xr:uid="{00000000-0005-0000-0000-000070640000}"/>
    <cellStyle name="40% - Accent4 2 2 53 3" xfId="25714" xr:uid="{00000000-0005-0000-0000-000071640000}"/>
    <cellStyle name="40% - Accent4 2 2 54" xfId="25715" xr:uid="{00000000-0005-0000-0000-000072640000}"/>
    <cellStyle name="40% - Accent4 2 2 54 2" xfId="25716" xr:uid="{00000000-0005-0000-0000-000073640000}"/>
    <cellStyle name="40% - Accent4 2 2 54 3" xfId="25717" xr:uid="{00000000-0005-0000-0000-000074640000}"/>
    <cellStyle name="40% - Accent4 2 2 55" xfId="25718" xr:uid="{00000000-0005-0000-0000-000075640000}"/>
    <cellStyle name="40% - Accent4 2 2 55 2" xfId="25719" xr:uid="{00000000-0005-0000-0000-000076640000}"/>
    <cellStyle name="40% - Accent4 2 2 55 3" xfId="25720" xr:uid="{00000000-0005-0000-0000-000077640000}"/>
    <cellStyle name="40% - Accent4 2 2 56" xfId="25721" xr:uid="{00000000-0005-0000-0000-000078640000}"/>
    <cellStyle name="40% - Accent4 2 2 56 2" xfId="25722" xr:uid="{00000000-0005-0000-0000-000079640000}"/>
    <cellStyle name="40% - Accent4 2 2 56 3" xfId="25723" xr:uid="{00000000-0005-0000-0000-00007A640000}"/>
    <cellStyle name="40% - Accent4 2 2 57" xfId="25724" xr:uid="{00000000-0005-0000-0000-00007B640000}"/>
    <cellStyle name="40% - Accent4 2 2 57 2" xfId="25725" xr:uid="{00000000-0005-0000-0000-00007C640000}"/>
    <cellStyle name="40% - Accent4 2 2 57 3" xfId="25726" xr:uid="{00000000-0005-0000-0000-00007D640000}"/>
    <cellStyle name="40% - Accent4 2 2 58" xfId="25727" xr:uid="{00000000-0005-0000-0000-00007E640000}"/>
    <cellStyle name="40% - Accent4 2 2 58 2" xfId="25728" xr:uid="{00000000-0005-0000-0000-00007F640000}"/>
    <cellStyle name="40% - Accent4 2 2 58 3" xfId="25729" xr:uid="{00000000-0005-0000-0000-000080640000}"/>
    <cellStyle name="40% - Accent4 2 2 59" xfId="25730" xr:uid="{00000000-0005-0000-0000-000081640000}"/>
    <cellStyle name="40% - Accent4 2 2 59 2" xfId="25731" xr:uid="{00000000-0005-0000-0000-000082640000}"/>
    <cellStyle name="40% - Accent4 2 2 59 3" xfId="25732" xr:uid="{00000000-0005-0000-0000-000083640000}"/>
    <cellStyle name="40% - Accent4 2 2 6" xfId="25733" xr:uid="{00000000-0005-0000-0000-000084640000}"/>
    <cellStyle name="40% - Accent4 2 2 6 2" xfId="25734" xr:uid="{00000000-0005-0000-0000-000085640000}"/>
    <cellStyle name="40% - Accent4 2 2 6 3" xfId="25735" xr:uid="{00000000-0005-0000-0000-000086640000}"/>
    <cellStyle name="40% - Accent4 2 2 60" xfId="25736" xr:uid="{00000000-0005-0000-0000-000087640000}"/>
    <cellStyle name="40% - Accent4 2 2 60 2" xfId="25737" xr:uid="{00000000-0005-0000-0000-000088640000}"/>
    <cellStyle name="40% - Accent4 2 2 60 3" xfId="25738" xr:uid="{00000000-0005-0000-0000-000089640000}"/>
    <cellStyle name="40% - Accent4 2 2 61" xfId="25739" xr:uid="{00000000-0005-0000-0000-00008A640000}"/>
    <cellStyle name="40% - Accent4 2 2 61 2" xfId="25740" xr:uid="{00000000-0005-0000-0000-00008B640000}"/>
    <cellStyle name="40% - Accent4 2 2 61 3" xfId="25741" xr:uid="{00000000-0005-0000-0000-00008C640000}"/>
    <cellStyle name="40% - Accent4 2 2 62" xfId="25742" xr:uid="{00000000-0005-0000-0000-00008D640000}"/>
    <cellStyle name="40% - Accent4 2 2 62 2" xfId="25743" xr:uid="{00000000-0005-0000-0000-00008E640000}"/>
    <cellStyle name="40% - Accent4 2 2 62 3" xfId="25744" xr:uid="{00000000-0005-0000-0000-00008F640000}"/>
    <cellStyle name="40% - Accent4 2 2 63" xfId="25745" xr:uid="{00000000-0005-0000-0000-000090640000}"/>
    <cellStyle name="40% - Accent4 2 2 63 2" xfId="25746" xr:uid="{00000000-0005-0000-0000-000091640000}"/>
    <cellStyle name="40% - Accent4 2 2 63 3" xfId="25747" xr:uid="{00000000-0005-0000-0000-000092640000}"/>
    <cellStyle name="40% - Accent4 2 2 64" xfId="25748" xr:uid="{00000000-0005-0000-0000-000093640000}"/>
    <cellStyle name="40% - Accent4 2 2 64 2" xfId="25749" xr:uid="{00000000-0005-0000-0000-000094640000}"/>
    <cellStyle name="40% - Accent4 2 2 64 3" xfId="25750" xr:uid="{00000000-0005-0000-0000-000095640000}"/>
    <cellStyle name="40% - Accent4 2 2 65" xfId="25751" xr:uid="{00000000-0005-0000-0000-000096640000}"/>
    <cellStyle name="40% - Accent4 2 2 65 2" xfId="25752" xr:uid="{00000000-0005-0000-0000-000097640000}"/>
    <cellStyle name="40% - Accent4 2 2 65 3" xfId="25753" xr:uid="{00000000-0005-0000-0000-000098640000}"/>
    <cellStyle name="40% - Accent4 2 2 66" xfId="25754" xr:uid="{00000000-0005-0000-0000-000099640000}"/>
    <cellStyle name="40% - Accent4 2 2 66 2" xfId="25755" xr:uid="{00000000-0005-0000-0000-00009A640000}"/>
    <cellStyle name="40% - Accent4 2 2 66 3" xfId="25756" xr:uid="{00000000-0005-0000-0000-00009B640000}"/>
    <cellStyle name="40% - Accent4 2 2 67" xfId="25757" xr:uid="{00000000-0005-0000-0000-00009C640000}"/>
    <cellStyle name="40% - Accent4 2 2 67 2" xfId="25758" xr:uid="{00000000-0005-0000-0000-00009D640000}"/>
    <cellStyle name="40% - Accent4 2 2 67 3" xfId="25759" xr:uid="{00000000-0005-0000-0000-00009E640000}"/>
    <cellStyle name="40% - Accent4 2 2 68" xfId="25760" xr:uid="{00000000-0005-0000-0000-00009F640000}"/>
    <cellStyle name="40% - Accent4 2 2 68 2" xfId="25761" xr:uid="{00000000-0005-0000-0000-0000A0640000}"/>
    <cellStyle name="40% - Accent4 2 2 68 3" xfId="25762" xr:uid="{00000000-0005-0000-0000-0000A1640000}"/>
    <cellStyle name="40% - Accent4 2 2 69" xfId="25763" xr:uid="{00000000-0005-0000-0000-0000A2640000}"/>
    <cellStyle name="40% - Accent4 2 2 69 2" xfId="25764" xr:uid="{00000000-0005-0000-0000-0000A3640000}"/>
    <cellStyle name="40% - Accent4 2 2 69 3" xfId="25765" xr:uid="{00000000-0005-0000-0000-0000A4640000}"/>
    <cellStyle name="40% - Accent4 2 2 7" xfId="25766" xr:uid="{00000000-0005-0000-0000-0000A5640000}"/>
    <cellStyle name="40% - Accent4 2 2 7 2" xfId="25767" xr:uid="{00000000-0005-0000-0000-0000A6640000}"/>
    <cellStyle name="40% - Accent4 2 2 7 3" xfId="25768" xr:uid="{00000000-0005-0000-0000-0000A7640000}"/>
    <cellStyle name="40% - Accent4 2 2 70" xfId="25769" xr:uid="{00000000-0005-0000-0000-0000A8640000}"/>
    <cellStyle name="40% - Accent4 2 2 70 2" xfId="25770" xr:uid="{00000000-0005-0000-0000-0000A9640000}"/>
    <cellStyle name="40% - Accent4 2 2 70 3" xfId="25771" xr:uid="{00000000-0005-0000-0000-0000AA640000}"/>
    <cellStyle name="40% - Accent4 2 2 71" xfId="25772" xr:uid="{00000000-0005-0000-0000-0000AB640000}"/>
    <cellStyle name="40% - Accent4 2 2 71 2" xfId="25773" xr:uid="{00000000-0005-0000-0000-0000AC640000}"/>
    <cellStyle name="40% - Accent4 2 2 71 3" xfId="25774" xr:uid="{00000000-0005-0000-0000-0000AD640000}"/>
    <cellStyle name="40% - Accent4 2 2 72" xfId="25775" xr:uid="{00000000-0005-0000-0000-0000AE640000}"/>
    <cellStyle name="40% - Accent4 2 2 72 2" xfId="25776" xr:uid="{00000000-0005-0000-0000-0000AF640000}"/>
    <cellStyle name="40% - Accent4 2 2 72 3" xfId="25777" xr:uid="{00000000-0005-0000-0000-0000B0640000}"/>
    <cellStyle name="40% - Accent4 2 2 73" xfId="25778" xr:uid="{00000000-0005-0000-0000-0000B1640000}"/>
    <cellStyle name="40% - Accent4 2 2 73 2" xfId="25779" xr:uid="{00000000-0005-0000-0000-0000B2640000}"/>
    <cellStyle name="40% - Accent4 2 2 73 3" xfId="25780" xr:uid="{00000000-0005-0000-0000-0000B3640000}"/>
    <cellStyle name="40% - Accent4 2 2 74" xfId="25781" xr:uid="{00000000-0005-0000-0000-0000B4640000}"/>
    <cellStyle name="40% - Accent4 2 2 74 2" xfId="25782" xr:uid="{00000000-0005-0000-0000-0000B5640000}"/>
    <cellStyle name="40% - Accent4 2 2 74 3" xfId="25783" xr:uid="{00000000-0005-0000-0000-0000B6640000}"/>
    <cellStyle name="40% - Accent4 2 2 75" xfId="25784" xr:uid="{00000000-0005-0000-0000-0000B7640000}"/>
    <cellStyle name="40% - Accent4 2 2 75 2" xfId="25785" xr:uid="{00000000-0005-0000-0000-0000B8640000}"/>
    <cellStyle name="40% - Accent4 2 2 75 3" xfId="25786" xr:uid="{00000000-0005-0000-0000-0000B9640000}"/>
    <cellStyle name="40% - Accent4 2 2 76" xfId="25787" xr:uid="{00000000-0005-0000-0000-0000BA640000}"/>
    <cellStyle name="40% - Accent4 2 2 77" xfId="25788" xr:uid="{00000000-0005-0000-0000-0000BB640000}"/>
    <cellStyle name="40% - Accent4 2 2 8" xfId="25789" xr:uid="{00000000-0005-0000-0000-0000BC640000}"/>
    <cellStyle name="40% - Accent4 2 2 8 2" xfId="25790" xr:uid="{00000000-0005-0000-0000-0000BD640000}"/>
    <cellStyle name="40% - Accent4 2 2 8 3" xfId="25791" xr:uid="{00000000-0005-0000-0000-0000BE640000}"/>
    <cellStyle name="40% - Accent4 2 2 9" xfId="25792" xr:uid="{00000000-0005-0000-0000-0000BF640000}"/>
    <cellStyle name="40% - Accent4 2 2 9 2" xfId="25793" xr:uid="{00000000-0005-0000-0000-0000C0640000}"/>
    <cellStyle name="40% - Accent4 2 2 9 3" xfId="25794" xr:uid="{00000000-0005-0000-0000-0000C1640000}"/>
    <cellStyle name="40% - Accent4 2 20" xfId="25795" xr:uid="{00000000-0005-0000-0000-0000C2640000}"/>
    <cellStyle name="40% - Accent4 2 20 2" xfId="25796" xr:uid="{00000000-0005-0000-0000-0000C3640000}"/>
    <cellStyle name="40% - Accent4 2 20 3" xfId="25797" xr:uid="{00000000-0005-0000-0000-0000C4640000}"/>
    <cellStyle name="40% - Accent4 2 21" xfId="25798" xr:uid="{00000000-0005-0000-0000-0000C5640000}"/>
    <cellStyle name="40% - Accent4 2 21 2" xfId="25799" xr:uid="{00000000-0005-0000-0000-0000C6640000}"/>
    <cellStyle name="40% - Accent4 2 21 3" xfId="25800" xr:uid="{00000000-0005-0000-0000-0000C7640000}"/>
    <cellStyle name="40% - Accent4 2 22" xfId="25801" xr:uid="{00000000-0005-0000-0000-0000C8640000}"/>
    <cellStyle name="40% - Accent4 2 22 2" xfId="25802" xr:uid="{00000000-0005-0000-0000-0000C9640000}"/>
    <cellStyle name="40% - Accent4 2 22 3" xfId="25803" xr:uid="{00000000-0005-0000-0000-0000CA640000}"/>
    <cellStyle name="40% - Accent4 2 23" xfId="25804" xr:uid="{00000000-0005-0000-0000-0000CB640000}"/>
    <cellStyle name="40% - Accent4 2 23 2" xfId="25805" xr:uid="{00000000-0005-0000-0000-0000CC640000}"/>
    <cellStyle name="40% - Accent4 2 23 3" xfId="25806" xr:uid="{00000000-0005-0000-0000-0000CD640000}"/>
    <cellStyle name="40% - Accent4 2 24" xfId="25807" xr:uid="{00000000-0005-0000-0000-0000CE640000}"/>
    <cellStyle name="40% - Accent4 2 24 2" xfId="25808" xr:uid="{00000000-0005-0000-0000-0000CF640000}"/>
    <cellStyle name="40% - Accent4 2 24 3" xfId="25809" xr:uid="{00000000-0005-0000-0000-0000D0640000}"/>
    <cellStyle name="40% - Accent4 2 25" xfId="25810" xr:uid="{00000000-0005-0000-0000-0000D1640000}"/>
    <cellStyle name="40% - Accent4 2 25 2" xfId="25811" xr:uid="{00000000-0005-0000-0000-0000D2640000}"/>
    <cellStyle name="40% - Accent4 2 25 3" xfId="25812" xr:uid="{00000000-0005-0000-0000-0000D3640000}"/>
    <cellStyle name="40% - Accent4 2 26" xfId="25813" xr:uid="{00000000-0005-0000-0000-0000D4640000}"/>
    <cellStyle name="40% - Accent4 2 26 2" xfId="25814" xr:uid="{00000000-0005-0000-0000-0000D5640000}"/>
    <cellStyle name="40% - Accent4 2 26 3" xfId="25815" xr:uid="{00000000-0005-0000-0000-0000D6640000}"/>
    <cellStyle name="40% - Accent4 2 27" xfId="25816" xr:uid="{00000000-0005-0000-0000-0000D7640000}"/>
    <cellStyle name="40% - Accent4 2 27 2" xfId="25817" xr:uid="{00000000-0005-0000-0000-0000D8640000}"/>
    <cellStyle name="40% - Accent4 2 27 3" xfId="25818" xr:uid="{00000000-0005-0000-0000-0000D9640000}"/>
    <cellStyle name="40% - Accent4 2 28" xfId="25819" xr:uid="{00000000-0005-0000-0000-0000DA640000}"/>
    <cellStyle name="40% - Accent4 2 28 2" xfId="25820" xr:uid="{00000000-0005-0000-0000-0000DB640000}"/>
    <cellStyle name="40% - Accent4 2 28 3" xfId="25821" xr:uid="{00000000-0005-0000-0000-0000DC640000}"/>
    <cellStyle name="40% - Accent4 2 29" xfId="25822" xr:uid="{00000000-0005-0000-0000-0000DD640000}"/>
    <cellStyle name="40% - Accent4 2 29 2" xfId="25823" xr:uid="{00000000-0005-0000-0000-0000DE640000}"/>
    <cellStyle name="40% - Accent4 2 29 3" xfId="25824" xr:uid="{00000000-0005-0000-0000-0000DF640000}"/>
    <cellStyle name="40% - Accent4 2 3" xfId="25825" xr:uid="{00000000-0005-0000-0000-0000E0640000}"/>
    <cellStyle name="40% - Accent4 2 3 2" xfId="25826" xr:uid="{00000000-0005-0000-0000-0000E1640000}"/>
    <cellStyle name="40% - Accent4 2 3 3" xfId="25827" xr:uid="{00000000-0005-0000-0000-0000E2640000}"/>
    <cellStyle name="40% - Accent4 2 30" xfId="25828" xr:uid="{00000000-0005-0000-0000-0000E3640000}"/>
    <cellStyle name="40% - Accent4 2 30 2" xfId="25829" xr:uid="{00000000-0005-0000-0000-0000E4640000}"/>
    <cellStyle name="40% - Accent4 2 30 3" xfId="25830" xr:uid="{00000000-0005-0000-0000-0000E5640000}"/>
    <cellStyle name="40% - Accent4 2 31" xfId="25831" xr:uid="{00000000-0005-0000-0000-0000E6640000}"/>
    <cellStyle name="40% - Accent4 2 31 2" xfId="25832" xr:uid="{00000000-0005-0000-0000-0000E7640000}"/>
    <cellStyle name="40% - Accent4 2 31 3" xfId="25833" xr:uid="{00000000-0005-0000-0000-0000E8640000}"/>
    <cellStyle name="40% - Accent4 2 32" xfId="25834" xr:uid="{00000000-0005-0000-0000-0000E9640000}"/>
    <cellStyle name="40% - Accent4 2 32 2" xfId="25835" xr:uid="{00000000-0005-0000-0000-0000EA640000}"/>
    <cellStyle name="40% - Accent4 2 32 3" xfId="25836" xr:uid="{00000000-0005-0000-0000-0000EB640000}"/>
    <cellStyle name="40% - Accent4 2 33" xfId="25837" xr:uid="{00000000-0005-0000-0000-0000EC640000}"/>
    <cellStyle name="40% - Accent4 2 33 2" xfId="25838" xr:uid="{00000000-0005-0000-0000-0000ED640000}"/>
    <cellStyle name="40% - Accent4 2 33 3" xfId="25839" xr:uid="{00000000-0005-0000-0000-0000EE640000}"/>
    <cellStyle name="40% - Accent4 2 34" xfId="25840" xr:uid="{00000000-0005-0000-0000-0000EF640000}"/>
    <cellStyle name="40% - Accent4 2 34 2" xfId="25841" xr:uid="{00000000-0005-0000-0000-0000F0640000}"/>
    <cellStyle name="40% - Accent4 2 34 3" xfId="25842" xr:uid="{00000000-0005-0000-0000-0000F1640000}"/>
    <cellStyle name="40% - Accent4 2 35" xfId="25843" xr:uid="{00000000-0005-0000-0000-0000F2640000}"/>
    <cellStyle name="40% - Accent4 2 35 2" xfId="25844" xr:uid="{00000000-0005-0000-0000-0000F3640000}"/>
    <cellStyle name="40% - Accent4 2 35 3" xfId="25845" xr:uid="{00000000-0005-0000-0000-0000F4640000}"/>
    <cellStyle name="40% - Accent4 2 36" xfId="25846" xr:uid="{00000000-0005-0000-0000-0000F5640000}"/>
    <cellStyle name="40% - Accent4 2 36 2" xfId="25847" xr:uid="{00000000-0005-0000-0000-0000F6640000}"/>
    <cellStyle name="40% - Accent4 2 36 3" xfId="25848" xr:uid="{00000000-0005-0000-0000-0000F7640000}"/>
    <cellStyle name="40% - Accent4 2 37" xfId="25849" xr:uid="{00000000-0005-0000-0000-0000F8640000}"/>
    <cellStyle name="40% - Accent4 2 37 2" xfId="25850" xr:uid="{00000000-0005-0000-0000-0000F9640000}"/>
    <cellStyle name="40% - Accent4 2 37 3" xfId="25851" xr:uid="{00000000-0005-0000-0000-0000FA640000}"/>
    <cellStyle name="40% - Accent4 2 38" xfId="25852" xr:uid="{00000000-0005-0000-0000-0000FB640000}"/>
    <cellStyle name="40% - Accent4 2 38 2" xfId="25853" xr:uid="{00000000-0005-0000-0000-0000FC640000}"/>
    <cellStyle name="40% - Accent4 2 38 3" xfId="25854" xr:uid="{00000000-0005-0000-0000-0000FD640000}"/>
    <cellStyle name="40% - Accent4 2 39" xfId="25855" xr:uid="{00000000-0005-0000-0000-0000FE640000}"/>
    <cellStyle name="40% - Accent4 2 39 2" xfId="25856" xr:uid="{00000000-0005-0000-0000-0000FF640000}"/>
    <cellStyle name="40% - Accent4 2 39 3" xfId="25857" xr:uid="{00000000-0005-0000-0000-000000650000}"/>
    <cellStyle name="40% - Accent4 2 4" xfId="25858" xr:uid="{00000000-0005-0000-0000-000001650000}"/>
    <cellStyle name="40% - Accent4 2 4 2" xfId="25859" xr:uid="{00000000-0005-0000-0000-000002650000}"/>
    <cellStyle name="40% - Accent4 2 4 3" xfId="25860" xr:uid="{00000000-0005-0000-0000-000003650000}"/>
    <cellStyle name="40% - Accent4 2 40" xfId="25861" xr:uid="{00000000-0005-0000-0000-000004650000}"/>
    <cellStyle name="40% - Accent4 2 40 2" xfId="25862" xr:uid="{00000000-0005-0000-0000-000005650000}"/>
    <cellStyle name="40% - Accent4 2 40 3" xfId="25863" xr:uid="{00000000-0005-0000-0000-000006650000}"/>
    <cellStyle name="40% - Accent4 2 41" xfId="25864" xr:uid="{00000000-0005-0000-0000-000007650000}"/>
    <cellStyle name="40% - Accent4 2 41 2" xfId="25865" xr:uid="{00000000-0005-0000-0000-000008650000}"/>
    <cellStyle name="40% - Accent4 2 41 3" xfId="25866" xr:uid="{00000000-0005-0000-0000-000009650000}"/>
    <cellStyle name="40% - Accent4 2 42" xfId="25867" xr:uid="{00000000-0005-0000-0000-00000A650000}"/>
    <cellStyle name="40% - Accent4 2 42 2" xfId="25868" xr:uid="{00000000-0005-0000-0000-00000B650000}"/>
    <cellStyle name="40% - Accent4 2 42 3" xfId="25869" xr:uid="{00000000-0005-0000-0000-00000C650000}"/>
    <cellStyle name="40% - Accent4 2 43" xfId="25870" xr:uid="{00000000-0005-0000-0000-00000D650000}"/>
    <cellStyle name="40% - Accent4 2 43 2" xfId="25871" xr:uid="{00000000-0005-0000-0000-00000E650000}"/>
    <cellStyle name="40% - Accent4 2 43 3" xfId="25872" xr:uid="{00000000-0005-0000-0000-00000F650000}"/>
    <cellStyle name="40% - Accent4 2 44" xfId="25873" xr:uid="{00000000-0005-0000-0000-000010650000}"/>
    <cellStyle name="40% - Accent4 2 44 2" xfId="25874" xr:uid="{00000000-0005-0000-0000-000011650000}"/>
    <cellStyle name="40% - Accent4 2 44 3" xfId="25875" xr:uid="{00000000-0005-0000-0000-000012650000}"/>
    <cellStyle name="40% - Accent4 2 45" xfId="25876" xr:uid="{00000000-0005-0000-0000-000013650000}"/>
    <cellStyle name="40% - Accent4 2 45 2" xfId="25877" xr:uid="{00000000-0005-0000-0000-000014650000}"/>
    <cellStyle name="40% - Accent4 2 45 3" xfId="25878" xr:uid="{00000000-0005-0000-0000-000015650000}"/>
    <cellStyle name="40% - Accent4 2 46" xfId="25879" xr:uid="{00000000-0005-0000-0000-000016650000}"/>
    <cellStyle name="40% - Accent4 2 46 2" xfId="25880" xr:uid="{00000000-0005-0000-0000-000017650000}"/>
    <cellStyle name="40% - Accent4 2 46 3" xfId="25881" xr:uid="{00000000-0005-0000-0000-000018650000}"/>
    <cellStyle name="40% - Accent4 2 47" xfId="25882" xr:uid="{00000000-0005-0000-0000-000019650000}"/>
    <cellStyle name="40% - Accent4 2 47 2" xfId="25883" xr:uid="{00000000-0005-0000-0000-00001A650000}"/>
    <cellStyle name="40% - Accent4 2 47 3" xfId="25884" xr:uid="{00000000-0005-0000-0000-00001B650000}"/>
    <cellStyle name="40% - Accent4 2 48" xfId="25885" xr:uid="{00000000-0005-0000-0000-00001C650000}"/>
    <cellStyle name="40% - Accent4 2 48 2" xfId="25886" xr:uid="{00000000-0005-0000-0000-00001D650000}"/>
    <cellStyle name="40% - Accent4 2 48 3" xfId="25887" xr:uid="{00000000-0005-0000-0000-00001E650000}"/>
    <cellStyle name="40% - Accent4 2 49" xfId="25888" xr:uid="{00000000-0005-0000-0000-00001F650000}"/>
    <cellStyle name="40% - Accent4 2 49 2" xfId="25889" xr:uid="{00000000-0005-0000-0000-000020650000}"/>
    <cellStyle name="40% - Accent4 2 49 3" xfId="25890" xr:uid="{00000000-0005-0000-0000-000021650000}"/>
    <cellStyle name="40% - Accent4 2 5" xfId="25891" xr:uid="{00000000-0005-0000-0000-000022650000}"/>
    <cellStyle name="40% - Accent4 2 5 2" xfId="25892" xr:uid="{00000000-0005-0000-0000-000023650000}"/>
    <cellStyle name="40% - Accent4 2 5 3" xfId="25893" xr:uid="{00000000-0005-0000-0000-000024650000}"/>
    <cellStyle name="40% - Accent4 2 50" xfId="25894" xr:uid="{00000000-0005-0000-0000-000025650000}"/>
    <cellStyle name="40% - Accent4 2 50 2" xfId="25895" xr:uid="{00000000-0005-0000-0000-000026650000}"/>
    <cellStyle name="40% - Accent4 2 50 3" xfId="25896" xr:uid="{00000000-0005-0000-0000-000027650000}"/>
    <cellStyle name="40% - Accent4 2 51" xfId="25897" xr:uid="{00000000-0005-0000-0000-000028650000}"/>
    <cellStyle name="40% - Accent4 2 51 2" xfId="25898" xr:uid="{00000000-0005-0000-0000-000029650000}"/>
    <cellStyle name="40% - Accent4 2 51 3" xfId="25899" xr:uid="{00000000-0005-0000-0000-00002A650000}"/>
    <cellStyle name="40% - Accent4 2 52" xfId="25900" xr:uid="{00000000-0005-0000-0000-00002B650000}"/>
    <cellStyle name="40% - Accent4 2 52 2" xfId="25901" xr:uid="{00000000-0005-0000-0000-00002C650000}"/>
    <cellStyle name="40% - Accent4 2 52 3" xfId="25902" xr:uid="{00000000-0005-0000-0000-00002D650000}"/>
    <cellStyle name="40% - Accent4 2 53" xfId="25903" xr:uid="{00000000-0005-0000-0000-00002E650000}"/>
    <cellStyle name="40% - Accent4 2 53 2" xfId="25904" xr:uid="{00000000-0005-0000-0000-00002F650000}"/>
    <cellStyle name="40% - Accent4 2 53 3" xfId="25905" xr:uid="{00000000-0005-0000-0000-000030650000}"/>
    <cellStyle name="40% - Accent4 2 54" xfId="25906" xr:uid="{00000000-0005-0000-0000-000031650000}"/>
    <cellStyle name="40% - Accent4 2 54 2" xfId="25907" xr:uid="{00000000-0005-0000-0000-000032650000}"/>
    <cellStyle name="40% - Accent4 2 54 3" xfId="25908" xr:uid="{00000000-0005-0000-0000-000033650000}"/>
    <cellStyle name="40% - Accent4 2 55" xfId="25909" xr:uid="{00000000-0005-0000-0000-000034650000}"/>
    <cellStyle name="40% - Accent4 2 55 2" xfId="25910" xr:uid="{00000000-0005-0000-0000-000035650000}"/>
    <cellStyle name="40% - Accent4 2 55 3" xfId="25911" xr:uid="{00000000-0005-0000-0000-000036650000}"/>
    <cellStyle name="40% - Accent4 2 56" xfId="25912" xr:uid="{00000000-0005-0000-0000-000037650000}"/>
    <cellStyle name="40% - Accent4 2 56 2" xfId="25913" xr:uid="{00000000-0005-0000-0000-000038650000}"/>
    <cellStyle name="40% - Accent4 2 56 3" xfId="25914" xr:uid="{00000000-0005-0000-0000-000039650000}"/>
    <cellStyle name="40% - Accent4 2 57" xfId="25915" xr:uid="{00000000-0005-0000-0000-00003A650000}"/>
    <cellStyle name="40% - Accent4 2 57 2" xfId="25916" xr:uid="{00000000-0005-0000-0000-00003B650000}"/>
    <cellStyle name="40% - Accent4 2 57 3" xfId="25917" xr:uid="{00000000-0005-0000-0000-00003C650000}"/>
    <cellStyle name="40% - Accent4 2 58" xfId="25918" xr:uid="{00000000-0005-0000-0000-00003D650000}"/>
    <cellStyle name="40% - Accent4 2 58 2" xfId="25919" xr:uid="{00000000-0005-0000-0000-00003E650000}"/>
    <cellStyle name="40% - Accent4 2 58 3" xfId="25920" xr:uid="{00000000-0005-0000-0000-00003F650000}"/>
    <cellStyle name="40% - Accent4 2 59" xfId="25921" xr:uid="{00000000-0005-0000-0000-000040650000}"/>
    <cellStyle name="40% - Accent4 2 59 2" xfId="25922" xr:uid="{00000000-0005-0000-0000-000041650000}"/>
    <cellStyle name="40% - Accent4 2 59 3" xfId="25923" xr:uid="{00000000-0005-0000-0000-000042650000}"/>
    <cellStyle name="40% - Accent4 2 6" xfId="25924" xr:uid="{00000000-0005-0000-0000-000043650000}"/>
    <cellStyle name="40% - Accent4 2 6 2" xfId="25925" xr:uid="{00000000-0005-0000-0000-000044650000}"/>
    <cellStyle name="40% - Accent4 2 6 3" xfId="25926" xr:uid="{00000000-0005-0000-0000-000045650000}"/>
    <cellStyle name="40% - Accent4 2 60" xfId="25927" xr:uid="{00000000-0005-0000-0000-000046650000}"/>
    <cellStyle name="40% - Accent4 2 60 2" xfId="25928" xr:uid="{00000000-0005-0000-0000-000047650000}"/>
    <cellStyle name="40% - Accent4 2 60 3" xfId="25929" xr:uid="{00000000-0005-0000-0000-000048650000}"/>
    <cellStyle name="40% - Accent4 2 61" xfId="25930" xr:uid="{00000000-0005-0000-0000-000049650000}"/>
    <cellStyle name="40% - Accent4 2 61 2" xfId="25931" xr:uid="{00000000-0005-0000-0000-00004A650000}"/>
    <cellStyle name="40% - Accent4 2 61 3" xfId="25932" xr:uid="{00000000-0005-0000-0000-00004B650000}"/>
    <cellStyle name="40% - Accent4 2 62" xfId="25933" xr:uid="{00000000-0005-0000-0000-00004C650000}"/>
    <cellStyle name="40% - Accent4 2 62 2" xfId="25934" xr:uid="{00000000-0005-0000-0000-00004D650000}"/>
    <cellStyle name="40% - Accent4 2 62 3" xfId="25935" xr:uid="{00000000-0005-0000-0000-00004E650000}"/>
    <cellStyle name="40% - Accent4 2 63" xfId="25936" xr:uid="{00000000-0005-0000-0000-00004F650000}"/>
    <cellStyle name="40% - Accent4 2 63 2" xfId="25937" xr:uid="{00000000-0005-0000-0000-000050650000}"/>
    <cellStyle name="40% - Accent4 2 63 3" xfId="25938" xr:uid="{00000000-0005-0000-0000-000051650000}"/>
    <cellStyle name="40% - Accent4 2 64" xfId="25939" xr:uid="{00000000-0005-0000-0000-000052650000}"/>
    <cellStyle name="40% - Accent4 2 64 2" xfId="25940" xr:uid="{00000000-0005-0000-0000-000053650000}"/>
    <cellStyle name="40% - Accent4 2 64 3" xfId="25941" xr:uid="{00000000-0005-0000-0000-000054650000}"/>
    <cellStyle name="40% - Accent4 2 65" xfId="25942" xr:uid="{00000000-0005-0000-0000-000055650000}"/>
    <cellStyle name="40% - Accent4 2 65 2" xfId="25943" xr:uid="{00000000-0005-0000-0000-000056650000}"/>
    <cellStyle name="40% - Accent4 2 65 3" xfId="25944" xr:uid="{00000000-0005-0000-0000-000057650000}"/>
    <cellStyle name="40% - Accent4 2 66" xfId="25945" xr:uid="{00000000-0005-0000-0000-000058650000}"/>
    <cellStyle name="40% - Accent4 2 66 2" xfId="25946" xr:uid="{00000000-0005-0000-0000-000059650000}"/>
    <cellStyle name="40% - Accent4 2 66 3" xfId="25947" xr:uid="{00000000-0005-0000-0000-00005A650000}"/>
    <cellStyle name="40% - Accent4 2 67" xfId="25948" xr:uid="{00000000-0005-0000-0000-00005B650000}"/>
    <cellStyle name="40% - Accent4 2 67 2" xfId="25949" xr:uid="{00000000-0005-0000-0000-00005C650000}"/>
    <cellStyle name="40% - Accent4 2 67 3" xfId="25950" xr:uid="{00000000-0005-0000-0000-00005D650000}"/>
    <cellStyle name="40% - Accent4 2 68" xfId="25951" xr:uid="{00000000-0005-0000-0000-00005E650000}"/>
    <cellStyle name="40% - Accent4 2 68 2" xfId="25952" xr:uid="{00000000-0005-0000-0000-00005F650000}"/>
    <cellStyle name="40% - Accent4 2 68 3" xfId="25953" xr:uid="{00000000-0005-0000-0000-000060650000}"/>
    <cellStyle name="40% - Accent4 2 69" xfId="25954" xr:uid="{00000000-0005-0000-0000-000061650000}"/>
    <cellStyle name="40% - Accent4 2 69 2" xfId="25955" xr:uid="{00000000-0005-0000-0000-000062650000}"/>
    <cellStyle name="40% - Accent4 2 69 3" xfId="25956" xr:uid="{00000000-0005-0000-0000-000063650000}"/>
    <cellStyle name="40% - Accent4 2 7" xfId="25957" xr:uid="{00000000-0005-0000-0000-000064650000}"/>
    <cellStyle name="40% - Accent4 2 7 2" xfId="25958" xr:uid="{00000000-0005-0000-0000-000065650000}"/>
    <cellStyle name="40% - Accent4 2 7 3" xfId="25959" xr:uid="{00000000-0005-0000-0000-000066650000}"/>
    <cellStyle name="40% - Accent4 2 70" xfId="25960" xr:uid="{00000000-0005-0000-0000-000067650000}"/>
    <cellStyle name="40% - Accent4 2 70 2" xfId="25961" xr:uid="{00000000-0005-0000-0000-000068650000}"/>
    <cellStyle name="40% - Accent4 2 70 3" xfId="25962" xr:uid="{00000000-0005-0000-0000-000069650000}"/>
    <cellStyle name="40% - Accent4 2 71" xfId="25963" xr:uid="{00000000-0005-0000-0000-00006A650000}"/>
    <cellStyle name="40% - Accent4 2 71 2" xfId="25964" xr:uid="{00000000-0005-0000-0000-00006B650000}"/>
    <cellStyle name="40% - Accent4 2 71 3" xfId="25965" xr:uid="{00000000-0005-0000-0000-00006C650000}"/>
    <cellStyle name="40% - Accent4 2 72" xfId="25966" xr:uid="{00000000-0005-0000-0000-00006D650000}"/>
    <cellStyle name="40% - Accent4 2 72 2" xfId="25967" xr:uid="{00000000-0005-0000-0000-00006E650000}"/>
    <cellStyle name="40% - Accent4 2 72 3" xfId="25968" xr:uid="{00000000-0005-0000-0000-00006F650000}"/>
    <cellStyle name="40% - Accent4 2 73" xfId="25969" xr:uid="{00000000-0005-0000-0000-000070650000}"/>
    <cellStyle name="40% - Accent4 2 73 2" xfId="25970" xr:uid="{00000000-0005-0000-0000-000071650000}"/>
    <cellStyle name="40% - Accent4 2 73 3" xfId="25971" xr:uid="{00000000-0005-0000-0000-000072650000}"/>
    <cellStyle name="40% - Accent4 2 74" xfId="25972" xr:uid="{00000000-0005-0000-0000-000073650000}"/>
    <cellStyle name="40% - Accent4 2 74 2" xfId="25973" xr:uid="{00000000-0005-0000-0000-000074650000}"/>
    <cellStyle name="40% - Accent4 2 74 3" xfId="25974" xr:uid="{00000000-0005-0000-0000-000075650000}"/>
    <cellStyle name="40% - Accent4 2 75" xfId="25975" xr:uid="{00000000-0005-0000-0000-000076650000}"/>
    <cellStyle name="40% - Accent4 2 75 2" xfId="25976" xr:uid="{00000000-0005-0000-0000-000077650000}"/>
    <cellStyle name="40% - Accent4 2 75 3" xfId="25977" xr:uid="{00000000-0005-0000-0000-000078650000}"/>
    <cellStyle name="40% - Accent4 2 76" xfId="25978" xr:uid="{00000000-0005-0000-0000-000079650000}"/>
    <cellStyle name="40% - Accent4 2 76 2" xfId="25979" xr:uid="{00000000-0005-0000-0000-00007A650000}"/>
    <cellStyle name="40% - Accent4 2 76 3" xfId="25980" xr:uid="{00000000-0005-0000-0000-00007B650000}"/>
    <cellStyle name="40% - Accent4 2 77" xfId="25981" xr:uid="{00000000-0005-0000-0000-00007C650000}"/>
    <cellStyle name="40% - Accent4 2 78" xfId="25982" xr:uid="{00000000-0005-0000-0000-00007D650000}"/>
    <cellStyle name="40% - Accent4 2 8" xfId="25983" xr:uid="{00000000-0005-0000-0000-00007E650000}"/>
    <cellStyle name="40% - Accent4 2 8 2" xfId="25984" xr:uid="{00000000-0005-0000-0000-00007F650000}"/>
    <cellStyle name="40% - Accent4 2 8 3" xfId="25985" xr:uid="{00000000-0005-0000-0000-000080650000}"/>
    <cellStyle name="40% - Accent4 2 9" xfId="25986" xr:uid="{00000000-0005-0000-0000-000081650000}"/>
    <cellStyle name="40% - Accent4 2 9 2" xfId="25987" xr:uid="{00000000-0005-0000-0000-000082650000}"/>
    <cellStyle name="40% - Accent4 2 9 3" xfId="25988" xr:uid="{00000000-0005-0000-0000-000083650000}"/>
    <cellStyle name="40% - Accent5 2" xfId="25989" xr:uid="{00000000-0005-0000-0000-000084650000}"/>
    <cellStyle name="40% - Accent5 2 10" xfId="25990" xr:uid="{00000000-0005-0000-0000-000085650000}"/>
    <cellStyle name="40% - Accent5 2 10 2" xfId="25991" xr:uid="{00000000-0005-0000-0000-000086650000}"/>
    <cellStyle name="40% - Accent5 2 10 3" xfId="25992" xr:uid="{00000000-0005-0000-0000-000087650000}"/>
    <cellStyle name="40% - Accent5 2 11" xfId="25993" xr:uid="{00000000-0005-0000-0000-000088650000}"/>
    <cellStyle name="40% - Accent5 2 11 2" xfId="25994" xr:uid="{00000000-0005-0000-0000-000089650000}"/>
    <cellStyle name="40% - Accent5 2 11 3" xfId="25995" xr:uid="{00000000-0005-0000-0000-00008A650000}"/>
    <cellStyle name="40% - Accent5 2 12" xfId="25996" xr:uid="{00000000-0005-0000-0000-00008B650000}"/>
    <cellStyle name="40% - Accent5 2 12 2" xfId="25997" xr:uid="{00000000-0005-0000-0000-00008C650000}"/>
    <cellStyle name="40% - Accent5 2 12 3" xfId="25998" xr:uid="{00000000-0005-0000-0000-00008D650000}"/>
    <cellStyle name="40% - Accent5 2 13" xfId="25999" xr:uid="{00000000-0005-0000-0000-00008E650000}"/>
    <cellStyle name="40% - Accent5 2 13 2" xfId="26000" xr:uid="{00000000-0005-0000-0000-00008F650000}"/>
    <cellStyle name="40% - Accent5 2 13 3" xfId="26001" xr:uid="{00000000-0005-0000-0000-000090650000}"/>
    <cellStyle name="40% - Accent5 2 14" xfId="26002" xr:uid="{00000000-0005-0000-0000-000091650000}"/>
    <cellStyle name="40% - Accent5 2 14 2" xfId="26003" xr:uid="{00000000-0005-0000-0000-000092650000}"/>
    <cellStyle name="40% - Accent5 2 14 3" xfId="26004" xr:uid="{00000000-0005-0000-0000-000093650000}"/>
    <cellStyle name="40% - Accent5 2 15" xfId="26005" xr:uid="{00000000-0005-0000-0000-000094650000}"/>
    <cellStyle name="40% - Accent5 2 15 2" xfId="26006" xr:uid="{00000000-0005-0000-0000-000095650000}"/>
    <cellStyle name="40% - Accent5 2 15 3" xfId="26007" xr:uid="{00000000-0005-0000-0000-000096650000}"/>
    <cellStyle name="40% - Accent5 2 16" xfId="26008" xr:uid="{00000000-0005-0000-0000-000097650000}"/>
    <cellStyle name="40% - Accent5 2 16 2" xfId="26009" xr:uid="{00000000-0005-0000-0000-000098650000}"/>
    <cellStyle name="40% - Accent5 2 16 3" xfId="26010" xr:uid="{00000000-0005-0000-0000-000099650000}"/>
    <cellStyle name="40% - Accent5 2 17" xfId="26011" xr:uid="{00000000-0005-0000-0000-00009A650000}"/>
    <cellStyle name="40% - Accent5 2 17 2" xfId="26012" xr:uid="{00000000-0005-0000-0000-00009B650000}"/>
    <cellStyle name="40% - Accent5 2 17 3" xfId="26013" xr:uid="{00000000-0005-0000-0000-00009C650000}"/>
    <cellStyle name="40% - Accent5 2 18" xfId="26014" xr:uid="{00000000-0005-0000-0000-00009D650000}"/>
    <cellStyle name="40% - Accent5 2 18 2" xfId="26015" xr:uid="{00000000-0005-0000-0000-00009E650000}"/>
    <cellStyle name="40% - Accent5 2 18 3" xfId="26016" xr:uid="{00000000-0005-0000-0000-00009F650000}"/>
    <cellStyle name="40% - Accent5 2 19" xfId="26017" xr:uid="{00000000-0005-0000-0000-0000A0650000}"/>
    <cellStyle name="40% - Accent5 2 19 2" xfId="26018" xr:uid="{00000000-0005-0000-0000-0000A1650000}"/>
    <cellStyle name="40% - Accent5 2 19 3" xfId="26019" xr:uid="{00000000-0005-0000-0000-0000A2650000}"/>
    <cellStyle name="40% - Accent5 2 2" xfId="26020" xr:uid="{00000000-0005-0000-0000-0000A3650000}"/>
    <cellStyle name="40% - Accent5 2 2 10" xfId="26021" xr:uid="{00000000-0005-0000-0000-0000A4650000}"/>
    <cellStyle name="40% - Accent5 2 2 10 2" xfId="26022" xr:uid="{00000000-0005-0000-0000-0000A5650000}"/>
    <cellStyle name="40% - Accent5 2 2 10 3" xfId="26023" xr:uid="{00000000-0005-0000-0000-0000A6650000}"/>
    <cellStyle name="40% - Accent5 2 2 11" xfId="26024" xr:uid="{00000000-0005-0000-0000-0000A7650000}"/>
    <cellStyle name="40% - Accent5 2 2 11 2" xfId="26025" xr:uid="{00000000-0005-0000-0000-0000A8650000}"/>
    <cellStyle name="40% - Accent5 2 2 11 3" xfId="26026" xr:uid="{00000000-0005-0000-0000-0000A9650000}"/>
    <cellStyle name="40% - Accent5 2 2 12" xfId="26027" xr:uid="{00000000-0005-0000-0000-0000AA650000}"/>
    <cellStyle name="40% - Accent5 2 2 12 2" xfId="26028" xr:uid="{00000000-0005-0000-0000-0000AB650000}"/>
    <cellStyle name="40% - Accent5 2 2 12 3" xfId="26029" xr:uid="{00000000-0005-0000-0000-0000AC650000}"/>
    <cellStyle name="40% - Accent5 2 2 13" xfId="26030" xr:uid="{00000000-0005-0000-0000-0000AD650000}"/>
    <cellStyle name="40% - Accent5 2 2 13 2" xfId="26031" xr:uid="{00000000-0005-0000-0000-0000AE650000}"/>
    <cellStyle name="40% - Accent5 2 2 13 3" xfId="26032" xr:uid="{00000000-0005-0000-0000-0000AF650000}"/>
    <cellStyle name="40% - Accent5 2 2 14" xfId="26033" xr:uid="{00000000-0005-0000-0000-0000B0650000}"/>
    <cellStyle name="40% - Accent5 2 2 14 2" xfId="26034" xr:uid="{00000000-0005-0000-0000-0000B1650000}"/>
    <cellStyle name="40% - Accent5 2 2 14 3" xfId="26035" xr:uid="{00000000-0005-0000-0000-0000B2650000}"/>
    <cellStyle name="40% - Accent5 2 2 15" xfId="26036" xr:uid="{00000000-0005-0000-0000-0000B3650000}"/>
    <cellStyle name="40% - Accent5 2 2 15 2" xfId="26037" xr:uid="{00000000-0005-0000-0000-0000B4650000}"/>
    <cellStyle name="40% - Accent5 2 2 15 3" xfId="26038" xr:uid="{00000000-0005-0000-0000-0000B5650000}"/>
    <cellStyle name="40% - Accent5 2 2 16" xfId="26039" xr:uid="{00000000-0005-0000-0000-0000B6650000}"/>
    <cellStyle name="40% - Accent5 2 2 16 2" xfId="26040" xr:uid="{00000000-0005-0000-0000-0000B7650000}"/>
    <cellStyle name="40% - Accent5 2 2 16 3" xfId="26041" xr:uid="{00000000-0005-0000-0000-0000B8650000}"/>
    <cellStyle name="40% - Accent5 2 2 17" xfId="26042" xr:uid="{00000000-0005-0000-0000-0000B9650000}"/>
    <cellStyle name="40% - Accent5 2 2 17 2" xfId="26043" xr:uid="{00000000-0005-0000-0000-0000BA650000}"/>
    <cellStyle name="40% - Accent5 2 2 17 3" xfId="26044" xr:uid="{00000000-0005-0000-0000-0000BB650000}"/>
    <cellStyle name="40% - Accent5 2 2 18" xfId="26045" xr:uid="{00000000-0005-0000-0000-0000BC650000}"/>
    <cellStyle name="40% - Accent5 2 2 18 2" xfId="26046" xr:uid="{00000000-0005-0000-0000-0000BD650000}"/>
    <cellStyle name="40% - Accent5 2 2 18 3" xfId="26047" xr:uid="{00000000-0005-0000-0000-0000BE650000}"/>
    <cellStyle name="40% - Accent5 2 2 19" xfId="26048" xr:uid="{00000000-0005-0000-0000-0000BF650000}"/>
    <cellStyle name="40% - Accent5 2 2 19 2" xfId="26049" xr:uid="{00000000-0005-0000-0000-0000C0650000}"/>
    <cellStyle name="40% - Accent5 2 2 19 3" xfId="26050" xr:uid="{00000000-0005-0000-0000-0000C1650000}"/>
    <cellStyle name="40% - Accent5 2 2 2" xfId="26051" xr:uid="{00000000-0005-0000-0000-0000C2650000}"/>
    <cellStyle name="40% - Accent5 2 2 2 2" xfId="26052" xr:uid="{00000000-0005-0000-0000-0000C3650000}"/>
    <cellStyle name="40% - Accent5 2 2 2 3" xfId="26053" xr:uid="{00000000-0005-0000-0000-0000C4650000}"/>
    <cellStyle name="40% - Accent5 2 2 20" xfId="26054" xr:uid="{00000000-0005-0000-0000-0000C5650000}"/>
    <cellStyle name="40% - Accent5 2 2 20 2" xfId="26055" xr:uid="{00000000-0005-0000-0000-0000C6650000}"/>
    <cellStyle name="40% - Accent5 2 2 20 3" xfId="26056" xr:uid="{00000000-0005-0000-0000-0000C7650000}"/>
    <cellStyle name="40% - Accent5 2 2 21" xfId="26057" xr:uid="{00000000-0005-0000-0000-0000C8650000}"/>
    <cellStyle name="40% - Accent5 2 2 21 2" xfId="26058" xr:uid="{00000000-0005-0000-0000-0000C9650000}"/>
    <cellStyle name="40% - Accent5 2 2 21 3" xfId="26059" xr:uid="{00000000-0005-0000-0000-0000CA650000}"/>
    <cellStyle name="40% - Accent5 2 2 22" xfId="26060" xr:uid="{00000000-0005-0000-0000-0000CB650000}"/>
    <cellStyle name="40% - Accent5 2 2 22 2" xfId="26061" xr:uid="{00000000-0005-0000-0000-0000CC650000}"/>
    <cellStyle name="40% - Accent5 2 2 22 3" xfId="26062" xr:uid="{00000000-0005-0000-0000-0000CD650000}"/>
    <cellStyle name="40% - Accent5 2 2 23" xfId="26063" xr:uid="{00000000-0005-0000-0000-0000CE650000}"/>
    <cellStyle name="40% - Accent5 2 2 23 2" xfId="26064" xr:uid="{00000000-0005-0000-0000-0000CF650000}"/>
    <cellStyle name="40% - Accent5 2 2 23 3" xfId="26065" xr:uid="{00000000-0005-0000-0000-0000D0650000}"/>
    <cellStyle name="40% - Accent5 2 2 24" xfId="26066" xr:uid="{00000000-0005-0000-0000-0000D1650000}"/>
    <cellStyle name="40% - Accent5 2 2 24 2" xfId="26067" xr:uid="{00000000-0005-0000-0000-0000D2650000}"/>
    <cellStyle name="40% - Accent5 2 2 24 3" xfId="26068" xr:uid="{00000000-0005-0000-0000-0000D3650000}"/>
    <cellStyle name="40% - Accent5 2 2 25" xfId="26069" xr:uid="{00000000-0005-0000-0000-0000D4650000}"/>
    <cellStyle name="40% - Accent5 2 2 25 2" xfId="26070" xr:uid="{00000000-0005-0000-0000-0000D5650000}"/>
    <cellStyle name="40% - Accent5 2 2 25 3" xfId="26071" xr:uid="{00000000-0005-0000-0000-0000D6650000}"/>
    <cellStyle name="40% - Accent5 2 2 26" xfId="26072" xr:uid="{00000000-0005-0000-0000-0000D7650000}"/>
    <cellStyle name="40% - Accent5 2 2 26 2" xfId="26073" xr:uid="{00000000-0005-0000-0000-0000D8650000}"/>
    <cellStyle name="40% - Accent5 2 2 26 3" xfId="26074" xr:uid="{00000000-0005-0000-0000-0000D9650000}"/>
    <cellStyle name="40% - Accent5 2 2 27" xfId="26075" xr:uid="{00000000-0005-0000-0000-0000DA650000}"/>
    <cellStyle name="40% - Accent5 2 2 27 2" xfId="26076" xr:uid="{00000000-0005-0000-0000-0000DB650000}"/>
    <cellStyle name="40% - Accent5 2 2 27 3" xfId="26077" xr:uid="{00000000-0005-0000-0000-0000DC650000}"/>
    <cellStyle name="40% - Accent5 2 2 28" xfId="26078" xr:uid="{00000000-0005-0000-0000-0000DD650000}"/>
    <cellStyle name="40% - Accent5 2 2 28 2" xfId="26079" xr:uid="{00000000-0005-0000-0000-0000DE650000}"/>
    <cellStyle name="40% - Accent5 2 2 28 3" xfId="26080" xr:uid="{00000000-0005-0000-0000-0000DF650000}"/>
    <cellStyle name="40% - Accent5 2 2 29" xfId="26081" xr:uid="{00000000-0005-0000-0000-0000E0650000}"/>
    <cellStyle name="40% - Accent5 2 2 29 2" xfId="26082" xr:uid="{00000000-0005-0000-0000-0000E1650000}"/>
    <cellStyle name="40% - Accent5 2 2 29 3" xfId="26083" xr:uid="{00000000-0005-0000-0000-0000E2650000}"/>
    <cellStyle name="40% - Accent5 2 2 3" xfId="26084" xr:uid="{00000000-0005-0000-0000-0000E3650000}"/>
    <cellStyle name="40% - Accent5 2 2 3 2" xfId="26085" xr:uid="{00000000-0005-0000-0000-0000E4650000}"/>
    <cellStyle name="40% - Accent5 2 2 3 3" xfId="26086" xr:uid="{00000000-0005-0000-0000-0000E5650000}"/>
    <cellStyle name="40% - Accent5 2 2 30" xfId="26087" xr:uid="{00000000-0005-0000-0000-0000E6650000}"/>
    <cellStyle name="40% - Accent5 2 2 30 2" xfId="26088" xr:uid="{00000000-0005-0000-0000-0000E7650000}"/>
    <cellStyle name="40% - Accent5 2 2 30 3" xfId="26089" xr:uid="{00000000-0005-0000-0000-0000E8650000}"/>
    <cellStyle name="40% - Accent5 2 2 31" xfId="26090" xr:uid="{00000000-0005-0000-0000-0000E9650000}"/>
    <cellStyle name="40% - Accent5 2 2 31 2" xfId="26091" xr:uid="{00000000-0005-0000-0000-0000EA650000}"/>
    <cellStyle name="40% - Accent5 2 2 31 3" xfId="26092" xr:uid="{00000000-0005-0000-0000-0000EB650000}"/>
    <cellStyle name="40% - Accent5 2 2 32" xfId="26093" xr:uid="{00000000-0005-0000-0000-0000EC650000}"/>
    <cellStyle name="40% - Accent5 2 2 32 2" xfId="26094" xr:uid="{00000000-0005-0000-0000-0000ED650000}"/>
    <cellStyle name="40% - Accent5 2 2 32 3" xfId="26095" xr:uid="{00000000-0005-0000-0000-0000EE650000}"/>
    <cellStyle name="40% - Accent5 2 2 33" xfId="26096" xr:uid="{00000000-0005-0000-0000-0000EF650000}"/>
    <cellStyle name="40% - Accent5 2 2 33 2" xfId="26097" xr:uid="{00000000-0005-0000-0000-0000F0650000}"/>
    <cellStyle name="40% - Accent5 2 2 33 3" xfId="26098" xr:uid="{00000000-0005-0000-0000-0000F1650000}"/>
    <cellStyle name="40% - Accent5 2 2 34" xfId="26099" xr:uid="{00000000-0005-0000-0000-0000F2650000}"/>
    <cellStyle name="40% - Accent5 2 2 34 2" xfId="26100" xr:uid="{00000000-0005-0000-0000-0000F3650000}"/>
    <cellStyle name="40% - Accent5 2 2 34 3" xfId="26101" xr:uid="{00000000-0005-0000-0000-0000F4650000}"/>
    <cellStyle name="40% - Accent5 2 2 35" xfId="26102" xr:uid="{00000000-0005-0000-0000-0000F5650000}"/>
    <cellStyle name="40% - Accent5 2 2 35 2" xfId="26103" xr:uid="{00000000-0005-0000-0000-0000F6650000}"/>
    <cellStyle name="40% - Accent5 2 2 35 3" xfId="26104" xr:uid="{00000000-0005-0000-0000-0000F7650000}"/>
    <cellStyle name="40% - Accent5 2 2 36" xfId="26105" xr:uid="{00000000-0005-0000-0000-0000F8650000}"/>
    <cellStyle name="40% - Accent5 2 2 36 2" xfId="26106" xr:uid="{00000000-0005-0000-0000-0000F9650000}"/>
    <cellStyle name="40% - Accent5 2 2 36 3" xfId="26107" xr:uid="{00000000-0005-0000-0000-0000FA650000}"/>
    <cellStyle name="40% - Accent5 2 2 37" xfId="26108" xr:uid="{00000000-0005-0000-0000-0000FB650000}"/>
    <cellStyle name="40% - Accent5 2 2 37 2" xfId="26109" xr:uid="{00000000-0005-0000-0000-0000FC650000}"/>
    <cellStyle name="40% - Accent5 2 2 37 3" xfId="26110" xr:uid="{00000000-0005-0000-0000-0000FD650000}"/>
    <cellStyle name="40% - Accent5 2 2 38" xfId="26111" xr:uid="{00000000-0005-0000-0000-0000FE650000}"/>
    <cellStyle name="40% - Accent5 2 2 38 2" xfId="26112" xr:uid="{00000000-0005-0000-0000-0000FF650000}"/>
    <cellStyle name="40% - Accent5 2 2 38 3" xfId="26113" xr:uid="{00000000-0005-0000-0000-000000660000}"/>
    <cellStyle name="40% - Accent5 2 2 39" xfId="26114" xr:uid="{00000000-0005-0000-0000-000001660000}"/>
    <cellStyle name="40% - Accent5 2 2 39 2" xfId="26115" xr:uid="{00000000-0005-0000-0000-000002660000}"/>
    <cellStyle name="40% - Accent5 2 2 39 3" xfId="26116" xr:uid="{00000000-0005-0000-0000-000003660000}"/>
    <cellStyle name="40% - Accent5 2 2 4" xfId="26117" xr:uid="{00000000-0005-0000-0000-000004660000}"/>
    <cellStyle name="40% - Accent5 2 2 4 2" xfId="26118" xr:uid="{00000000-0005-0000-0000-000005660000}"/>
    <cellStyle name="40% - Accent5 2 2 4 3" xfId="26119" xr:uid="{00000000-0005-0000-0000-000006660000}"/>
    <cellStyle name="40% - Accent5 2 2 40" xfId="26120" xr:uid="{00000000-0005-0000-0000-000007660000}"/>
    <cellStyle name="40% - Accent5 2 2 40 2" xfId="26121" xr:uid="{00000000-0005-0000-0000-000008660000}"/>
    <cellStyle name="40% - Accent5 2 2 40 3" xfId="26122" xr:uid="{00000000-0005-0000-0000-000009660000}"/>
    <cellStyle name="40% - Accent5 2 2 41" xfId="26123" xr:uid="{00000000-0005-0000-0000-00000A660000}"/>
    <cellStyle name="40% - Accent5 2 2 41 2" xfId="26124" xr:uid="{00000000-0005-0000-0000-00000B660000}"/>
    <cellStyle name="40% - Accent5 2 2 41 3" xfId="26125" xr:uid="{00000000-0005-0000-0000-00000C660000}"/>
    <cellStyle name="40% - Accent5 2 2 42" xfId="26126" xr:uid="{00000000-0005-0000-0000-00000D660000}"/>
    <cellStyle name="40% - Accent5 2 2 42 2" xfId="26127" xr:uid="{00000000-0005-0000-0000-00000E660000}"/>
    <cellStyle name="40% - Accent5 2 2 42 3" xfId="26128" xr:uid="{00000000-0005-0000-0000-00000F660000}"/>
    <cellStyle name="40% - Accent5 2 2 43" xfId="26129" xr:uid="{00000000-0005-0000-0000-000010660000}"/>
    <cellStyle name="40% - Accent5 2 2 43 2" xfId="26130" xr:uid="{00000000-0005-0000-0000-000011660000}"/>
    <cellStyle name="40% - Accent5 2 2 43 3" xfId="26131" xr:uid="{00000000-0005-0000-0000-000012660000}"/>
    <cellStyle name="40% - Accent5 2 2 44" xfId="26132" xr:uid="{00000000-0005-0000-0000-000013660000}"/>
    <cellStyle name="40% - Accent5 2 2 44 2" xfId="26133" xr:uid="{00000000-0005-0000-0000-000014660000}"/>
    <cellStyle name="40% - Accent5 2 2 44 3" xfId="26134" xr:uid="{00000000-0005-0000-0000-000015660000}"/>
    <cellStyle name="40% - Accent5 2 2 45" xfId="26135" xr:uid="{00000000-0005-0000-0000-000016660000}"/>
    <cellStyle name="40% - Accent5 2 2 45 2" xfId="26136" xr:uid="{00000000-0005-0000-0000-000017660000}"/>
    <cellStyle name="40% - Accent5 2 2 45 3" xfId="26137" xr:uid="{00000000-0005-0000-0000-000018660000}"/>
    <cellStyle name="40% - Accent5 2 2 46" xfId="26138" xr:uid="{00000000-0005-0000-0000-000019660000}"/>
    <cellStyle name="40% - Accent5 2 2 46 2" xfId="26139" xr:uid="{00000000-0005-0000-0000-00001A660000}"/>
    <cellStyle name="40% - Accent5 2 2 46 3" xfId="26140" xr:uid="{00000000-0005-0000-0000-00001B660000}"/>
    <cellStyle name="40% - Accent5 2 2 47" xfId="26141" xr:uid="{00000000-0005-0000-0000-00001C660000}"/>
    <cellStyle name="40% - Accent5 2 2 47 2" xfId="26142" xr:uid="{00000000-0005-0000-0000-00001D660000}"/>
    <cellStyle name="40% - Accent5 2 2 47 3" xfId="26143" xr:uid="{00000000-0005-0000-0000-00001E660000}"/>
    <cellStyle name="40% - Accent5 2 2 48" xfId="26144" xr:uid="{00000000-0005-0000-0000-00001F660000}"/>
    <cellStyle name="40% - Accent5 2 2 48 2" xfId="26145" xr:uid="{00000000-0005-0000-0000-000020660000}"/>
    <cellStyle name="40% - Accent5 2 2 48 3" xfId="26146" xr:uid="{00000000-0005-0000-0000-000021660000}"/>
    <cellStyle name="40% - Accent5 2 2 49" xfId="26147" xr:uid="{00000000-0005-0000-0000-000022660000}"/>
    <cellStyle name="40% - Accent5 2 2 49 2" xfId="26148" xr:uid="{00000000-0005-0000-0000-000023660000}"/>
    <cellStyle name="40% - Accent5 2 2 49 3" xfId="26149" xr:uid="{00000000-0005-0000-0000-000024660000}"/>
    <cellStyle name="40% - Accent5 2 2 5" xfId="26150" xr:uid="{00000000-0005-0000-0000-000025660000}"/>
    <cellStyle name="40% - Accent5 2 2 5 2" xfId="26151" xr:uid="{00000000-0005-0000-0000-000026660000}"/>
    <cellStyle name="40% - Accent5 2 2 5 3" xfId="26152" xr:uid="{00000000-0005-0000-0000-000027660000}"/>
    <cellStyle name="40% - Accent5 2 2 50" xfId="26153" xr:uid="{00000000-0005-0000-0000-000028660000}"/>
    <cellStyle name="40% - Accent5 2 2 50 2" xfId="26154" xr:uid="{00000000-0005-0000-0000-000029660000}"/>
    <cellStyle name="40% - Accent5 2 2 50 3" xfId="26155" xr:uid="{00000000-0005-0000-0000-00002A660000}"/>
    <cellStyle name="40% - Accent5 2 2 51" xfId="26156" xr:uid="{00000000-0005-0000-0000-00002B660000}"/>
    <cellStyle name="40% - Accent5 2 2 51 2" xfId="26157" xr:uid="{00000000-0005-0000-0000-00002C660000}"/>
    <cellStyle name="40% - Accent5 2 2 51 3" xfId="26158" xr:uid="{00000000-0005-0000-0000-00002D660000}"/>
    <cellStyle name="40% - Accent5 2 2 52" xfId="26159" xr:uid="{00000000-0005-0000-0000-00002E660000}"/>
    <cellStyle name="40% - Accent5 2 2 52 2" xfId="26160" xr:uid="{00000000-0005-0000-0000-00002F660000}"/>
    <cellStyle name="40% - Accent5 2 2 52 3" xfId="26161" xr:uid="{00000000-0005-0000-0000-000030660000}"/>
    <cellStyle name="40% - Accent5 2 2 53" xfId="26162" xr:uid="{00000000-0005-0000-0000-000031660000}"/>
    <cellStyle name="40% - Accent5 2 2 53 2" xfId="26163" xr:uid="{00000000-0005-0000-0000-000032660000}"/>
    <cellStyle name="40% - Accent5 2 2 53 3" xfId="26164" xr:uid="{00000000-0005-0000-0000-000033660000}"/>
    <cellStyle name="40% - Accent5 2 2 54" xfId="26165" xr:uid="{00000000-0005-0000-0000-000034660000}"/>
    <cellStyle name="40% - Accent5 2 2 54 2" xfId="26166" xr:uid="{00000000-0005-0000-0000-000035660000}"/>
    <cellStyle name="40% - Accent5 2 2 54 3" xfId="26167" xr:uid="{00000000-0005-0000-0000-000036660000}"/>
    <cellStyle name="40% - Accent5 2 2 55" xfId="26168" xr:uid="{00000000-0005-0000-0000-000037660000}"/>
    <cellStyle name="40% - Accent5 2 2 55 2" xfId="26169" xr:uid="{00000000-0005-0000-0000-000038660000}"/>
    <cellStyle name="40% - Accent5 2 2 55 3" xfId="26170" xr:uid="{00000000-0005-0000-0000-000039660000}"/>
    <cellStyle name="40% - Accent5 2 2 56" xfId="26171" xr:uid="{00000000-0005-0000-0000-00003A660000}"/>
    <cellStyle name="40% - Accent5 2 2 56 2" xfId="26172" xr:uid="{00000000-0005-0000-0000-00003B660000}"/>
    <cellStyle name="40% - Accent5 2 2 56 3" xfId="26173" xr:uid="{00000000-0005-0000-0000-00003C660000}"/>
    <cellStyle name="40% - Accent5 2 2 57" xfId="26174" xr:uid="{00000000-0005-0000-0000-00003D660000}"/>
    <cellStyle name="40% - Accent5 2 2 57 2" xfId="26175" xr:uid="{00000000-0005-0000-0000-00003E660000}"/>
    <cellStyle name="40% - Accent5 2 2 57 3" xfId="26176" xr:uid="{00000000-0005-0000-0000-00003F660000}"/>
    <cellStyle name="40% - Accent5 2 2 58" xfId="26177" xr:uid="{00000000-0005-0000-0000-000040660000}"/>
    <cellStyle name="40% - Accent5 2 2 58 2" xfId="26178" xr:uid="{00000000-0005-0000-0000-000041660000}"/>
    <cellStyle name="40% - Accent5 2 2 58 3" xfId="26179" xr:uid="{00000000-0005-0000-0000-000042660000}"/>
    <cellStyle name="40% - Accent5 2 2 59" xfId="26180" xr:uid="{00000000-0005-0000-0000-000043660000}"/>
    <cellStyle name="40% - Accent5 2 2 59 2" xfId="26181" xr:uid="{00000000-0005-0000-0000-000044660000}"/>
    <cellStyle name="40% - Accent5 2 2 59 3" xfId="26182" xr:uid="{00000000-0005-0000-0000-000045660000}"/>
    <cellStyle name="40% - Accent5 2 2 6" xfId="26183" xr:uid="{00000000-0005-0000-0000-000046660000}"/>
    <cellStyle name="40% - Accent5 2 2 6 2" xfId="26184" xr:uid="{00000000-0005-0000-0000-000047660000}"/>
    <cellStyle name="40% - Accent5 2 2 6 3" xfId="26185" xr:uid="{00000000-0005-0000-0000-000048660000}"/>
    <cellStyle name="40% - Accent5 2 2 60" xfId="26186" xr:uid="{00000000-0005-0000-0000-000049660000}"/>
    <cellStyle name="40% - Accent5 2 2 60 2" xfId="26187" xr:uid="{00000000-0005-0000-0000-00004A660000}"/>
    <cellStyle name="40% - Accent5 2 2 60 3" xfId="26188" xr:uid="{00000000-0005-0000-0000-00004B660000}"/>
    <cellStyle name="40% - Accent5 2 2 61" xfId="26189" xr:uid="{00000000-0005-0000-0000-00004C660000}"/>
    <cellStyle name="40% - Accent5 2 2 61 2" xfId="26190" xr:uid="{00000000-0005-0000-0000-00004D660000}"/>
    <cellStyle name="40% - Accent5 2 2 61 3" xfId="26191" xr:uid="{00000000-0005-0000-0000-00004E660000}"/>
    <cellStyle name="40% - Accent5 2 2 62" xfId="26192" xr:uid="{00000000-0005-0000-0000-00004F660000}"/>
    <cellStyle name="40% - Accent5 2 2 62 2" xfId="26193" xr:uid="{00000000-0005-0000-0000-000050660000}"/>
    <cellStyle name="40% - Accent5 2 2 62 3" xfId="26194" xr:uid="{00000000-0005-0000-0000-000051660000}"/>
    <cellStyle name="40% - Accent5 2 2 63" xfId="26195" xr:uid="{00000000-0005-0000-0000-000052660000}"/>
    <cellStyle name="40% - Accent5 2 2 63 2" xfId="26196" xr:uid="{00000000-0005-0000-0000-000053660000}"/>
    <cellStyle name="40% - Accent5 2 2 63 3" xfId="26197" xr:uid="{00000000-0005-0000-0000-000054660000}"/>
    <cellStyle name="40% - Accent5 2 2 64" xfId="26198" xr:uid="{00000000-0005-0000-0000-000055660000}"/>
    <cellStyle name="40% - Accent5 2 2 64 2" xfId="26199" xr:uid="{00000000-0005-0000-0000-000056660000}"/>
    <cellStyle name="40% - Accent5 2 2 64 3" xfId="26200" xr:uid="{00000000-0005-0000-0000-000057660000}"/>
    <cellStyle name="40% - Accent5 2 2 65" xfId="26201" xr:uid="{00000000-0005-0000-0000-000058660000}"/>
    <cellStyle name="40% - Accent5 2 2 65 2" xfId="26202" xr:uid="{00000000-0005-0000-0000-000059660000}"/>
    <cellStyle name="40% - Accent5 2 2 65 3" xfId="26203" xr:uid="{00000000-0005-0000-0000-00005A660000}"/>
    <cellStyle name="40% - Accent5 2 2 66" xfId="26204" xr:uid="{00000000-0005-0000-0000-00005B660000}"/>
    <cellStyle name="40% - Accent5 2 2 66 2" xfId="26205" xr:uid="{00000000-0005-0000-0000-00005C660000}"/>
    <cellStyle name="40% - Accent5 2 2 66 3" xfId="26206" xr:uid="{00000000-0005-0000-0000-00005D660000}"/>
    <cellStyle name="40% - Accent5 2 2 67" xfId="26207" xr:uid="{00000000-0005-0000-0000-00005E660000}"/>
    <cellStyle name="40% - Accent5 2 2 67 2" xfId="26208" xr:uid="{00000000-0005-0000-0000-00005F660000}"/>
    <cellStyle name="40% - Accent5 2 2 67 3" xfId="26209" xr:uid="{00000000-0005-0000-0000-000060660000}"/>
    <cellStyle name="40% - Accent5 2 2 68" xfId="26210" xr:uid="{00000000-0005-0000-0000-000061660000}"/>
    <cellStyle name="40% - Accent5 2 2 68 2" xfId="26211" xr:uid="{00000000-0005-0000-0000-000062660000}"/>
    <cellStyle name="40% - Accent5 2 2 68 3" xfId="26212" xr:uid="{00000000-0005-0000-0000-000063660000}"/>
    <cellStyle name="40% - Accent5 2 2 69" xfId="26213" xr:uid="{00000000-0005-0000-0000-000064660000}"/>
    <cellStyle name="40% - Accent5 2 2 69 2" xfId="26214" xr:uid="{00000000-0005-0000-0000-000065660000}"/>
    <cellStyle name="40% - Accent5 2 2 69 3" xfId="26215" xr:uid="{00000000-0005-0000-0000-000066660000}"/>
    <cellStyle name="40% - Accent5 2 2 7" xfId="26216" xr:uid="{00000000-0005-0000-0000-000067660000}"/>
    <cellStyle name="40% - Accent5 2 2 7 2" xfId="26217" xr:uid="{00000000-0005-0000-0000-000068660000}"/>
    <cellStyle name="40% - Accent5 2 2 7 3" xfId="26218" xr:uid="{00000000-0005-0000-0000-000069660000}"/>
    <cellStyle name="40% - Accent5 2 2 70" xfId="26219" xr:uid="{00000000-0005-0000-0000-00006A660000}"/>
    <cellStyle name="40% - Accent5 2 2 70 2" xfId="26220" xr:uid="{00000000-0005-0000-0000-00006B660000}"/>
    <cellStyle name="40% - Accent5 2 2 70 3" xfId="26221" xr:uid="{00000000-0005-0000-0000-00006C660000}"/>
    <cellStyle name="40% - Accent5 2 2 71" xfId="26222" xr:uid="{00000000-0005-0000-0000-00006D660000}"/>
    <cellStyle name="40% - Accent5 2 2 71 2" xfId="26223" xr:uid="{00000000-0005-0000-0000-00006E660000}"/>
    <cellStyle name="40% - Accent5 2 2 71 3" xfId="26224" xr:uid="{00000000-0005-0000-0000-00006F660000}"/>
    <cellStyle name="40% - Accent5 2 2 72" xfId="26225" xr:uid="{00000000-0005-0000-0000-000070660000}"/>
    <cellStyle name="40% - Accent5 2 2 72 2" xfId="26226" xr:uid="{00000000-0005-0000-0000-000071660000}"/>
    <cellStyle name="40% - Accent5 2 2 72 3" xfId="26227" xr:uid="{00000000-0005-0000-0000-000072660000}"/>
    <cellStyle name="40% - Accent5 2 2 73" xfId="26228" xr:uid="{00000000-0005-0000-0000-000073660000}"/>
    <cellStyle name="40% - Accent5 2 2 73 2" xfId="26229" xr:uid="{00000000-0005-0000-0000-000074660000}"/>
    <cellStyle name="40% - Accent5 2 2 73 3" xfId="26230" xr:uid="{00000000-0005-0000-0000-000075660000}"/>
    <cellStyle name="40% - Accent5 2 2 74" xfId="26231" xr:uid="{00000000-0005-0000-0000-000076660000}"/>
    <cellStyle name="40% - Accent5 2 2 74 2" xfId="26232" xr:uid="{00000000-0005-0000-0000-000077660000}"/>
    <cellStyle name="40% - Accent5 2 2 74 3" xfId="26233" xr:uid="{00000000-0005-0000-0000-000078660000}"/>
    <cellStyle name="40% - Accent5 2 2 75" xfId="26234" xr:uid="{00000000-0005-0000-0000-000079660000}"/>
    <cellStyle name="40% - Accent5 2 2 75 2" xfId="26235" xr:uid="{00000000-0005-0000-0000-00007A660000}"/>
    <cellStyle name="40% - Accent5 2 2 75 3" xfId="26236" xr:uid="{00000000-0005-0000-0000-00007B660000}"/>
    <cellStyle name="40% - Accent5 2 2 76" xfId="26237" xr:uid="{00000000-0005-0000-0000-00007C660000}"/>
    <cellStyle name="40% - Accent5 2 2 77" xfId="26238" xr:uid="{00000000-0005-0000-0000-00007D660000}"/>
    <cellStyle name="40% - Accent5 2 2 8" xfId="26239" xr:uid="{00000000-0005-0000-0000-00007E660000}"/>
    <cellStyle name="40% - Accent5 2 2 8 2" xfId="26240" xr:uid="{00000000-0005-0000-0000-00007F660000}"/>
    <cellStyle name="40% - Accent5 2 2 8 3" xfId="26241" xr:uid="{00000000-0005-0000-0000-000080660000}"/>
    <cellStyle name="40% - Accent5 2 2 9" xfId="26242" xr:uid="{00000000-0005-0000-0000-000081660000}"/>
    <cellStyle name="40% - Accent5 2 2 9 2" xfId="26243" xr:uid="{00000000-0005-0000-0000-000082660000}"/>
    <cellStyle name="40% - Accent5 2 2 9 3" xfId="26244" xr:uid="{00000000-0005-0000-0000-000083660000}"/>
    <cellStyle name="40% - Accent5 2 20" xfId="26245" xr:uid="{00000000-0005-0000-0000-000084660000}"/>
    <cellStyle name="40% - Accent5 2 20 2" xfId="26246" xr:uid="{00000000-0005-0000-0000-000085660000}"/>
    <cellStyle name="40% - Accent5 2 20 3" xfId="26247" xr:uid="{00000000-0005-0000-0000-000086660000}"/>
    <cellStyle name="40% - Accent5 2 21" xfId="26248" xr:uid="{00000000-0005-0000-0000-000087660000}"/>
    <cellStyle name="40% - Accent5 2 21 2" xfId="26249" xr:uid="{00000000-0005-0000-0000-000088660000}"/>
    <cellStyle name="40% - Accent5 2 21 3" xfId="26250" xr:uid="{00000000-0005-0000-0000-000089660000}"/>
    <cellStyle name="40% - Accent5 2 22" xfId="26251" xr:uid="{00000000-0005-0000-0000-00008A660000}"/>
    <cellStyle name="40% - Accent5 2 22 2" xfId="26252" xr:uid="{00000000-0005-0000-0000-00008B660000}"/>
    <cellStyle name="40% - Accent5 2 22 3" xfId="26253" xr:uid="{00000000-0005-0000-0000-00008C660000}"/>
    <cellStyle name="40% - Accent5 2 23" xfId="26254" xr:uid="{00000000-0005-0000-0000-00008D660000}"/>
    <cellStyle name="40% - Accent5 2 23 2" xfId="26255" xr:uid="{00000000-0005-0000-0000-00008E660000}"/>
    <cellStyle name="40% - Accent5 2 23 3" xfId="26256" xr:uid="{00000000-0005-0000-0000-00008F660000}"/>
    <cellStyle name="40% - Accent5 2 24" xfId="26257" xr:uid="{00000000-0005-0000-0000-000090660000}"/>
    <cellStyle name="40% - Accent5 2 24 2" xfId="26258" xr:uid="{00000000-0005-0000-0000-000091660000}"/>
    <cellStyle name="40% - Accent5 2 24 3" xfId="26259" xr:uid="{00000000-0005-0000-0000-000092660000}"/>
    <cellStyle name="40% - Accent5 2 25" xfId="26260" xr:uid="{00000000-0005-0000-0000-000093660000}"/>
    <cellStyle name="40% - Accent5 2 25 2" xfId="26261" xr:uid="{00000000-0005-0000-0000-000094660000}"/>
    <cellStyle name="40% - Accent5 2 25 3" xfId="26262" xr:uid="{00000000-0005-0000-0000-000095660000}"/>
    <cellStyle name="40% - Accent5 2 26" xfId="26263" xr:uid="{00000000-0005-0000-0000-000096660000}"/>
    <cellStyle name="40% - Accent5 2 26 2" xfId="26264" xr:uid="{00000000-0005-0000-0000-000097660000}"/>
    <cellStyle name="40% - Accent5 2 26 3" xfId="26265" xr:uid="{00000000-0005-0000-0000-000098660000}"/>
    <cellStyle name="40% - Accent5 2 27" xfId="26266" xr:uid="{00000000-0005-0000-0000-000099660000}"/>
    <cellStyle name="40% - Accent5 2 27 2" xfId="26267" xr:uid="{00000000-0005-0000-0000-00009A660000}"/>
    <cellStyle name="40% - Accent5 2 27 3" xfId="26268" xr:uid="{00000000-0005-0000-0000-00009B660000}"/>
    <cellStyle name="40% - Accent5 2 28" xfId="26269" xr:uid="{00000000-0005-0000-0000-00009C660000}"/>
    <cellStyle name="40% - Accent5 2 28 2" xfId="26270" xr:uid="{00000000-0005-0000-0000-00009D660000}"/>
    <cellStyle name="40% - Accent5 2 28 3" xfId="26271" xr:uid="{00000000-0005-0000-0000-00009E660000}"/>
    <cellStyle name="40% - Accent5 2 29" xfId="26272" xr:uid="{00000000-0005-0000-0000-00009F660000}"/>
    <cellStyle name="40% - Accent5 2 29 2" xfId="26273" xr:uid="{00000000-0005-0000-0000-0000A0660000}"/>
    <cellStyle name="40% - Accent5 2 29 3" xfId="26274" xr:uid="{00000000-0005-0000-0000-0000A1660000}"/>
    <cellStyle name="40% - Accent5 2 3" xfId="26275" xr:uid="{00000000-0005-0000-0000-0000A2660000}"/>
    <cellStyle name="40% - Accent5 2 3 2" xfId="26276" xr:uid="{00000000-0005-0000-0000-0000A3660000}"/>
    <cellStyle name="40% - Accent5 2 3 3" xfId="26277" xr:uid="{00000000-0005-0000-0000-0000A4660000}"/>
    <cellStyle name="40% - Accent5 2 30" xfId="26278" xr:uid="{00000000-0005-0000-0000-0000A5660000}"/>
    <cellStyle name="40% - Accent5 2 30 2" xfId="26279" xr:uid="{00000000-0005-0000-0000-0000A6660000}"/>
    <cellStyle name="40% - Accent5 2 30 3" xfId="26280" xr:uid="{00000000-0005-0000-0000-0000A7660000}"/>
    <cellStyle name="40% - Accent5 2 31" xfId="26281" xr:uid="{00000000-0005-0000-0000-0000A8660000}"/>
    <cellStyle name="40% - Accent5 2 31 2" xfId="26282" xr:uid="{00000000-0005-0000-0000-0000A9660000}"/>
    <cellStyle name="40% - Accent5 2 31 3" xfId="26283" xr:uid="{00000000-0005-0000-0000-0000AA660000}"/>
    <cellStyle name="40% - Accent5 2 32" xfId="26284" xr:uid="{00000000-0005-0000-0000-0000AB660000}"/>
    <cellStyle name="40% - Accent5 2 32 2" xfId="26285" xr:uid="{00000000-0005-0000-0000-0000AC660000}"/>
    <cellStyle name="40% - Accent5 2 32 3" xfId="26286" xr:uid="{00000000-0005-0000-0000-0000AD660000}"/>
    <cellStyle name="40% - Accent5 2 33" xfId="26287" xr:uid="{00000000-0005-0000-0000-0000AE660000}"/>
    <cellStyle name="40% - Accent5 2 33 2" xfId="26288" xr:uid="{00000000-0005-0000-0000-0000AF660000}"/>
    <cellStyle name="40% - Accent5 2 33 3" xfId="26289" xr:uid="{00000000-0005-0000-0000-0000B0660000}"/>
    <cellStyle name="40% - Accent5 2 34" xfId="26290" xr:uid="{00000000-0005-0000-0000-0000B1660000}"/>
    <cellStyle name="40% - Accent5 2 34 2" xfId="26291" xr:uid="{00000000-0005-0000-0000-0000B2660000}"/>
    <cellStyle name="40% - Accent5 2 34 3" xfId="26292" xr:uid="{00000000-0005-0000-0000-0000B3660000}"/>
    <cellStyle name="40% - Accent5 2 35" xfId="26293" xr:uid="{00000000-0005-0000-0000-0000B4660000}"/>
    <cellStyle name="40% - Accent5 2 35 2" xfId="26294" xr:uid="{00000000-0005-0000-0000-0000B5660000}"/>
    <cellStyle name="40% - Accent5 2 35 3" xfId="26295" xr:uid="{00000000-0005-0000-0000-0000B6660000}"/>
    <cellStyle name="40% - Accent5 2 36" xfId="26296" xr:uid="{00000000-0005-0000-0000-0000B7660000}"/>
    <cellStyle name="40% - Accent5 2 36 2" xfId="26297" xr:uid="{00000000-0005-0000-0000-0000B8660000}"/>
    <cellStyle name="40% - Accent5 2 36 3" xfId="26298" xr:uid="{00000000-0005-0000-0000-0000B9660000}"/>
    <cellStyle name="40% - Accent5 2 37" xfId="26299" xr:uid="{00000000-0005-0000-0000-0000BA660000}"/>
    <cellStyle name="40% - Accent5 2 37 2" xfId="26300" xr:uid="{00000000-0005-0000-0000-0000BB660000}"/>
    <cellStyle name="40% - Accent5 2 37 3" xfId="26301" xr:uid="{00000000-0005-0000-0000-0000BC660000}"/>
    <cellStyle name="40% - Accent5 2 38" xfId="26302" xr:uid="{00000000-0005-0000-0000-0000BD660000}"/>
    <cellStyle name="40% - Accent5 2 38 2" xfId="26303" xr:uid="{00000000-0005-0000-0000-0000BE660000}"/>
    <cellStyle name="40% - Accent5 2 38 3" xfId="26304" xr:uid="{00000000-0005-0000-0000-0000BF660000}"/>
    <cellStyle name="40% - Accent5 2 39" xfId="26305" xr:uid="{00000000-0005-0000-0000-0000C0660000}"/>
    <cellStyle name="40% - Accent5 2 39 2" xfId="26306" xr:uid="{00000000-0005-0000-0000-0000C1660000}"/>
    <cellStyle name="40% - Accent5 2 39 3" xfId="26307" xr:uid="{00000000-0005-0000-0000-0000C2660000}"/>
    <cellStyle name="40% - Accent5 2 4" xfId="26308" xr:uid="{00000000-0005-0000-0000-0000C3660000}"/>
    <cellStyle name="40% - Accent5 2 4 2" xfId="26309" xr:uid="{00000000-0005-0000-0000-0000C4660000}"/>
    <cellStyle name="40% - Accent5 2 4 3" xfId="26310" xr:uid="{00000000-0005-0000-0000-0000C5660000}"/>
    <cellStyle name="40% - Accent5 2 40" xfId="26311" xr:uid="{00000000-0005-0000-0000-0000C6660000}"/>
    <cellStyle name="40% - Accent5 2 40 2" xfId="26312" xr:uid="{00000000-0005-0000-0000-0000C7660000}"/>
    <cellStyle name="40% - Accent5 2 40 3" xfId="26313" xr:uid="{00000000-0005-0000-0000-0000C8660000}"/>
    <cellStyle name="40% - Accent5 2 41" xfId="26314" xr:uid="{00000000-0005-0000-0000-0000C9660000}"/>
    <cellStyle name="40% - Accent5 2 41 2" xfId="26315" xr:uid="{00000000-0005-0000-0000-0000CA660000}"/>
    <cellStyle name="40% - Accent5 2 41 3" xfId="26316" xr:uid="{00000000-0005-0000-0000-0000CB660000}"/>
    <cellStyle name="40% - Accent5 2 42" xfId="26317" xr:uid="{00000000-0005-0000-0000-0000CC660000}"/>
    <cellStyle name="40% - Accent5 2 42 2" xfId="26318" xr:uid="{00000000-0005-0000-0000-0000CD660000}"/>
    <cellStyle name="40% - Accent5 2 42 3" xfId="26319" xr:uid="{00000000-0005-0000-0000-0000CE660000}"/>
    <cellStyle name="40% - Accent5 2 43" xfId="26320" xr:uid="{00000000-0005-0000-0000-0000CF660000}"/>
    <cellStyle name="40% - Accent5 2 43 2" xfId="26321" xr:uid="{00000000-0005-0000-0000-0000D0660000}"/>
    <cellStyle name="40% - Accent5 2 43 3" xfId="26322" xr:uid="{00000000-0005-0000-0000-0000D1660000}"/>
    <cellStyle name="40% - Accent5 2 44" xfId="26323" xr:uid="{00000000-0005-0000-0000-0000D2660000}"/>
    <cellStyle name="40% - Accent5 2 44 2" xfId="26324" xr:uid="{00000000-0005-0000-0000-0000D3660000}"/>
    <cellStyle name="40% - Accent5 2 44 3" xfId="26325" xr:uid="{00000000-0005-0000-0000-0000D4660000}"/>
    <cellStyle name="40% - Accent5 2 45" xfId="26326" xr:uid="{00000000-0005-0000-0000-0000D5660000}"/>
    <cellStyle name="40% - Accent5 2 45 2" xfId="26327" xr:uid="{00000000-0005-0000-0000-0000D6660000}"/>
    <cellStyle name="40% - Accent5 2 45 3" xfId="26328" xr:uid="{00000000-0005-0000-0000-0000D7660000}"/>
    <cellStyle name="40% - Accent5 2 46" xfId="26329" xr:uid="{00000000-0005-0000-0000-0000D8660000}"/>
    <cellStyle name="40% - Accent5 2 46 2" xfId="26330" xr:uid="{00000000-0005-0000-0000-0000D9660000}"/>
    <cellStyle name="40% - Accent5 2 46 3" xfId="26331" xr:uid="{00000000-0005-0000-0000-0000DA660000}"/>
    <cellStyle name="40% - Accent5 2 47" xfId="26332" xr:uid="{00000000-0005-0000-0000-0000DB660000}"/>
    <cellStyle name="40% - Accent5 2 47 2" xfId="26333" xr:uid="{00000000-0005-0000-0000-0000DC660000}"/>
    <cellStyle name="40% - Accent5 2 47 3" xfId="26334" xr:uid="{00000000-0005-0000-0000-0000DD660000}"/>
    <cellStyle name="40% - Accent5 2 48" xfId="26335" xr:uid="{00000000-0005-0000-0000-0000DE660000}"/>
    <cellStyle name="40% - Accent5 2 48 2" xfId="26336" xr:uid="{00000000-0005-0000-0000-0000DF660000}"/>
    <cellStyle name="40% - Accent5 2 48 3" xfId="26337" xr:uid="{00000000-0005-0000-0000-0000E0660000}"/>
    <cellStyle name="40% - Accent5 2 49" xfId="26338" xr:uid="{00000000-0005-0000-0000-0000E1660000}"/>
    <cellStyle name="40% - Accent5 2 49 2" xfId="26339" xr:uid="{00000000-0005-0000-0000-0000E2660000}"/>
    <cellStyle name="40% - Accent5 2 49 3" xfId="26340" xr:uid="{00000000-0005-0000-0000-0000E3660000}"/>
    <cellStyle name="40% - Accent5 2 5" xfId="26341" xr:uid="{00000000-0005-0000-0000-0000E4660000}"/>
    <cellStyle name="40% - Accent5 2 5 2" xfId="26342" xr:uid="{00000000-0005-0000-0000-0000E5660000}"/>
    <cellStyle name="40% - Accent5 2 5 3" xfId="26343" xr:uid="{00000000-0005-0000-0000-0000E6660000}"/>
    <cellStyle name="40% - Accent5 2 50" xfId="26344" xr:uid="{00000000-0005-0000-0000-0000E7660000}"/>
    <cellStyle name="40% - Accent5 2 50 2" xfId="26345" xr:uid="{00000000-0005-0000-0000-0000E8660000}"/>
    <cellStyle name="40% - Accent5 2 50 3" xfId="26346" xr:uid="{00000000-0005-0000-0000-0000E9660000}"/>
    <cellStyle name="40% - Accent5 2 51" xfId="26347" xr:uid="{00000000-0005-0000-0000-0000EA660000}"/>
    <cellStyle name="40% - Accent5 2 51 2" xfId="26348" xr:uid="{00000000-0005-0000-0000-0000EB660000}"/>
    <cellStyle name="40% - Accent5 2 51 3" xfId="26349" xr:uid="{00000000-0005-0000-0000-0000EC660000}"/>
    <cellStyle name="40% - Accent5 2 52" xfId="26350" xr:uid="{00000000-0005-0000-0000-0000ED660000}"/>
    <cellStyle name="40% - Accent5 2 52 2" xfId="26351" xr:uid="{00000000-0005-0000-0000-0000EE660000}"/>
    <cellStyle name="40% - Accent5 2 52 3" xfId="26352" xr:uid="{00000000-0005-0000-0000-0000EF660000}"/>
    <cellStyle name="40% - Accent5 2 53" xfId="26353" xr:uid="{00000000-0005-0000-0000-0000F0660000}"/>
    <cellStyle name="40% - Accent5 2 53 2" xfId="26354" xr:uid="{00000000-0005-0000-0000-0000F1660000}"/>
    <cellStyle name="40% - Accent5 2 53 3" xfId="26355" xr:uid="{00000000-0005-0000-0000-0000F2660000}"/>
    <cellStyle name="40% - Accent5 2 54" xfId="26356" xr:uid="{00000000-0005-0000-0000-0000F3660000}"/>
    <cellStyle name="40% - Accent5 2 54 2" xfId="26357" xr:uid="{00000000-0005-0000-0000-0000F4660000}"/>
    <cellStyle name="40% - Accent5 2 54 3" xfId="26358" xr:uid="{00000000-0005-0000-0000-0000F5660000}"/>
    <cellStyle name="40% - Accent5 2 55" xfId="26359" xr:uid="{00000000-0005-0000-0000-0000F6660000}"/>
    <cellStyle name="40% - Accent5 2 55 2" xfId="26360" xr:uid="{00000000-0005-0000-0000-0000F7660000}"/>
    <cellStyle name="40% - Accent5 2 55 3" xfId="26361" xr:uid="{00000000-0005-0000-0000-0000F8660000}"/>
    <cellStyle name="40% - Accent5 2 56" xfId="26362" xr:uid="{00000000-0005-0000-0000-0000F9660000}"/>
    <cellStyle name="40% - Accent5 2 56 2" xfId="26363" xr:uid="{00000000-0005-0000-0000-0000FA660000}"/>
    <cellStyle name="40% - Accent5 2 56 3" xfId="26364" xr:uid="{00000000-0005-0000-0000-0000FB660000}"/>
    <cellStyle name="40% - Accent5 2 57" xfId="26365" xr:uid="{00000000-0005-0000-0000-0000FC660000}"/>
    <cellStyle name="40% - Accent5 2 57 2" xfId="26366" xr:uid="{00000000-0005-0000-0000-0000FD660000}"/>
    <cellStyle name="40% - Accent5 2 57 3" xfId="26367" xr:uid="{00000000-0005-0000-0000-0000FE660000}"/>
    <cellStyle name="40% - Accent5 2 58" xfId="26368" xr:uid="{00000000-0005-0000-0000-0000FF660000}"/>
    <cellStyle name="40% - Accent5 2 58 2" xfId="26369" xr:uid="{00000000-0005-0000-0000-000000670000}"/>
    <cellStyle name="40% - Accent5 2 58 3" xfId="26370" xr:uid="{00000000-0005-0000-0000-000001670000}"/>
    <cellStyle name="40% - Accent5 2 59" xfId="26371" xr:uid="{00000000-0005-0000-0000-000002670000}"/>
    <cellStyle name="40% - Accent5 2 59 2" xfId="26372" xr:uid="{00000000-0005-0000-0000-000003670000}"/>
    <cellStyle name="40% - Accent5 2 59 3" xfId="26373" xr:uid="{00000000-0005-0000-0000-000004670000}"/>
    <cellStyle name="40% - Accent5 2 6" xfId="26374" xr:uid="{00000000-0005-0000-0000-000005670000}"/>
    <cellStyle name="40% - Accent5 2 6 2" xfId="26375" xr:uid="{00000000-0005-0000-0000-000006670000}"/>
    <cellStyle name="40% - Accent5 2 6 3" xfId="26376" xr:uid="{00000000-0005-0000-0000-000007670000}"/>
    <cellStyle name="40% - Accent5 2 60" xfId="26377" xr:uid="{00000000-0005-0000-0000-000008670000}"/>
    <cellStyle name="40% - Accent5 2 60 2" xfId="26378" xr:uid="{00000000-0005-0000-0000-000009670000}"/>
    <cellStyle name="40% - Accent5 2 60 3" xfId="26379" xr:uid="{00000000-0005-0000-0000-00000A670000}"/>
    <cellStyle name="40% - Accent5 2 61" xfId="26380" xr:uid="{00000000-0005-0000-0000-00000B670000}"/>
    <cellStyle name="40% - Accent5 2 61 2" xfId="26381" xr:uid="{00000000-0005-0000-0000-00000C670000}"/>
    <cellStyle name="40% - Accent5 2 61 3" xfId="26382" xr:uid="{00000000-0005-0000-0000-00000D670000}"/>
    <cellStyle name="40% - Accent5 2 62" xfId="26383" xr:uid="{00000000-0005-0000-0000-00000E670000}"/>
    <cellStyle name="40% - Accent5 2 62 2" xfId="26384" xr:uid="{00000000-0005-0000-0000-00000F670000}"/>
    <cellStyle name="40% - Accent5 2 62 3" xfId="26385" xr:uid="{00000000-0005-0000-0000-000010670000}"/>
    <cellStyle name="40% - Accent5 2 63" xfId="26386" xr:uid="{00000000-0005-0000-0000-000011670000}"/>
    <cellStyle name="40% - Accent5 2 63 2" xfId="26387" xr:uid="{00000000-0005-0000-0000-000012670000}"/>
    <cellStyle name="40% - Accent5 2 63 3" xfId="26388" xr:uid="{00000000-0005-0000-0000-000013670000}"/>
    <cellStyle name="40% - Accent5 2 64" xfId="26389" xr:uid="{00000000-0005-0000-0000-000014670000}"/>
    <cellStyle name="40% - Accent5 2 64 2" xfId="26390" xr:uid="{00000000-0005-0000-0000-000015670000}"/>
    <cellStyle name="40% - Accent5 2 64 3" xfId="26391" xr:uid="{00000000-0005-0000-0000-000016670000}"/>
    <cellStyle name="40% - Accent5 2 65" xfId="26392" xr:uid="{00000000-0005-0000-0000-000017670000}"/>
    <cellStyle name="40% - Accent5 2 65 2" xfId="26393" xr:uid="{00000000-0005-0000-0000-000018670000}"/>
    <cellStyle name="40% - Accent5 2 65 3" xfId="26394" xr:uid="{00000000-0005-0000-0000-000019670000}"/>
    <cellStyle name="40% - Accent5 2 66" xfId="26395" xr:uid="{00000000-0005-0000-0000-00001A670000}"/>
    <cellStyle name="40% - Accent5 2 66 2" xfId="26396" xr:uid="{00000000-0005-0000-0000-00001B670000}"/>
    <cellStyle name="40% - Accent5 2 66 3" xfId="26397" xr:uid="{00000000-0005-0000-0000-00001C670000}"/>
    <cellStyle name="40% - Accent5 2 67" xfId="26398" xr:uid="{00000000-0005-0000-0000-00001D670000}"/>
    <cellStyle name="40% - Accent5 2 67 2" xfId="26399" xr:uid="{00000000-0005-0000-0000-00001E670000}"/>
    <cellStyle name="40% - Accent5 2 67 3" xfId="26400" xr:uid="{00000000-0005-0000-0000-00001F670000}"/>
    <cellStyle name="40% - Accent5 2 68" xfId="26401" xr:uid="{00000000-0005-0000-0000-000020670000}"/>
    <cellStyle name="40% - Accent5 2 68 2" xfId="26402" xr:uid="{00000000-0005-0000-0000-000021670000}"/>
    <cellStyle name="40% - Accent5 2 68 3" xfId="26403" xr:uid="{00000000-0005-0000-0000-000022670000}"/>
    <cellStyle name="40% - Accent5 2 69" xfId="26404" xr:uid="{00000000-0005-0000-0000-000023670000}"/>
    <cellStyle name="40% - Accent5 2 69 2" xfId="26405" xr:uid="{00000000-0005-0000-0000-000024670000}"/>
    <cellStyle name="40% - Accent5 2 69 3" xfId="26406" xr:uid="{00000000-0005-0000-0000-000025670000}"/>
    <cellStyle name="40% - Accent5 2 7" xfId="26407" xr:uid="{00000000-0005-0000-0000-000026670000}"/>
    <cellStyle name="40% - Accent5 2 7 2" xfId="26408" xr:uid="{00000000-0005-0000-0000-000027670000}"/>
    <cellStyle name="40% - Accent5 2 7 3" xfId="26409" xr:uid="{00000000-0005-0000-0000-000028670000}"/>
    <cellStyle name="40% - Accent5 2 70" xfId="26410" xr:uid="{00000000-0005-0000-0000-000029670000}"/>
    <cellStyle name="40% - Accent5 2 70 2" xfId="26411" xr:uid="{00000000-0005-0000-0000-00002A670000}"/>
    <cellStyle name="40% - Accent5 2 70 3" xfId="26412" xr:uid="{00000000-0005-0000-0000-00002B670000}"/>
    <cellStyle name="40% - Accent5 2 71" xfId="26413" xr:uid="{00000000-0005-0000-0000-00002C670000}"/>
    <cellStyle name="40% - Accent5 2 71 2" xfId="26414" xr:uid="{00000000-0005-0000-0000-00002D670000}"/>
    <cellStyle name="40% - Accent5 2 71 3" xfId="26415" xr:uid="{00000000-0005-0000-0000-00002E670000}"/>
    <cellStyle name="40% - Accent5 2 72" xfId="26416" xr:uid="{00000000-0005-0000-0000-00002F670000}"/>
    <cellStyle name="40% - Accent5 2 72 2" xfId="26417" xr:uid="{00000000-0005-0000-0000-000030670000}"/>
    <cellStyle name="40% - Accent5 2 72 3" xfId="26418" xr:uid="{00000000-0005-0000-0000-000031670000}"/>
    <cellStyle name="40% - Accent5 2 73" xfId="26419" xr:uid="{00000000-0005-0000-0000-000032670000}"/>
    <cellStyle name="40% - Accent5 2 73 2" xfId="26420" xr:uid="{00000000-0005-0000-0000-000033670000}"/>
    <cellStyle name="40% - Accent5 2 73 3" xfId="26421" xr:uid="{00000000-0005-0000-0000-000034670000}"/>
    <cellStyle name="40% - Accent5 2 74" xfId="26422" xr:uid="{00000000-0005-0000-0000-000035670000}"/>
    <cellStyle name="40% - Accent5 2 74 2" xfId="26423" xr:uid="{00000000-0005-0000-0000-000036670000}"/>
    <cellStyle name="40% - Accent5 2 74 3" xfId="26424" xr:uid="{00000000-0005-0000-0000-000037670000}"/>
    <cellStyle name="40% - Accent5 2 75" xfId="26425" xr:uid="{00000000-0005-0000-0000-000038670000}"/>
    <cellStyle name="40% - Accent5 2 75 2" xfId="26426" xr:uid="{00000000-0005-0000-0000-000039670000}"/>
    <cellStyle name="40% - Accent5 2 75 3" xfId="26427" xr:uid="{00000000-0005-0000-0000-00003A670000}"/>
    <cellStyle name="40% - Accent5 2 76" xfId="26428" xr:uid="{00000000-0005-0000-0000-00003B670000}"/>
    <cellStyle name="40% - Accent5 2 76 2" xfId="26429" xr:uid="{00000000-0005-0000-0000-00003C670000}"/>
    <cellStyle name="40% - Accent5 2 76 3" xfId="26430" xr:uid="{00000000-0005-0000-0000-00003D670000}"/>
    <cellStyle name="40% - Accent5 2 77" xfId="26431" xr:uid="{00000000-0005-0000-0000-00003E670000}"/>
    <cellStyle name="40% - Accent5 2 78" xfId="26432" xr:uid="{00000000-0005-0000-0000-00003F670000}"/>
    <cellStyle name="40% - Accent5 2 8" xfId="26433" xr:uid="{00000000-0005-0000-0000-000040670000}"/>
    <cellStyle name="40% - Accent5 2 8 2" xfId="26434" xr:uid="{00000000-0005-0000-0000-000041670000}"/>
    <cellStyle name="40% - Accent5 2 8 3" xfId="26435" xr:uid="{00000000-0005-0000-0000-000042670000}"/>
    <cellStyle name="40% - Accent5 2 9" xfId="26436" xr:uid="{00000000-0005-0000-0000-000043670000}"/>
    <cellStyle name="40% - Accent5 2 9 2" xfId="26437" xr:uid="{00000000-0005-0000-0000-000044670000}"/>
    <cellStyle name="40% - Accent5 2 9 3" xfId="26438" xr:uid="{00000000-0005-0000-0000-000045670000}"/>
    <cellStyle name="40% - Accent6 2" xfId="26439" xr:uid="{00000000-0005-0000-0000-000046670000}"/>
    <cellStyle name="40% - Accent6 2 10" xfId="26440" xr:uid="{00000000-0005-0000-0000-000047670000}"/>
    <cellStyle name="40% - Accent6 2 10 2" xfId="26441" xr:uid="{00000000-0005-0000-0000-000048670000}"/>
    <cellStyle name="40% - Accent6 2 10 3" xfId="26442" xr:uid="{00000000-0005-0000-0000-000049670000}"/>
    <cellStyle name="40% - Accent6 2 11" xfId="26443" xr:uid="{00000000-0005-0000-0000-00004A670000}"/>
    <cellStyle name="40% - Accent6 2 11 2" xfId="26444" xr:uid="{00000000-0005-0000-0000-00004B670000}"/>
    <cellStyle name="40% - Accent6 2 11 3" xfId="26445" xr:uid="{00000000-0005-0000-0000-00004C670000}"/>
    <cellStyle name="40% - Accent6 2 12" xfId="26446" xr:uid="{00000000-0005-0000-0000-00004D670000}"/>
    <cellStyle name="40% - Accent6 2 12 2" xfId="26447" xr:uid="{00000000-0005-0000-0000-00004E670000}"/>
    <cellStyle name="40% - Accent6 2 12 3" xfId="26448" xr:uid="{00000000-0005-0000-0000-00004F670000}"/>
    <cellStyle name="40% - Accent6 2 13" xfId="26449" xr:uid="{00000000-0005-0000-0000-000050670000}"/>
    <cellStyle name="40% - Accent6 2 13 2" xfId="26450" xr:uid="{00000000-0005-0000-0000-000051670000}"/>
    <cellStyle name="40% - Accent6 2 13 3" xfId="26451" xr:uid="{00000000-0005-0000-0000-000052670000}"/>
    <cellStyle name="40% - Accent6 2 14" xfId="26452" xr:uid="{00000000-0005-0000-0000-000053670000}"/>
    <cellStyle name="40% - Accent6 2 14 2" xfId="26453" xr:uid="{00000000-0005-0000-0000-000054670000}"/>
    <cellStyle name="40% - Accent6 2 14 3" xfId="26454" xr:uid="{00000000-0005-0000-0000-000055670000}"/>
    <cellStyle name="40% - Accent6 2 15" xfId="26455" xr:uid="{00000000-0005-0000-0000-000056670000}"/>
    <cellStyle name="40% - Accent6 2 15 2" xfId="26456" xr:uid="{00000000-0005-0000-0000-000057670000}"/>
    <cellStyle name="40% - Accent6 2 15 3" xfId="26457" xr:uid="{00000000-0005-0000-0000-000058670000}"/>
    <cellStyle name="40% - Accent6 2 16" xfId="26458" xr:uid="{00000000-0005-0000-0000-000059670000}"/>
    <cellStyle name="40% - Accent6 2 16 2" xfId="26459" xr:uid="{00000000-0005-0000-0000-00005A670000}"/>
    <cellStyle name="40% - Accent6 2 16 3" xfId="26460" xr:uid="{00000000-0005-0000-0000-00005B670000}"/>
    <cellStyle name="40% - Accent6 2 17" xfId="26461" xr:uid="{00000000-0005-0000-0000-00005C670000}"/>
    <cellStyle name="40% - Accent6 2 17 2" xfId="26462" xr:uid="{00000000-0005-0000-0000-00005D670000}"/>
    <cellStyle name="40% - Accent6 2 17 3" xfId="26463" xr:uid="{00000000-0005-0000-0000-00005E670000}"/>
    <cellStyle name="40% - Accent6 2 18" xfId="26464" xr:uid="{00000000-0005-0000-0000-00005F670000}"/>
    <cellStyle name="40% - Accent6 2 18 2" xfId="26465" xr:uid="{00000000-0005-0000-0000-000060670000}"/>
    <cellStyle name="40% - Accent6 2 18 3" xfId="26466" xr:uid="{00000000-0005-0000-0000-000061670000}"/>
    <cellStyle name="40% - Accent6 2 19" xfId="26467" xr:uid="{00000000-0005-0000-0000-000062670000}"/>
    <cellStyle name="40% - Accent6 2 19 2" xfId="26468" xr:uid="{00000000-0005-0000-0000-000063670000}"/>
    <cellStyle name="40% - Accent6 2 19 3" xfId="26469" xr:uid="{00000000-0005-0000-0000-000064670000}"/>
    <cellStyle name="40% - Accent6 2 2" xfId="26470" xr:uid="{00000000-0005-0000-0000-000065670000}"/>
    <cellStyle name="40% - Accent6 2 2 10" xfId="26471" xr:uid="{00000000-0005-0000-0000-000066670000}"/>
    <cellStyle name="40% - Accent6 2 2 10 2" xfId="26472" xr:uid="{00000000-0005-0000-0000-000067670000}"/>
    <cellStyle name="40% - Accent6 2 2 10 3" xfId="26473" xr:uid="{00000000-0005-0000-0000-000068670000}"/>
    <cellStyle name="40% - Accent6 2 2 11" xfId="26474" xr:uid="{00000000-0005-0000-0000-000069670000}"/>
    <cellStyle name="40% - Accent6 2 2 11 2" xfId="26475" xr:uid="{00000000-0005-0000-0000-00006A670000}"/>
    <cellStyle name="40% - Accent6 2 2 11 3" xfId="26476" xr:uid="{00000000-0005-0000-0000-00006B670000}"/>
    <cellStyle name="40% - Accent6 2 2 12" xfId="26477" xr:uid="{00000000-0005-0000-0000-00006C670000}"/>
    <cellStyle name="40% - Accent6 2 2 12 2" xfId="26478" xr:uid="{00000000-0005-0000-0000-00006D670000}"/>
    <cellStyle name="40% - Accent6 2 2 12 3" xfId="26479" xr:uid="{00000000-0005-0000-0000-00006E670000}"/>
    <cellStyle name="40% - Accent6 2 2 13" xfId="26480" xr:uid="{00000000-0005-0000-0000-00006F670000}"/>
    <cellStyle name="40% - Accent6 2 2 13 2" xfId="26481" xr:uid="{00000000-0005-0000-0000-000070670000}"/>
    <cellStyle name="40% - Accent6 2 2 13 3" xfId="26482" xr:uid="{00000000-0005-0000-0000-000071670000}"/>
    <cellStyle name="40% - Accent6 2 2 14" xfId="26483" xr:uid="{00000000-0005-0000-0000-000072670000}"/>
    <cellStyle name="40% - Accent6 2 2 14 2" xfId="26484" xr:uid="{00000000-0005-0000-0000-000073670000}"/>
    <cellStyle name="40% - Accent6 2 2 14 3" xfId="26485" xr:uid="{00000000-0005-0000-0000-000074670000}"/>
    <cellStyle name="40% - Accent6 2 2 15" xfId="26486" xr:uid="{00000000-0005-0000-0000-000075670000}"/>
    <cellStyle name="40% - Accent6 2 2 15 2" xfId="26487" xr:uid="{00000000-0005-0000-0000-000076670000}"/>
    <cellStyle name="40% - Accent6 2 2 15 3" xfId="26488" xr:uid="{00000000-0005-0000-0000-000077670000}"/>
    <cellStyle name="40% - Accent6 2 2 16" xfId="26489" xr:uid="{00000000-0005-0000-0000-000078670000}"/>
    <cellStyle name="40% - Accent6 2 2 16 2" xfId="26490" xr:uid="{00000000-0005-0000-0000-000079670000}"/>
    <cellStyle name="40% - Accent6 2 2 16 3" xfId="26491" xr:uid="{00000000-0005-0000-0000-00007A670000}"/>
    <cellStyle name="40% - Accent6 2 2 17" xfId="26492" xr:uid="{00000000-0005-0000-0000-00007B670000}"/>
    <cellStyle name="40% - Accent6 2 2 17 2" xfId="26493" xr:uid="{00000000-0005-0000-0000-00007C670000}"/>
    <cellStyle name="40% - Accent6 2 2 17 3" xfId="26494" xr:uid="{00000000-0005-0000-0000-00007D670000}"/>
    <cellStyle name="40% - Accent6 2 2 18" xfId="26495" xr:uid="{00000000-0005-0000-0000-00007E670000}"/>
    <cellStyle name="40% - Accent6 2 2 18 2" xfId="26496" xr:uid="{00000000-0005-0000-0000-00007F670000}"/>
    <cellStyle name="40% - Accent6 2 2 18 3" xfId="26497" xr:uid="{00000000-0005-0000-0000-000080670000}"/>
    <cellStyle name="40% - Accent6 2 2 19" xfId="26498" xr:uid="{00000000-0005-0000-0000-000081670000}"/>
    <cellStyle name="40% - Accent6 2 2 19 2" xfId="26499" xr:uid="{00000000-0005-0000-0000-000082670000}"/>
    <cellStyle name="40% - Accent6 2 2 19 3" xfId="26500" xr:uid="{00000000-0005-0000-0000-000083670000}"/>
    <cellStyle name="40% - Accent6 2 2 2" xfId="26501" xr:uid="{00000000-0005-0000-0000-000084670000}"/>
    <cellStyle name="40% - Accent6 2 2 2 2" xfId="26502" xr:uid="{00000000-0005-0000-0000-000085670000}"/>
    <cellStyle name="40% - Accent6 2 2 2 3" xfId="26503" xr:uid="{00000000-0005-0000-0000-000086670000}"/>
    <cellStyle name="40% - Accent6 2 2 20" xfId="26504" xr:uid="{00000000-0005-0000-0000-000087670000}"/>
    <cellStyle name="40% - Accent6 2 2 20 2" xfId="26505" xr:uid="{00000000-0005-0000-0000-000088670000}"/>
    <cellStyle name="40% - Accent6 2 2 20 3" xfId="26506" xr:uid="{00000000-0005-0000-0000-000089670000}"/>
    <cellStyle name="40% - Accent6 2 2 21" xfId="26507" xr:uid="{00000000-0005-0000-0000-00008A670000}"/>
    <cellStyle name="40% - Accent6 2 2 21 2" xfId="26508" xr:uid="{00000000-0005-0000-0000-00008B670000}"/>
    <cellStyle name="40% - Accent6 2 2 21 3" xfId="26509" xr:uid="{00000000-0005-0000-0000-00008C670000}"/>
    <cellStyle name="40% - Accent6 2 2 22" xfId="26510" xr:uid="{00000000-0005-0000-0000-00008D670000}"/>
    <cellStyle name="40% - Accent6 2 2 22 2" xfId="26511" xr:uid="{00000000-0005-0000-0000-00008E670000}"/>
    <cellStyle name="40% - Accent6 2 2 22 3" xfId="26512" xr:uid="{00000000-0005-0000-0000-00008F670000}"/>
    <cellStyle name="40% - Accent6 2 2 23" xfId="26513" xr:uid="{00000000-0005-0000-0000-000090670000}"/>
    <cellStyle name="40% - Accent6 2 2 23 2" xfId="26514" xr:uid="{00000000-0005-0000-0000-000091670000}"/>
    <cellStyle name="40% - Accent6 2 2 23 3" xfId="26515" xr:uid="{00000000-0005-0000-0000-000092670000}"/>
    <cellStyle name="40% - Accent6 2 2 24" xfId="26516" xr:uid="{00000000-0005-0000-0000-000093670000}"/>
    <cellStyle name="40% - Accent6 2 2 24 2" xfId="26517" xr:uid="{00000000-0005-0000-0000-000094670000}"/>
    <cellStyle name="40% - Accent6 2 2 24 3" xfId="26518" xr:uid="{00000000-0005-0000-0000-000095670000}"/>
    <cellStyle name="40% - Accent6 2 2 25" xfId="26519" xr:uid="{00000000-0005-0000-0000-000096670000}"/>
    <cellStyle name="40% - Accent6 2 2 25 2" xfId="26520" xr:uid="{00000000-0005-0000-0000-000097670000}"/>
    <cellStyle name="40% - Accent6 2 2 25 3" xfId="26521" xr:uid="{00000000-0005-0000-0000-000098670000}"/>
    <cellStyle name="40% - Accent6 2 2 26" xfId="26522" xr:uid="{00000000-0005-0000-0000-000099670000}"/>
    <cellStyle name="40% - Accent6 2 2 26 2" xfId="26523" xr:uid="{00000000-0005-0000-0000-00009A670000}"/>
    <cellStyle name="40% - Accent6 2 2 26 3" xfId="26524" xr:uid="{00000000-0005-0000-0000-00009B670000}"/>
    <cellStyle name="40% - Accent6 2 2 27" xfId="26525" xr:uid="{00000000-0005-0000-0000-00009C670000}"/>
    <cellStyle name="40% - Accent6 2 2 27 2" xfId="26526" xr:uid="{00000000-0005-0000-0000-00009D670000}"/>
    <cellStyle name="40% - Accent6 2 2 27 3" xfId="26527" xr:uid="{00000000-0005-0000-0000-00009E670000}"/>
    <cellStyle name="40% - Accent6 2 2 28" xfId="26528" xr:uid="{00000000-0005-0000-0000-00009F670000}"/>
    <cellStyle name="40% - Accent6 2 2 28 2" xfId="26529" xr:uid="{00000000-0005-0000-0000-0000A0670000}"/>
    <cellStyle name="40% - Accent6 2 2 28 3" xfId="26530" xr:uid="{00000000-0005-0000-0000-0000A1670000}"/>
    <cellStyle name="40% - Accent6 2 2 29" xfId="26531" xr:uid="{00000000-0005-0000-0000-0000A2670000}"/>
    <cellStyle name="40% - Accent6 2 2 29 2" xfId="26532" xr:uid="{00000000-0005-0000-0000-0000A3670000}"/>
    <cellStyle name="40% - Accent6 2 2 29 3" xfId="26533" xr:uid="{00000000-0005-0000-0000-0000A4670000}"/>
    <cellStyle name="40% - Accent6 2 2 3" xfId="26534" xr:uid="{00000000-0005-0000-0000-0000A5670000}"/>
    <cellStyle name="40% - Accent6 2 2 3 2" xfId="26535" xr:uid="{00000000-0005-0000-0000-0000A6670000}"/>
    <cellStyle name="40% - Accent6 2 2 3 3" xfId="26536" xr:uid="{00000000-0005-0000-0000-0000A7670000}"/>
    <cellStyle name="40% - Accent6 2 2 30" xfId="26537" xr:uid="{00000000-0005-0000-0000-0000A8670000}"/>
    <cellStyle name="40% - Accent6 2 2 30 2" xfId="26538" xr:uid="{00000000-0005-0000-0000-0000A9670000}"/>
    <cellStyle name="40% - Accent6 2 2 30 3" xfId="26539" xr:uid="{00000000-0005-0000-0000-0000AA670000}"/>
    <cellStyle name="40% - Accent6 2 2 31" xfId="26540" xr:uid="{00000000-0005-0000-0000-0000AB670000}"/>
    <cellStyle name="40% - Accent6 2 2 31 2" xfId="26541" xr:uid="{00000000-0005-0000-0000-0000AC670000}"/>
    <cellStyle name="40% - Accent6 2 2 31 3" xfId="26542" xr:uid="{00000000-0005-0000-0000-0000AD670000}"/>
    <cellStyle name="40% - Accent6 2 2 32" xfId="26543" xr:uid="{00000000-0005-0000-0000-0000AE670000}"/>
    <cellStyle name="40% - Accent6 2 2 32 2" xfId="26544" xr:uid="{00000000-0005-0000-0000-0000AF670000}"/>
    <cellStyle name="40% - Accent6 2 2 32 3" xfId="26545" xr:uid="{00000000-0005-0000-0000-0000B0670000}"/>
    <cellStyle name="40% - Accent6 2 2 33" xfId="26546" xr:uid="{00000000-0005-0000-0000-0000B1670000}"/>
    <cellStyle name="40% - Accent6 2 2 33 2" xfId="26547" xr:uid="{00000000-0005-0000-0000-0000B2670000}"/>
    <cellStyle name="40% - Accent6 2 2 33 3" xfId="26548" xr:uid="{00000000-0005-0000-0000-0000B3670000}"/>
    <cellStyle name="40% - Accent6 2 2 34" xfId="26549" xr:uid="{00000000-0005-0000-0000-0000B4670000}"/>
    <cellStyle name="40% - Accent6 2 2 34 2" xfId="26550" xr:uid="{00000000-0005-0000-0000-0000B5670000}"/>
    <cellStyle name="40% - Accent6 2 2 34 3" xfId="26551" xr:uid="{00000000-0005-0000-0000-0000B6670000}"/>
    <cellStyle name="40% - Accent6 2 2 35" xfId="26552" xr:uid="{00000000-0005-0000-0000-0000B7670000}"/>
    <cellStyle name="40% - Accent6 2 2 35 2" xfId="26553" xr:uid="{00000000-0005-0000-0000-0000B8670000}"/>
    <cellStyle name="40% - Accent6 2 2 35 3" xfId="26554" xr:uid="{00000000-0005-0000-0000-0000B9670000}"/>
    <cellStyle name="40% - Accent6 2 2 36" xfId="26555" xr:uid="{00000000-0005-0000-0000-0000BA670000}"/>
    <cellStyle name="40% - Accent6 2 2 36 2" xfId="26556" xr:uid="{00000000-0005-0000-0000-0000BB670000}"/>
    <cellStyle name="40% - Accent6 2 2 36 3" xfId="26557" xr:uid="{00000000-0005-0000-0000-0000BC670000}"/>
    <cellStyle name="40% - Accent6 2 2 37" xfId="26558" xr:uid="{00000000-0005-0000-0000-0000BD670000}"/>
    <cellStyle name="40% - Accent6 2 2 37 2" xfId="26559" xr:uid="{00000000-0005-0000-0000-0000BE670000}"/>
    <cellStyle name="40% - Accent6 2 2 37 3" xfId="26560" xr:uid="{00000000-0005-0000-0000-0000BF670000}"/>
    <cellStyle name="40% - Accent6 2 2 38" xfId="26561" xr:uid="{00000000-0005-0000-0000-0000C0670000}"/>
    <cellStyle name="40% - Accent6 2 2 38 2" xfId="26562" xr:uid="{00000000-0005-0000-0000-0000C1670000}"/>
    <cellStyle name="40% - Accent6 2 2 38 3" xfId="26563" xr:uid="{00000000-0005-0000-0000-0000C2670000}"/>
    <cellStyle name="40% - Accent6 2 2 39" xfId="26564" xr:uid="{00000000-0005-0000-0000-0000C3670000}"/>
    <cellStyle name="40% - Accent6 2 2 39 2" xfId="26565" xr:uid="{00000000-0005-0000-0000-0000C4670000}"/>
    <cellStyle name="40% - Accent6 2 2 39 3" xfId="26566" xr:uid="{00000000-0005-0000-0000-0000C5670000}"/>
    <cellStyle name="40% - Accent6 2 2 4" xfId="26567" xr:uid="{00000000-0005-0000-0000-0000C6670000}"/>
    <cellStyle name="40% - Accent6 2 2 4 2" xfId="26568" xr:uid="{00000000-0005-0000-0000-0000C7670000}"/>
    <cellStyle name="40% - Accent6 2 2 4 3" xfId="26569" xr:uid="{00000000-0005-0000-0000-0000C8670000}"/>
    <cellStyle name="40% - Accent6 2 2 40" xfId="26570" xr:uid="{00000000-0005-0000-0000-0000C9670000}"/>
    <cellStyle name="40% - Accent6 2 2 40 2" xfId="26571" xr:uid="{00000000-0005-0000-0000-0000CA670000}"/>
    <cellStyle name="40% - Accent6 2 2 40 3" xfId="26572" xr:uid="{00000000-0005-0000-0000-0000CB670000}"/>
    <cellStyle name="40% - Accent6 2 2 41" xfId="26573" xr:uid="{00000000-0005-0000-0000-0000CC670000}"/>
    <cellStyle name="40% - Accent6 2 2 41 2" xfId="26574" xr:uid="{00000000-0005-0000-0000-0000CD670000}"/>
    <cellStyle name="40% - Accent6 2 2 41 3" xfId="26575" xr:uid="{00000000-0005-0000-0000-0000CE670000}"/>
    <cellStyle name="40% - Accent6 2 2 42" xfId="26576" xr:uid="{00000000-0005-0000-0000-0000CF670000}"/>
    <cellStyle name="40% - Accent6 2 2 42 2" xfId="26577" xr:uid="{00000000-0005-0000-0000-0000D0670000}"/>
    <cellStyle name="40% - Accent6 2 2 42 3" xfId="26578" xr:uid="{00000000-0005-0000-0000-0000D1670000}"/>
    <cellStyle name="40% - Accent6 2 2 43" xfId="26579" xr:uid="{00000000-0005-0000-0000-0000D2670000}"/>
    <cellStyle name="40% - Accent6 2 2 43 2" xfId="26580" xr:uid="{00000000-0005-0000-0000-0000D3670000}"/>
    <cellStyle name="40% - Accent6 2 2 43 3" xfId="26581" xr:uid="{00000000-0005-0000-0000-0000D4670000}"/>
    <cellStyle name="40% - Accent6 2 2 44" xfId="26582" xr:uid="{00000000-0005-0000-0000-0000D5670000}"/>
    <cellStyle name="40% - Accent6 2 2 44 2" xfId="26583" xr:uid="{00000000-0005-0000-0000-0000D6670000}"/>
    <cellStyle name="40% - Accent6 2 2 44 3" xfId="26584" xr:uid="{00000000-0005-0000-0000-0000D7670000}"/>
    <cellStyle name="40% - Accent6 2 2 45" xfId="26585" xr:uid="{00000000-0005-0000-0000-0000D8670000}"/>
    <cellStyle name="40% - Accent6 2 2 45 2" xfId="26586" xr:uid="{00000000-0005-0000-0000-0000D9670000}"/>
    <cellStyle name="40% - Accent6 2 2 45 3" xfId="26587" xr:uid="{00000000-0005-0000-0000-0000DA670000}"/>
    <cellStyle name="40% - Accent6 2 2 46" xfId="26588" xr:uid="{00000000-0005-0000-0000-0000DB670000}"/>
    <cellStyle name="40% - Accent6 2 2 46 2" xfId="26589" xr:uid="{00000000-0005-0000-0000-0000DC670000}"/>
    <cellStyle name="40% - Accent6 2 2 46 3" xfId="26590" xr:uid="{00000000-0005-0000-0000-0000DD670000}"/>
    <cellStyle name="40% - Accent6 2 2 47" xfId="26591" xr:uid="{00000000-0005-0000-0000-0000DE670000}"/>
    <cellStyle name="40% - Accent6 2 2 47 2" xfId="26592" xr:uid="{00000000-0005-0000-0000-0000DF670000}"/>
    <cellStyle name="40% - Accent6 2 2 47 3" xfId="26593" xr:uid="{00000000-0005-0000-0000-0000E0670000}"/>
    <cellStyle name="40% - Accent6 2 2 48" xfId="26594" xr:uid="{00000000-0005-0000-0000-0000E1670000}"/>
    <cellStyle name="40% - Accent6 2 2 48 2" xfId="26595" xr:uid="{00000000-0005-0000-0000-0000E2670000}"/>
    <cellStyle name="40% - Accent6 2 2 48 3" xfId="26596" xr:uid="{00000000-0005-0000-0000-0000E3670000}"/>
    <cellStyle name="40% - Accent6 2 2 49" xfId="26597" xr:uid="{00000000-0005-0000-0000-0000E4670000}"/>
    <cellStyle name="40% - Accent6 2 2 49 2" xfId="26598" xr:uid="{00000000-0005-0000-0000-0000E5670000}"/>
    <cellStyle name="40% - Accent6 2 2 49 3" xfId="26599" xr:uid="{00000000-0005-0000-0000-0000E6670000}"/>
    <cellStyle name="40% - Accent6 2 2 5" xfId="26600" xr:uid="{00000000-0005-0000-0000-0000E7670000}"/>
    <cellStyle name="40% - Accent6 2 2 5 2" xfId="26601" xr:uid="{00000000-0005-0000-0000-0000E8670000}"/>
    <cellStyle name="40% - Accent6 2 2 5 3" xfId="26602" xr:uid="{00000000-0005-0000-0000-0000E9670000}"/>
    <cellStyle name="40% - Accent6 2 2 50" xfId="26603" xr:uid="{00000000-0005-0000-0000-0000EA670000}"/>
    <cellStyle name="40% - Accent6 2 2 50 2" xfId="26604" xr:uid="{00000000-0005-0000-0000-0000EB670000}"/>
    <cellStyle name="40% - Accent6 2 2 50 3" xfId="26605" xr:uid="{00000000-0005-0000-0000-0000EC670000}"/>
    <cellStyle name="40% - Accent6 2 2 51" xfId="26606" xr:uid="{00000000-0005-0000-0000-0000ED670000}"/>
    <cellStyle name="40% - Accent6 2 2 51 2" xfId="26607" xr:uid="{00000000-0005-0000-0000-0000EE670000}"/>
    <cellStyle name="40% - Accent6 2 2 51 3" xfId="26608" xr:uid="{00000000-0005-0000-0000-0000EF670000}"/>
    <cellStyle name="40% - Accent6 2 2 52" xfId="26609" xr:uid="{00000000-0005-0000-0000-0000F0670000}"/>
    <cellStyle name="40% - Accent6 2 2 52 2" xfId="26610" xr:uid="{00000000-0005-0000-0000-0000F1670000}"/>
    <cellStyle name="40% - Accent6 2 2 52 3" xfId="26611" xr:uid="{00000000-0005-0000-0000-0000F2670000}"/>
    <cellStyle name="40% - Accent6 2 2 53" xfId="26612" xr:uid="{00000000-0005-0000-0000-0000F3670000}"/>
    <cellStyle name="40% - Accent6 2 2 53 2" xfId="26613" xr:uid="{00000000-0005-0000-0000-0000F4670000}"/>
    <cellStyle name="40% - Accent6 2 2 53 3" xfId="26614" xr:uid="{00000000-0005-0000-0000-0000F5670000}"/>
    <cellStyle name="40% - Accent6 2 2 54" xfId="26615" xr:uid="{00000000-0005-0000-0000-0000F6670000}"/>
    <cellStyle name="40% - Accent6 2 2 54 2" xfId="26616" xr:uid="{00000000-0005-0000-0000-0000F7670000}"/>
    <cellStyle name="40% - Accent6 2 2 54 3" xfId="26617" xr:uid="{00000000-0005-0000-0000-0000F8670000}"/>
    <cellStyle name="40% - Accent6 2 2 55" xfId="26618" xr:uid="{00000000-0005-0000-0000-0000F9670000}"/>
    <cellStyle name="40% - Accent6 2 2 55 2" xfId="26619" xr:uid="{00000000-0005-0000-0000-0000FA670000}"/>
    <cellStyle name="40% - Accent6 2 2 55 3" xfId="26620" xr:uid="{00000000-0005-0000-0000-0000FB670000}"/>
    <cellStyle name="40% - Accent6 2 2 56" xfId="26621" xr:uid="{00000000-0005-0000-0000-0000FC670000}"/>
    <cellStyle name="40% - Accent6 2 2 56 2" xfId="26622" xr:uid="{00000000-0005-0000-0000-0000FD670000}"/>
    <cellStyle name="40% - Accent6 2 2 56 3" xfId="26623" xr:uid="{00000000-0005-0000-0000-0000FE670000}"/>
    <cellStyle name="40% - Accent6 2 2 57" xfId="26624" xr:uid="{00000000-0005-0000-0000-0000FF670000}"/>
    <cellStyle name="40% - Accent6 2 2 57 2" xfId="26625" xr:uid="{00000000-0005-0000-0000-000000680000}"/>
    <cellStyle name="40% - Accent6 2 2 57 3" xfId="26626" xr:uid="{00000000-0005-0000-0000-000001680000}"/>
    <cellStyle name="40% - Accent6 2 2 58" xfId="26627" xr:uid="{00000000-0005-0000-0000-000002680000}"/>
    <cellStyle name="40% - Accent6 2 2 58 2" xfId="26628" xr:uid="{00000000-0005-0000-0000-000003680000}"/>
    <cellStyle name="40% - Accent6 2 2 58 3" xfId="26629" xr:uid="{00000000-0005-0000-0000-000004680000}"/>
    <cellStyle name="40% - Accent6 2 2 59" xfId="26630" xr:uid="{00000000-0005-0000-0000-000005680000}"/>
    <cellStyle name="40% - Accent6 2 2 59 2" xfId="26631" xr:uid="{00000000-0005-0000-0000-000006680000}"/>
    <cellStyle name="40% - Accent6 2 2 59 3" xfId="26632" xr:uid="{00000000-0005-0000-0000-000007680000}"/>
    <cellStyle name="40% - Accent6 2 2 6" xfId="26633" xr:uid="{00000000-0005-0000-0000-000008680000}"/>
    <cellStyle name="40% - Accent6 2 2 6 2" xfId="26634" xr:uid="{00000000-0005-0000-0000-000009680000}"/>
    <cellStyle name="40% - Accent6 2 2 6 3" xfId="26635" xr:uid="{00000000-0005-0000-0000-00000A680000}"/>
    <cellStyle name="40% - Accent6 2 2 60" xfId="26636" xr:uid="{00000000-0005-0000-0000-00000B680000}"/>
    <cellStyle name="40% - Accent6 2 2 60 2" xfId="26637" xr:uid="{00000000-0005-0000-0000-00000C680000}"/>
    <cellStyle name="40% - Accent6 2 2 60 3" xfId="26638" xr:uid="{00000000-0005-0000-0000-00000D680000}"/>
    <cellStyle name="40% - Accent6 2 2 61" xfId="26639" xr:uid="{00000000-0005-0000-0000-00000E680000}"/>
    <cellStyle name="40% - Accent6 2 2 61 2" xfId="26640" xr:uid="{00000000-0005-0000-0000-00000F680000}"/>
    <cellStyle name="40% - Accent6 2 2 61 3" xfId="26641" xr:uid="{00000000-0005-0000-0000-000010680000}"/>
    <cellStyle name="40% - Accent6 2 2 62" xfId="26642" xr:uid="{00000000-0005-0000-0000-000011680000}"/>
    <cellStyle name="40% - Accent6 2 2 62 2" xfId="26643" xr:uid="{00000000-0005-0000-0000-000012680000}"/>
    <cellStyle name="40% - Accent6 2 2 62 3" xfId="26644" xr:uid="{00000000-0005-0000-0000-000013680000}"/>
    <cellStyle name="40% - Accent6 2 2 63" xfId="26645" xr:uid="{00000000-0005-0000-0000-000014680000}"/>
    <cellStyle name="40% - Accent6 2 2 63 2" xfId="26646" xr:uid="{00000000-0005-0000-0000-000015680000}"/>
    <cellStyle name="40% - Accent6 2 2 63 3" xfId="26647" xr:uid="{00000000-0005-0000-0000-000016680000}"/>
    <cellStyle name="40% - Accent6 2 2 64" xfId="26648" xr:uid="{00000000-0005-0000-0000-000017680000}"/>
    <cellStyle name="40% - Accent6 2 2 64 2" xfId="26649" xr:uid="{00000000-0005-0000-0000-000018680000}"/>
    <cellStyle name="40% - Accent6 2 2 64 3" xfId="26650" xr:uid="{00000000-0005-0000-0000-000019680000}"/>
    <cellStyle name="40% - Accent6 2 2 65" xfId="26651" xr:uid="{00000000-0005-0000-0000-00001A680000}"/>
    <cellStyle name="40% - Accent6 2 2 65 2" xfId="26652" xr:uid="{00000000-0005-0000-0000-00001B680000}"/>
    <cellStyle name="40% - Accent6 2 2 65 3" xfId="26653" xr:uid="{00000000-0005-0000-0000-00001C680000}"/>
    <cellStyle name="40% - Accent6 2 2 66" xfId="26654" xr:uid="{00000000-0005-0000-0000-00001D680000}"/>
    <cellStyle name="40% - Accent6 2 2 66 2" xfId="26655" xr:uid="{00000000-0005-0000-0000-00001E680000}"/>
    <cellStyle name="40% - Accent6 2 2 66 3" xfId="26656" xr:uid="{00000000-0005-0000-0000-00001F680000}"/>
    <cellStyle name="40% - Accent6 2 2 67" xfId="26657" xr:uid="{00000000-0005-0000-0000-000020680000}"/>
    <cellStyle name="40% - Accent6 2 2 67 2" xfId="26658" xr:uid="{00000000-0005-0000-0000-000021680000}"/>
    <cellStyle name="40% - Accent6 2 2 67 3" xfId="26659" xr:uid="{00000000-0005-0000-0000-000022680000}"/>
    <cellStyle name="40% - Accent6 2 2 68" xfId="26660" xr:uid="{00000000-0005-0000-0000-000023680000}"/>
    <cellStyle name="40% - Accent6 2 2 68 2" xfId="26661" xr:uid="{00000000-0005-0000-0000-000024680000}"/>
    <cellStyle name="40% - Accent6 2 2 68 3" xfId="26662" xr:uid="{00000000-0005-0000-0000-000025680000}"/>
    <cellStyle name="40% - Accent6 2 2 69" xfId="26663" xr:uid="{00000000-0005-0000-0000-000026680000}"/>
    <cellStyle name="40% - Accent6 2 2 69 2" xfId="26664" xr:uid="{00000000-0005-0000-0000-000027680000}"/>
    <cellStyle name="40% - Accent6 2 2 69 3" xfId="26665" xr:uid="{00000000-0005-0000-0000-000028680000}"/>
    <cellStyle name="40% - Accent6 2 2 7" xfId="26666" xr:uid="{00000000-0005-0000-0000-000029680000}"/>
    <cellStyle name="40% - Accent6 2 2 7 2" xfId="26667" xr:uid="{00000000-0005-0000-0000-00002A680000}"/>
    <cellStyle name="40% - Accent6 2 2 7 3" xfId="26668" xr:uid="{00000000-0005-0000-0000-00002B680000}"/>
    <cellStyle name="40% - Accent6 2 2 70" xfId="26669" xr:uid="{00000000-0005-0000-0000-00002C680000}"/>
    <cellStyle name="40% - Accent6 2 2 70 2" xfId="26670" xr:uid="{00000000-0005-0000-0000-00002D680000}"/>
    <cellStyle name="40% - Accent6 2 2 70 3" xfId="26671" xr:uid="{00000000-0005-0000-0000-00002E680000}"/>
    <cellStyle name="40% - Accent6 2 2 71" xfId="26672" xr:uid="{00000000-0005-0000-0000-00002F680000}"/>
    <cellStyle name="40% - Accent6 2 2 71 2" xfId="26673" xr:uid="{00000000-0005-0000-0000-000030680000}"/>
    <cellStyle name="40% - Accent6 2 2 71 3" xfId="26674" xr:uid="{00000000-0005-0000-0000-000031680000}"/>
    <cellStyle name="40% - Accent6 2 2 72" xfId="26675" xr:uid="{00000000-0005-0000-0000-000032680000}"/>
    <cellStyle name="40% - Accent6 2 2 72 2" xfId="26676" xr:uid="{00000000-0005-0000-0000-000033680000}"/>
    <cellStyle name="40% - Accent6 2 2 72 3" xfId="26677" xr:uid="{00000000-0005-0000-0000-000034680000}"/>
    <cellStyle name="40% - Accent6 2 2 73" xfId="26678" xr:uid="{00000000-0005-0000-0000-000035680000}"/>
    <cellStyle name="40% - Accent6 2 2 73 2" xfId="26679" xr:uid="{00000000-0005-0000-0000-000036680000}"/>
    <cellStyle name="40% - Accent6 2 2 73 3" xfId="26680" xr:uid="{00000000-0005-0000-0000-000037680000}"/>
    <cellStyle name="40% - Accent6 2 2 74" xfId="26681" xr:uid="{00000000-0005-0000-0000-000038680000}"/>
    <cellStyle name="40% - Accent6 2 2 74 2" xfId="26682" xr:uid="{00000000-0005-0000-0000-000039680000}"/>
    <cellStyle name="40% - Accent6 2 2 74 3" xfId="26683" xr:uid="{00000000-0005-0000-0000-00003A680000}"/>
    <cellStyle name="40% - Accent6 2 2 75" xfId="26684" xr:uid="{00000000-0005-0000-0000-00003B680000}"/>
    <cellStyle name="40% - Accent6 2 2 75 2" xfId="26685" xr:uid="{00000000-0005-0000-0000-00003C680000}"/>
    <cellStyle name="40% - Accent6 2 2 75 3" xfId="26686" xr:uid="{00000000-0005-0000-0000-00003D680000}"/>
    <cellStyle name="40% - Accent6 2 2 76" xfId="26687" xr:uid="{00000000-0005-0000-0000-00003E680000}"/>
    <cellStyle name="40% - Accent6 2 2 77" xfId="26688" xr:uid="{00000000-0005-0000-0000-00003F680000}"/>
    <cellStyle name="40% - Accent6 2 2 8" xfId="26689" xr:uid="{00000000-0005-0000-0000-000040680000}"/>
    <cellStyle name="40% - Accent6 2 2 8 2" xfId="26690" xr:uid="{00000000-0005-0000-0000-000041680000}"/>
    <cellStyle name="40% - Accent6 2 2 8 3" xfId="26691" xr:uid="{00000000-0005-0000-0000-000042680000}"/>
    <cellStyle name="40% - Accent6 2 2 9" xfId="26692" xr:uid="{00000000-0005-0000-0000-000043680000}"/>
    <cellStyle name="40% - Accent6 2 2 9 2" xfId="26693" xr:uid="{00000000-0005-0000-0000-000044680000}"/>
    <cellStyle name="40% - Accent6 2 2 9 3" xfId="26694" xr:uid="{00000000-0005-0000-0000-000045680000}"/>
    <cellStyle name="40% - Accent6 2 20" xfId="26695" xr:uid="{00000000-0005-0000-0000-000046680000}"/>
    <cellStyle name="40% - Accent6 2 20 2" xfId="26696" xr:uid="{00000000-0005-0000-0000-000047680000}"/>
    <cellStyle name="40% - Accent6 2 20 3" xfId="26697" xr:uid="{00000000-0005-0000-0000-000048680000}"/>
    <cellStyle name="40% - Accent6 2 21" xfId="26698" xr:uid="{00000000-0005-0000-0000-000049680000}"/>
    <cellStyle name="40% - Accent6 2 21 2" xfId="26699" xr:uid="{00000000-0005-0000-0000-00004A680000}"/>
    <cellStyle name="40% - Accent6 2 21 3" xfId="26700" xr:uid="{00000000-0005-0000-0000-00004B680000}"/>
    <cellStyle name="40% - Accent6 2 22" xfId="26701" xr:uid="{00000000-0005-0000-0000-00004C680000}"/>
    <cellStyle name="40% - Accent6 2 22 2" xfId="26702" xr:uid="{00000000-0005-0000-0000-00004D680000}"/>
    <cellStyle name="40% - Accent6 2 22 3" xfId="26703" xr:uid="{00000000-0005-0000-0000-00004E680000}"/>
    <cellStyle name="40% - Accent6 2 23" xfId="26704" xr:uid="{00000000-0005-0000-0000-00004F680000}"/>
    <cellStyle name="40% - Accent6 2 23 2" xfId="26705" xr:uid="{00000000-0005-0000-0000-000050680000}"/>
    <cellStyle name="40% - Accent6 2 23 3" xfId="26706" xr:uid="{00000000-0005-0000-0000-000051680000}"/>
    <cellStyle name="40% - Accent6 2 24" xfId="26707" xr:uid="{00000000-0005-0000-0000-000052680000}"/>
    <cellStyle name="40% - Accent6 2 24 2" xfId="26708" xr:uid="{00000000-0005-0000-0000-000053680000}"/>
    <cellStyle name="40% - Accent6 2 24 3" xfId="26709" xr:uid="{00000000-0005-0000-0000-000054680000}"/>
    <cellStyle name="40% - Accent6 2 25" xfId="26710" xr:uid="{00000000-0005-0000-0000-000055680000}"/>
    <cellStyle name="40% - Accent6 2 25 2" xfId="26711" xr:uid="{00000000-0005-0000-0000-000056680000}"/>
    <cellStyle name="40% - Accent6 2 25 3" xfId="26712" xr:uid="{00000000-0005-0000-0000-000057680000}"/>
    <cellStyle name="40% - Accent6 2 26" xfId="26713" xr:uid="{00000000-0005-0000-0000-000058680000}"/>
    <cellStyle name="40% - Accent6 2 26 2" xfId="26714" xr:uid="{00000000-0005-0000-0000-000059680000}"/>
    <cellStyle name="40% - Accent6 2 26 3" xfId="26715" xr:uid="{00000000-0005-0000-0000-00005A680000}"/>
    <cellStyle name="40% - Accent6 2 27" xfId="26716" xr:uid="{00000000-0005-0000-0000-00005B680000}"/>
    <cellStyle name="40% - Accent6 2 27 2" xfId="26717" xr:uid="{00000000-0005-0000-0000-00005C680000}"/>
    <cellStyle name="40% - Accent6 2 27 3" xfId="26718" xr:uid="{00000000-0005-0000-0000-00005D680000}"/>
    <cellStyle name="40% - Accent6 2 28" xfId="26719" xr:uid="{00000000-0005-0000-0000-00005E680000}"/>
    <cellStyle name="40% - Accent6 2 28 2" xfId="26720" xr:uid="{00000000-0005-0000-0000-00005F680000}"/>
    <cellStyle name="40% - Accent6 2 28 3" xfId="26721" xr:uid="{00000000-0005-0000-0000-000060680000}"/>
    <cellStyle name="40% - Accent6 2 29" xfId="26722" xr:uid="{00000000-0005-0000-0000-000061680000}"/>
    <cellStyle name="40% - Accent6 2 29 2" xfId="26723" xr:uid="{00000000-0005-0000-0000-000062680000}"/>
    <cellStyle name="40% - Accent6 2 29 3" xfId="26724" xr:uid="{00000000-0005-0000-0000-000063680000}"/>
    <cellStyle name="40% - Accent6 2 3" xfId="26725" xr:uid="{00000000-0005-0000-0000-000064680000}"/>
    <cellStyle name="40% - Accent6 2 3 2" xfId="26726" xr:uid="{00000000-0005-0000-0000-000065680000}"/>
    <cellStyle name="40% - Accent6 2 3 3" xfId="26727" xr:uid="{00000000-0005-0000-0000-000066680000}"/>
    <cellStyle name="40% - Accent6 2 30" xfId="26728" xr:uid="{00000000-0005-0000-0000-000067680000}"/>
    <cellStyle name="40% - Accent6 2 30 2" xfId="26729" xr:uid="{00000000-0005-0000-0000-000068680000}"/>
    <cellStyle name="40% - Accent6 2 30 3" xfId="26730" xr:uid="{00000000-0005-0000-0000-000069680000}"/>
    <cellStyle name="40% - Accent6 2 31" xfId="26731" xr:uid="{00000000-0005-0000-0000-00006A680000}"/>
    <cellStyle name="40% - Accent6 2 31 2" xfId="26732" xr:uid="{00000000-0005-0000-0000-00006B680000}"/>
    <cellStyle name="40% - Accent6 2 31 3" xfId="26733" xr:uid="{00000000-0005-0000-0000-00006C680000}"/>
    <cellStyle name="40% - Accent6 2 32" xfId="26734" xr:uid="{00000000-0005-0000-0000-00006D680000}"/>
    <cellStyle name="40% - Accent6 2 32 2" xfId="26735" xr:uid="{00000000-0005-0000-0000-00006E680000}"/>
    <cellStyle name="40% - Accent6 2 32 3" xfId="26736" xr:uid="{00000000-0005-0000-0000-00006F680000}"/>
    <cellStyle name="40% - Accent6 2 33" xfId="26737" xr:uid="{00000000-0005-0000-0000-000070680000}"/>
    <cellStyle name="40% - Accent6 2 33 2" xfId="26738" xr:uid="{00000000-0005-0000-0000-000071680000}"/>
    <cellStyle name="40% - Accent6 2 33 3" xfId="26739" xr:uid="{00000000-0005-0000-0000-000072680000}"/>
    <cellStyle name="40% - Accent6 2 34" xfId="26740" xr:uid="{00000000-0005-0000-0000-000073680000}"/>
    <cellStyle name="40% - Accent6 2 34 2" xfId="26741" xr:uid="{00000000-0005-0000-0000-000074680000}"/>
    <cellStyle name="40% - Accent6 2 34 3" xfId="26742" xr:uid="{00000000-0005-0000-0000-000075680000}"/>
    <cellStyle name="40% - Accent6 2 35" xfId="26743" xr:uid="{00000000-0005-0000-0000-000076680000}"/>
    <cellStyle name="40% - Accent6 2 35 2" xfId="26744" xr:uid="{00000000-0005-0000-0000-000077680000}"/>
    <cellStyle name="40% - Accent6 2 35 3" xfId="26745" xr:uid="{00000000-0005-0000-0000-000078680000}"/>
    <cellStyle name="40% - Accent6 2 36" xfId="26746" xr:uid="{00000000-0005-0000-0000-000079680000}"/>
    <cellStyle name="40% - Accent6 2 36 2" xfId="26747" xr:uid="{00000000-0005-0000-0000-00007A680000}"/>
    <cellStyle name="40% - Accent6 2 36 3" xfId="26748" xr:uid="{00000000-0005-0000-0000-00007B680000}"/>
    <cellStyle name="40% - Accent6 2 37" xfId="26749" xr:uid="{00000000-0005-0000-0000-00007C680000}"/>
    <cellStyle name="40% - Accent6 2 37 2" xfId="26750" xr:uid="{00000000-0005-0000-0000-00007D680000}"/>
    <cellStyle name="40% - Accent6 2 37 3" xfId="26751" xr:uid="{00000000-0005-0000-0000-00007E680000}"/>
    <cellStyle name="40% - Accent6 2 38" xfId="26752" xr:uid="{00000000-0005-0000-0000-00007F680000}"/>
    <cellStyle name="40% - Accent6 2 38 2" xfId="26753" xr:uid="{00000000-0005-0000-0000-000080680000}"/>
    <cellStyle name="40% - Accent6 2 38 3" xfId="26754" xr:uid="{00000000-0005-0000-0000-000081680000}"/>
    <cellStyle name="40% - Accent6 2 39" xfId="26755" xr:uid="{00000000-0005-0000-0000-000082680000}"/>
    <cellStyle name="40% - Accent6 2 39 2" xfId="26756" xr:uid="{00000000-0005-0000-0000-000083680000}"/>
    <cellStyle name="40% - Accent6 2 39 3" xfId="26757" xr:uid="{00000000-0005-0000-0000-000084680000}"/>
    <cellStyle name="40% - Accent6 2 4" xfId="26758" xr:uid="{00000000-0005-0000-0000-000085680000}"/>
    <cellStyle name="40% - Accent6 2 4 2" xfId="26759" xr:uid="{00000000-0005-0000-0000-000086680000}"/>
    <cellStyle name="40% - Accent6 2 4 3" xfId="26760" xr:uid="{00000000-0005-0000-0000-000087680000}"/>
    <cellStyle name="40% - Accent6 2 40" xfId="26761" xr:uid="{00000000-0005-0000-0000-000088680000}"/>
    <cellStyle name="40% - Accent6 2 40 2" xfId="26762" xr:uid="{00000000-0005-0000-0000-000089680000}"/>
    <cellStyle name="40% - Accent6 2 40 3" xfId="26763" xr:uid="{00000000-0005-0000-0000-00008A680000}"/>
    <cellStyle name="40% - Accent6 2 41" xfId="26764" xr:uid="{00000000-0005-0000-0000-00008B680000}"/>
    <cellStyle name="40% - Accent6 2 41 2" xfId="26765" xr:uid="{00000000-0005-0000-0000-00008C680000}"/>
    <cellStyle name="40% - Accent6 2 41 3" xfId="26766" xr:uid="{00000000-0005-0000-0000-00008D680000}"/>
    <cellStyle name="40% - Accent6 2 42" xfId="26767" xr:uid="{00000000-0005-0000-0000-00008E680000}"/>
    <cellStyle name="40% - Accent6 2 42 2" xfId="26768" xr:uid="{00000000-0005-0000-0000-00008F680000}"/>
    <cellStyle name="40% - Accent6 2 42 3" xfId="26769" xr:uid="{00000000-0005-0000-0000-000090680000}"/>
    <cellStyle name="40% - Accent6 2 43" xfId="26770" xr:uid="{00000000-0005-0000-0000-000091680000}"/>
    <cellStyle name="40% - Accent6 2 43 2" xfId="26771" xr:uid="{00000000-0005-0000-0000-000092680000}"/>
    <cellStyle name="40% - Accent6 2 43 3" xfId="26772" xr:uid="{00000000-0005-0000-0000-000093680000}"/>
    <cellStyle name="40% - Accent6 2 44" xfId="26773" xr:uid="{00000000-0005-0000-0000-000094680000}"/>
    <cellStyle name="40% - Accent6 2 44 2" xfId="26774" xr:uid="{00000000-0005-0000-0000-000095680000}"/>
    <cellStyle name="40% - Accent6 2 44 3" xfId="26775" xr:uid="{00000000-0005-0000-0000-000096680000}"/>
    <cellStyle name="40% - Accent6 2 45" xfId="26776" xr:uid="{00000000-0005-0000-0000-000097680000}"/>
    <cellStyle name="40% - Accent6 2 45 2" xfId="26777" xr:uid="{00000000-0005-0000-0000-000098680000}"/>
    <cellStyle name="40% - Accent6 2 45 3" xfId="26778" xr:uid="{00000000-0005-0000-0000-000099680000}"/>
    <cellStyle name="40% - Accent6 2 46" xfId="26779" xr:uid="{00000000-0005-0000-0000-00009A680000}"/>
    <cellStyle name="40% - Accent6 2 46 2" xfId="26780" xr:uid="{00000000-0005-0000-0000-00009B680000}"/>
    <cellStyle name="40% - Accent6 2 46 3" xfId="26781" xr:uid="{00000000-0005-0000-0000-00009C680000}"/>
    <cellStyle name="40% - Accent6 2 47" xfId="26782" xr:uid="{00000000-0005-0000-0000-00009D680000}"/>
    <cellStyle name="40% - Accent6 2 47 2" xfId="26783" xr:uid="{00000000-0005-0000-0000-00009E680000}"/>
    <cellStyle name="40% - Accent6 2 47 3" xfId="26784" xr:uid="{00000000-0005-0000-0000-00009F680000}"/>
    <cellStyle name="40% - Accent6 2 48" xfId="26785" xr:uid="{00000000-0005-0000-0000-0000A0680000}"/>
    <cellStyle name="40% - Accent6 2 48 2" xfId="26786" xr:uid="{00000000-0005-0000-0000-0000A1680000}"/>
    <cellStyle name="40% - Accent6 2 48 3" xfId="26787" xr:uid="{00000000-0005-0000-0000-0000A2680000}"/>
    <cellStyle name="40% - Accent6 2 49" xfId="26788" xr:uid="{00000000-0005-0000-0000-0000A3680000}"/>
    <cellStyle name="40% - Accent6 2 49 2" xfId="26789" xr:uid="{00000000-0005-0000-0000-0000A4680000}"/>
    <cellStyle name="40% - Accent6 2 49 3" xfId="26790" xr:uid="{00000000-0005-0000-0000-0000A5680000}"/>
    <cellStyle name="40% - Accent6 2 5" xfId="26791" xr:uid="{00000000-0005-0000-0000-0000A6680000}"/>
    <cellStyle name="40% - Accent6 2 5 2" xfId="26792" xr:uid="{00000000-0005-0000-0000-0000A7680000}"/>
    <cellStyle name="40% - Accent6 2 5 3" xfId="26793" xr:uid="{00000000-0005-0000-0000-0000A8680000}"/>
    <cellStyle name="40% - Accent6 2 50" xfId="26794" xr:uid="{00000000-0005-0000-0000-0000A9680000}"/>
    <cellStyle name="40% - Accent6 2 50 2" xfId="26795" xr:uid="{00000000-0005-0000-0000-0000AA680000}"/>
    <cellStyle name="40% - Accent6 2 50 3" xfId="26796" xr:uid="{00000000-0005-0000-0000-0000AB680000}"/>
    <cellStyle name="40% - Accent6 2 51" xfId="26797" xr:uid="{00000000-0005-0000-0000-0000AC680000}"/>
    <cellStyle name="40% - Accent6 2 51 2" xfId="26798" xr:uid="{00000000-0005-0000-0000-0000AD680000}"/>
    <cellStyle name="40% - Accent6 2 51 3" xfId="26799" xr:uid="{00000000-0005-0000-0000-0000AE680000}"/>
    <cellStyle name="40% - Accent6 2 52" xfId="26800" xr:uid="{00000000-0005-0000-0000-0000AF680000}"/>
    <cellStyle name="40% - Accent6 2 52 2" xfId="26801" xr:uid="{00000000-0005-0000-0000-0000B0680000}"/>
    <cellStyle name="40% - Accent6 2 52 3" xfId="26802" xr:uid="{00000000-0005-0000-0000-0000B1680000}"/>
    <cellStyle name="40% - Accent6 2 53" xfId="26803" xr:uid="{00000000-0005-0000-0000-0000B2680000}"/>
    <cellStyle name="40% - Accent6 2 53 2" xfId="26804" xr:uid="{00000000-0005-0000-0000-0000B3680000}"/>
    <cellStyle name="40% - Accent6 2 53 3" xfId="26805" xr:uid="{00000000-0005-0000-0000-0000B4680000}"/>
    <cellStyle name="40% - Accent6 2 54" xfId="26806" xr:uid="{00000000-0005-0000-0000-0000B5680000}"/>
    <cellStyle name="40% - Accent6 2 54 2" xfId="26807" xr:uid="{00000000-0005-0000-0000-0000B6680000}"/>
    <cellStyle name="40% - Accent6 2 54 3" xfId="26808" xr:uid="{00000000-0005-0000-0000-0000B7680000}"/>
    <cellStyle name="40% - Accent6 2 55" xfId="26809" xr:uid="{00000000-0005-0000-0000-0000B8680000}"/>
    <cellStyle name="40% - Accent6 2 55 2" xfId="26810" xr:uid="{00000000-0005-0000-0000-0000B9680000}"/>
    <cellStyle name="40% - Accent6 2 55 3" xfId="26811" xr:uid="{00000000-0005-0000-0000-0000BA680000}"/>
    <cellStyle name="40% - Accent6 2 56" xfId="26812" xr:uid="{00000000-0005-0000-0000-0000BB680000}"/>
    <cellStyle name="40% - Accent6 2 56 2" xfId="26813" xr:uid="{00000000-0005-0000-0000-0000BC680000}"/>
    <cellStyle name="40% - Accent6 2 56 3" xfId="26814" xr:uid="{00000000-0005-0000-0000-0000BD680000}"/>
    <cellStyle name="40% - Accent6 2 57" xfId="26815" xr:uid="{00000000-0005-0000-0000-0000BE680000}"/>
    <cellStyle name="40% - Accent6 2 57 2" xfId="26816" xr:uid="{00000000-0005-0000-0000-0000BF680000}"/>
    <cellStyle name="40% - Accent6 2 57 3" xfId="26817" xr:uid="{00000000-0005-0000-0000-0000C0680000}"/>
    <cellStyle name="40% - Accent6 2 58" xfId="26818" xr:uid="{00000000-0005-0000-0000-0000C1680000}"/>
    <cellStyle name="40% - Accent6 2 58 2" xfId="26819" xr:uid="{00000000-0005-0000-0000-0000C2680000}"/>
    <cellStyle name="40% - Accent6 2 58 3" xfId="26820" xr:uid="{00000000-0005-0000-0000-0000C3680000}"/>
    <cellStyle name="40% - Accent6 2 59" xfId="26821" xr:uid="{00000000-0005-0000-0000-0000C4680000}"/>
    <cellStyle name="40% - Accent6 2 59 2" xfId="26822" xr:uid="{00000000-0005-0000-0000-0000C5680000}"/>
    <cellStyle name="40% - Accent6 2 59 3" xfId="26823" xr:uid="{00000000-0005-0000-0000-0000C6680000}"/>
    <cellStyle name="40% - Accent6 2 6" xfId="26824" xr:uid="{00000000-0005-0000-0000-0000C7680000}"/>
    <cellStyle name="40% - Accent6 2 6 2" xfId="26825" xr:uid="{00000000-0005-0000-0000-0000C8680000}"/>
    <cellStyle name="40% - Accent6 2 6 3" xfId="26826" xr:uid="{00000000-0005-0000-0000-0000C9680000}"/>
    <cellStyle name="40% - Accent6 2 60" xfId="26827" xr:uid="{00000000-0005-0000-0000-0000CA680000}"/>
    <cellStyle name="40% - Accent6 2 60 2" xfId="26828" xr:uid="{00000000-0005-0000-0000-0000CB680000}"/>
    <cellStyle name="40% - Accent6 2 60 3" xfId="26829" xr:uid="{00000000-0005-0000-0000-0000CC680000}"/>
    <cellStyle name="40% - Accent6 2 61" xfId="26830" xr:uid="{00000000-0005-0000-0000-0000CD680000}"/>
    <cellStyle name="40% - Accent6 2 61 2" xfId="26831" xr:uid="{00000000-0005-0000-0000-0000CE680000}"/>
    <cellStyle name="40% - Accent6 2 61 3" xfId="26832" xr:uid="{00000000-0005-0000-0000-0000CF680000}"/>
    <cellStyle name="40% - Accent6 2 62" xfId="26833" xr:uid="{00000000-0005-0000-0000-0000D0680000}"/>
    <cellStyle name="40% - Accent6 2 62 2" xfId="26834" xr:uid="{00000000-0005-0000-0000-0000D1680000}"/>
    <cellStyle name="40% - Accent6 2 62 3" xfId="26835" xr:uid="{00000000-0005-0000-0000-0000D2680000}"/>
    <cellStyle name="40% - Accent6 2 63" xfId="26836" xr:uid="{00000000-0005-0000-0000-0000D3680000}"/>
    <cellStyle name="40% - Accent6 2 63 2" xfId="26837" xr:uid="{00000000-0005-0000-0000-0000D4680000}"/>
    <cellStyle name="40% - Accent6 2 63 3" xfId="26838" xr:uid="{00000000-0005-0000-0000-0000D5680000}"/>
    <cellStyle name="40% - Accent6 2 64" xfId="26839" xr:uid="{00000000-0005-0000-0000-0000D6680000}"/>
    <cellStyle name="40% - Accent6 2 64 2" xfId="26840" xr:uid="{00000000-0005-0000-0000-0000D7680000}"/>
    <cellStyle name="40% - Accent6 2 64 3" xfId="26841" xr:uid="{00000000-0005-0000-0000-0000D8680000}"/>
    <cellStyle name="40% - Accent6 2 65" xfId="26842" xr:uid="{00000000-0005-0000-0000-0000D9680000}"/>
    <cellStyle name="40% - Accent6 2 65 2" xfId="26843" xr:uid="{00000000-0005-0000-0000-0000DA680000}"/>
    <cellStyle name="40% - Accent6 2 65 3" xfId="26844" xr:uid="{00000000-0005-0000-0000-0000DB680000}"/>
    <cellStyle name="40% - Accent6 2 66" xfId="26845" xr:uid="{00000000-0005-0000-0000-0000DC680000}"/>
    <cellStyle name="40% - Accent6 2 66 2" xfId="26846" xr:uid="{00000000-0005-0000-0000-0000DD680000}"/>
    <cellStyle name="40% - Accent6 2 66 3" xfId="26847" xr:uid="{00000000-0005-0000-0000-0000DE680000}"/>
    <cellStyle name="40% - Accent6 2 67" xfId="26848" xr:uid="{00000000-0005-0000-0000-0000DF680000}"/>
    <cellStyle name="40% - Accent6 2 67 2" xfId="26849" xr:uid="{00000000-0005-0000-0000-0000E0680000}"/>
    <cellStyle name="40% - Accent6 2 67 3" xfId="26850" xr:uid="{00000000-0005-0000-0000-0000E1680000}"/>
    <cellStyle name="40% - Accent6 2 68" xfId="26851" xr:uid="{00000000-0005-0000-0000-0000E2680000}"/>
    <cellStyle name="40% - Accent6 2 68 2" xfId="26852" xr:uid="{00000000-0005-0000-0000-0000E3680000}"/>
    <cellStyle name="40% - Accent6 2 68 3" xfId="26853" xr:uid="{00000000-0005-0000-0000-0000E4680000}"/>
    <cellStyle name="40% - Accent6 2 69" xfId="26854" xr:uid="{00000000-0005-0000-0000-0000E5680000}"/>
    <cellStyle name="40% - Accent6 2 69 2" xfId="26855" xr:uid="{00000000-0005-0000-0000-0000E6680000}"/>
    <cellStyle name="40% - Accent6 2 69 3" xfId="26856" xr:uid="{00000000-0005-0000-0000-0000E7680000}"/>
    <cellStyle name="40% - Accent6 2 7" xfId="26857" xr:uid="{00000000-0005-0000-0000-0000E8680000}"/>
    <cellStyle name="40% - Accent6 2 7 2" xfId="26858" xr:uid="{00000000-0005-0000-0000-0000E9680000}"/>
    <cellStyle name="40% - Accent6 2 7 3" xfId="26859" xr:uid="{00000000-0005-0000-0000-0000EA680000}"/>
    <cellStyle name="40% - Accent6 2 70" xfId="26860" xr:uid="{00000000-0005-0000-0000-0000EB680000}"/>
    <cellStyle name="40% - Accent6 2 70 2" xfId="26861" xr:uid="{00000000-0005-0000-0000-0000EC680000}"/>
    <cellStyle name="40% - Accent6 2 70 3" xfId="26862" xr:uid="{00000000-0005-0000-0000-0000ED680000}"/>
    <cellStyle name="40% - Accent6 2 71" xfId="26863" xr:uid="{00000000-0005-0000-0000-0000EE680000}"/>
    <cellStyle name="40% - Accent6 2 71 2" xfId="26864" xr:uid="{00000000-0005-0000-0000-0000EF680000}"/>
    <cellStyle name="40% - Accent6 2 71 3" xfId="26865" xr:uid="{00000000-0005-0000-0000-0000F0680000}"/>
    <cellStyle name="40% - Accent6 2 72" xfId="26866" xr:uid="{00000000-0005-0000-0000-0000F1680000}"/>
    <cellStyle name="40% - Accent6 2 72 2" xfId="26867" xr:uid="{00000000-0005-0000-0000-0000F2680000}"/>
    <cellStyle name="40% - Accent6 2 72 3" xfId="26868" xr:uid="{00000000-0005-0000-0000-0000F3680000}"/>
    <cellStyle name="40% - Accent6 2 73" xfId="26869" xr:uid="{00000000-0005-0000-0000-0000F4680000}"/>
    <cellStyle name="40% - Accent6 2 73 2" xfId="26870" xr:uid="{00000000-0005-0000-0000-0000F5680000}"/>
    <cellStyle name="40% - Accent6 2 73 3" xfId="26871" xr:uid="{00000000-0005-0000-0000-0000F6680000}"/>
    <cellStyle name="40% - Accent6 2 74" xfId="26872" xr:uid="{00000000-0005-0000-0000-0000F7680000}"/>
    <cellStyle name="40% - Accent6 2 74 2" xfId="26873" xr:uid="{00000000-0005-0000-0000-0000F8680000}"/>
    <cellStyle name="40% - Accent6 2 74 3" xfId="26874" xr:uid="{00000000-0005-0000-0000-0000F9680000}"/>
    <cellStyle name="40% - Accent6 2 75" xfId="26875" xr:uid="{00000000-0005-0000-0000-0000FA680000}"/>
    <cellStyle name="40% - Accent6 2 75 2" xfId="26876" xr:uid="{00000000-0005-0000-0000-0000FB680000}"/>
    <cellStyle name="40% - Accent6 2 75 3" xfId="26877" xr:uid="{00000000-0005-0000-0000-0000FC680000}"/>
    <cellStyle name="40% - Accent6 2 76" xfId="26878" xr:uid="{00000000-0005-0000-0000-0000FD680000}"/>
    <cellStyle name="40% - Accent6 2 76 2" xfId="26879" xr:uid="{00000000-0005-0000-0000-0000FE680000}"/>
    <cellStyle name="40% - Accent6 2 76 3" xfId="26880" xr:uid="{00000000-0005-0000-0000-0000FF680000}"/>
    <cellStyle name="40% - Accent6 2 77" xfId="26881" xr:uid="{00000000-0005-0000-0000-000000690000}"/>
    <cellStyle name="40% - Accent6 2 78" xfId="26882" xr:uid="{00000000-0005-0000-0000-000001690000}"/>
    <cellStyle name="40% - Accent6 2 8" xfId="26883" xr:uid="{00000000-0005-0000-0000-000002690000}"/>
    <cellStyle name="40% - Accent6 2 8 2" xfId="26884" xr:uid="{00000000-0005-0000-0000-000003690000}"/>
    <cellStyle name="40% - Accent6 2 8 3" xfId="26885" xr:uid="{00000000-0005-0000-0000-000004690000}"/>
    <cellStyle name="40% - Accent6 2 9" xfId="26886" xr:uid="{00000000-0005-0000-0000-000005690000}"/>
    <cellStyle name="40% - Accent6 2 9 2" xfId="26887" xr:uid="{00000000-0005-0000-0000-000006690000}"/>
    <cellStyle name="40% - Accent6 2 9 3" xfId="26888" xr:uid="{00000000-0005-0000-0000-000007690000}"/>
    <cellStyle name="60% - Accent1 2" xfId="26889" xr:uid="{00000000-0005-0000-0000-000008690000}"/>
    <cellStyle name="60% - Accent1 2 10" xfId="26890" xr:uid="{00000000-0005-0000-0000-000009690000}"/>
    <cellStyle name="60% - Accent1 2 11" xfId="26891" xr:uid="{00000000-0005-0000-0000-00000A690000}"/>
    <cellStyle name="60% - Accent1 2 12" xfId="26892" xr:uid="{00000000-0005-0000-0000-00000B690000}"/>
    <cellStyle name="60% - Accent1 2 13" xfId="26893" xr:uid="{00000000-0005-0000-0000-00000C690000}"/>
    <cellStyle name="60% - Accent1 2 14" xfId="26894" xr:uid="{00000000-0005-0000-0000-00000D690000}"/>
    <cellStyle name="60% - Accent1 2 15" xfId="26895" xr:uid="{00000000-0005-0000-0000-00000E690000}"/>
    <cellStyle name="60% - Accent1 2 16" xfId="26896" xr:uid="{00000000-0005-0000-0000-00000F690000}"/>
    <cellStyle name="60% - Accent1 2 17" xfId="26897" xr:uid="{00000000-0005-0000-0000-000010690000}"/>
    <cellStyle name="60% - Accent1 2 18" xfId="26898" xr:uid="{00000000-0005-0000-0000-000011690000}"/>
    <cellStyle name="60% - Accent1 2 19" xfId="26899" xr:uid="{00000000-0005-0000-0000-000012690000}"/>
    <cellStyle name="60% - Accent1 2 2" xfId="26900" xr:uid="{00000000-0005-0000-0000-000013690000}"/>
    <cellStyle name="60% - Accent1 2 20" xfId="26901" xr:uid="{00000000-0005-0000-0000-000014690000}"/>
    <cellStyle name="60% - Accent1 2 21" xfId="26902" xr:uid="{00000000-0005-0000-0000-000015690000}"/>
    <cellStyle name="60% - Accent1 2 22" xfId="26903" xr:uid="{00000000-0005-0000-0000-000016690000}"/>
    <cellStyle name="60% - Accent1 2 23" xfId="26904" xr:uid="{00000000-0005-0000-0000-000017690000}"/>
    <cellStyle name="60% - Accent1 2 24" xfId="26905" xr:uid="{00000000-0005-0000-0000-000018690000}"/>
    <cellStyle name="60% - Accent1 2 25" xfId="26906" xr:uid="{00000000-0005-0000-0000-000019690000}"/>
    <cellStyle name="60% - Accent1 2 26" xfId="26907" xr:uid="{00000000-0005-0000-0000-00001A690000}"/>
    <cellStyle name="60% - Accent1 2 27" xfId="26908" xr:uid="{00000000-0005-0000-0000-00001B690000}"/>
    <cellStyle name="60% - Accent1 2 28" xfId="26909" xr:uid="{00000000-0005-0000-0000-00001C690000}"/>
    <cellStyle name="60% - Accent1 2 29" xfId="26910" xr:uid="{00000000-0005-0000-0000-00001D690000}"/>
    <cellStyle name="60% - Accent1 2 3" xfId="26911" xr:uid="{00000000-0005-0000-0000-00001E690000}"/>
    <cellStyle name="60% - Accent1 2 30" xfId="26912" xr:uid="{00000000-0005-0000-0000-00001F690000}"/>
    <cellStyle name="60% - Accent1 2 31" xfId="26913" xr:uid="{00000000-0005-0000-0000-000020690000}"/>
    <cellStyle name="60% - Accent1 2 32" xfId="26914" xr:uid="{00000000-0005-0000-0000-000021690000}"/>
    <cellStyle name="60% - Accent1 2 33" xfId="26915" xr:uid="{00000000-0005-0000-0000-000022690000}"/>
    <cellStyle name="60% - Accent1 2 34" xfId="26916" xr:uid="{00000000-0005-0000-0000-000023690000}"/>
    <cellStyle name="60% - Accent1 2 35" xfId="26917" xr:uid="{00000000-0005-0000-0000-000024690000}"/>
    <cellStyle name="60% - Accent1 2 36" xfId="26918" xr:uid="{00000000-0005-0000-0000-000025690000}"/>
    <cellStyle name="60% - Accent1 2 37" xfId="26919" xr:uid="{00000000-0005-0000-0000-000026690000}"/>
    <cellStyle name="60% - Accent1 2 38" xfId="26920" xr:uid="{00000000-0005-0000-0000-000027690000}"/>
    <cellStyle name="60% - Accent1 2 39" xfId="26921" xr:uid="{00000000-0005-0000-0000-000028690000}"/>
    <cellStyle name="60% - Accent1 2 4" xfId="26922" xr:uid="{00000000-0005-0000-0000-000029690000}"/>
    <cellStyle name="60% - Accent1 2 40" xfId="26923" xr:uid="{00000000-0005-0000-0000-00002A690000}"/>
    <cellStyle name="60% - Accent1 2 41" xfId="26924" xr:uid="{00000000-0005-0000-0000-00002B690000}"/>
    <cellStyle name="60% - Accent1 2 42" xfId="26925" xr:uid="{00000000-0005-0000-0000-00002C690000}"/>
    <cellStyle name="60% - Accent1 2 43" xfId="26926" xr:uid="{00000000-0005-0000-0000-00002D690000}"/>
    <cellStyle name="60% - Accent1 2 44" xfId="26927" xr:uid="{00000000-0005-0000-0000-00002E690000}"/>
    <cellStyle name="60% - Accent1 2 45" xfId="26928" xr:uid="{00000000-0005-0000-0000-00002F690000}"/>
    <cellStyle name="60% - Accent1 2 46" xfId="26929" xr:uid="{00000000-0005-0000-0000-000030690000}"/>
    <cellStyle name="60% - Accent1 2 47" xfId="26930" xr:uid="{00000000-0005-0000-0000-000031690000}"/>
    <cellStyle name="60% - Accent1 2 48" xfId="26931" xr:uid="{00000000-0005-0000-0000-000032690000}"/>
    <cellStyle name="60% - Accent1 2 49" xfId="26932" xr:uid="{00000000-0005-0000-0000-000033690000}"/>
    <cellStyle name="60% - Accent1 2 5" xfId="26933" xr:uid="{00000000-0005-0000-0000-000034690000}"/>
    <cellStyle name="60% - Accent1 2 50" xfId="26934" xr:uid="{00000000-0005-0000-0000-000035690000}"/>
    <cellStyle name="60% - Accent1 2 51" xfId="26935" xr:uid="{00000000-0005-0000-0000-000036690000}"/>
    <cellStyle name="60% - Accent1 2 52" xfId="26936" xr:uid="{00000000-0005-0000-0000-000037690000}"/>
    <cellStyle name="60% - Accent1 2 53" xfId="26937" xr:uid="{00000000-0005-0000-0000-000038690000}"/>
    <cellStyle name="60% - Accent1 2 54" xfId="26938" xr:uid="{00000000-0005-0000-0000-000039690000}"/>
    <cellStyle name="60% - Accent1 2 55" xfId="26939" xr:uid="{00000000-0005-0000-0000-00003A690000}"/>
    <cellStyle name="60% - Accent1 2 56" xfId="26940" xr:uid="{00000000-0005-0000-0000-00003B690000}"/>
    <cellStyle name="60% - Accent1 2 57" xfId="26941" xr:uid="{00000000-0005-0000-0000-00003C690000}"/>
    <cellStyle name="60% - Accent1 2 58" xfId="26942" xr:uid="{00000000-0005-0000-0000-00003D690000}"/>
    <cellStyle name="60% - Accent1 2 59" xfId="26943" xr:uid="{00000000-0005-0000-0000-00003E690000}"/>
    <cellStyle name="60% - Accent1 2 6" xfId="26944" xr:uid="{00000000-0005-0000-0000-00003F690000}"/>
    <cellStyle name="60% - Accent1 2 60" xfId="26945" xr:uid="{00000000-0005-0000-0000-000040690000}"/>
    <cellStyle name="60% - Accent1 2 61" xfId="26946" xr:uid="{00000000-0005-0000-0000-000041690000}"/>
    <cellStyle name="60% - Accent1 2 62" xfId="26947" xr:uid="{00000000-0005-0000-0000-000042690000}"/>
    <cellStyle name="60% - Accent1 2 63" xfId="26948" xr:uid="{00000000-0005-0000-0000-000043690000}"/>
    <cellStyle name="60% - Accent1 2 64" xfId="26949" xr:uid="{00000000-0005-0000-0000-000044690000}"/>
    <cellStyle name="60% - Accent1 2 65" xfId="26950" xr:uid="{00000000-0005-0000-0000-000045690000}"/>
    <cellStyle name="60% - Accent1 2 66" xfId="26951" xr:uid="{00000000-0005-0000-0000-000046690000}"/>
    <cellStyle name="60% - Accent1 2 67" xfId="26952" xr:uid="{00000000-0005-0000-0000-000047690000}"/>
    <cellStyle name="60% - Accent1 2 68" xfId="26953" xr:uid="{00000000-0005-0000-0000-000048690000}"/>
    <cellStyle name="60% - Accent1 2 69" xfId="26954" xr:uid="{00000000-0005-0000-0000-000049690000}"/>
    <cellStyle name="60% - Accent1 2 7" xfId="26955" xr:uid="{00000000-0005-0000-0000-00004A690000}"/>
    <cellStyle name="60% - Accent1 2 70" xfId="26956" xr:uid="{00000000-0005-0000-0000-00004B690000}"/>
    <cellStyle name="60% - Accent1 2 71" xfId="26957" xr:uid="{00000000-0005-0000-0000-00004C690000}"/>
    <cellStyle name="60% - Accent1 2 72" xfId="26958" xr:uid="{00000000-0005-0000-0000-00004D690000}"/>
    <cellStyle name="60% - Accent1 2 73" xfId="26959" xr:uid="{00000000-0005-0000-0000-00004E690000}"/>
    <cellStyle name="60% - Accent1 2 74" xfId="26960" xr:uid="{00000000-0005-0000-0000-00004F690000}"/>
    <cellStyle name="60% - Accent1 2 75" xfId="26961" xr:uid="{00000000-0005-0000-0000-000050690000}"/>
    <cellStyle name="60% - Accent1 2 76" xfId="26962" xr:uid="{00000000-0005-0000-0000-000051690000}"/>
    <cellStyle name="60% - Accent1 2 8" xfId="26963" xr:uid="{00000000-0005-0000-0000-000052690000}"/>
    <cellStyle name="60% - Accent1 2 9" xfId="26964" xr:uid="{00000000-0005-0000-0000-000053690000}"/>
    <cellStyle name="60% - Accent2 2" xfId="26965" xr:uid="{00000000-0005-0000-0000-000054690000}"/>
    <cellStyle name="60% - Accent2 2 10" xfId="26966" xr:uid="{00000000-0005-0000-0000-000055690000}"/>
    <cellStyle name="60% - Accent2 2 11" xfId="26967" xr:uid="{00000000-0005-0000-0000-000056690000}"/>
    <cellStyle name="60% - Accent2 2 12" xfId="26968" xr:uid="{00000000-0005-0000-0000-000057690000}"/>
    <cellStyle name="60% - Accent2 2 13" xfId="26969" xr:uid="{00000000-0005-0000-0000-000058690000}"/>
    <cellStyle name="60% - Accent2 2 14" xfId="26970" xr:uid="{00000000-0005-0000-0000-000059690000}"/>
    <cellStyle name="60% - Accent2 2 15" xfId="26971" xr:uid="{00000000-0005-0000-0000-00005A690000}"/>
    <cellStyle name="60% - Accent2 2 16" xfId="26972" xr:uid="{00000000-0005-0000-0000-00005B690000}"/>
    <cellStyle name="60% - Accent2 2 17" xfId="26973" xr:uid="{00000000-0005-0000-0000-00005C690000}"/>
    <cellStyle name="60% - Accent2 2 18" xfId="26974" xr:uid="{00000000-0005-0000-0000-00005D690000}"/>
    <cellStyle name="60% - Accent2 2 19" xfId="26975" xr:uid="{00000000-0005-0000-0000-00005E690000}"/>
    <cellStyle name="60% - Accent2 2 2" xfId="26976" xr:uid="{00000000-0005-0000-0000-00005F690000}"/>
    <cellStyle name="60% - Accent2 2 20" xfId="26977" xr:uid="{00000000-0005-0000-0000-000060690000}"/>
    <cellStyle name="60% - Accent2 2 21" xfId="26978" xr:uid="{00000000-0005-0000-0000-000061690000}"/>
    <cellStyle name="60% - Accent2 2 22" xfId="26979" xr:uid="{00000000-0005-0000-0000-000062690000}"/>
    <cellStyle name="60% - Accent2 2 23" xfId="26980" xr:uid="{00000000-0005-0000-0000-000063690000}"/>
    <cellStyle name="60% - Accent2 2 24" xfId="26981" xr:uid="{00000000-0005-0000-0000-000064690000}"/>
    <cellStyle name="60% - Accent2 2 25" xfId="26982" xr:uid="{00000000-0005-0000-0000-000065690000}"/>
    <cellStyle name="60% - Accent2 2 26" xfId="26983" xr:uid="{00000000-0005-0000-0000-000066690000}"/>
    <cellStyle name="60% - Accent2 2 27" xfId="26984" xr:uid="{00000000-0005-0000-0000-000067690000}"/>
    <cellStyle name="60% - Accent2 2 28" xfId="26985" xr:uid="{00000000-0005-0000-0000-000068690000}"/>
    <cellStyle name="60% - Accent2 2 29" xfId="26986" xr:uid="{00000000-0005-0000-0000-000069690000}"/>
    <cellStyle name="60% - Accent2 2 3" xfId="26987" xr:uid="{00000000-0005-0000-0000-00006A690000}"/>
    <cellStyle name="60% - Accent2 2 30" xfId="26988" xr:uid="{00000000-0005-0000-0000-00006B690000}"/>
    <cellStyle name="60% - Accent2 2 31" xfId="26989" xr:uid="{00000000-0005-0000-0000-00006C690000}"/>
    <cellStyle name="60% - Accent2 2 32" xfId="26990" xr:uid="{00000000-0005-0000-0000-00006D690000}"/>
    <cellStyle name="60% - Accent2 2 33" xfId="26991" xr:uid="{00000000-0005-0000-0000-00006E690000}"/>
    <cellStyle name="60% - Accent2 2 34" xfId="26992" xr:uid="{00000000-0005-0000-0000-00006F690000}"/>
    <cellStyle name="60% - Accent2 2 35" xfId="26993" xr:uid="{00000000-0005-0000-0000-000070690000}"/>
    <cellStyle name="60% - Accent2 2 36" xfId="26994" xr:uid="{00000000-0005-0000-0000-000071690000}"/>
    <cellStyle name="60% - Accent2 2 37" xfId="26995" xr:uid="{00000000-0005-0000-0000-000072690000}"/>
    <cellStyle name="60% - Accent2 2 38" xfId="26996" xr:uid="{00000000-0005-0000-0000-000073690000}"/>
    <cellStyle name="60% - Accent2 2 39" xfId="26997" xr:uid="{00000000-0005-0000-0000-000074690000}"/>
    <cellStyle name="60% - Accent2 2 4" xfId="26998" xr:uid="{00000000-0005-0000-0000-000075690000}"/>
    <cellStyle name="60% - Accent2 2 40" xfId="26999" xr:uid="{00000000-0005-0000-0000-000076690000}"/>
    <cellStyle name="60% - Accent2 2 41" xfId="27000" xr:uid="{00000000-0005-0000-0000-000077690000}"/>
    <cellStyle name="60% - Accent2 2 42" xfId="27001" xr:uid="{00000000-0005-0000-0000-000078690000}"/>
    <cellStyle name="60% - Accent2 2 43" xfId="27002" xr:uid="{00000000-0005-0000-0000-000079690000}"/>
    <cellStyle name="60% - Accent2 2 44" xfId="27003" xr:uid="{00000000-0005-0000-0000-00007A690000}"/>
    <cellStyle name="60% - Accent2 2 45" xfId="27004" xr:uid="{00000000-0005-0000-0000-00007B690000}"/>
    <cellStyle name="60% - Accent2 2 46" xfId="27005" xr:uid="{00000000-0005-0000-0000-00007C690000}"/>
    <cellStyle name="60% - Accent2 2 47" xfId="27006" xr:uid="{00000000-0005-0000-0000-00007D690000}"/>
    <cellStyle name="60% - Accent2 2 48" xfId="27007" xr:uid="{00000000-0005-0000-0000-00007E690000}"/>
    <cellStyle name="60% - Accent2 2 49" xfId="27008" xr:uid="{00000000-0005-0000-0000-00007F690000}"/>
    <cellStyle name="60% - Accent2 2 5" xfId="27009" xr:uid="{00000000-0005-0000-0000-000080690000}"/>
    <cellStyle name="60% - Accent2 2 50" xfId="27010" xr:uid="{00000000-0005-0000-0000-000081690000}"/>
    <cellStyle name="60% - Accent2 2 51" xfId="27011" xr:uid="{00000000-0005-0000-0000-000082690000}"/>
    <cellStyle name="60% - Accent2 2 52" xfId="27012" xr:uid="{00000000-0005-0000-0000-000083690000}"/>
    <cellStyle name="60% - Accent2 2 53" xfId="27013" xr:uid="{00000000-0005-0000-0000-000084690000}"/>
    <cellStyle name="60% - Accent2 2 54" xfId="27014" xr:uid="{00000000-0005-0000-0000-000085690000}"/>
    <cellStyle name="60% - Accent2 2 55" xfId="27015" xr:uid="{00000000-0005-0000-0000-000086690000}"/>
    <cellStyle name="60% - Accent2 2 56" xfId="27016" xr:uid="{00000000-0005-0000-0000-000087690000}"/>
    <cellStyle name="60% - Accent2 2 57" xfId="27017" xr:uid="{00000000-0005-0000-0000-000088690000}"/>
    <cellStyle name="60% - Accent2 2 58" xfId="27018" xr:uid="{00000000-0005-0000-0000-000089690000}"/>
    <cellStyle name="60% - Accent2 2 59" xfId="27019" xr:uid="{00000000-0005-0000-0000-00008A690000}"/>
    <cellStyle name="60% - Accent2 2 6" xfId="27020" xr:uid="{00000000-0005-0000-0000-00008B690000}"/>
    <cellStyle name="60% - Accent2 2 60" xfId="27021" xr:uid="{00000000-0005-0000-0000-00008C690000}"/>
    <cellStyle name="60% - Accent2 2 61" xfId="27022" xr:uid="{00000000-0005-0000-0000-00008D690000}"/>
    <cellStyle name="60% - Accent2 2 62" xfId="27023" xr:uid="{00000000-0005-0000-0000-00008E690000}"/>
    <cellStyle name="60% - Accent2 2 63" xfId="27024" xr:uid="{00000000-0005-0000-0000-00008F690000}"/>
    <cellStyle name="60% - Accent2 2 64" xfId="27025" xr:uid="{00000000-0005-0000-0000-000090690000}"/>
    <cellStyle name="60% - Accent2 2 65" xfId="27026" xr:uid="{00000000-0005-0000-0000-000091690000}"/>
    <cellStyle name="60% - Accent2 2 66" xfId="27027" xr:uid="{00000000-0005-0000-0000-000092690000}"/>
    <cellStyle name="60% - Accent2 2 67" xfId="27028" xr:uid="{00000000-0005-0000-0000-000093690000}"/>
    <cellStyle name="60% - Accent2 2 68" xfId="27029" xr:uid="{00000000-0005-0000-0000-000094690000}"/>
    <cellStyle name="60% - Accent2 2 69" xfId="27030" xr:uid="{00000000-0005-0000-0000-000095690000}"/>
    <cellStyle name="60% - Accent2 2 7" xfId="27031" xr:uid="{00000000-0005-0000-0000-000096690000}"/>
    <cellStyle name="60% - Accent2 2 70" xfId="27032" xr:uid="{00000000-0005-0000-0000-000097690000}"/>
    <cellStyle name="60% - Accent2 2 71" xfId="27033" xr:uid="{00000000-0005-0000-0000-000098690000}"/>
    <cellStyle name="60% - Accent2 2 72" xfId="27034" xr:uid="{00000000-0005-0000-0000-000099690000}"/>
    <cellStyle name="60% - Accent2 2 73" xfId="27035" xr:uid="{00000000-0005-0000-0000-00009A690000}"/>
    <cellStyle name="60% - Accent2 2 74" xfId="27036" xr:uid="{00000000-0005-0000-0000-00009B690000}"/>
    <cellStyle name="60% - Accent2 2 75" xfId="27037" xr:uid="{00000000-0005-0000-0000-00009C690000}"/>
    <cellStyle name="60% - Accent2 2 76" xfId="27038" xr:uid="{00000000-0005-0000-0000-00009D690000}"/>
    <cellStyle name="60% - Accent2 2 8" xfId="27039" xr:uid="{00000000-0005-0000-0000-00009E690000}"/>
    <cellStyle name="60% - Accent2 2 9" xfId="27040" xr:uid="{00000000-0005-0000-0000-00009F690000}"/>
    <cellStyle name="60% - Accent3 2" xfId="27041" xr:uid="{00000000-0005-0000-0000-0000A0690000}"/>
    <cellStyle name="60% - Accent3 2 10" xfId="27042" xr:uid="{00000000-0005-0000-0000-0000A1690000}"/>
    <cellStyle name="60% - Accent3 2 11" xfId="27043" xr:uid="{00000000-0005-0000-0000-0000A2690000}"/>
    <cellStyle name="60% - Accent3 2 12" xfId="27044" xr:uid="{00000000-0005-0000-0000-0000A3690000}"/>
    <cellStyle name="60% - Accent3 2 13" xfId="27045" xr:uid="{00000000-0005-0000-0000-0000A4690000}"/>
    <cellStyle name="60% - Accent3 2 14" xfId="27046" xr:uid="{00000000-0005-0000-0000-0000A5690000}"/>
    <cellStyle name="60% - Accent3 2 15" xfId="27047" xr:uid="{00000000-0005-0000-0000-0000A6690000}"/>
    <cellStyle name="60% - Accent3 2 16" xfId="27048" xr:uid="{00000000-0005-0000-0000-0000A7690000}"/>
    <cellStyle name="60% - Accent3 2 17" xfId="27049" xr:uid="{00000000-0005-0000-0000-0000A8690000}"/>
    <cellStyle name="60% - Accent3 2 18" xfId="27050" xr:uid="{00000000-0005-0000-0000-0000A9690000}"/>
    <cellStyle name="60% - Accent3 2 19" xfId="27051" xr:uid="{00000000-0005-0000-0000-0000AA690000}"/>
    <cellStyle name="60% - Accent3 2 2" xfId="27052" xr:uid="{00000000-0005-0000-0000-0000AB690000}"/>
    <cellStyle name="60% - Accent3 2 20" xfId="27053" xr:uid="{00000000-0005-0000-0000-0000AC690000}"/>
    <cellStyle name="60% - Accent3 2 21" xfId="27054" xr:uid="{00000000-0005-0000-0000-0000AD690000}"/>
    <cellStyle name="60% - Accent3 2 22" xfId="27055" xr:uid="{00000000-0005-0000-0000-0000AE690000}"/>
    <cellStyle name="60% - Accent3 2 23" xfId="27056" xr:uid="{00000000-0005-0000-0000-0000AF690000}"/>
    <cellStyle name="60% - Accent3 2 24" xfId="27057" xr:uid="{00000000-0005-0000-0000-0000B0690000}"/>
    <cellStyle name="60% - Accent3 2 25" xfId="27058" xr:uid="{00000000-0005-0000-0000-0000B1690000}"/>
    <cellStyle name="60% - Accent3 2 26" xfId="27059" xr:uid="{00000000-0005-0000-0000-0000B2690000}"/>
    <cellStyle name="60% - Accent3 2 27" xfId="27060" xr:uid="{00000000-0005-0000-0000-0000B3690000}"/>
    <cellStyle name="60% - Accent3 2 28" xfId="27061" xr:uid="{00000000-0005-0000-0000-0000B4690000}"/>
    <cellStyle name="60% - Accent3 2 29" xfId="27062" xr:uid="{00000000-0005-0000-0000-0000B5690000}"/>
    <cellStyle name="60% - Accent3 2 3" xfId="27063" xr:uid="{00000000-0005-0000-0000-0000B6690000}"/>
    <cellStyle name="60% - Accent3 2 30" xfId="27064" xr:uid="{00000000-0005-0000-0000-0000B7690000}"/>
    <cellStyle name="60% - Accent3 2 31" xfId="27065" xr:uid="{00000000-0005-0000-0000-0000B8690000}"/>
    <cellStyle name="60% - Accent3 2 32" xfId="27066" xr:uid="{00000000-0005-0000-0000-0000B9690000}"/>
    <cellStyle name="60% - Accent3 2 33" xfId="27067" xr:uid="{00000000-0005-0000-0000-0000BA690000}"/>
    <cellStyle name="60% - Accent3 2 34" xfId="27068" xr:uid="{00000000-0005-0000-0000-0000BB690000}"/>
    <cellStyle name="60% - Accent3 2 35" xfId="27069" xr:uid="{00000000-0005-0000-0000-0000BC690000}"/>
    <cellStyle name="60% - Accent3 2 36" xfId="27070" xr:uid="{00000000-0005-0000-0000-0000BD690000}"/>
    <cellStyle name="60% - Accent3 2 37" xfId="27071" xr:uid="{00000000-0005-0000-0000-0000BE690000}"/>
    <cellStyle name="60% - Accent3 2 38" xfId="27072" xr:uid="{00000000-0005-0000-0000-0000BF690000}"/>
    <cellStyle name="60% - Accent3 2 39" xfId="27073" xr:uid="{00000000-0005-0000-0000-0000C0690000}"/>
    <cellStyle name="60% - Accent3 2 4" xfId="27074" xr:uid="{00000000-0005-0000-0000-0000C1690000}"/>
    <cellStyle name="60% - Accent3 2 40" xfId="27075" xr:uid="{00000000-0005-0000-0000-0000C2690000}"/>
    <cellStyle name="60% - Accent3 2 41" xfId="27076" xr:uid="{00000000-0005-0000-0000-0000C3690000}"/>
    <cellStyle name="60% - Accent3 2 42" xfId="27077" xr:uid="{00000000-0005-0000-0000-0000C4690000}"/>
    <cellStyle name="60% - Accent3 2 43" xfId="27078" xr:uid="{00000000-0005-0000-0000-0000C5690000}"/>
    <cellStyle name="60% - Accent3 2 44" xfId="27079" xr:uid="{00000000-0005-0000-0000-0000C6690000}"/>
    <cellStyle name="60% - Accent3 2 45" xfId="27080" xr:uid="{00000000-0005-0000-0000-0000C7690000}"/>
    <cellStyle name="60% - Accent3 2 46" xfId="27081" xr:uid="{00000000-0005-0000-0000-0000C8690000}"/>
    <cellStyle name="60% - Accent3 2 47" xfId="27082" xr:uid="{00000000-0005-0000-0000-0000C9690000}"/>
    <cellStyle name="60% - Accent3 2 48" xfId="27083" xr:uid="{00000000-0005-0000-0000-0000CA690000}"/>
    <cellStyle name="60% - Accent3 2 49" xfId="27084" xr:uid="{00000000-0005-0000-0000-0000CB690000}"/>
    <cellStyle name="60% - Accent3 2 5" xfId="27085" xr:uid="{00000000-0005-0000-0000-0000CC690000}"/>
    <cellStyle name="60% - Accent3 2 50" xfId="27086" xr:uid="{00000000-0005-0000-0000-0000CD690000}"/>
    <cellStyle name="60% - Accent3 2 51" xfId="27087" xr:uid="{00000000-0005-0000-0000-0000CE690000}"/>
    <cellStyle name="60% - Accent3 2 52" xfId="27088" xr:uid="{00000000-0005-0000-0000-0000CF690000}"/>
    <cellStyle name="60% - Accent3 2 53" xfId="27089" xr:uid="{00000000-0005-0000-0000-0000D0690000}"/>
    <cellStyle name="60% - Accent3 2 54" xfId="27090" xr:uid="{00000000-0005-0000-0000-0000D1690000}"/>
    <cellStyle name="60% - Accent3 2 55" xfId="27091" xr:uid="{00000000-0005-0000-0000-0000D2690000}"/>
    <cellStyle name="60% - Accent3 2 56" xfId="27092" xr:uid="{00000000-0005-0000-0000-0000D3690000}"/>
    <cellStyle name="60% - Accent3 2 57" xfId="27093" xr:uid="{00000000-0005-0000-0000-0000D4690000}"/>
    <cellStyle name="60% - Accent3 2 58" xfId="27094" xr:uid="{00000000-0005-0000-0000-0000D5690000}"/>
    <cellStyle name="60% - Accent3 2 59" xfId="27095" xr:uid="{00000000-0005-0000-0000-0000D6690000}"/>
    <cellStyle name="60% - Accent3 2 6" xfId="27096" xr:uid="{00000000-0005-0000-0000-0000D7690000}"/>
    <cellStyle name="60% - Accent3 2 60" xfId="27097" xr:uid="{00000000-0005-0000-0000-0000D8690000}"/>
    <cellStyle name="60% - Accent3 2 61" xfId="27098" xr:uid="{00000000-0005-0000-0000-0000D9690000}"/>
    <cellStyle name="60% - Accent3 2 62" xfId="27099" xr:uid="{00000000-0005-0000-0000-0000DA690000}"/>
    <cellStyle name="60% - Accent3 2 63" xfId="27100" xr:uid="{00000000-0005-0000-0000-0000DB690000}"/>
    <cellStyle name="60% - Accent3 2 64" xfId="27101" xr:uid="{00000000-0005-0000-0000-0000DC690000}"/>
    <cellStyle name="60% - Accent3 2 65" xfId="27102" xr:uid="{00000000-0005-0000-0000-0000DD690000}"/>
    <cellStyle name="60% - Accent3 2 66" xfId="27103" xr:uid="{00000000-0005-0000-0000-0000DE690000}"/>
    <cellStyle name="60% - Accent3 2 67" xfId="27104" xr:uid="{00000000-0005-0000-0000-0000DF690000}"/>
    <cellStyle name="60% - Accent3 2 68" xfId="27105" xr:uid="{00000000-0005-0000-0000-0000E0690000}"/>
    <cellStyle name="60% - Accent3 2 69" xfId="27106" xr:uid="{00000000-0005-0000-0000-0000E1690000}"/>
    <cellStyle name="60% - Accent3 2 7" xfId="27107" xr:uid="{00000000-0005-0000-0000-0000E2690000}"/>
    <cellStyle name="60% - Accent3 2 70" xfId="27108" xr:uid="{00000000-0005-0000-0000-0000E3690000}"/>
    <cellStyle name="60% - Accent3 2 71" xfId="27109" xr:uid="{00000000-0005-0000-0000-0000E4690000}"/>
    <cellStyle name="60% - Accent3 2 72" xfId="27110" xr:uid="{00000000-0005-0000-0000-0000E5690000}"/>
    <cellStyle name="60% - Accent3 2 73" xfId="27111" xr:uid="{00000000-0005-0000-0000-0000E6690000}"/>
    <cellStyle name="60% - Accent3 2 74" xfId="27112" xr:uid="{00000000-0005-0000-0000-0000E7690000}"/>
    <cellStyle name="60% - Accent3 2 75" xfId="27113" xr:uid="{00000000-0005-0000-0000-0000E8690000}"/>
    <cellStyle name="60% - Accent3 2 76" xfId="27114" xr:uid="{00000000-0005-0000-0000-0000E9690000}"/>
    <cellStyle name="60% - Accent3 2 8" xfId="27115" xr:uid="{00000000-0005-0000-0000-0000EA690000}"/>
    <cellStyle name="60% - Accent3 2 9" xfId="27116" xr:uid="{00000000-0005-0000-0000-0000EB690000}"/>
    <cellStyle name="60% - Accent4 2" xfId="27117" xr:uid="{00000000-0005-0000-0000-0000EC690000}"/>
    <cellStyle name="60% - Accent4 2 10" xfId="27118" xr:uid="{00000000-0005-0000-0000-0000ED690000}"/>
    <cellStyle name="60% - Accent4 2 11" xfId="27119" xr:uid="{00000000-0005-0000-0000-0000EE690000}"/>
    <cellStyle name="60% - Accent4 2 12" xfId="27120" xr:uid="{00000000-0005-0000-0000-0000EF690000}"/>
    <cellStyle name="60% - Accent4 2 13" xfId="27121" xr:uid="{00000000-0005-0000-0000-0000F0690000}"/>
    <cellStyle name="60% - Accent4 2 14" xfId="27122" xr:uid="{00000000-0005-0000-0000-0000F1690000}"/>
    <cellStyle name="60% - Accent4 2 15" xfId="27123" xr:uid="{00000000-0005-0000-0000-0000F2690000}"/>
    <cellStyle name="60% - Accent4 2 16" xfId="27124" xr:uid="{00000000-0005-0000-0000-0000F3690000}"/>
    <cellStyle name="60% - Accent4 2 17" xfId="27125" xr:uid="{00000000-0005-0000-0000-0000F4690000}"/>
    <cellStyle name="60% - Accent4 2 18" xfId="27126" xr:uid="{00000000-0005-0000-0000-0000F5690000}"/>
    <cellStyle name="60% - Accent4 2 19" xfId="27127" xr:uid="{00000000-0005-0000-0000-0000F6690000}"/>
    <cellStyle name="60% - Accent4 2 2" xfId="27128" xr:uid="{00000000-0005-0000-0000-0000F7690000}"/>
    <cellStyle name="60% - Accent4 2 20" xfId="27129" xr:uid="{00000000-0005-0000-0000-0000F8690000}"/>
    <cellStyle name="60% - Accent4 2 21" xfId="27130" xr:uid="{00000000-0005-0000-0000-0000F9690000}"/>
    <cellStyle name="60% - Accent4 2 22" xfId="27131" xr:uid="{00000000-0005-0000-0000-0000FA690000}"/>
    <cellStyle name="60% - Accent4 2 23" xfId="27132" xr:uid="{00000000-0005-0000-0000-0000FB690000}"/>
    <cellStyle name="60% - Accent4 2 24" xfId="27133" xr:uid="{00000000-0005-0000-0000-0000FC690000}"/>
    <cellStyle name="60% - Accent4 2 25" xfId="27134" xr:uid="{00000000-0005-0000-0000-0000FD690000}"/>
    <cellStyle name="60% - Accent4 2 26" xfId="27135" xr:uid="{00000000-0005-0000-0000-0000FE690000}"/>
    <cellStyle name="60% - Accent4 2 27" xfId="27136" xr:uid="{00000000-0005-0000-0000-0000FF690000}"/>
    <cellStyle name="60% - Accent4 2 28" xfId="27137" xr:uid="{00000000-0005-0000-0000-0000006A0000}"/>
    <cellStyle name="60% - Accent4 2 29" xfId="27138" xr:uid="{00000000-0005-0000-0000-0000016A0000}"/>
    <cellStyle name="60% - Accent4 2 3" xfId="27139" xr:uid="{00000000-0005-0000-0000-0000026A0000}"/>
    <cellStyle name="60% - Accent4 2 30" xfId="27140" xr:uid="{00000000-0005-0000-0000-0000036A0000}"/>
    <cellStyle name="60% - Accent4 2 31" xfId="27141" xr:uid="{00000000-0005-0000-0000-0000046A0000}"/>
    <cellStyle name="60% - Accent4 2 32" xfId="27142" xr:uid="{00000000-0005-0000-0000-0000056A0000}"/>
    <cellStyle name="60% - Accent4 2 33" xfId="27143" xr:uid="{00000000-0005-0000-0000-0000066A0000}"/>
    <cellStyle name="60% - Accent4 2 34" xfId="27144" xr:uid="{00000000-0005-0000-0000-0000076A0000}"/>
    <cellStyle name="60% - Accent4 2 35" xfId="27145" xr:uid="{00000000-0005-0000-0000-0000086A0000}"/>
    <cellStyle name="60% - Accent4 2 36" xfId="27146" xr:uid="{00000000-0005-0000-0000-0000096A0000}"/>
    <cellStyle name="60% - Accent4 2 37" xfId="27147" xr:uid="{00000000-0005-0000-0000-00000A6A0000}"/>
    <cellStyle name="60% - Accent4 2 38" xfId="27148" xr:uid="{00000000-0005-0000-0000-00000B6A0000}"/>
    <cellStyle name="60% - Accent4 2 39" xfId="27149" xr:uid="{00000000-0005-0000-0000-00000C6A0000}"/>
    <cellStyle name="60% - Accent4 2 4" xfId="27150" xr:uid="{00000000-0005-0000-0000-00000D6A0000}"/>
    <cellStyle name="60% - Accent4 2 40" xfId="27151" xr:uid="{00000000-0005-0000-0000-00000E6A0000}"/>
    <cellStyle name="60% - Accent4 2 41" xfId="27152" xr:uid="{00000000-0005-0000-0000-00000F6A0000}"/>
    <cellStyle name="60% - Accent4 2 42" xfId="27153" xr:uid="{00000000-0005-0000-0000-0000106A0000}"/>
    <cellStyle name="60% - Accent4 2 43" xfId="27154" xr:uid="{00000000-0005-0000-0000-0000116A0000}"/>
    <cellStyle name="60% - Accent4 2 44" xfId="27155" xr:uid="{00000000-0005-0000-0000-0000126A0000}"/>
    <cellStyle name="60% - Accent4 2 45" xfId="27156" xr:uid="{00000000-0005-0000-0000-0000136A0000}"/>
    <cellStyle name="60% - Accent4 2 46" xfId="27157" xr:uid="{00000000-0005-0000-0000-0000146A0000}"/>
    <cellStyle name="60% - Accent4 2 47" xfId="27158" xr:uid="{00000000-0005-0000-0000-0000156A0000}"/>
    <cellStyle name="60% - Accent4 2 48" xfId="27159" xr:uid="{00000000-0005-0000-0000-0000166A0000}"/>
    <cellStyle name="60% - Accent4 2 49" xfId="27160" xr:uid="{00000000-0005-0000-0000-0000176A0000}"/>
    <cellStyle name="60% - Accent4 2 5" xfId="27161" xr:uid="{00000000-0005-0000-0000-0000186A0000}"/>
    <cellStyle name="60% - Accent4 2 50" xfId="27162" xr:uid="{00000000-0005-0000-0000-0000196A0000}"/>
    <cellStyle name="60% - Accent4 2 51" xfId="27163" xr:uid="{00000000-0005-0000-0000-00001A6A0000}"/>
    <cellStyle name="60% - Accent4 2 52" xfId="27164" xr:uid="{00000000-0005-0000-0000-00001B6A0000}"/>
    <cellStyle name="60% - Accent4 2 53" xfId="27165" xr:uid="{00000000-0005-0000-0000-00001C6A0000}"/>
    <cellStyle name="60% - Accent4 2 54" xfId="27166" xr:uid="{00000000-0005-0000-0000-00001D6A0000}"/>
    <cellStyle name="60% - Accent4 2 55" xfId="27167" xr:uid="{00000000-0005-0000-0000-00001E6A0000}"/>
    <cellStyle name="60% - Accent4 2 56" xfId="27168" xr:uid="{00000000-0005-0000-0000-00001F6A0000}"/>
    <cellStyle name="60% - Accent4 2 57" xfId="27169" xr:uid="{00000000-0005-0000-0000-0000206A0000}"/>
    <cellStyle name="60% - Accent4 2 58" xfId="27170" xr:uid="{00000000-0005-0000-0000-0000216A0000}"/>
    <cellStyle name="60% - Accent4 2 59" xfId="27171" xr:uid="{00000000-0005-0000-0000-0000226A0000}"/>
    <cellStyle name="60% - Accent4 2 6" xfId="27172" xr:uid="{00000000-0005-0000-0000-0000236A0000}"/>
    <cellStyle name="60% - Accent4 2 60" xfId="27173" xr:uid="{00000000-0005-0000-0000-0000246A0000}"/>
    <cellStyle name="60% - Accent4 2 61" xfId="27174" xr:uid="{00000000-0005-0000-0000-0000256A0000}"/>
    <cellStyle name="60% - Accent4 2 62" xfId="27175" xr:uid="{00000000-0005-0000-0000-0000266A0000}"/>
    <cellStyle name="60% - Accent4 2 63" xfId="27176" xr:uid="{00000000-0005-0000-0000-0000276A0000}"/>
    <cellStyle name="60% - Accent4 2 64" xfId="27177" xr:uid="{00000000-0005-0000-0000-0000286A0000}"/>
    <cellStyle name="60% - Accent4 2 65" xfId="27178" xr:uid="{00000000-0005-0000-0000-0000296A0000}"/>
    <cellStyle name="60% - Accent4 2 66" xfId="27179" xr:uid="{00000000-0005-0000-0000-00002A6A0000}"/>
    <cellStyle name="60% - Accent4 2 67" xfId="27180" xr:uid="{00000000-0005-0000-0000-00002B6A0000}"/>
    <cellStyle name="60% - Accent4 2 68" xfId="27181" xr:uid="{00000000-0005-0000-0000-00002C6A0000}"/>
    <cellStyle name="60% - Accent4 2 69" xfId="27182" xr:uid="{00000000-0005-0000-0000-00002D6A0000}"/>
    <cellStyle name="60% - Accent4 2 7" xfId="27183" xr:uid="{00000000-0005-0000-0000-00002E6A0000}"/>
    <cellStyle name="60% - Accent4 2 70" xfId="27184" xr:uid="{00000000-0005-0000-0000-00002F6A0000}"/>
    <cellStyle name="60% - Accent4 2 71" xfId="27185" xr:uid="{00000000-0005-0000-0000-0000306A0000}"/>
    <cellStyle name="60% - Accent4 2 72" xfId="27186" xr:uid="{00000000-0005-0000-0000-0000316A0000}"/>
    <cellStyle name="60% - Accent4 2 73" xfId="27187" xr:uid="{00000000-0005-0000-0000-0000326A0000}"/>
    <cellStyle name="60% - Accent4 2 74" xfId="27188" xr:uid="{00000000-0005-0000-0000-0000336A0000}"/>
    <cellStyle name="60% - Accent4 2 75" xfId="27189" xr:uid="{00000000-0005-0000-0000-0000346A0000}"/>
    <cellStyle name="60% - Accent4 2 76" xfId="27190" xr:uid="{00000000-0005-0000-0000-0000356A0000}"/>
    <cellStyle name="60% - Accent4 2 8" xfId="27191" xr:uid="{00000000-0005-0000-0000-0000366A0000}"/>
    <cellStyle name="60% - Accent4 2 9" xfId="27192" xr:uid="{00000000-0005-0000-0000-0000376A0000}"/>
    <cellStyle name="60% - Accent5 2" xfId="27193" xr:uid="{00000000-0005-0000-0000-0000386A0000}"/>
    <cellStyle name="60% - Accent5 2 10" xfId="27194" xr:uid="{00000000-0005-0000-0000-0000396A0000}"/>
    <cellStyle name="60% - Accent5 2 11" xfId="27195" xr:uid="{00000000-0005-0000-0000-00003A6A0000}"/>
    <cellStyle name="60% - Accent5 2 12" xfId="27196" xr:uid="{00000000-0005-0000-0000-00003B6A0000}"/>
    <cellStyle name="60% - Accent5 2 13" xfId="27197" xr:uid="{00000000-0005-0000-0000-00003C6A0000}"/>
    <cellStyle name="60% - Accent5 2 14" xfId="27198" xr:uid="{00000000-0005-0000-0000-00003D6A0000}"/>
    <cellStyle name="60% - Accent5 2 15" xfId="27199" xr:uid="{00000000-0005-0000-0000-00003E6A0000}"/>
    <cellStyle name="60% - Accent5 2 16" xfId="27200" xr:uid="{00000000-0005-0000-0000-00003F6A0000}"/>
    <cellStyle name="60% - Accent5 2 17" xfId="27201" xr:uid="{00000000-0005-0000-0000-0000406A0000}"/>
    <cellStyle name="60% - Accent5 2 18" xfId="27202" xr:uid="{00000000-0005-0000-0000-0000416A0000}"/>
    <cellStyle name="60% - Accent5 2 19" xfId="27203" xr:uid="{00000000-0005-0000-0000-0000426A0000}"/>
    <cellStyle name="60% - Accent5 2 2" xfId="27204" xr:uid="{00000000-0005-0000-0000-0000436A0000}"/>
    <cellStyle name="60% - Accent5 2 20" xfId="27205" xr:uid="{00000000-0005-0000-0000-0000446A0000}"/>
    <cellStyle name="60% - Accent5 2 21" xfId="27206" xr:uid="{00000000-0005-0000-0000-0000456A0000}"/>
    <cellStyle name="60% - Accent5 2 22" xfId="27207" xr:uid="{00000000-0005-0000-0000-0000466A0000}"/>
    <cellStyle name="60% - Accent5 2 23" xfId="27208" xr:uid="{00000000-0005-0000-0000-0000476A0000}"/>
    <cellStyle name="60% - Accent5 2 24" xfId="27209" xr:uid="{00000000-0005-0000-0000-0000486A0000}"/>
    <cellStyle name="60% - Accent5 2 25" xfId="27210" xr:uid="{00000000-0005-0000-0000-0000496A0000}"/>
    <cellStyle name="60% - Accent5 2 26" xfId="27211" xr:uid="{00000000-0005-0000-0000-00004A6A0000}"/>
    <cellStyle name="60% - Accent5 2 27" xfId="27212" xr:uid="{00000000-0005-0000-0000-00004B6A0000}"/>
    <cellStyle name="60% - Accent5 2 28" xfId="27213" xr:uid="{00000000-0005-0000-0000-00004C6A0000}"/>
    <cellStyle name="60% - Accent5 2 29" xfId="27214" xr:uid="{00000000-0005-0000-0000-00004D6A0000}"/>
    <cellStyle name="60% - Accent5 2 3" xfId="27215" xr:uid="{00000000-0005-0000-0000-00004E6A0000}"/>
    <cellStyle name="60% - Accent5 2 30" xfId="27216" xr:uid="{00000000-0005-0000-0000-00004F6A0000}"/>
    <cellStyle name="60% - Accent5 2 31" xfId="27217" xr:uid="{00000000-0005-0000-0000-0000506A0000}"/>
    <cellStyle name="60% - Accent5 2 32" xfId="27218" xr:uid="{00000000-0005-0000-0000-0000516A0000}"/>
    <cellStyle name="60% - Accent5 2 33" xfId="27219" xr:uid="{00000000-0005-0000-0000-0000526A0000}"/>
    <cellStyle name="60% - Accent5 2 34" xfId="27220" xr:uid="{00000000-0005-0000-0000-0000536A0000}"/>
    <cellStyle name="60% - Accent5 2 35" xfId="27221" xr:uid="{00000000-0005-0000-0000-0000546A0000}"/>
    <cellStyle name="60% - Accent5 2 36" xfId="27222" xr:uid="{00000000-0005-0000-0000-0000556A0000}"/>
    <cellStyle name="60% - Accent5 2 37" xfId="27223" xr:uid="{00000000-0005-0000-0000-0000566A0000}"/>
    <cellStyle name="60% - Accent5 2 38" xfId="27224" xr:uid="{00000000-0005-0000-0000-0000576A0000}"/>
    <cellStyle name="60% - Accent5 2 39" xfId="27225" xr:uid="{00000000-0005-0000-0000-0000586A0000}"/>
    <cellStyle name="60% - Accent5 2 4" xfId="27226" xr:uid="{00000000-0005-0000-0000-0000596A0000}"/>
    <cellStyle name="60% - Accent5 2 40" xfId="27227" xr:uid="{00000000-0005-0000-0000-00005A6A0000}"/>
    <cellStyle name="60% - Accent5 2 41" xfId="27228" xr:uid="{00000000-0005-0000-0000-00005B6A0000}"/>
    <cellStyle name="60% - Accent5 2 42" xfId="27229" xr:uid="{00000000-0005-0000-0000-00005C6A0000}"/>
    <cellStyle name="60% - Accent5 2 43" xfId="27230" xr:uid="{00000000-0005-0000-0000-00005D6A0000}"/>
    <cellStyle name="60% - Accent5 2 44" xfId="27231" xr:uid="{00000000-0005-0000-0000-00005E6A0000}"/>
    <cellStyle name="60% - Accent5 2 45" xfId="27232" xr:uid="{00000000-0005-0000-0000-00005F6A0000}"/>
    <cellStyle name="60% - Accent5 2 46" xfId="27233" xr:uid="{00000000-0005-0000-0000-0000606A0000}"/>
    <cellStyle name="60% - Accent5 2 47" xfId="27234" xr:uid="{00000000-0005-0000-0000-0000616A0000}"/>
    <cellStyle name="60% - Accent5 2 48" xfId="27235" xr:uid="{00000000-0005-0000-0000-0000626A0000}"/>
    <cellStyle name="60% - Accent5 2 49" xfId="27236" xr:uid="{00000000-0005-0000-0000-0000636A0000}"/>
    <cellStyle name="60% - Accent5 2 5" xfId="27237" xr:uid="{00000000-0005-0000-0000-0000646A0000}"/>
    <cellStyle name="60% - Accent5 2 50" xfId="27238" xr:uid="{00000000-0005-0000-0000-0000656A0000}"/>
    <cellStyle name="60% - Accent5 2 51" xfId="27239" xr:uid="{00000000-0005-0000-0000-0000666A0000}"/>
    <cellStyle name="60% - Accent5 2 52" xfId="27240" xr:uid="{00000000-0005-0000-0000-0000676A0000}"/>
    <cellStyle name="60% - Accent5 2 53" xfId="27241" xr:uid="{00000000-0005-0000-0000-0000686A0000}"/>
    <cellStyle name="60% - Accent5 2 54" xfId="27242" xr:uid="{00000000-0005-0000-0000-0000696A0000}"/>
    <cellStyle name="60% - Accent5 2 55" xfId="27243" xr:uid="{00000000-0005-0000-0000-00006A6A0000}"/>
    <cellStyle name="60% - Accent5 2 56" xfId="27244" xr:uid="{00000000-0005-0000-0000-00006B6A0000}"/>
    <cellStyle name="60% - Accent5 2 57" xfId="27245" xr:uid="{00000000-0005-0000-0000-00006C6A0000}"/>
    <cellStyle name="60% - Accent5 2 58" xfId="27246" xr:uid="{00000000-0005-0000-0000-00006D6A0000}"/>
    <cellStyle name="60% - Accent5 2 59" xfId="27247" xr:uid="{00000000-0005-0000-0000-00006E6A0000}"/>
    <cellStyle name="60% - Accent5 2 6" xfId="27248" xr:uid="{00000000-0005-0000-0000-00006F6A0000}"/>
    <cellStyle name="60% - Accent5 2 60" xfId="27249" xr:uid="{00000000-0005-0000-0000-0000706A0000}"/>
    <cellStyle name="60% - Accent5 2 61" xfId="27250" xr:uid="{00000000-0005-0000-0000-0000716A0000}"/>
    <cellStyle name="60% - Accent5 2 62" xfId="27251" xr:uid="{00000000-0005-0000-0000-0000726A0000}"/>
    <cellStyle name="60% - Accent5 2 63" xfId="27252" xr:uid="{00000000-0005-0000-0000-0000736A0000}"/>
    <cellStyle name="60% - Accent5 2 64" xfId="27253" xr:uid="{00000000-0005-0000-0000-0000746A0000}"/>
    <cellStyle name="60% - Accent5 2 65" xfId="27254" xr:uid="{00000000-0005-0000-0000-0000756A0000}"/>
    <cellStyle name="60% - Accent5 2 66" xfId="27255" xr:uid="{00000000-0005-0000-0000-0000766A0000}"/>
    <cellStyle name="60% - Accent5 2 67" xfId="27256" xr:uid="{00000000-0005-0000-0000-0000776A0000}"/>
    <cellStyle name="60% - Accent5 2 68" xfId="27257" xr:uid="{00000000-0005-0000-0000-0000786A0000}"/>
    <cellStyle name="60% - Accent5 2 69" xfId="27258" xr:uid="{00000000-0005-0000-0000-0000796A0000}"/>
    <cellStyle name="60% - Accent5 2 7" xfId="27259" xr:uid="{00000000-0005-0000-0000-00007A6A0000}"/>
    <cellStyle name="60% - Accent5 2 70" xfId="27260" xr:uid="{00000000-0005-0000-0000-00007B6A0000}"/>
    <cellStyle name="60% - Accent5 2 71" xfId="27261" xr:uid="{00000000-0005-0000-0000-00007C6A0000}"/>
    <cellStyle name="60% - Accent5 2 72" xfId="27262" xr:uid="{00000000-0005-0000-0000-00007D6A0000}"/>
    <cellStyle name="60% - Accent5 2 73" xfId="27263" xr:uid="{00000000-0005-0000-0000-00007E6A0000}"/>
    <cellStyle name="60% - Accent5 2 74" xfId="27264" xr:uid="{00000000-0005-0000-0000-00007F6A0000}"/>
    <cellStyle name="60% - Accent5 2 75" xfId="27265" xr:uid="{00000000-0005-0000-0000-0000806A0000}"/>
    <cellStyle name="60% - Accent5 2 76" xfId="27266" xr:uid="{00000000-0005-0000-0000-0000816A0000}"/>
    <cellStyle name="60% - Accent5 2 8" xfId="27267" xr:uid="{00000000-0005-0000-0000-0000826A0000}"/>
    <cellStyle name="60% - Accent5 2 9" xfId="27268" xr:uid="{00000000-0005-0000-0000-0000836A0000}"/>
    <cellStyle name="60% - Accent6 2" xfId="27269" xr:uid="{00000000-0005-0000-0000-0000846A0000}"/>
    <cellStyle name="60% - Accent6 2 10" xfId="27270" xr:uid="{00000000-0005-0000-0000-0000856A0000}"/>
    <cellStyle name="60% - Accent6 2 11" xfId="27271" xr:uid="{00000000-0005-0000-0000-0000866A0000}"/>
    <cellStyle name="60% - Accent6 2 12" xfId="27272" xr:uid="{00000000-0005-0000-0000-0000876A0000}"/>
    <cellStyle name="60% - Accent6 2 13" xfId="27273" xr:uid="{00000000-0005-0000-0000-0000886A0000}"/>
    <cellStyle name="60% - Accent6 2 14" xfId="27274" xr:uid="{00000000-0005-0000-0000-0000896A0000}"/>
    <cellStyle name="60% - Accent6 2 15" xfId="27275" xr:uid="{00000000-0005-0000-0000-00008A6A0000}"/>
    <cellStyle name="60% - Accent6 2 16" xfId="27276" xr:uid="{00000000-0005-0000-0000-00008B6A0000}"/>
    <cellStyle name="60% - Accent6 2 17" xfId="27277" xr:uid="{00000000-0005-0000-0000-00008C6A0000}"/>
    <cellStyle name="60% - Accent6 2 18" xfId="27278" xr:uid="{00000000-0005-0000-0000-00008D6A0000}"/>
    <cellStyle name="60% - Accent6 2 19" xfId="27279" xr:uid="{00000000-0005-0000-0000-00008E6A0000}"/>
    <cellStyle name="60% - Accent6 2 2" xfId="27280" xr:uid="{00000000-0005-0000-0000-00008F6A0000}"/>
    <cellStyle name="60% - Accent6 2 20" xfId="27281" xr:uid="{00000000-0005-0000-0000-0000906A0000}"/>
    <cellStyle name="60% - Accent6 2 21" xfId="27282" xr:uid="{00000000-0005-0000-0000-0000916A0000}"/>
    <cellStyle name="60% - Accent6 2 22" xfId="27283" xr:uid="{00000000-0005-0000-0000-0000926A0000}"/>
    <cellStyle name="60% - Accent6 2 23" xfId="27284" xr:uid="{00000000-0005-0000-0000-0000936A0000}"/>
    <cellStyle name="60% - Accent6 2 24" xfId="27285" xr:uid="{00000000-0005-0000-0000-0000946A0000}"/>
    <cellStyle name="60% - Accent6 2 25" xfId="27286" xr:uid="{00000000-0005-0000-0000-0000956A0000}"/>
    <cellStyle name="60% - Accent6 2 26" xfId="27287" xr:uid="{00000000-0005-0000-0000-0000966A0000}"/>
    <cellStyle name="60% - Accent6 2 27" xfId="27288" xr:uid="{00000000-0005-0000-0000-0000976A0000}"/>
    <cellStyle name="60% - Accent6 2 28" xfId="27289" xr:uid="{00000000-0005-0000-0000-0000986A0000}"/>
    <cellStyle name="60% - Accent6 2 29" xfId="27290" xr:uid="{00000000-0005-0000-0000-0000996A0000}"/>
    <cellStyle name="60% - Accent6 2 3" xfId="27291" xr:uid="{00000000-0005-0000-0000-00009A6A0000}"/>
    <cellStyle name="60% - Accent6 2 30" xfId="27292" xr:uid="{00000000-0005-0000-0000-00009B6A0000}"/>
    <cellStyle name="60% - Accent6 2 31" xfId="27293" xr:uid="{00000000-0005-0000-0000-00009C6A0000}"/>
    <cellStyle name="60% - Accent6 2 32" xfId="27294" xr:uid="{00000000-0005-0000-0000-00009D6A0000}"/>
    <cellStyle name="60% - Accent6 2 33" xfId="27295" xr:uid="{00000000-0005-0000-0000-00009E6A0000}"/>
    <cellStyle name="60% - Accent6 2 34" xfId="27296" xr:uid="{00000000-0005-0000-0000-00009F6A0000}"/>
    <cellStyle name="60% - Accent6 2 35" xfId="27297" xr:uid="{00000000-0005-0000-0000-0000A06A0000}"/>
    <cellStyle name="60% - Accent6 2 36" xfId="27298" xr:uid="{00000000-0005-0000-0000-0000A16A0000}"/>
    <cellStyle name="60% - Accent6 2 37" xfId="27299" xr:uid="{00000000-0005-0000-0000-0000A26A0000}"/>
    <cellStyle name="60% - Accent6 2 38" xfId="27300" xr:uid="{00000000-0005-0000-0000-0000A36A0000}"/>
    <cellStyle name="60% - Accent6 2 39" xfId="27301" xr:uid="{00000000-0005-0000-0000-0000A46A0000}"/>
    <cellStyle name="60% - Accent6 2 4" xfId="27302" xr:uid="{00000000-0005-0000-0000-0000A56A0000}"/>
    <cellStyle name="60% - Accent6 2 40" xfId="27303" xr:uid="{00000000-0005-0000-0000-0000A66A0000}"/>
    <cellStyle name="60% - Accent6 2 41" xfId="27304" xr:uid="{00000000-0005-0000-0000-0000A76A0000}"/>
    <cellStyle name="60% - Accent6 2 42" xfId="27305" xr:uid="{00000000-0005-0000-0000-0000A86A0000}"/>
    <cellStyle name="60% - Accent6 2 43" xfId="27306" xr:uid="{00000000-0005-0000-0000-0000A96A0000}"/>
    <cellStyle name="60% - Accent6 2 44" xfId="27307" xr:uid="{00000000-0005-0000-0000-0000AA6A0000}"/>
    <cellStyle name="60% - Accent6 2 45" xfId="27308" xr:uid="{00000000-0005-0000-0000-0000AB6A0000}"/>
    <cellStyle name="60% - Accent6 2 46" xfId="27309" xr:uid="{00000000-0005-0000-0000-0000AC6A0000}"/>
    <cellStyle name="60% - Accent6 2 47" xfId="27310" xr:uid="{00000000-0005-0000-0000-0000AD6A0000}"/>
    <cellStyle name="60% - Accent6 2 48" xfId="27311" xr:uid="{00000000-0005-0000-0000-0000AE6A0000}"/>
    <cellStyle name="60% - Accent6 2 49" xfId="27312" xr:uid="{00000000-0005-0000-0000-0000AF6A0000}"/>
    <cellStyle name="60% - Accent6 2 5" xfId="27313" xr:uid="{00000000-0005-0000-0000-0000B06A0000}"/>
    <cellStyle name="60% - Accent6 2 50" xfId="27314" xr:uid="{00000000-0005-0000-0000-0000B16A0000}"/>
    <cellStyle name="60% - Accent6 2 51" xfId="27315" xr:uid="{00000000-0005-0000-0000-0000B26A0000}"/>
    <cellStyle name="60% - Accent6 2 52" xfId="27316" xr:uid="{00000000-0005-0000-0000-0000B36A0000}"/>
    <cellStyle name="60% - Accent6 2 53" xfId="27317" xr:uid="{00000000-0005-0000-0000-0000B46A0000}"/>
    <cellStyle name="60% - Accent6 2 54" xfId="27318" xr:uid="{00000000-0005-0000-0000-0000B56A0000}"/>
    <cellStyle name="60% - Accent6 2 55" xfId="27319" xr:uid="{00000000-0005-0000-0000-0000B66A0000}"/>
    <cellStyle name="60% - Accent6 2 56" xfId="27320" xr:uid="{00000000-0005-0000-0000-0000B76A0000}"/>
    <cellStyle name="60% - Accent6 2 57" xfId="27321" xr:uid="{00000000-0005-0000-0000-0000B86A0000}"/>
    <cellStyle name="60% - Accent6 2 58" xfId="27322" xr:uid="{00000000-0005-0000-0000-0000B96A0000}"/>
    <cellStyle name="60% - Accent6 2 59" xfId="27323" xr:uid="{00000000-0005-0000-0000-0000BA6A0000}"/>
    <cellStyle name="60% - Accent6 2 6" xfId="27324" xr:uid="{00000000-0005-0000-0000-0000BB6A0000}"/>
    <cellStyle name="60% - Accent6 2 60" xfId="27325" xr:uid="{00000000-0005-0000-0000-0000BC6A0000}"/>
    <cellStyle name="60% - Accent6 2 61" xfId="27326" xr:uid="{00000000-0005-0000-0000-0000BD6A0000}"/>
    <cellStyle name="60% - Accent6 2 62" xfId="27327" xr:uid="{00000000-0005-0000-0000-0000BE6A0000}"/>
    <cellStyle name="60% - Accent6 2 63" xfId="27328" xr:uid="{00000000-0005-0000-0000-0000BF6A0000}"/>
    <cellStyle name="60% - Accent6 2 64" xfId="27329" xr:uid="{00000000-0005-0000-0000-0000C06A0000}"/>
    <cellStyle name="60% - Accent6 2 65" xfId="27330" xr:uid="{00000000-0005-0000-0000-0000C16A0000}"/>
    <cellStyle name="60% - Accent6 2 66" xfId="27331" xr:uid="{00000000-0005-0000-0000-0000C26A0000}"/>
    <cellStyle name="60% - Accent6 2 67" xfId="27332" xr:uid="{00000000-0005-0000-0000-0000C36A0000}"/>
    <cellStyle name="60% - Accent6 2 68" xfId="27333" xr:uid="{00000000-0005-0000-0000-0000C46A0000}"/>
    <cellStyle name="60% - Accent6 2 69" xfId="27334" xr:uid="{00000000-0005-0000-0000-0000C56A0000}"/>
    <cellStyle name="60% - Accent6 2 7" xfId="27335" xr:uid="{00000000-0005-0000-0000-0000C66A0000}"/>
    <cellStyle name="60% - Accent6 2 70" xfId="27336" xr:uid="{00000000-0005-0000-0000-0000C76A0000}"/>
    <cellStyle name="60% - Accent6 2 71" xfId="27337" xr:uid="{00000000-0005-0000-0000-0000C86A0000}"/>
    <cellStyle name="60% - Accent6 2 72" xfId="27338" xr:uid="{00000000-0005-0000-0000-0000C96A0000}"/>
    <cellStyle name="60% - Accent6 2 73" xfId="27339" xr:uid="{00000000-0005-0000-0000-0000CA6A0000}"/>
    <cellStyle name="60% - Accent6 2 74" xfId="27340" xr:uid="{00000000-0005-0000-0000-0000CB6A0000}"/>
    <cellStyle name="60% - Accent6 2 75" xfId="27341" xr:uid="{00000000-0005-0000-0000-0000CC6A0000}"/>
    <cellStyle name="60% - Accent6 2 76" xfId="27342" xr:uid="{00000000-0005-0000-0000-0000CD6A0000}"/>
    <cellStyle name="60% - Accent6 2 8" xfId="27343" xr:uid="{00000000-0005-0000-0000-0000CE6A0000}"/>
    <cellStyle name="60% - Accent6 2 9" xfId="27344" xr:uid="{00000000-0005-0000-0000-0000CF6A0000}"/>
    <cellStyle name="Accent1 2" xfId="27345" xr:uid="{00000000-0005-0000-0000-0000D06A0000}"/>
    <cellStyle name="Accent1 2 10" xfId="27346" xr:uid="{00000000-0005-0000-0000-0000D16A0000}"/>
    <cellStyle name="Accent1 2 11" xfId="27347" xr:uid="{00000000-0005-0000-0000-0000D26A0000}"/>
    <cellStyle name="Accent1 2 12" xfId="27348" xr:uid="{00000000-0005-0000-0000-0000D36A0000}"/>
    <cellStyle name="Accent1 2 13" xfId="27349" xr:uid="{00000000-0005-0000-0000-0000D46A0000}"/>
    <cellStyle name="Accent1 2 14" xfId="27350" xr:uid="{00000000-0005-0000-0000-0000D56A0000}"/>
    <cellStyle name="Accent1 2 15" xfId="27351" xr:uid="{00000000-0005-0000-0000-0000D66A0000}"/>
    <cellStyle name="Accent1 2 16" xfId="27352" xr:uid="{00000000-0005-0000-0000-0000D76A0000}"/>
    <cellStyle name="Accent1 2 17" xfId="27353" xr:uid="{00000000-0005-0000-0000-0000D86A0000}"/>
    <cellStyle name="Accent1 2 18" xfId="27354" xr:uid="{00000000-0005-0000-0000-0000D96A0000}"/>
    <cellStyle name="Accent1 2 19" xfId="27355" xr:uid="{00000000-0005-0000-0000-0000DA6A0000}"/>
    <cellStyle name="Accent1 2 2" xfId="27356" xr:uid="{00000000-0005-0000-0000-0000DB6A0000}"/>
    <cellStyle name="Accent1 2 20" xfId="27357" xr:uid="{00000000-0005-0000-0000-0000DC6A0000}"/>
    <cellStyle name="Accent1 2 21" xfId="27358" xr:uid="{00000000-0005-0000-0000-0000DD6A0000}"/>
    <cellStyle name="Accent1 2 22" xfId="27359" xr:uid="{00000000-0005-0000-0000-0000DE6A0000}"/>
    <cellStyle name="Accent1 2 23" xfId="27360" xr:uid="{00000000-0005-0000-0000-0000DF6A0000}"/>
    <cellStyle name="Accent1 2 24" xfId="27361" xr:uid="{00000000-0005-0000-0000-0000E06A0000}"/>
    <cellStyle name="Accent1 2 25" xfId="27362" xr:uid="{00000000-0005-0000-0000-0000E16A0000}"/>
    <cellStyle name="Accent1 2 26" xfId="27363" xr:uid="{00000000-0005-0000-0000-0000E26A0000}"/>
    <cellStyle name="Accent1 2 27" xfId="27364" xr:uid="{00000000-0005-0000-0000-0000E36A0000}"/>
    <cellStyle name="Accent1 2 28" xfId="27365" xr:uid="{00000000-0005-0000-0000-0000E46A0000}"/>
    <cellStyle name="Accent1 2 29" xfId="27366" xr:uid="{00000000-0005-0000-0000-0000E56A0000}"/>
    <cellStyle name="Accent1 2 3" xfId="27367" xr:uid="{00000000-0005-0000-0000-0000E66A0000}"/>
    <cellStyle name="Accent1 2 30" xfId="27368" xr:uid="{00000000-0005-0000-0000-0000E76A0000}"/>
    <cellStyle name="Accent1 2 31" xfId="27369" xr:uid="{00000000-0005-0000-0000-0000E86A0000}"/>
    <cellStyle name="Accent1 2 32" xfId="27370" xr:uid="{00000000-0005-0000-0000-0000E96A0000}"/>
    <cellStyle name="Accent1 2 33" xfId="27371" xr:uid="{00000000-0005-0000-0000-0000EA6A0000}"/>
    <cellStyle name="Accent1 2 34" xfId="27372" xr:uid="{00000000-0005-0000-0000-0000EB6A0000}"/>
    <cellStyle name="Accent1 2 35" xfId="27373" xr:uid="{00000000-0005-0000-0000-0000EC6A0000}"/>
    <cellStyle name="Accent1 2 36" xfId="27374" xr:uid="{00000000-0005-0000-0000-0000ED6A0000}"/>
    <cellStyle name="Accent1 2 37" xfId="27375" xr:uid="{00000000-0005-0000-0000-0000EE6A0000}"/>
    <cellStyle name="Accent1 2 38" xfId="27376" xr:uid="{00000000-0005-0000-0000-0000EF6A0000}"/>
    <cellStyle name="Accent1 2 39" xfId="27377" xr:uid="{00000000-0005-0000-0000-0000F06A0000}"/>
    <cellStyle name="Accent1 2 4" xfId="27378" xr:uid="{00000000-0005-0000-0000-0000F16A0000}"/>
    <cellStyle name="Accent1 2 40" xfId="27379" xr:uid="{00000000-0005-0000-0000-0000F26A0000}"/>
    <cellStyle name="Accent1 2 41" xfId="27380" xr:uid="{00000000-0005-0000-0000-0000F36A0000}"/>
    <cellStyle name="Accent1 2 42" xfId="27381" xr:uid="{00000000-0005-0000-0000-0000F46A0000}"/>
    <cellStyle name="Accent1 2 43" xfId="27382" xr:uid="{00000000-0005-0000-0000-0000F56A0000}"/>
    <cellStyle name="Accent1 2 44" xfId="27383" xr:uid="{00000000-0005-0000-0000-0000F66A0000}"/>
    <cellStyle name="Accent1 2 45" xfId="27384" xr:uid="{00000000-0005-0000-0000-0000F76A0000}"/>
    <cellStyle name="Accent1 2 46" xfId="27385" xr:uid="{00000000-0005-0000-0000-0000F86A0000}"/>
    <cellStyle name="Accent1 2 47" xfId="27386" xr:uid="{00000000-0005-0000-0000-0000F96A0000}"/>
    <cellStyle name="Accent1 2 48" xfId="27387" xr:uid="{00000000-0005-0000-0000-0000FA6A0000}"/>
    <cellStyle name="Accent1 2 49" xfId="27388" xr:uid="{00000000-0005-0000-0000-0000FB6A0000}"/>
    <cellStyle name="Accent1 2 5" xfId="27389" xr:uid="{00000000-0005-0000-0000-0000FC6A0000}"/>
    <cellStyle name="Accent1 2 50" xfId="27390" xr:uid="{00000000-0005-0000-0000-0000FD6A0000}"/>
    <cellStyle name="Accent1 2 51" xfId="27391" xr:uid="{00000000-0005-0000-0000-0000FE6A0000}"/>
    <cellStyle name="Accent1 2 52" xfId="27392" xr:uid="{00000000-0005-0000-0000-0000FF6A0000}"/>
    <cellStyle name="Accent1 2 53" xfId="27393" xr:uid="{00000000-0005-0000-0000-0000006B0000}"/>
    <cellStyle name="Accent1 2 54" xfId="27394" xr:uid="{00000000-0005-0000-0000-0000016B0000}"/>
    <cellStyle name="Accent1 2 55" xfId="27395" xr:uid="{00000000-0005-0000-0000-0000026B0000}"/>
    <cellStyle name="Accent1 2 56" xfId="27396" xr:uid="{00000000-0005-0000-0000-0000036B0000}"/>
    <cellStyle name="Accent1 2 57" xfId="27397" xr:uid="{00000000-0005-0000-0000-0000046B0000}"/>
    <cellStyle name="Accent1 2 58" xfId="27398" xr:uid="{00000000-0005-0000-0000-0000056B0000}"/>
    <cellStyle name="Accent1 2 59" xfId="27399" xr:uid="{00000000-0005-0000-0000-0000066B0000}"/>
    <cellStyle name="Accent1 2 6" xfId="27400" xr:uid="{00000000-0005-0000-0000-0000076B0000}"/>
    <cellStyle name="Accent1 2 60" xfId="27401" xr:uid="{00000000-0005-0000-0000-0000086B0000}"/>
    <cellStyle name="Accent1 2 61" xfId="27402" xr:uid="{00000000-0005-0000-0000-0000096B0000}"/>
    <cellStyle name="Accent1 2 62" xfId="27403" xr:uid="{00000000-0005-0000-0000-00000A6B0000}"/>
    <cellStyle name="Accent1 2 63" xfId="27404" xr:uid="{00000000-0005-0000-0000-00000B6B0000}"/>
    <cellStyle name="Accent1 2 64" xfId="27405" xr:uid="{00000000-0005-0000-0000-00000C6B0000}"/>
    <cellStyle name="Accent1 2 65" xfId="27406" xr:uid="{00000000-0005-0000-0000-00000D6B0000}"/>
    <cellStyle name="Accent1 2 66" xfId="27407" xr:uid="{00000000-0005-0000-0000-00000E6B0000}"/>
    <cellStyle name="Accent1 2 67" xfId="27408" xr:uid="{00000000-0005-0000-0000-00000F6B0000}"/>
    <cellStyle name="Accent1 2 68" xfId="27409" xr:uid="{00000000-0005-0000-0000-0000106B0000}"/>
    <cellStyle name="Accent1 2 69" xfId="27410" xr:uid="{00000000-0005-0000-0000-0000116B0000}"/>
    <cellStyle name="Accent1 2 7" xfId="27411" xr:uid="{00000000-0005-0000-0000-0000126B0000}"/>
    <cellStyle name="Accent1 2 70" xfId="27412" xr:uid="{00000000-0005-0000-0000-0000136B0000}"/>
    <cellStyle name="Accent1 2 71" xfId="27413" xr:uid="{00000000-0005-0000-0000-0000146B0000}"/>
    <cellStyle name="Accent1 2 72" xfId="27414" xr:uid="{00000000-0005-0000-0000-0000156B0000}"/>
    <cellStyle name="Accent1 2 73" xfId="27415" xr:uid="{00000000-0005-0000-0000-0000166B0000}"/>
    <cellStyle name="Accent1 2 74" xfId="27416" xr:uid="{00000000-0005-0000-0000-0000176B0000}"/>
    <cellStyle name="Accent1 2 75" xfId="27417" xr:uid="{00000000-0005-0000-0000-0000186B0000}"/>
    <cellStyle name="Accent1 2 76" xfId="27418" xr:uid="{00000000-0005-0000-0000-0000196B0000}"/>
    <cellStyle name="Accent1 2 8" xfId="27419" xr:uid="{00000000-0005-0000-0000-00001A6B0000}"/>
    <cellStyle name="Accent1 2 9" xfId="27420" xr:uid="{00000000-0005-0000-0000-00001B6B0000}"/>
    <cellStyle name="Accent2 2" xfId="27421" xr:uid="{00000000-0005-0000-0000-00001C6B0000}"/>
    <cellStyle name="Accent2 2 10" xfId="27422" xr:uid="{00000000-0005-0000-0000-00001D6B0000}"/>
    <cellStyle name="Accent2 2 11" xfId="27423" xr:uid="{00000000-0005-0000-0000-00001E6B0000}"/>
    <cellStyle name="Accent2 2 12" xfId="27424" xr:uid="{00000000-0005-0000-0000-00001F6B0000}"/>
    <cellStyle name="Accent2 2 13" xfId="27425" xr:uid="{00000000-0005-0000-0000-0000206B0000}"/>
    <cellStyle name="Accent2 2 14" xfId="27426" xr:uid="{00000000-0005-0000-0000-0000216B0000}"/>
    <cellStyle name="Accent2 2 15" xfId="27427" xr:uid="{00000000-0005-0000-0000-0000226B0000}"/>
    <cellStyle name="Accent2 2 16" xfId="27428" xr:uid="{00000000-0005-0000-0000-0000236B0000}"/>
    <cellStyle name="Accent2 2 17" xfId="27429" xr:uid="{00000000-0005-0000-0000-0000246B0000}"/>
    <cellStyle name="Accent2 2 18" xfId="27430" xr:uid="{00000000-0005-0000-0000-0000256B0000}"/>
    <cellStyle name="Accent2 2 19" xfId="27431" xr:uid="{00000000-0005-0000-0000-0000266B0000}"/>
    <cellStyle name="Accent2 2 2" xfId="27432" xr:uid="{00000000-0005-0000-0000-0000276B0000}"/>
    <cellStyle name="Accent2 2 20" xfId="27433" xr:uid="{00000000-0005-0000-0000-0000286B0000}"/>
    <cellStyle name="Accent2 2 21" xfId="27434" xr:uid="{00000000-0005-0000-0000-0000296B0000}"/>
    <cellStyle name="Accent2 2 22" xfId="27435" xr:uid="{00000000-0005-0000-0000-00002A6B0000}"/>
    <cellStyle name="Accent2 2 23" xfId="27436" xr:uid="{00000000-0005-0000-0000-00002B6B0000}"/>
    <cellStyle name="Accent2 2 24" xfId="27437" xr:uid="{00000000-0005-0000-0000-00002C6B0000}"/>
    <cellStyle name="Accent2 2 25" xfId="27438" xr:uid="{00000000-0005-0000-0000-00002D6B0000}"/>
    <cellStyle name="Accent2 2 26" xfId="27439" xr:uid="{00000000-0005-0000-0000-00002E6B0000}"/>
    <cellStyle name="Accent2 2 27" xfId="27440" xr:uid="{00000000-0005-0000-0000-00002F6B0000}"/>
    <cellStyle name="Accent2 2 28" xfId="27441" xr:uid="{00000000-0005-0000-0000-0000306B0000}"/>
    <cellStyle name="Accent2 2 29" xfId="27442" xr:uid="{00000000-0005-0000-0000-0000316B0000}"/>
    <cellStyle name="Accent2 2 3" xfId="27443" xr:uid="{00000000-0005-0000-0000-0000326B0000}"/>
    <cellStyle name="Accent2 2 30" xfId="27444" xr:uid="{00000000-0005-0000-0000-0000336B0000}"/>
    <cellStyle name="Accent2 2 31" xfId="27445" xr:uid="{00000000-0005-0000-0000-0000346B0000}"/>
    <cellStyle name="Accent2 2 32" xfId="27446" xr:uid="{00000000-0005-0000-0000-0000356B0000}"/>
    <cellStyle name="Accent2 2 33" xfId="27447" xr:uid="{00000000-0005-0000-0000-0000366B0000}"/>
    <cellStyle name="Accent2 2 34" xfId="27448" xr:uid="{00000000-0005-0000-0000-0000376B0000}"/>
    <cellStyle name="Accent2 2 35" xfId="27449" xr:uid="{00000000-0005-0000-0000-0000386B0000}"/>
    <cellStyle name="Accent2 2 36" xfId="27450" xr:uid="{00000000-0005-0000-0000-0000396B0000}"/>
    <cellStyle name="Accent2 2 37" xfId="27451" xr:uid="{00000000-0005-0000-0000-00003A6B0000}"/>
    <cellStyle name="Accent2 2 38" xfId="27452" xr:uid="{00000000-0005-0000-0000-00003B6B0000}"/>
    <cellStyle name="Accent2 2 39" xfId="27453" xr:uid="{00000000-0005-0000-0000-00003C6B0000}"/>
    <cellStyle name="Accent2 2 4" xfId="27454" xr:uid="{00000000-0005-0000-0000-00003D6B0000}"/>
    <cellStyle name="Accent2 2 40" xfId="27455" xr:uid="{00000000-0005-0000-0000-00003E6B0000}"/>
    <cellStyle name="Accent2 2 41" xfId="27456" xr:uid="{00000000-0005-0000-0000-00003F6B0000}"/>
    <cellStyle name="Accent2 2 42" xfId="27457" xr:uid="{00000000-0005-0000-0000-0000406B0000}"/>
    <cellStyle name="Accent2 2 43" xfId="27458" xr:uid="{00000000-0005-0000-0000-0000416B0000}"/>
    <cellStyle name="Accent2 2 44" xfId="27459" xr:uid="{00000000-0005-0000-0000-0000426B0000}"/>
    <cellStyle name="Accent2 2 45" xfId="27460" xr:uid="{00000000-0005-0000-0000-0000436B0000}"/>
    <cellStyle name="Accent2 2 46" xfId="27461" xr:uid="{00000000-0005-0000-0000-0000446B0000}"/>
    <cellStyle name="Accent2 2 47" xfId="27462" xr:uid="{00000000-0005-0000-0000-0000456B0000}"/>
    <cellStyle name="Accent2 2 48" xfId="27463" xr:uid="{00000000-0005-0000-0000-0000466B0000}"/>
    <cellStyle name="Accent2 2 49" xfId="27464" xr:uid="{00000000-0005-0000-0000-0000476B0000}"/>
    <cellStyle name="Accent2 2 5" xfId="27465" xr:uid="{00000000-0005-0000-0000-0000486B0000}"/>
    <cellStyle name="Accent2 2 50" xfId="27466" xr:uid="{00000000-0005-0000-0000-0000496B0000}"/>
    <cellStyle name="Accent2 2 51" xfId="27467" xr:uid="{00000000-0005-0000-0000-00004A6B0000}"/>
    <cellStyle name="Accent2 2 52" xfId="27468" xr:uid="{00000000-0005-0000-0000-00004B6B0000}"/>
    <cellStyle name="Accent2 2 53" xfId="27469" xr:uid="{00000000-0005-0000-0000-00004C6B0000}"/>
    <cellStyle name="Accent2 2 54" xfId="27470" xr:uid="{00000000-0005-0000-0000-00004D6B0000}"/>
    <cellStyle name="Accent2 2 55" xfId="27471" xr:uid="{00000000-0005-0000-0000-00004E6B0000}"/>
    <cellStyle name="Accent2 2 56" xfId="27472" xr:uid="{00000000-0005-0000-0000-00004F6B0000}"/>
    <cellStyle name="Accent2 2 57" xfId="27473" xr:uid="{00000000-0005-0000-0000-0000506B0000}"/>
    <cellStyle name="Accent2 2 58" xfId="27474" xr:uid="{00000000-0005-0000-0000-0000516B0000}"/>
    <cellStyle name="Accent2 2 59" xfId="27475" xr:uid="{00000000-0005-0000-0000-0000526B0000}"/>
    <cellStyle name="Accent2 2 6" xfId="27476" xr:uid="{00000000-0005-0000-0000-0000536B0000}"/>
    <cellStyle name="Accent2 2 60" xfId="27477" xr:uid="{00000000-0005-0000-0000-0000546B0000}"/>
    <cellStyle name="Accent2 2 61" xfId="27478" xr:uid="{00000000-0005-0000-0000-0000556B0000}"/>
    <cellStyle name="Accent2 2 62" xfId="27479" xr:uid="{00000000-0005-0000-0000-0000566B0000}"/>
    <cellStyle name="Accent2 2 63" xfId="27480" xr:uid="{00000000-0005-0000-0000-0000576B0000}"/>
    <cellStyle name="Accent2 2 64" xfId="27481" xr:uid="{00000000-0005-0000-0000-0000586B0000}"/>
    <cellStyle name="Accent2 2 65" xfId="27482" xr:uid="{00000000-0005-0000-0000-0000596B0000}"/>
    <cellStyle name="Accent2 2 66" xfId="27483" xr:uid="{00000000-0005-0000-0000-00005A6B0000}"/>
    <cellStyle name="Accent2 2 67" xfId="27484" xr:uid="{00000000-0005-0000-0000-00005B6B0000}"/>
    <cellStyle name="Accent2 2 68" xfId="27485" xr:uid="{00000000-0005-0000-0000-00005C6B0000}"/>
    <cellStyle name="Accent2 2 69" xfId="27486" xr:uid="{00000000-0005-0000-0000-00005D6B0000}"/>
    <cellStyle name="Accent2 2 7" xfId="27487" xr:uid="{00000000-0005-0000-0000-00005E6B0000}"/>
    <cellStyle name="Accent2 2 70" xfId="27488" xr:uid="{00000000-0005-0000-0000-00005F6B0000}"/>
    <cellStyle name="Accent2 2 71" xfId="27489" xr:uid="{00000000-0005-0000-0000-0000606B0000}"/>
    <cellStyle name="Accent2 2 72" xfId="27490" xr:uid="{00000000-0005-0000-0000-0000616B0000}"/>
    <cellStyle name="Accent2 2 73" xfId="27491" xr:uid="{00000000-0005-0000-0000-0000626B0000}"/>
    <cellStyle name="Accent2 2 74" xfId="27492" xr:uid="{00000000-0005-0000-0000-0000636B0000}"/>
    <cellStyle name="Accent2 2 75" xfId="27493" xr:uid="{00000000-0005-0000-0000-0000646B0000}"/>
    <cellStyle name="Accent2 2 76" xfId="27494" xr:uid="{00000000-0005-0000-0000-0000656B0000}"/>
    <cellStyle name="Accent2 2 8" xfId="27495" xr:uid="{00000000-0005-0000-0000-0000666B0000}"/>
    <cellStyle name="Accent2 2 9" xfId="27496" xr:uid="{00000000-0005-0000-0000-0000676B0000}"/>
    <cellStyle name="Accent3 2" xfId="27497" xr:uid="{00000000-0005-0000-0000-0000686B0000}"/>
    <cellStyle name="Accent3 2 10" xfId="27498" xr:uid="{00000000-0005-0000-0000-0000696B0000}"/>
    <cellStyle name="Accent3 2 11" xfId="27499" xr:uid="{00000000-0005-0000-0000-00006A6B0000}"/>
    <cellStyle name="Accent3 2 12" xfId="27500" xr:uid="{00000000-0005-0000-0000-00006B6B0000}"/>
    <cellStyle name="Accent3 2 13" xfId="27501" xr:uid="{00000000-0005-0000-0000-00006C6B0000}"/>
    <cellStyle name="Accent3 2 14" xfId="27502" xr:uid="{00000000-0005-0000-0000-00006D6B0000}"/>
    <cellStyle name="Accent3 2 15" xfId="27503" xr:uid="{00000000-0005-0000-0000-00006E6B0000}"/>
    <cellStyle name="Accent3 2 16" xfId="27504" xr:uid="{00000000-0005-0000-0000-00006F6B0000}"/>
    <cellStyle name="Accent3 2 17" xfId="27505" xr:uid="{00000000-0005-0000-0000-0000706B0000}"/>
    <cellStyle name="Accent3 2 18" xfId="27506" xr:uid="{00000000-0005-0000-0000-0000716B0000}"/>
    <cellStyle name="Accent3 2 19" xfId="27507" xr:uid="{00000000-0005-0000-0000-0000726B0000}"/>
    <cellStyle name="Accent3 2 2" xfId="27508" xr:uid="{00000000-0005-0000-0000-0000736B0000}"/>
    <cellStyle name="Accent3 2 20" xfId="27509" xr:uid="{00000000-0005-0000-0000-0000746B0000}"/>
    <cellStyle name="Accent3 2 21" xfId="27510" xr:uid="{00000000-0005-0000-0000-0000756B0000}"/>
    <cellStyle name="Accent3 2 22" xfId="27511" xr:uid="{00000000-0005-0000-0000-0000766B0000}"/>
    <cellStyle name="Accent3 2 23" xfId="27512" xr:uid="{00000000-0005-0000-0000-0000776B0000}"/>
    <cellStyle name="Accent3 2 24" xfId="27513" xr:uid="{00000000-0005-0000-0000-0000786B0000}"/>
    <cellStyle name="Accent3 2 25" xfId="27514" xr:uid="{00000000-0005-0000-0000-0000796B0000}"/>
    <cellStyle name="Accent3 2 26" xfId="27515" xr:uid="{00000000-0005-0000-0000-00007A6B0000}"/>
    <cellStyle name="Accent3 2 27" xfId="27516" xr:uid="{00000000-0005-0000-0000-00007B6B0000}"/>
    <cellStyle name="Accent3 2 28" xfId="27517" xr:uid="{00000000-0005-0000-0000-00007C6B0000}"/>
    <cellStyle name="Accent3 2 29" xfId="27518" xr:uid="{00000000-0005-0000-0000-00007D6B0000}"/>
    <cellStyle name="Accent3 2 3" xfId="27519" xr:uid="{00000000-0005-0000-0000-00007E6B0000}"/>
    <cellStyle name="Accent3 2 30" xfId="27520" xr:uid="{00000000-0005-0000-0000-00007F6B0000}"/>
    <cellStyle name="Accent3 2 31" xfId="27521" xr:uid="{00000000-0005-0000-0000-0000806B0000}"/>
    <cellStyle name="Accent3 2 32" xfId="27522" xr:uid="{00000000-0005-0000-0000-0000816B0000}"/>
    <cellStyle name="Accent3 2 33" xfId="27523" xr:uid="{00000000-0005-0000-0000-0000826B0000}"/>
    <cellStyle name="Accent3 2 34" xfId="27524" xr:uid="{00000000-0005-0000-0000-0000836B0000}"/>
    <cellStyle name="Accent3 2 35" xfId="27525" xr:uid="{00000000-0005-0000-0000-0000846B0000}"/>
    <cellStyle name="Accent3 2 36" xfId="27526" xr:uid="{00000000-0005-0000-0000-0000856B0000}"/>
    <cellStyle name="Accent3 2 37" xfId="27527" xr:uid="{00000000-0005-0000-0000-0000866B0000}"/>
    <cellStyle name="Accent3 2 38" xfId="27528" xr:uid="{00000000-0005-0000-0000-0000876B0000}"/>
    <cellStyle name="Accent3 2 39" xfId="27529" xr:uid="{00000000-0005-0000-0000-0000886B0000}"/>
    <cellStyle name="Accent3 2 4" xfId="27530" xr:uid="{00000000-0005-0000-0000-0000896B0000}"/>
    <cellStyle name="Accent3 2 40" xfId="27531" xr:uid="{00000000-0005-0000-0000-00008A6B0000}"/>
    <cellStyle name="Accent3 2 41" xfId="27532" xr:uid="{00000000-0005-0000-0000-00008B6B0000}"/>
    <cellStyle name="Accent3 2 42" xfId="27533" xr:uid="{00000000-0005-0000-0000-00008C6B0000}"/>
    <cellStyle name="Accent3 2 43" xfId="27534" xr:uid="{00000000-0005-0000-0000-00008D6B0000}"/>
    <cellStyle name="Accent3 2 44" xfId="27535" xr:uid="{00000000-0005-0000-0000-00008E6B0000}"/>
    <cellStyle name="Accent3 2 45" xfId="27536" xr:uid="{00000000-0005-0000-0000-00008F6B0000}"/>
    <cellStyle name="Accent3 2 46" xfId="27537" xr:uid="{00000000-0005-0000-0000-0000906B0000}"/>
    <cellStyle name="Accent3 2 47" xfId="27538" xr:uid="{00000000-0005-0000-0000-0000916B0000}"/>
    <cellStyle name="Accent3 2 48" xfId="27539" xr:uid="{00000000-0005-0000-0000-0000926B0000}"/>
    <cellStyle name="Accent3 2 49" xfId="27540" xr:uid="{00000000-0005-0000-0000-0000936B0000}"/>
    <cellStyle name="Accent3 2 5" xfId="27541" xr:uid="{00000000-0005-0000-0000-0000946B0000}"/>
    <cellStyle name="Accent3 2 50" xfId="27542" xr:uid="{00000000-0005-0000-0000-0000956B0000}"/>
    <cellStyle name="Accent3 2 51" xfId="27543" xr:uid="{00000000-0005-0000-0000-0000966B0000}"/>
    <cellStyle name="Accent3 2 52" xfId="27544" xr:uid="{00000000-0005-0000-0000-0000976B0000}"/>
    <cellStyle name="Accent3 2 53" xfId="27545" xr:uid="{00000000-0005-0000-0000-0000986B0000}"/>
    <cellStyle name="Accent3 2 54" xfId="27546" xr:uid="{00000000-0005-0000-0000-0000996B0000}"/>
    <cellStyle name="Accent3 2 55" xfId="27547" xr:uid="{00000000-0005-0000-0000-00009A6B0000}"/>
    <cellStyle name="Accent3 2 56" xfId="27548" xr:uid="{00000000-0005-0000-0000-00009B6B0000}"/>
    <cellStyle name="Accent3 2 57" xfId="27549" xr:uid="{00000000-0005-0000-0000-00009C6B0000}"/>
    <cellStyle name="Accent3 2 58" xfId="27550" xr:uid="{00000000-0005-0000-0000-00009D6B0000}"/>
    <cellStyle name="Accent3 2 59" xfId="27551" xr:uid="{00000000-0005-0000-0000-00009E6B0000}"/>
    <cellStyle name="Accent3 2 6" xfId="27552" xr:uid="{00000000-0005-0000-0000-00009F6B0000}"/>
    <cellStyle name="Accent3 2 60" xfId="27553" xr:uid="{00000000-0005-0000-0000-0000A06B0000}"/>
    <cellStyle name="Accent3 2 61" xfId="27554" xr:uid="{00000000-0005-0000-0000-0000A16B0000}"/>
    <cellStyle name="Accent3 2 62" xfId="27555" xr:uid="{00000000-0005-0000-0000-0000A26B0000}"/>
    <cellStyle name="Accent3 2 63" xfId="27556" xr:uid="{00000000-0005-0000-0000-0000A36B0000}"/>
    <cellStyle name="Accent3 2 64" xfId="27557" xr:uid="{00000000-0005-0000-0000-0000A46B0000}"/>
    <cellStyle name="Accent3 2 65" xfId="27558" xr:uid="{00000000-0005-0000-0000-0000A56B0000}"/>
    <cellStyle name="Accent3 2 66" xfId="27559" xr:uid="{00000000-0005-0000-0000-0000A66B0000}"/>
    <cellStyle name="Accent3 2 67" xfId="27560" xr:uid="{00000000-0005-0000-0000-0000A76B0000}"/>
    <cellStyle name="Accent3 2 68" xfId="27561" xr:uid="{00000000-0005-0000-0000-0000A86B0000}"/>
    <cellStyle name="Accent3 2 69" xfId="27562" xr:uid="{00000000-0005-0000-0000-0000A96B0000}"/>
    <cellStyle name="Accent3 2 7" xfId="27563" xr:uid="{00000000-0005-0000-0000-0000AA6B0000}"/>
    <cellStyle name="Accent3 2 70" xfId="27564" xr:uid="{00000000-0005-0000-0000-0000AB6B0000}"/>
    <cellStyle name="Accent3 2 71" xfId="27565" xr:uid="{00000000-0005-0000-0000-0000AC6B0000}"/>
    <cellStyle name="Accent3 2 72" xfId="27566" xr:uid="{00000000-0005-0000-0000-0000AD6B0000}"/>
    <cellStyle name="Accent3 2 73" xfId="27567" xr:uid="{00000000-0005-0000-0000-0000AE6B0000}"/>
    <cellStyle name="Accent3 2 74" xfId="27568" xr:uid="{00000000-0005-0000-0000-0000AF6B0000}"/>
    <cellStyle name="Accent3 2 75" xfId="27569" xr:uid="{00000000-0005-0000-0000-0000B06B0000}"/>
    <cellStyle name="Accent3 2 76" xfId="27570" xr:uid="{00000000-0005-0000-0000-0000B16B0000}"/>
    <cellStyle name="Accent3 2 8" xfId="27571" xr:uid="{00000000-0005-0000-0000-0000B26B0000}"/>
    <cellStyle name="Accent3 2 9" xfId="27572" xr:uid="{00000000-0005-0000-0000-0000B36B0000}"/>
    <cellStyle name="Accent4 2" xfId="27573" xr:uid="{00000000-0005-0000-0000-0000B46B0000}"/>
    <cellStyle name="Accent4 2 10" xfId="27574" xr:uid="{00000000-0005-0000-0000-0000B56B0000}"/>
    <cellStyle name="Accent4 2 11" xfId="27575" xr:uid="{00000000-0005-0000-0000-0000B66B0000}"/>
    <cellStyle name="Accent4 2 12" xfId="27576" xr:uid="{00000000-0005-0000-0000-0000B76B0000}"/>
    <cellStyle name="Accent4 2 13" xfId="27577" xr:uid="{00000000-0005-0000-0000-0000B86B0000}"/>
    <cellStyle name="Accent4 2 14" xfId="27578" xr:uid="{00000000-0005-0000-0000-0000B96B0000}"/>
    <cellStyle name="Accent4 2 15" xfId="27579" xr:uid="{00000000-0005-0000-0000-0000BA6B0000}"/>
    <cellStyle name="Accent4 2 16" xfId="27580" xr:uid="{00000000-0005-0000-0000-0000BB6B0000}"/>
    <cellStyle name="Accent4 2 17" xfId="27581" xr:uid="{00000000-0005-0000-0000-0000BC6B0000}"/>
    <cellStyle name="Accent4 2 18" xfId="27582" xr:uid="{00000000-0005-0000-0000-0000BD6B0000}"/>
    <cellStyle name="Accent4 2 19" xfId="27583" xr:uid="{00000000-0005-0000-0000-0000BE6B0000}"/>
    <cellStyle name="Accent4 2 2" xfId="27584" xr:uid="{00000000-0005-0000-0000-0000BF6B0000}"/>
    <cellStyle name="Accent4 2 20" xfId="27585" xr:uid="{00000000-0005-0000-0000-0000C06B0000}"/>
    <cellStyle name="Accent4 2 21" xfId="27586" xr:uid="{00000000-0005-0000-0000-0000C16B0000}"/>
    <cellStyle name="Accent4 2 22" xfId="27587" xr:uid="{00000000-0005-0000-0000-0000C26B0000}"/>
    <cellStyle name="Accent4 2 23" xfId="27588" xr:uid="{00000000-0005-0000-0000-0000C36B0000}"/>
    <cellStyle name="Accent4 2 24" xfId="27589" xr:uid="{00000000-0005-0000-0000-0000C46B0000}"/>
    <cellStyle name="Accent4 2 25" xfId="27590" xr:uid="{00000000-0005-0000-0000-0000C56B0000}"/>
    <cellStyle name="Accent4 2 26" xfId="27591" xr:uid="{00000000-0005-0000-0000-0000C66B0000}"/>
    <cellStyle name="Accent4 2 27" xfId="27592" xr:uid="{00000000-0005-0000-0000-0000C76B0000}"/>
    <cellStyle name="Accent4 2 28" xfId="27593" xr:uid="{00000000-0005-0000-0000-0000C86B0000}"/>
    <cellStyle name="Accent4 2 29" xfId="27594" xr:uid="{00000000-0005-0000-0000-0000C96B0000}"/>
    <cellStyle name="Accent4 2 3" xfId="27595" xr:uid="{00000000-0005-0000-0000-0000CA6B0000}"/>
    <cellStyle name="Accent4 2 30" xfId="27596" xr:uid="{00000000-0005-0000-0000-0000CB6B0000}"/>
    <cellStyle name="Accent4 2 31" xfId="27597" xr:uid="{00000000-0005-0000-0000-0000CC6B0000}"/>
    <cellStyle name="Accent4 2 32" xfId="27598" xr:uid="{00000000-0005-0000-0000-0000CD6B0000}"/>
    <cellStyle name="Accent4 2 33" xfId="27599" xr:uid="{00000000-0005-0000-0000-0000CE6B0000}"/>
    <cellStyle name="Accent4 2 34" xfId="27600" xr:uid="{00000000-0005-0000-0000-0000CF6B0000}"/>
    <cellStyle name="Accent4 2 35" xfId="27601" xr:uid="{00000000-0005-0000-0000-0000D06B0000}"/>
    <cellStyle name="Accent4 2 36" xfId="27602" xr:uid="{00000000-0005-0000-0000-0000D16B0000}"/>
    <cellStyle name="Accent4 2 37" xfId="27603" xr:uid="{00000000-0005-0000-0000-0000D26B0000}"/>
    <cellStyle name="Accent4 2 38" xfId="27604" xr:uid="{00000000-0005-0000-0000-0000D36B0000}"/>
    <cellStyle name="Accent4 2 39" xfId="27605" xr:uid="{00000000-0005-0000-0000-0000D46B0000}"/>
    <cellStyle name="Accent4 2 4" xfId="27606" xr:uid="{00000000-0005-0000-0000-0000D56B0000}"/>
    <cellStyle name="Accent4 2 40" xfId="27607" xr:uid="{00000000-0005-0000-0000-0000D66B0000}"/>
    <cellStyle name="Accent4 2 41" xfId="27608" xr:uid="{00000000-0005-0000-0000-0000D76B0000}"/>
    <cellStyle name="Accent4 2 42" xfId="27609" xr:uid="{00000000-0005-0000-0000-0000D86B0000}"/>
    <cellStyle name="Accent4 2 43" xfId="27610" xr:uid="{00000000-0005-0000-0000-0000D96B0000}"/>
    <cellStyle name="Accent4 2 44" xfId="27611" xr:uid="{00000000-0005-0000-0000-0000DA6B0000}"/>
    <cellStyle name="Accent4 2 45" xfId="27612" xr:uid="{00000000-0005-0000-0000-0000DB6B0000}"/>
    <cellStyle name="Accent4 2 46" xfId="27613" xr:uid="{00000000-0005-0000-0000-0000DC6B0000}"/>
    <cellStyle name="Accent4 2 47" xfId="27614" xr:uid="{00000000-0005-0000-0000-0000DD6B0000}"/>
    <cellStyle name="Accent4 2 48" xfId="27615" xr:uid="{00000000-0005-0000-0000-0000DE6B0000}"/>
    <cellStyle name="Accent4 2 49" xfId="27616" xr:uid="{00000000-0005-0000-0000-0000DF6B0000}"/>
    <cellStyle name="Accent4 2 5" xfId="27617" xr:uid="{00000000-0005-0000-0000-0000E06B0000}"/>
    <cellStyle name="Accent4 2 50" xfId="27618" xr:uid="{00000000-0005-0000-0000-0000E16B0000}"/>
    <cellStyle name="Accent4 2 51" xfId="27619" xr:uid="{00000000-0005-0000-0000-0000E26B0000}"/>
    <cellStyle name="Accent4 2 52" xfId="27620" xr:uid="{00000000-0005-0000-0000-0000E36B0000}"/>
    <cellStyle name="Accent4 2 53" xfId="27621" xr:uid="{00000000-0005-0000-0000-0000E46B0000}"/>
    <cellStyle name="Accent4 2 54" xfId="27622" xr:uid="{00000000-0005-0000-0000-0000E56B0000}"/>
    <cellStyle name="Accent4 2 55" xfId="27623" xr:uid="{00000000-0005-0000-0000-0000E66B0000}"/>
    <cellStyle name="Accent4 2 56" xfId="27624" xr:uid="{00000000-0005-0000-0000-0000E76B0000}"/>
    <cellStyle name="Accent4 2 57" xfId="27625" xr:uid="{00000000-0005-0000-0000-0000E86B0000}"/>
    <cellStyle name="Accent4 2 58" xfId="27626" xr:uid="{00000000-0005-0000-0000-0000E96B0000}"/>
    <cellStyle name="Accent4 2 59" xfId="27627" xr:uid="{00000000-0005-0000-0000-0000EA6B0000}"/>
    <cellStyle name="Accent4 2 6" xfId="27628" xr:uid="{00000000-0005-0000-0000-0000EB6B0000}"/>
    <cellStyle name="Accent4 2 60" xfId="27629" xr:uid="{00000000-0005-0000-0000-0000EC6B0000}"/>
    <cellStyle name="Accent4 2 61" xfId="27630" xr:uid="{00000000-0005-0000-0000-0000ED6B0000}"/>
    <cellStyle name="Accent4 2 62" xfId="27631" xr:uid="{00000000-0005-0000-0000-0000EE6B0000}"/>
    <cellStyle name="Accent4 2 63" xfId="27632" xr:uid="{00000000-0005-0000-0000-0000EF6B0000}"/>
    <cellStyle name="Accent4 2 64" xfId="27633" xr:uid="{00000000-0005-0000-0000-0000F06B0000}"/>
    <cellStyle name="Accent4 2 65" xfId="27634" xr:uid="{00000000-0005-0000-0000-0000F16B0000}"/>
    <cellStyle name="Accent4 2 66" xfId="27635" xr:uid="{00000000-0005-0000-0000-0000F26B0000}"/>
    <cellStyle name="Accent4 2 67" xfId="27636" xr:uid="{00000000-0005-0000-0000-0000F36B0000}"/>
    <cellStyle name="Accent4 2 68" xfId="27637" xr:uid="{00000000-0005-0000-0000-0000F46B0000}"/>
    <cellStyle name="Accent4 2 69" xfId="27638" xr:uid="{00000000-0005-0000-0000-0000F56B0000}"/>
    <cellStyle name="Accent4 2 7" xfId="27639" xr:uid="{00000000-0005-0000-0000-0000F66B0000}"/>
    <cellStyle name="Accent4 2 70" xfId="27640" xr:uid="{00000000-0005-0000-0000-0000F76B0000}"/>
    <cellStyle name="Accent4 2 71" xfId="27641" xr:uid="{00000000-0005-0000-0000-0000F86B0000}"/>
    <cellStyle name="Accent4 2 72" xfId="27642" xr:uid="{00000000-0005-0000-0000-0000F96B0000}"/>
    <cellStyle name="Accent4 2 73" xfId="27643" xr:uid="{00000000-0005-0000-0000-0000FA6B0000}"/>
    <cellStyle name="Accent4 2 74" xfId="27644" xr:uid="{00000000-0005-0000-0000-0000FB6B0000}"/>
    <cellStyle name="Accent4 2 75" xfId="27645" xr:uid="{00000000-0005-0000-0000-0000FC6B0000}"/>
    <cellStyle name="Accent4 2 76" xfId="27646" xr:uid="{00000000-0005-0000-0000-0000FD6B0000}"/>
    <cellStyle name="Accent4 2 8" xfId="27647" xr:uid="{00000000-0005-0000-0000-0000FE6B0000}"/>
    <cellStyle name="Accent4 2 9" xfId="27648" xr:uid="{00000000-0005-0000-0000-0000FF6B0000}"/>
    <cellStyle name="Accent5 2" xfId="27649" xr:uid="{00000000-0005-0000-0000-0000006C0000}"/>
    <cellStyle name="Accent5 2 10" xfId="27650" xr:uid="{00000000-0005-0000-0000-0000016C0000}"/>
    <cellStyle name="Accent5 2 11" xfId="27651" xr:uid="{00000000-0005-0000-0000-0000026C0000}"/>
    <cellStyle name="Accent5 2 12" xfId="27652" xr:uid="{00000000-0005-0000-0000-0000036C0000}"/>
    <cellStyle name="Accent5 2 13" xfId="27653" xr:uid="{00000000-0005-0000-0000-0000046C0000}"/>
    <cellStyle name="Accent5 2 14" xfId="27654" xr:uid="{00000000-0005-0000-0000-0000056C0000}"/>
    <cellStyle name="Accent5 2 15" xfId="27655" xr:uid="{00000000-0005-0000-0000-0000066C0000}"/>
    <cellStyle name="Accent5 2 16" xfId="27656" xr:uid="{00000000-0005-0000-0000-0000076C0000}"/>
    <cellStyle name="Accent5 2 17" xfId="27657" xr:uid="{00000000-0005-0000-0000-0000086C0000}"/>
    <cellStyle name="Accent5 2 18" xfId="27658" xr:uid="{00000000-0005-0000-0000-0000096C0000}"/>
    <cellStyle name="Accent5 2 19" xfId="27659" xr:uid="{00000000-0005-0000-0000-00000A6C0000}"/>
    <cellStyle name="Accent5 2 2" xfId="27660" xr:uid="{00000000-0005-0000-0000-00000B6C0000}"/>
    <cellStyle name="Accent5 2 20" xfId="27661" xr:uid="{00000000-0005-0000-0000-00000C6C0000}"/>
    <cellStyle name="Accent5 2 21" xfId="27662" xr:uid="{00000000-0005-0000-0000-00000D6C0000}"/>
    <cellStyle name="Accent5 2 22" xfId="27663" xr:uid="{00000000-0005-0000-0000-00000E6C0000}"/>
    <cellStyle name="Accent5 2 23" xfId="27664" xr:uid="{00000000-0005-0000-0000-00000F6C0000}"/>
    <cellStyle name="Accent5 2 24" xfId="27665" xr:uid="{00000000-0005-0000-0000-0000106C0000}"/>
    <cellStyle name="Accent5 2 25" xfId="27666" xr:uid="{00000000-0005-0000-0000-0000116C0000}"/>
    <cellStyle name="Accent5 2 26" xfId="27667" xr:uid="{00000000-0005-0000-0000-0000126C0000}"/>
    <cellStyle name="Accent5 2 27" xfId="27668" xr:uid="{00000000-0005-0000-0000-0000136C0000}"/>
    <cellStyle name="Accent5 2 28" xfId="27669" xr:uid="{00000000-0005-0000-0000-0000146C0000}"/>
    <cellStyle name="Accent5 2 29" xfId="27670" xr:uid="{00000000-0005-0000-0000-0000156C0000}"/>
    <cellStyle name="Accent5 2 3" xfId="27671" xr:uid="{00000000-0005-0000-0000-0000166C0000}"/>
    <cellStyle name="Accent5 2 30" xfId="27672" xr:uid="{00000000-0005-0000-0000-0000176C0000}"/>
    <cellStyle name="Accent5 2 31" xfId="27673" xr:uid="{00000000-0005-0000-0000-0000186C0000}"/>
    <cellStyle name="Accent5 2 32" xfId="27674" xr:uid="{00000000-0005-0000-0000-0000196C0000}"/>
    <cellStyle name="Accent5 2 33" xfId="27675" xr:uid="{00000000-0005-0000-0000-00001A6C0000}"/>
    <cellStyle name="Accent5 2 34" xfId="27676" xr:uid="{00000000-0005-0000-0000-00001B6C0000}"/>
    <cellStyle name="Accent5 2 35" xfId="27677" xr:uid="{00000000-0005-0000-0000-00001C6C0000}"/>
    <cellStyle name="Accent5 2 36" xfId="27678" xr:uid="{00000000-0005-0000-0000-00001D6C0000}"/>
    <cellStyle name="Accent5 2 37" xfId="27679" xr:uid="{00000000-0005-0000-0000-00001E6C0000}"/>
    <cellStyle name="Accent5 2 38" xfId="27680" xr:uid="{00000000-0005-0000-0000-00001F6C0000}"/>
    <cellStyle name="Accent5 2 39" xfId="27681" xr:uid="{00000000-0005-0000-0000-0000206C0000}"/>
    <cellStyle name="Accent5 2 4" xfId="27682" xr:uid="{00000000-0005-0000-0000-0000216C0000}"/>
    <cellStyle name="Accent5 2 40" xfId="27683" xr:uid="{00000000-0005-0000-0000-0000226C0000}"/>
    <cellStyle name="Accent5 2 41" xfId="27684" xr:uid="{00000000-0005-0000-0000-0000236C0000}"/>
    <cellStyle name="Accent5 2 42" xfId="27685" xr:uid="{00000000-0005-0000-0000-0000246C0000}"/>
    <cellStyle name="Accent5 2 43" xfId="27686" xr:uid="{00000000-0005-0000-0000-0000256C0000}"/>
    <cellStyle name="Accent5 2 44" xfId="27687" xr:uid="{00000000-0005-0000-0000-0000266C0000}"/>
    <cellStyle name="Accent5 2 45" xfId="27688" xr:uid="{00000000-0005-0000-0000-0000276C0000}"/>
    <cellStyle name="Accent5 2 46" xfId="27689" xr:uid="{00000000-0005-0000-0000-0000286C0000}"/>
    <cellStyle name="Accent5 2 47" xfId="27690" xr:uid="{00000000-0005-0000-0000-0000296C0000}"/>
    <cellStyle name="Accent5 2 48" xfId="27691" xr:uid="{00000000-0005-0000-0000-00002A6C0000}"/>
    <cellStyle name="Accent5 2 49" xfId="27692" xr:uid="{00000000-0005-0000-0000-00002B6C0000}"/>
    <cellStyle name="Accent5 2 5" xfId="27693" xr:uid="{00000000-0005-0000-0000-00002C6C0000}"/>
    <cellStyle name="Accent5 2 50" xfId="27694" xr:uid="{00000000-0005-0000-0000-00002D6C0000}"/>
    <cellStyle name="Accent5 2 51" xfId="27695" xr:uid="{00000000-0005-0000-0000-00002E6C0000}"/>
    <cellStyle name="Accent5 2 52" xfId="27696" xr:uid="{00000000-0005-0000-0000-00002F6C0000}"/>
    <cellStyle name="Accent5 2 53" xfId="27697" xr:uid="{00000000-0005-0000-0000-0000306C0000}"/>
    <cellStyle name="Accent5 2 54" xfId="27698" xr:uid="{00000000-0005-0000-0000-0000316C0000}"/>
    <cellStyle name="Accent5 2 55" xfId="27699" xr:uid="{00000000-0005-0000-0000-0000326C0000}"/>
    <cellStyle name="Accent5 2 56" xfId="27700" xr:uid="{00000000-0005-0000-0000-0000336C0000}"/>
    <cellStyle name="Accent5 2 57" xfId="27701" xr:uid="{00000000-0005-0000-0000-0000346C0000}"/>
    <cellStyle name="Accent5 2 58" xfId="27702" xr:uid="{00000000-0005-0000-0000-0000356C0000}"/>
    <cellStyle name="Accent5 2 59" xfId="27703" xr:uid="{00000000-0005-0000-0000-0000366C0000}"/>
    <cellStyle name="Accent5 2 6" xfId="27704" xr:uid="{00000000-0005-0000-0000-0000376C0000}"/>
    <cellStyle name="Accent5 2 60" xfId="27705" xr:uid="{00000000-0005-0000-0000-0000386C0000}"/>
    <cellStyle name="Accent5 2 61" xfId="27706" xr:uid="{00000000-0005-0000-0000-0000396C0000}"/>
    <cellStyle name="Accent5 2 62" xfId="27707" xr:uid="{00000000-0005-0000-0000-00003A6C0000}"/>
    <cellStyle name="Accent5 2 63" xfId="27708" xr:uid="{00000000-0005-0000-0000-00003B6C0000}"/>
    <cellStyle name="Accent5 2 64" xfId="27709" xr:uid="{00000000-0005-0000-0000-00003C6C0000}"/>
    <cellStyle name="Accent5 2 65" xfId="27710" xr:uid="{00000000-0005-0000-0000-00003D6C0000}"/>
    <cellStyle name="Accent5 2 66" xfId="27711" xr:uid="{00000000-0005-0000-0000-00003E6C0000}"/>
    <cellStyle name="Accent5 2 67" xfId="27712" xr:uid="{00000000-0005-0000-0000-00003F6C0000}"/>
    <cellStyle name="Accent5 2 68" xfId="27713" xr:uid="{00000000-0005-0000-0000-0000406C0000}"/>
    <cellStyle name="Accent5 2 69" xfId="27714" xr:uid="{00000000-0005-0000-0000-0000416C0000}"/>
    <cellStyle name="Accent5 2 7" xfId="27715" xr:uid="{00000000-0005-0000-0000-0000426C0000}"/>
    <cellStyle name="Accent5 2 70" xfId="27716" xr:uid="{00000000-0005-0000-0000-0000436C0000}"/>
    <cellStyle name="Accent5 2 71" xfId="27717" xr:uid="{00000000-0005-0000-0000-0000446C0000}"/>
    <cellStyle name="Accent5 2 72" xfId="27718" xr:uid="{00000000-0005-0000-0000-0000456C0000}"/>
    <cellStyle name="Accent5 2 73" xfId="27719" xr:uid="{00000000-0005-0000-0000-0000466C0000}"/>
    <cellStyle name="Accent5 2 74" xfId="27720" xr:uid="{00000000-0005-0000-0000-0000476C0000}"/>
    <cellStyle name="Accent5 2 75" xfId="27721" xr:uid="{00000000-0005-0000-0000-0000486C0000}"/>
    <cellStyle name="Accent5 2 76" xfId="27722" xr:uid="{00000000-0005-0000-0000-0000496C0000}"/>
    <cellStyle name="Accent5 2 8" xfId="27723" xr:uid="{00000000-0005-0000-0000-00004A6C0000}"/>
    <cellStyle name="Accent5 2 9" xfId="27724" xr:uid="{00000000-0005-0000-0000-00004B6C0000}"/>
    <cellStyle name="Accent6 2" xfId="27725" xr:uid="{00000000-0005-0000-0000-00004C6C0000}"/>
    <cellStyle name="Accent6 2 10" xfId="27726" xr:uid="{00000000-0005-0000-0000-00004D6C0000}"/>
    <cellStyle name="Accent6 2 11" xfId="27727" xr:uid="{00000000-0005-0000-0000-00004E6C0000}"/>
    <cellStyle name="Accent6 2 12" xfId="27728" xr:uid="{00000000-0005-0000-0000-00004F6C0000}"/>
    <cellStyle name="Accent6 2 13" xfId="27729" xr:uid="{00000000-0005-0000-0000-0000506C0000}"/>
    <cellStyle name="Accent6 2 14" xfId="27730" xr:uid="{00000000-0005-0000-0000-0000516C0000}"/>
    <cellStyle name="Accent6 2 15" xfId="27731" xr:uid="{00000000-0005-0000-0000-0000526C0000}"/>
    <cellStyle name="Accent6 2 16" xfId="27732" xr:uid="{00000000-0005-0000-0000-0000536C0000}"/>
    <cellStyle name="Accent6 2 17" xfId="27733" xr:uid="{00000000-0005-0000-0000-0000546C0000}"/>
    <cellStyle name="Accent6 2 18" xfId="27734" xr:uid="{00000000-0005-0000-0000-0000556C0000}"/>
    <cellStyle name="Accent6 2 19" xfId="27735" xr:uid="{00000000-0005-0000-0000-0000566C0000}"/>
    <cellStyle name="Accent6 2 2" xfId="27736" xr:uid="{00000000-0005-0000-0000-0000576C0000}"/>
    <cellStyle name="Accent6 2 20" xfId="27737" xr:uid="{00000000-0005-0000-0000-0000586C0000}"/>
    <cellStyle name="Accent6 2 21" xfId="27738" xr:uid="{00000000-0005-0000-0000-0000596C0000}"/>
    <cellStyle name="Accent6 2 22" xfId="27739" xr:uid="{00000000-0005-0000-0000-00005A6C0000}"/>
    <cellStyle name="Accent6 2 23" xfId="27740" xr:uid="{00000000-0005-0000-0000-00005B6C0000}"/>
    <cellStyle name="Accent6 2 24" xfId="27741" xr:uid="{00000000-0005-0000-0000-00005C6C0000}"/>
    <cellStyle name="Accent6 2 25" xfId="27742" xr:uid="{00000000-0005-0000-0000-00005D6C0000}"/>
    <cellStyle name="Accent6 2 26" xfId="27743" xr:uid="{00000000-0005-0000-0000-00005E6C0000}"/>
    <cellStyle name="Accent6 2 27" xfId="27744" xr:uid="{00000000-0005-0000-0000-00005F6C0000}"/>
    <cellStyle name="Accent6 2 28" xfId="27745" xr:uid="{00000000-0005-0000-0000-0000606C0000}"/>
    <cellStyle name="Accent6 2 29" xfId="27746" xr:uid="{00000000-0005-0000-0000-0000616C0000}"/>
    <cellStyle name="Accent6 2 3" xfId="27747" xr:uid="{00000000-0005-0000-0000-0000626C0000}"/>
    <cellStyle name="Accent6 2 30" xfId="27748" xr:uid="{00000000-0005-0000-0000-0000636C0000}"/>
    <cellStyle name="Accent6 2 31" xfId="27749" xr:uid="{00000000-0005-0000-0000-0000646C0000}"/>
    <cellStyle name="Accent6 2 32" xfId="27750" xr:uid="{00000000-0005-0000-0000-0000656C0000}"/>
    <cellStyle name="Accent6 2 33" xfId="27751" xr:uid="{00000000-0005-0000-0000-0000666C0000}"/>
    <cellStyle name="Accent6 2 34" xfId="27752" xr:uid="{00000000-0005-0000-0000-0000676C0000}"/>
    <cellStyle name="Accent6 2 35" xfId="27753" xr:uid="{00000000-0005-0000-0000-0000686C0000}"/>
    <cellStyle name="Accent6 2 36" xfId="27754" xr:uid="{00000000-0005-0000-0000-0000696C0000}"/>
    <cellStyle name="Accent6 2 37" xfId="27755" xr:uid="{00000000-0005-0000-0000-00006A6C0000}"/>
    <cellStyle name="Accent6 2 38" xfId="27756" xr:uid="{00000000-0005-0000-0000-00006B6C0000}"/>
    <cellStyle name="Accent6 2 39" xfId="27757" xr:uid="{00000000-0005-0000-0000-00006C6C0000}"/>
    <cellStyle name="Accent6 2 4" xfId="27758" xr:uid="{00000000-0005-0000-0000-00006D6C0000}"/>
    <cellStyle name="Accent6 2 40" xfId="27759" xr:uid="{00000000-0005-0000-0000-00006E6C0000}"/>
    <cellStyle name="Accent6 2 41" xfId="27760" xr:uid="{00000000-0005-0000-0000-00006F6C0000}"/>
    <cellStyle name="Accent6 2 42" xfId="27761" xr:uid="{00000000-0005-0000-0000-0000706C0000}"/>
    <cellStyle name="Accent6 2 43" xfId="27762" xr:uid="{00000000-0005-0000-0000-0000716C0000}"/>
    <cellStyle name="Accent6 2 44" xfId="27763" xr:uid="{00000000-0005-0000-0000-0000726C0000}"/>
    <cellStyle name="Accent6 2 45" xfId="27764" xr:uid="{00000000-0005-0000-0000-0000736C0000}"/>
    <cellStyle name="Accent6 2 46" xfId="27765" xr:uid="{00000000-0005-0000-0000-0000746C0000}"/>
    <cellStyle name="Accent6 2 47" xfId="27766" xr:uid="{00000000-0005-0000-0000-0000756C0000}"/>
    <cellStyle name="Accent6 2 48" xfId="27767" xr:uid="{00000000-0005-0000-0000-0000766C0000}"/>
    <cellStyle name="Accent6 2 49" xfId="27768" xr:uid="{00000000-0005-0000-0000-0000776C0000}"/>
    <cellStyle name="Accent6 2 5" xfId="27769" xr:uid="{00000000-0005-0000-0000-0000786C0000}"/>
    <cellStyle name="Accent6 2 50" xfId="27770" xr:uid="{00000000-0005-0000-0000-0000796C0000}"/>
    <cellStyle name="Accent6 2 51" xfId="27771" xr:uid="{00000000-0005-0000-0000-00007A6C0000}"/>
    <cellStyle name="Accent6 2 52" xfId="27772" xr:uid="{00000000-0005-0000-0000-00007B6C0000}"/>
    <cellStyle name="Accent6 2 53" xfId="27773" xr:uid="{00000000-0005-0000-0000-00007C6C0000}"/>
    <cellStyle name="Accent6 2 54" xfId="27774" xr:uid="{00000000-0005-0000-0000-00007D6C0000}"/>
    <cellStyle name="Accent6 2 55" xfId="27775" xr:uid="{00000000-0005-0000-0000-00007E6C0000}"/>
    <cellStyle name="Accent6 2 56" xfId="27776" xr:uid="{00000000-0005-0000-0000-00007F6C0000}"/>
    <cellStyle name="Accent6 2 57" xfId="27777" xr:uid="{00000000-0005-0000-0000-0000806C0000}"/>
    <cellStyle name="Accent6 2 58" xfId="27778" xr:uid="{00000000-0005-0000-0000-0000816C0000}"/>
    <cellStyle name="Accent6 2 59" xfId="27779" xr:uid="{00000000-0005-0000-0000-0000826C0000}"/>
    <cellStyle name="Accent6 2 6" xfId="27780" xr:uid="{00000000-0005-0000-0000-0000836C0000}"/>
    <cellStyle name="Accent6 2 60" xfId="27781" xr:uid="{00000000-0005-0000-0000-0000846C0000}"/>
    <cellStyle name="Accent6 2 61" xfId="27782" xr:uid="{00000000-0005-0000-0000-0000856C0000}"/>
    <cellStyle name="Accent6 2 62" xfId="27783" xr:uid="{00000000-0005-0000-0000-0000866C0000}"/>
    <cellStyle name="Accent6 2 63" xfId="27784" xr:uid="{00000000-0005-0000-0000-0000876C0000}"/>
    <cellStyle name="Accent6 2 64" xfId="27785" xr:uid="{00000000-0005-0000-0000-0000886C0000}"/>
    <cellStyle name="Accent6 2 65" xfId="27786" xr:uid="{00000000-0005-0000-0000-0000896C0000}"/>
    <cellStyle name="Accent6 2 66" xfId="27787" xr:uid="{00000000-0005-0000-0000-00008A6C0000}"/>
    <cellStyle name="Accent6 2 67" xfId="27788" xr:uid="{00000000-0005-0000-0000-00008B6C0000}"/>
    <cellStyle name="Accent6 2 68" xfId="27789" xr:uid="{00000000-0005-0000-0000-00008C6C0000}"/>
    <cellStyle name="Accent6 2 69" xfId="27790" xr:uid="{00000000-0005-0000-0000-00008D6C0000}"/>
    <cellStyle name="Accent6 2 7" xfId="27791" xr:uid="{00000000-0005-0000-0000-00008E6C0000}"/>
    <cellStyle name="Accent6 2 70" xfId="27792" xr:uid="{00000000-0005-0000-0000-00008F6C0000}"/>
    <cellStyle name="Accent6 2 71" xfId="27793" xr:uid="{00000000-0005-0000-0000-0000906C0000}"/>
    <cellStyle name="Accent6 2 72" xfId="27794" xr:uid="{00000000-0005-0000-0000-0000916C0000}"/>
    <cellStyle name="Accent6 2 73" xfId="27795" xr:uid="{00000000-0005-0000-0000-0000926C0000}"/>
    <cellStyle name="Accent6 2 74" xfId="27796" xr:uid="{00000000-0005-0000-0000-0000936C0000}"/>
    <cellStyle name="Accent6 2 75" xfId="27797" xr:uid="{00000000-0005-0000-0000-0000946C0000}"/>
    <cellStyle name="Accent6 2 76" xfId="27798" xr:uid="{00000000-0005-0000-0000-0000956C0000}"/>
    <cellStyle name="Accent6 2 8" xfId="27799" xr:uid="{00000000-0005-0000-0000-0000966C0000}"/>
    <cellStyle name="Accent6 2 9" xfId="27800" xr:uid="{00000000-0005-0000-0000-0000976C0000}"/>
    <cellStyle name="Bad 2" xfId="27801" xr:uid="{00000000-0005-0000-0000-0000986C0000}"/>
    <cellStyle name="Bad 2 10" xfId="27802" xr:uid="{00000000-0005-0000-0000-0000996C0000}"/>
    <cellStyle name="Bad 2 11" xfId="27803" xr:uid="{00000000-0005-0000-0000-00009A6C0000}"/>
    <cellStyle name="Bad 2 12" xfId="27804" xr:uid="{00000000-0005-0000-0000-00009B6C0000}"/>
    <cellStyle name="Bad 2 13" xfId="27805" xr:uid="{00000000-0005-0000-0000-00009C6C0000}"/>
    <cellStyle name="Bad 2 14" xfId="27806" xr:uid="{00000000-0005-0000-0000-00009D6C0000}"/>
    <cellStyle name="Bad 2 15" xfId="27807" xr:uid="{00000000-0005-0000-0000-00009E6C0000}"/>
    <cellStyle name="Bad 2 16" xfId="27808" xr:uid="{00000000-0005-0000-0000-00009F6C0000}"/>
    <cellStyle name="Bad 2 17" xfId="27809" xr:uid="{00000000-0005-0000-0000-0000A06C0000}"/>
    <cellStyle name="Bad 2 18" xfId="27810" xr:uid="{00000000-0005-0000-0000-0000A16C0000}"/>
    <cellStyle name="Bad 2 19" xfId="27811" xr:uid="{00000000-0005-0000-0000-0000A26C0000}"/>
    <cellStyle name="Bad 2 2" xfId="27812" xr:uid="{00000000-0005-0000-0000-0000A36C0000}"/>
    <cellStyle name="Bad 2 20" xfId="27813" xr:uid="{00000000-0005-0000-0000-0000A46C0000}"/>
    <cellStyle name="Bad 2 21" xfId="27814" xr:uid="{00000000-0005-0000-0000-0000A56C0000}"/>
    <cellStyle name="Bad 2 22" xfId="27815" xr:uid="{00000000-0005-0000-0000-0000A66C0000}"/>
    <cellStyle name="Bad 2 23" xfId="27816" xr:uid="{00000000-0005-0000-0000-0000A76C0000}"/>
    <cellStyle name="Bad 2 24" xfId="27817" xr:uid="{00000000-0005-0000-0000-0000A86C0000}"/>
    <cellStyle name="Bad 2 25" xfId="27818" xr:uid="{00000000-0005-0000-0000-0000A96C0000}"/>
    <cellStyle name="Bad 2 26" xfId="27819" xr:uid="{00000000-0005-0000-0000-0000AA6C0000}"/>
    <cellStyle name="Bad 2 27" xfId="27820" xr:uid="{00000000-0005-0000-0000-0000AB6C0000}"/>
    <cellStyle name="Bad 2 28" xfId="27821" xr:uid="{00000000-0005-0000-0000-0000AC6C0000}"/>
    <cellStyle name="Bad 2 29" xfId="27822" xr:uid="{00000000-0005-0000-0000-0000AD6C0000}"/>
    <cellStyle name="Bad 2 3" xfId="27823" xr:uid="{00000000-0005-0000-0000-0000AE6C0000}"/>
    <cellStyle name="Bad 2 30" xfId="27824" xr:uid="{00000000-0005-0000-0000-0000AF6C0000}"/>
    <cellStyle name="Bad 2 31" xfId="27825" xr:uid="{00000000-0005-0000-0000-0000B06C0000}"/>
    <cellStyle name="Bad 2 32" xfId="27826" xr:uid="{00000000-0005-0000-0000-0000B16C0000}"/>
    <cellStyle name="Bad 2 33" xfId="27827" xr:uid="{00000000-0005-0000-0000-0000B26C0000}"/>
    <cellStyle name="Bad 2 34" xfId="27828" xr:uid="{00000000-0005-0000-0000-0000B36C0000}"/>
    <cellStyle name="Bad 2 35" xfId="27829" xr:uid="{00000000-0005-0000-0000-0000B46C0000}"/>
    <cellStyle name="Bad 2 36" xfId="27830" xr:uid="{00000000-0005-0000-0000-0000B56C0000}"/>
    <cellStyle name="Bad 2 37" xfId="27831" xr:uid="{00000000-0005-0000-0000-0000B66C0000}"/>
    <cellStyle name="Bad 2 38" xfId="27832" xr:uid="{00000000-0005-0000-0000-0000B76C0000}"/>
    <cellStyle name="Bad 2 39" xfId="27833" xr:uid="{00000000-0005-0000-0000-0000B86C0000}"/>
    <cellStyle name="Bad 2 4" xfId="27834" xr:uid="{00000000-0005-0000-0000-0000B96C0000}"/>
    <cellStyle name="Bad 2 40" xfId="27835" xr:uid="{00000000-0005-0000-0000-0000BA6C0000}"/>
    <cellStyle name="Bad 2 41" xfId="27836" xr:uid="{00000000-0005-0000-0000-0000BB6C0000}"/>
    <cellStyle name="Bad 2 42" xfId="27837" xr:uid="{00000000-0005-0000-0000-0000BC6C0000}"/>
    <cellStyle name="Bad 2 43" xfId="27838" xr:uid="{00000000-0005-0000-0000-0000BD6C0000}"/>
    <cellStyle name="Bad 2 44" xfId="27839" xr:uid="{00000000-0005-0000-0000-0000BE6C0000}"/>
    <cellStyle name="Bad 2 45" xfId="27840" xr:uid="{00000000-0005-0000-0000-0000BF6C0000}"/>
    <cellStyle name="Bad 2 46" xfId="27841" xr:uid="{00000000-0005-0000-0000-0000C06C0000}"/>
    <cellStyle name="Bad 2 47" xfId="27842" xr:uid="{00000000-0005-0000-0000-0000C16C0000}"/>
    <cellStyle name="Bad 2 48" xfId="27843" xr:uid="{00000000-0005-0000-0000-0000C26C0000}"/>
    <cellStyle name="Bad 2 49" xfId="27844" xr:uid="{00000000-0005-0000-0000-0000C36C0000}"/>
    <cellStyle name="Bad 2 5" xfId="27845" xr:uid="{00000000-0005-0000-0000-0000C46C0000}"/>
    <cellStyle name="Bad 2 50" xfId="27846" xr:uid="{00000000-0005-0000-0000-0000C56C0000}"/>
    <cellStyle name="Bad 2 51" xfId="27847" xr:uid="{00000000-0005-0000-0000-0000C66C0000}"/>
    <cellStyle name="Bad 2 52" xfId="27848" xr:uid="{00000000-0005-0000-0000-0000C76C0000}"/>
    <cellStyle name="Bad 2 53" xfId="27849" xr:uid="{00000000-0005-0000-0000-0000C86C0000}"/>
    <cellStyle name="Bad 2 54" xfId="27850" xr:uid="{00000000-0005-0000-0000-0000C96C0000}"/>
    <cellStyle name="Bad 2 55" xfId="27851" xr:uid="{00000000-0005-0000-0000-0000CA6C0000}"/>
    <cellStyle name="Bad 2 56" xfId="27852" xr:uid="{00000000-0005-0000-0000-0000CB6C0000}"/>
    <cellStyle name="Bad 2 57" xfId="27853" xr:uid="{00000000-0005-0000-0000-0000CC6C0000}"/>
    <cellStyle name="Bad 2 58" xfId="27854" xr:uid="{00000000-0005-0000-0000-0000CD6C0000}"/>
    <cellStyle name="Bad 2 59" xfId="27855" xr:uid="{00000000-0005-0000-0000-0000CE6C0000}"/>
    <cellStyle name="Bad 2 6" xfId="27856" xr:uid="{00000000-0005-0000-0000-0000CF6C0000}"/>
    <cellStyle name="Bad 2 60" xfId="27857" xr:uid="{00000000-0005-0000-0000-0000D06C0000}"/>
    <cellStyle name="Bad 2 61" xfId="27858" xr:uid="{00000000-0005-0000-0000-0000D16C0000}"/>
    <cellStyle name="Bad 2 62" xfId="27859" xr:uid="{00000000-0005-0000-0000-0000D26C0000}"/>
    <cellStyle name="Bad 2 63" xfId="27860" xr:uid="{00000000-0005-0000-0000-0000D36C0000}"/>
    <cellStyle name="Bad 2 64" xfId="27861" xr:uid="{00000000-0005-0000-0000-0000D46C0000}"/>
    <cellStyle name="Bad 2 65" xfId="27862" xr:uid="{00000000-0005-0000-0000-0000D56C0000}"/>
    <cellStyle name="Bad 2 66" xfId="27863" xr:uid="{00000000-0005-0000-0000-0000D66C0000}"/>
    <cellStyle name="Bad 2 67" xfId="27864" xr:uid="{00000000-0005-0000-0000-0000D76C0000}"/>
    <cellStyle name="Bad 2 68" xfId="27865" xr:uid="{00000000-0005-0000-0000-0000D86C0000}"/>
    <cellStyle name="Bad 2 69" xfId="27866" xr:uid="{00000000-0005-0000-0000-0000D96C0000}"/>
    <cellStyle name="Bad 2 7" xfId="27867" xr:uid="{00000000-0005-0000-0000-0000DA6C0000}"/>
    <cellStyle name="Bad 2 70" xfId="27868" xr:uid="{00000000-0005-0000-0000-0000DB6C0000}"/>
    <cellStyle name="Bad 2 71" xfId="27869" xr:uid="{00000000-0005-0000-0000-0000DC6C0000}"/>
    <cellStyle name="Bad 2 72" xfId="27870" xr:uid="{00000000-0005-0000-0000-0000DD6C0000}"/>
    <cellStyle name="Bad 2 73" xfId="27871" xr:uid="{00000000-0005-0000-0000-0000DE6C0000}"/>
    <cellStyle name="Bad 2 74" xfId="27872" xr:uid="{00000000-0005-0000-0000-0000DF6C0000}"/>
    <cellStyle name="Bad 2 75" xfId="27873" xr:uid="{00000000-0005-0000-0000-0000E06C0000}"/>
    <cellStyle name="Bad 2 76" xfId="27874" xr:uid="{00000000-0005-0000-0000-0000E16C0000}"/>
    <cellStyle name="Bad 2 8" xfId="27875" xr:uid="{00000000-0005-0000-0000-0000E26C0000}"/>
    <cellStyle name="Bad 2 9" xfId="27876" xr:uid="{00000000-0005-0000-0000-0000E36C0000}"/>
    <cellStyle name="Calculation 2" xfId="27877" xr:uid="{00000000-0005-0000-0000-0000E46C0000}"/>
    <cellStyle name="Calculation 2 10" xfId="27878" xr:uid="{00000000-0005-0000-0000-0000E56C0000}"/>
    <cellStyle name="Calculation 2 11" xfId="27879" xr:uid="{00000000-0005-0000-0000-0000E66C0000}"/>
    <cellStyle name="Calculation 2 12" xfId="27880" xr:uid="{00000000-0005-0000-0000-0000E76C0000}"/>
    <cellStyle name="Calculation 2 13" xfId="27881" xr:uid="{00000000-0005-0000-0000-0000E86C0000}"/>
    <cellStyle name="Calculation 2 14" xfId="27882" xr:uid="{00000000-0005-0000-0000-0000E96C0000}"/>
    <cellStyle name="Calculation 2 15" xfId="27883" xr:uid="{00000000-0005-0000-0000-0000EA6C0000}"/>
    <cellStyle name="Calculation 2 16" xfId="27884" xr:uid="{00000000-0005-0000-0000-0000EB6C0000}"/>
    <cellStyle name="Calculation 2 17" xfId="27885" xr:uid="{00000000-0005-0000-0000-0000EC6C0000}"/>
    <cellStyle name="Calculation 2 18" xfId="27886" xr:uid="{00000000-0005-0000-0000-0000ED6C0000}"/>
    <cellStyle name="Calculation 2 19" xfId="27887" xr:uid="{00000000-0005-0000-0000-0000EE6C0000}"/>
    <cellStyle name="Calculation 2 2" xfId="27888" xr:uid="{00000000-0005-0000-0000-0000EF6C0000}"/>
    <cellStyle name="Calculation 2 20" xfId="27889" xr:uid="{00000000-0005-0000-0000-0000F06C0000}"/>
    <cellStyle name="Calculation 2 21" xfId="27890" xr:uid="{00000000-0005-0000-0000-0000F16C0000}"/>
    <cellStyle name="Calculation 2 22" xfId="27891" xr:uid="{00000000-0005-0000-0000-0000F26C0000}"/>
    <cellStyle name="Calculation 2 23" xfId="27892" xr:uid="{00000000-0005-0000-0000-0000F36C0000}"/>
    <cellStyle name="Calculation 2 24" xfId="27893" xr:uid="{00000000-0005-0000-0000-0000F46C0000}"/>
    <cellStyle name="Calculation 2 25" xfId="27894" xr:uid="{00000000-0005-0000-0000-0000F56C0000}"/>
    <cellStyle name="Calculation 2 26" xfId="27895" xr:uid="{00000000-0005-0000-0000-0000F66C0000}"/>
    <cellStyle name="Calculation 2 27" xfId="27896" xr:uid="{00000000-0005-0000-0000-0000F76C0000}"/>
    <cellStyle name="Calculation 2 28" xfId="27897" xr:uid="{00000000-0005-0000-0000-0000F86C0000}"/>
    <cellStyle name="Calculation 2 29" xfId="27898" xr:uid="{00000000-0005-0000-0000-0000F96C0000}"/>
    <cellStyle name="Calculation 2 3" xfId="27899" xr:uid="{00000000-0005-0000-0000-0000FA6C0000}"/>
    <cellStyle name="Calculation 2 30" xfId="27900" xr:uid="{00000000-0005-0000-0000-0000FB6C0000}"/>
    <cellStyle name="Calculation 2 31" xfId="27901" xr:uid="{00000000-0005-0000-0000-0000FC6C0000}"/>
    <cellStyle name="Calculation 2 32" xfId="27902" xr:uid="{00000000-0005-0000-0000-0000FD6C0000}"/>
    <cellStyle name="Calculation 2 33" xfId="27903" xr:uid="{00000000-0005-0000-0000-0000FE6C0000}"/>
    <cellStyle name="Calculation 2 34" xfId="27904" xr:uid="{00000000-0005-0000-0000-0000FF6C0000}"/>
    <cellStyle name="Calculation 2 35" xfId="27905" xr:uid="{00000000-0005-0000-0000-0000006D0000}"/>
    <cellStyle name="Calculation 2 36" xfId="27906" xr:uid="{00000000-0005-0000-0000-0000016D0000}"/>
    <cellStyle name="Calculation 2 37" xfId="27907" xr:uid="{00000000-0005-0000-0000-0000026D0000}"/>
    <cellStyle name="Calculation 2 38" xfId="27908" xr:uid="{00000000-0005-0000-0000-0000036D0000}"/>
    <cellStyle name="Calculation 2 39" xfId="27909" xr:uid="{00000000-0005-0000-0000-0000046D0000}"/>
    <cellStyle name="Calculation 2 4" xfId="27910" xr:uid="{00000000-0005-0000-0000-0000056D0000}"/>
    <cellStyle name="Calculation 2 40" xfId="27911" xr:uid="{00000000-0005-0000-0000-0000066D0000}"/>
    <cellStyle name="Calculation 2 41" xfId="27912" xr:uid="{00000000-0005-0000-0000-0000076D0000}"/>
    <cellStyle name="Calculation 2 42" xfId="27913" xr:uid="{00000000-0005-0000-0000-0000086D0000}"/>
    <cellStyle name="Calculation 2 43" xfId="27914" xr:uid="{00000000-0005-0000-0000-0000096D0000}"/>
    <cellStyle name="Calculation 2 44" xfId="27915" xr:uid="{00000000-0005-0000-0000-00000A6D0000}"/>
    <cellStyle name="Calculation 2 45" xfId="27916" xr:uid="{00000000-0005-0000-0000-00000B6D0000}"/>
    <cellStyle name="Calculation 2 46" xfId="27917" xr:uid="{00000000-0005-0000-0000-00000C6D0000}"/>
    <cellStyle name="Calculation 2 47" xfId="27918" xr:uid="{00000000-0005-0000-0000-00000D6D0000}"/>
    <cellStyle name="Calculation 2 48" xfId="27919" xr:uid="{00000000-0005-0000-0000-00000E6D0000}"/>
    <cellStyle name="Calculation 2 49" xfId="27920" xr:uid="{00000000-0005-0000-0000-00000F6D0000}"/>
    <cellStyle name="Calculation 2 5" xfId="27921" xr:uid="{00000000-0005-0000-0000-0000106D0000}"/>
    <cellStyle name="Calculation 2 50" xfId="27922" xr:uid="{00000000-0005-0000-0000-0000116D0000}"/>
    <cellStyle name="Calculation 2 51" xfId="27923" xr:uid="{00000000-0005-0000-0000-0000126D0000}"/>
    <cellStyle name="Calculation 2 52" xfId="27924" xr:uid="{00000000-0005-0000-0000-0000136D0000}"/>
    <cellStyle name="Calculation 2 53" xfId="27925" xr:uid="{00000000-0005-0000-0000-0000146D0000}"/>
    <cellStyle name="Calculation 2 54" xfId="27926" xr:uid="{00000000-0005-0000-0000-0000156D0000}"/>
    <cellStyle name="Calculation 2 55" xfId="27927" xr:uid="{00000000-0005-0000-0000-0000166D0000}"/>
    <cellStyle name="Calculation 2 56" xfId="27928" xr:uid="{00000000-0005-0000-0000-0000176D0000}"/>
    <cellStyle name="Calculation 2 57" xfId="27929" xr:uid="{00000000-0005-0000-0000-0000186D0000}"/>
    <cellStyle name="Calculation 2 58" xfId="27930" xr:uid="{00000000-0005-0000-0000-0000196D0000}"/>
    <cellStyle name="Calculation 2 59" xfId="27931" xr:uid="{00000000-0005-0000-0000-00001A6D0000}"/>
    <cellStyle name="Calculation 2 6" xfId="27932" xr:uid="{00000000-0005-0000-0000-00001B6D0000}"/>
    <cellStyle name="Calculation 2 60" xfId="27933" xr:uid="{00000000-0005-0000-0000-00001C6D0000}"/>
    <cellStyle name="Calculation 2 61" xfId="27934" xr:uid="{00000000-0005-0000-0000-00001D6D0000}"/>
    <cellStyle name="Calculation 2 62" xfId="27935" xr:uid="{00000000-0005-0000-0000-00001E6D0000}"/>
    <cellStyle name="Calculation 2 63" xfId="27936" xr:uid="{00000000-0005-0000-0000-00001F6D0000}"/>
    <cellStyle name="Calculation 2 64" xfId="27937" xr:uid="{00000000-0005-0000-0000-0000206D0000}"/>
    <cellStyle name="Calculation 2 65" xfId="27938" xr:uid="{00000000-0005-0000-0000-0000216D0000}"/>
    <cellStyle name="Calculation 2 66" xfId="27939" xr:uid="{00000000-0005-0000-0000-0000226D0000}"/>
    <cellStyle name="Calculation 2 67" xfId="27940" xr:uid="{00000000-0005-0000-0000-0000236D0000}"/>
    <cellStyle name="Calculation 2 68" xfId="27941" xr:uid="{00000000-0005-0000-0000-0000246D0000}"/>
    <cellStyle name="Calculation 2 69" xfId="27942" xr:uid="{00000000-0005-0000-0000-0000256D0000}"/>
    <cellStyle name="Calculation 2 7" xfId="27943" xr:uid="{00000000-0005-0000-0000-0000266D0000}"/>
    <cellStyle name="Calculation 2 70" xfId="27944" xr:uid="{00000000-0005-0000-0000-0000276D0000}"/>
    <cellStyle name="Calculation 2 71" xfId="27945" xr:uid="{00000000-0005-0000-0000-0000286D0000}"/>
    <cellStyle name="Calculation 2 72" xfId="27946" xr:uid="{00000000-0005-0000-0000-0000296D0000}"/>
    <cellStyle name="Calculation 2 73" xfId="27947" xr:uid="{00000000-0005-0000-0000-00002A6D0000}"/>
    <cellStyle name="Calculation 2 74" xfId="27948" xr:uid="{00000000-0005-0000-0000-00002B6D0000}"/>
    <cellStyle name="Calculation 2 75" xfId="27949" xr:uid="{00000000-0005-0000-0000-00002C6D0000}"/>
    <cellStyle name="Calculation 2 76" xfId="27950" xr:uid="{00000000-0005-0000-0000-00002D6D0000}"/>
    <cellStyle name="Calculation 2 8" xfId="27951" xr:uid="{00000000-0005-0000-0000-00002E6D0000}"/>
    <cellStyle name="Calculation 2 9" xfId="27952" xr:uid="{00000000-0005-0000-0000-00002F6D0000}"/>
    <cellStyle name="Check Cell 2" xfId="27953" xr:uid="{00000000-0005-0000-0000-0000306D0000}"/>
    <cellStyle name="Check Cell 2 10" xfId="27954" xr:uid="{00000000-0005-0000-0000-0000316D0000}"/>
    <cellStyle name="Check Cell 2 11" xfId="27955" xr:uid="{00000000-0005-0000-0000-0000326D0000}"/>
    <cellStyle name="Check Cell 2 12" xfId="27956" xr:uid="{00000000-0005-0000-0000-0000336D0000}"/>
    <cellStyle name="Check Cell 2 13" xfId="27957" xr:uid="{00000000-0005-0000-0000-0000346D0000}"/>
    <cellStyle name="Check Cell 2 14" xfId="27958" xr:uid="{00000000-0005-0000-0000-0000356D0000}"/>
    <cellStyle name="Check Cell 2 15" xfId="27959" xr:uid="{00000000-0005-0000-0000-0000366D0000}"/>
    <cellStyle name="Check Cell 2 16" xfId="27960" xr:uid="{00000000-0005-0000-0000-0000376D0000}"/>
    <cellStyle name="Check Cell 2 17" xfId="27961" xr:uid="{00000000-0005-0000-0000-0000386D0000}"/>
    <cellStyle name="Check Cell 2 18" xfId="27962" xr:uid="{00000000-0005-0000-0000-0000396D0000}"/>
    <cellStyle name="Check Cell 2 19" xfId="27963" xr:uid="{00000000-0005-0000-0000-00003A6D0000}"/>
    <cellStyle name="Check Cell 2 2" xfId="27964" xr:uid="{00000000-0005-0000-0000-00003B6D0000}"/>
    <cellStyle name="Check Cell 2 20" xfId="27965" xr:uid="{00000000-0005-0000-0000-00003C6D0000}"/>
    <cellStyle name="Check Cell 2 21" xfId="27966" xr:uid="{00000000-0005-0000-0000-00003D6D0000}"/>
    <cellStyle name="Check Cell 2 22" xfId="27967" xr:uid="{00000000-0005-0000-0000-00003E6D0000}"/>
    <cellStyle name="Check Cell 2 23" xfId="27968" xr:uid="{00000000-0005-0000-0000-00003F6D0000}"/>
    <cellStyle name="Check Cell 2 24" xfId="27969" xr:uid="{00000000-0005-0000-0000-0000406D0000}"/>
    <cellStyle name="Check Cell 2 25" xfId="27970" xr:uid="{00000000-0005-0000-0000-0000416D0000}"/>
    <cellStyle name="Check Cell 2 26" xfId="27971" xr:uid="{00000000-0005-0000-0000-0000426D0000}"/>
    <cellStyle name="Check Cell 2 27" xfId="27972" xr:uid="{00000000-0005-0000-0000-0000436D0000}"/>
    <cellStyle name="Check Cell 2 28" xfId="27973" xr:uid="{00000000-0005-0000-0000-0000446D0000}"/>
    <cellStyle name="Check Cell 2 29" xfId="27974" xr:uid="{00000000-0005-0000-0000-0000456D0000}"/>
    <cellStyle name="Check Cell 2 3" xfId="27975" xr:uid="{00000000-0005-0000-0000-0000466D0000}"/>
    <cellStyle name="Check Cell 2 30" xfId="27976" xr:uid="{00000000-0005-0000-0000-0000476D0000}"/>
    <cellStyle name="Check Cell 2 31" xfId="27977" xr:uid="{00000000-0005-0000-0000-0000486D0000}"/>
    <cellStyle name="Check Cell 2 32" xfId="27978" xr:uid="{00000000-0005-0000-0000-0000496D0000}"/>
    <cellStyle name="Check Cell 2 33" xfId="27979" xr:uid="{00000000-0005-0000-0000-00004A6D0000}"/>
    <cellStyle name="Check Cell 2 34" xfId="27980" xr:uid="{00000000-0005-0000-0000-00004B6D0000}"/>
    <cellStyle name="Check Cell 2 35" xfId="27981" xr:uid="{00000000-0005-0000-0000-00004C6D0000}"/>
    <cellStyle name="Check Cell 2 36" xfId="27982" xr:uid="{00000000-0005-0000-0000-00004D6D0000}"/>
    <cellStyle name="Check Cell 2 37" xfId="27983" xr:uid="{00000000-0005-0000-0000-00004E6D0000}"/>
    <cellStyle name="Check Cell 2 38" xfId="27984" xr:uid="{00000000-0005-0000-0000-00004F6D0000}"/>
    <cellStyle name="Check Cell 2 39" xfId="27985" xr:uid="{00000000-0005-0000-0000-0000506D0000}"/>
    <cellStyle name="Check Cell 2 4" xfId="27986" xr:uid="{00000000-0005-0000-0000-0000516D0000}"/>
    <cellStyle name="Check Cell 2 40" xfId="27987" xr:uid="{00000000-0005-0000-0000-0000526D0000}"/>
    <cellStyle name="Check Cell 2 41" xfId="27988" xr:uid="{00000000-0005-0000-0000-0000536D0000}"/>
    <cellStyle name="Check Cell 2 42" xfId="27989" xr:uid="{00000000-0005-0000-0000-0000546D0000}"/>
    <cellStyle name="Check Cell 2 43" xfId="27990" xr:uid="{00000000-0005-0000-0000-0000556D0000}"/>
    <cellStyle name="Check Cell 2 44" xfId="27991" xr:uid="{00000000-0005-0000-0000-0000566D0000}"/>
    <cellStyle name="Check Cell 2 45" xfId="27992" xr:uid="{00000000-0005-0000-0000-0000576D0000}"/>
    <cellStyle name="Check Cell 2 46" xfId="27993" xr:uid="{00000000-0005-0000-0000-0000586D0000}"/>
    <cellStyle name="Check Cell 2 47" xfId="27994" xr:uid="{00000000-0005-0000-0000-0000596D0000}"/>
    <cellStyle name="Check Cell 2 48" xfId="27995" xr:uid="{00000000-0005-0000-0000-00005A6D0000}"/>
    <cellStyle name="Check Cell 2 49" xfId="27996" xr:uid="{00000000-0005-0000-0000-00005B6D0000}"/>
    <cellStyle name="Check Cell 2 5" xfId="27997" xr:uid="{00000000-0005-0000-0000-00005C6D0000}"/>
    <cellStyle name="Check Cell 2 50" xfId="27998" xr:uid="{00000000-0005-0000-0000-00005D6D0000}"/>
    <cellStyle name="Check Cell 2 51" xfId="27999" xr:uid="{00000000-0005-0000-0000-00005E6D0000}"/>
    <cellStyle name="Check Cell 2 52" xfId="28000" xr:uid="{00000000-0005-0000-0000-00005F6D0000}"/>
    <cellStyle name="Check Cell 2 53" xfId="28001" xr:uid="{00000000-0005-0000-0000-0000606D0000}"/>
    <cellStyle name="Check Cell 2 54" xfId="28002" xr:uid="{00000000-0005-0000-0000-0000616D0000}"/>
    <cellStyle name="Check Cell 2 55" xfId="28003" xr:uid="{00000000-0005-0000-0000-0000626D0000}"/>
    <cellStyle name="Check Cell 2 56" xfId="28004" xr:uid="{00000000-0005-0000-0000-0000636D0000}"/>
    <cellStyle name="Check Cell 2 57" xfId="28005" xr:uid="{00000000-0005-0000-0000-0000646D0000}"/>
    <cellStyle name="Check Cell 2 58" xfId="28006" xr:uid="{00000000-0005-0000-0000-0000656D0000}"/>
    <cellStyle name="Check Cell 2 59" xfId="28007" xr:uid="{00000000-0005-0000-0000-0000666D0000}"/>
    <cellStyle name="Check Cell 2 6" xfId="28008" xr:uid="{00000000-0005-0000-0000-0000676D0000}"/>
    <cellStyle name="Check Cell 2 60" xfId="28009" xr:uid="{00000000-0005-0000-0000-0000686D0000}"/>
    <cellStyle name="Check Cell 2 61" xfId="28010" xr:uid="{00000000-0005-0000-0000-0000696D0000}"/>
    <cellStyle name="Check Cell 2 62" xfId="28011" xr:uid="{00000000-0005-0000-0000-00006A6D0000}"/>
    <cellStyle name="Check Cell 2 63" xfId="28012" xr:uid="{00000000-0005-0000-0000-00006B6D0000}"/>
    <cellStyle name="Check Cell 2 64" xfId="28013" xr:uid="{00000000-0005-0000-0000-00006C6D0000}"/>
    <cellStyle name="Check Cell 2 65" xfId="28014" xr:uid="{00000000-0005-0000-0000-00006D6D0000}"/>
    <cellStyle name="Check Cell 2 66" xfId="28015" xr:uid="{00000000-0005-0000-0000-00006E6D0000}"/>
    <cellStyle name="Check Cell 2 67" xfId="28016" xr:uid="{00000000-0005-0000-0000-00006F6D0000}"/>
    <cellStyle name="Check Cell 2 68" xfId="28017" xr:uid="{00000000-0005-0000-0000-0000706D0000}"/>
    <cellStyle name="Check Cell 2 69" xfId="28018" xr:uid="{00000000-0005-0000-0000-0000716D0000}"/>
    <cellStyle name="Check Cell 2 7" xfId="28019" xr:uid="{00000000-0005-0000-0000-0000726D0000}"/>
    <cellStyle name="Check Cell 2 70" xfId="28020" xr:uid="{00000000-0005-0000-0000-0000736D0000}"/>
    <cellStyle name="Check Cell 2 71" xfId="28021" xr:uid="{00000000-0005-0000-0000-0000746D0000}"/>
    <cellStyle name="Check Cell 2 72" xfId="28022" xr:uid="{00000000-0005-0000-0000-0000756D0000}"/>
    <cellStyle name="Check Cell 2 73" xfId="28023" xr:uid="{00000000-0005-0000-0000-0000766D0000}"/>
    <cellStyle name="Check Cell 2 74" xfId="28024" xr:uid="{00000000-0005-0000-0000-0000776D0000}"/>
    <cellStyle name="Check Cell 2 75" xfId="28025" xr:uid="{00000000-0005-0000-0000-0000786D0000}"/>
    <cellStyle name="Check Cell 2 76" xfId="28026" xr:uid="{00000000-0005-0000-0000-0000796D0000}"/>
    <cellStyle name="Check Cell 2 8" xfId="28027" xr:uid="{00000000-0005-0000-0000-00007A6D0000}"/>
    <cellStyle name="Check Cell 2 9" xfId="28028" xr:uid="{00000000-0005-0000-0000-00007B6D0000}"/>
    <cellStyle name="Comma" xfId="29419" builtinId="3"/>
    <cellStyle name="Explanatory Text 2" xfId="28029" xr:uid="{00000000-0005-0000-0000-00007D6D0000}"/>
    <cellStyle name="Explanatory Text 2 10" xfId="28030" xr:uid="{00000000-0005-0000-0000-00007E6D0000}"/>
    <cellStyle name="Explanatory Text 2 11" xfId="28031" xr:uid="{00000000-0005-0000-0000-00007F6D0000}"/>
    <cellStyle name="Explanatory Text 2 12" xfId="28032" xr:uid="{00000000-0005-0000-0000-0000806D0000}"/>
    <cellStyle name="Explanatory Text 2 13" xfId="28033" xr:uid="{00000000-0005-0000-0000-0000816D0000}"/>
    <cellStyle name="Explanatory Text 2 14" xfId="28034" xr:uid="{00000000-0005-0000-0000-0000826D0000}"/>
    <cellStyle name="Explanatory Text 2 15" xfId="28035" xr:uid="{00000000-0005-0000-0000-0000836D0000}"/>
    <cellStyle name="Explanatory Text 2 16" xfId="28036" xr:uid="{00000000-0005-0000-0000-0000846D0000}"/>
    <cellStyle name="Explanatory Text 2 17" xfId="28037" xr:uid="{00000000-0005-0000-0000-0000856D0000}"/>
    <cellStyle name="Explanatory Text 2 18" xfId="28038" xr:uid="{00000000-0005-0000-0000-0000866D0000}"/>
    <cellStyle name="Explanatory Text 2 19" xfId="28039" xr:uid="{00000000-0005-0000-0000-0000876D0000}"/>
    <cellStyle name="Explanatory Text 2 2" xfId="28040" xr:uid="{00000000-0005-0000-0000-0000886D0000}"/>
    <cellStyle name="Explanatory Text 2 20" xfId="28041" xr:uid="{00000000-0005-0000-0000-0000896D0000}"/>
    <cellStyle name="Explanatory Text 2 21" xfId="28042" xr:uid="{00000000-0005-0000-0000-00008A6D0000}"/>
    <cellStyle name="Explanatory Text 2 22" xfId="28043" xr:uid="{00000000-0005-0000-0000-00008B6D0000}"/>
    <cellStyle name="Explanatory Text 2 23" xfId="28044" xr:uid="{00000000-0005-0000-0000-00008C6D0000}"/>
    <cellStyle name="Explanatory Text 2 24" xfId="28045" xr:uid="{00000000-0005-0000-0000-00008D6D0000}"/>
    <cellStyle name="Explanatory Text 2 25" xfId="28046" xr:uid="{00000000-0005-0000-0000-00008E6D0000}"/>
    <cellStyle name="Explanatory Text 2 26" xfId="28047" xr:uid="{00000000-0005-0000-0000-00008F6D0000}"/>
    <cellStyle name="Explanatory Text 2 27" xfId="28048" xr:uid="{00000000-0005-0000-0000-0000906D0000}"/>
    <cellStyle name="Explanatory Text 2 28" xfId="28049" xr:uid="{00000000-0005-0000-0000-0000916D0000}"/>
    <cellStyle name="Explanatory Text 2 29" xfId="28050" xr:uid="{00000000-0005-0000-0000-0000926D0000}"/>
    <cellStyle name="Explanatory Text 2 3" xfId="28051" xr:uid="{00000000-0005-0000-0000-0000936D0000}"/>
    <cellStyle name="Explanatory Text 2 30" xfId="28052" xr:uid="{00000000-0005-0000-0000-0000946D0000}"/>
    <cellStyle name="Explanatory Text 2 31" xfId="28053" xr:uid="{00000000-0005-0000-0000-0000956D0000}"/>
    <cellStyle name="Explanatory Text 2 32" xfId="28054" xr:uid="{00000000-0005-0000-0000-0000966D0000}"/>
    <cellStyle name="Explanatory Text 2 33" xfId="28055" xr:uid="{00000000-0005-0000-0000-0000976D0000}"/>
    <cellStyle name="Explanatory Text 2 34" xfId="28056" xr:uid="{00000000-0005-0000-0000-0000986D0000}"/>
    <cellStyle name="Explanatory Text 2 35" xfId="28057" xr:uid="{00000000-0005-0000-0000-0000996D0000}"/>
    <cellStyle name="Explanatory Text 2 36" xfId="28058" xr:uid="{00000000-0005-0000-0000-00009A6D0000}"/>
    <cellStyle name="Explanatory Text 2 37" xfId="28059" xr:uid="{00000000-0005-0000-0000-00009B6D0000}"/>
    <cellStyle name="Explanatory Text 2 38" xfId="28060" xr:uid="{00000000-0005-0000-0000-00009C6D0000}"/>
    <cellStyle name="Explanatory Text 2 39" xfId="28061" xr:uid="{00000000-0005-0000-0000-00009D6D0000}"/>
    <cellStyle name="Explanatory Text 2 4" xfId="28062" xr:uid="{00000000-0005-0000-0000-00009E6D0000}"/>
    <cellStyle name="Explanatory Text 2 40" xfId="28063" xr:uid="{00000000-0005-0000-0000-00009F6D0000}"/>
    <cellStyle name="Explanatory Text 2 41" xfId="28064" xr:uid="{00000000-0005-0000-0000-0000A06D0000}"/>
    <cellStyle name="Explanatory Text 2 42" xfId="28065" xr:uid="{00000000-0005-0000-0000-0000A16D0000}"/>
    <cellStyle name="Explanatory Text 2 43" xfId="28066" xr:uid="{00000000-0005-0000-0000-0000A26D0000}"/>
    <cellStyle name="Explanatory Text 2 44" xfId="28067" xr:uid="{00000000-0005-0000-0000-0000A36D0000}"/>
    <cellStyle name="Explanatory Text 2 45" xfId="28068" xr:uid="{00000000-0005-0000-0000-0000A46D0000}"/>
    <cellStyle name="Explanatory Text 2 46" xfId="28069" xr:uid="{00000000-0005-0000-0000-0000A56D0000}"/>
    <cellStyle name="Explanatory Text 2 47" xfId="28070" xr:uid="{00000000-0005-0000-0000-0000A66D0000}"/>
    <cellStyle name="Explanatory Text 2 48" xfId="28071" xr:uid="{00000000-0005-0000-0000-0000A76D0000}"/>
    <cellStyle name="Explanatory Text 2 49" xfId="28072" xr:uid="{00000000-0005-0000-0000-0000A86D0000}"/>
    <cellStyle name="Explanatory Text 2 5" xfId="28073" xr:uid="{00000000-0005-0000-0000-0000A96D0000}"/>
    <cellStyle name="Explanatory Text 2 50" xfId="28074" xr:uid="{00000000-0005-0000-0000-0000AA6D0000}"/>
    <cellStyle name="Explanatory Text 2 51" xfId="28075" xr:uid="{00000000-0005-0000-0000-0000AB6D0000}"/>
    <cellStyle name="Explanatory Text 2 52" xfId="28076" xr:uid="{00000000-0005-0000-0000-0000AC6D0000}"/>
    <cellStyle name="Explanatory Text 2 53" xfId="28077" xr:uid="{00000000-0005-0000-0000-0000AD6D0000}"/>
    <cellStyle name="Explanatory Text 2 54" xfId="28078" xr:uid="{00000000-0005-0000-0000-0000AE6D0000}"/>
    <cellStyle name="Explanatory Text 2 55" xfId="28079" xr:uid="{00000000-0005-0000-0000-0000AF6D0000}"/>
    <cellStyle name="Explanatory Text 2 56" xfId="28080" xr:uid="{00000000-0005-0000-0000-0000B06D0000}"/>
    <cellStyle name="Explanatory Text 2 57" xfId="28081" xr:uid="{00000000-0005-0000-0000-0000B16D0000}"/>
    <cellStyle name="Explanatory Text 2 58" xfId="28082" xr:uid="{00000000-0005-0000-0000-0000B26D0000}"/>
    <cellStyle name="Explanatory Text 2 59" xfId="28083" xr:uid="{00000000-0005-0000-0000-0000B36D0000}"/>
    <cellStyle name="Explanatory Text 2 6" xfId="28084" xr:uid="{00000000-0005-0000-0000-0000B46D0000}"/>
    <cellStyle name="Explanatory Text 2 60" xfId="28085" xr:uid="{00000000-0005-0000-0000-0000B56D0000}"/>
    <cellStyle name="Explanatory Text 2 61" xfId="28086" xr:uid="{00000000-0005-0000-0000-0000B66D0000}"/>
    <cellStyle name="Explanatory Text 2 62" xfId="28087" xr:uid="{00000000-0005-0000-0000-0000B76D0000}"/>
    <cellStyle name="Explanatory Text 2 63" xfId="28088" xr:uid="{00000000-0005-0000-0000-0000B86D0000}"/>
    <cellStyle name="Explanatory Text 2 64" xfId="28089" xr:uid="{00000000-0005-0000-0000-0000B96D0000}"/>
    <cellStyle name="Explanatory Text 2 65" xfId="28090" xr:uid="{00000000-0005-0000-0000-0000BA6D0000}"/>
    <cellStyle name="Explanatory Text 2 66" xfId="28091" xr:uid="{00000000-0005-0000-0000-0000BB6D0000}"/>
    <cellStyle name="Explanatory Text 2 67" xfId="28092" xr:uid="{00000000-0005-0000-0000-0000BC6D0000}"/>
    <cellStyle name="Explanatory Text 2 68" xfId="28093" xr:uid="{00000000-0005-0000-0000-0000BD6D0000}"/>
    <cellStyle name="Explanatory Text 2 69" xfId="28094" xr:uid="{00000000-0005-0000-0000-0000BE6D0000}"/>
    <cellStyle name="Explanatory Text 2 7" xfId="28095" xr:uid="{00000000-0005-0000-0000-0000BF6D0000}"/>
    <cellStyle name="Explanatory Text 2 70" xfId="28096" xr:uid="{00000000-0005-0000-0000-0000C06D0000}"/>
    <cellStyle name="Explanatory Text 2 71" xfId="28097" xr:uid="{00000000-0005-0000-0000-0000C16D0000}"/>
    <cellStyle name="Explanatory Text 2 72" xfId="28098" xr:uid="{00000000-0005-0000-0000-0000C26D0000}"/>
    <cellStyle name="Explanatory Text 2 73" xfId="28099" xr:uid="{00000000-0005-0000-0000-0000C36D0000}"/>
    <cellStyle name="Explanatory Text 2 74" xfId="28100" xr:uid="{00000000-0005-0000-0000-0000C46D0000}"/>
    <cellStyle name="Explanatory Text 2 75" xfId="28101" xr:uid="{00000000-0005-0000-0000-0000C56D0000}"/>
    <cellStyle name="Explanatory Text 2 76" xfId="28102" xr:uid="{00000000-0005-0000-0000-0000C66D0000}"/>
    <cellStyle name="Explanatory Text 2 8" xfId="28103" xr:uid="{00000000-0005-0000-0000-0000C76D0000}"/>
    <cellStyle name="Explanatory Text 2 9" xfId="28104" xr:uid="{00000000-0005-0000-0000-0000C86D0000}"/>
    <cellStyle name="Good 2" xfId="28105" xr:uid="{00000000-0005-0000-0000-0000C96D0000}"/>
    <cellStyle name="Good 2 10" xfId="28106" xr:uid="{00000000-0005-0000-0000-0000CA6D0000}"/>
    <cellStyle name="Good 2 11" xfId="28107" xr:uid="{00000000-0005-0000-0000-0000CB6D0000}"/>
    <cellStyle name="Good 2 12" xfId="28108" xr:uid="{00000000-0005-0000-0000-0000CC6D0000}"/>
    <cellStyle name="Good 2 13" xfId="28109" xr:uid="{00000000-0005-0000-0000-0000CD6D0000}"/>
    <cellStyle name="Good 2 14" xfId="28110" xr:uid="{00000000-0005-0000-0000-0000CE6D0000}"/>
    <cellStyle name="Good 2 15" xfId="28111" xr:uid="{00000000-0005-0000-0000-0000CF6D0000}"/>
    <cellStyle name="Good 2 16" xfId="28112" xr:uid="{00000000-0005-0000-0000-0000D06D0000}"/>
    <cellStyle name="Good 2 17" xfId="28113" xr:uid="{00000000-0005-0000-0000-0000D16D0000}"/>
    <cellStyle name="Good 2 18" xfId="28114" xr:uid="{00000000-0005-0000-0000-0000D26D0000}"/>
    <cellStyle name="Good 2 19" xfId="28115" xr:uid="{00000000-0005-0000-0000-0000D36D0000}"/>
    <cellStyle name="Good 2 2" xfId="28116" xr:uid="{00000000-0005-0000-0000-0000D46D0000}"/>
    <cellStyle name="Good 2 20" xfId="28117" xr:uid="{00000000-0005-0000-0000-0000D56D0000}"/>
    <cellStyle name="Good 2 21" xfId="28118" xr:uid="{00000000-0005-0000-0000-0000D66D0000}"/>
    <cellStyle name="Good 2 22" xfId="28119" xr:uid="{00000000-0005-0000-0000-0000D76D0000}"/>
    <cellStyle name="Good 2 23" xfId="28120" xr:uid="{00000000-0005-0000-0000-0000D86D0000}"/>
    <cellStyle name="Good 2 24" xfId="28121" xr:uid="{00000000-0005-0000-0000-0000D96D0000}"/>
    <cellStyle name="Good 2 25" xfId="28122" xr:uid="{00000000-0005-0000-0000-0000DA6D0000}"/>
    <cellStyle name="Good 2 26" xfId="28123" xr:uid="{00000000-0005-0000-0000-0000DB6D0000}"/>
    <cellStyle name="Good 2 27" xfId="28124" xr:uid="{00000000-0005-0000-0000-0000DC6D0000}"/>
    <cellStyle name="Good 2 28" xfId="28125" xr:uid="{00000000-0005-0000-0000-0000DD6D0000}"/>
    <cellStyle name="Good 2 29" xfId="28126" xr:uid="{00000000-0005-0000-0000-0000DE6D0000}"/>
    <cellStyle name="Good 2 3" xfId="28127" xr:uid="{00000000-0005-0000-0000-0000DF6D0000}"/>
    <cellStyle name="Good 2 30" xfId="28128" xr:uid="{00000000-0005-0000-0000-0000E06D0000}"/>
    <cellStyle name="Good 2 31" xfId="28129" xr:uid="{00000000-0005-0000-0000-0000E16D0000}"/>
    <cellStyle name="Good 2 32" xfId="28130" xr:uid="{00000000-0005-0000-0000-0000E26D0000}"/>
    <cellStyle name="Good 2 33" xfId="28131" xr:uid="{00000000-0005-0000-0000-0000E36D0000}"/>
    <cellStyle name="Good 2 34" xfId="28132" xr:uid="{00000000-0005-0000-0000-0000E46D0000}"/>
    <cellStyle name="Good 2 35" xfId="28133" xr:uid="{00000000-0005-0000-0000-0000E56D0000}"/>
    <cellStyle name="Good 2 36" xfId="28134" xr:uid="{00000000-0005-0000-0000-0000E66D0000}"/>
    <cellStyle name="Good 2 37" xfId="28135" xr:uid="{00000000-0005-0000-0000-0000E76D0000}"/>
    <cellStyle name="Good 2 38" xfId="28136" xr:uid="{00000000-0005-0000-0000-0000E86D0000}"/>
    <cellStyle name="Good 2 39" xfId="28137" xr:uid="{00000000-0005-0000-0000-0000E96D0000}"/>
    <cellStyle name="Good 2 4" xfId="28138" xr:uid="{00000000-0005-0000-0000-0000EA6D0000}"/>
    <cellStyle name="Good 2 40" xfId="28139" xr:uid="{00000000-0005-0000-0000-0000EB6D0000}"/>
    <cellStyle name="Good 2 41" xfId="28140" xr:uid="{00000000-0005-0000-0000-0000EC6D0000}"/>
    <cellStyle name="Good 2 42" xfId="28141" xr:uid="{00000000-0005-0000-0000-0000ED6D0000}"/>
    <cellStyle name="Good 2 43" xfId="28142" xr:uid="{00000000-0005-0000-0000-0000EE6D0000}"/>
    <cellStyle name="Good 2 44" xfId="28143" xr:uid="{00000000-0005-0000-0000-0000EF6D0000}"/>
    <cellStyle name="Good 2 45" xfId="28144" xr:uid="{00000000-0005-0000-0000-0000F06D0000}"/>
    <cellStyle name="Good 2 46" xfId="28145" xr:uid="{00000000-0005-0000-0000-0000F16D0000}"/>
    <cellStyle name="Good 2 47" xfId="28146" xr:uid="{00000000-0005-0000-0000-0000F26D0000}"/>
    <cellStyle name="Good 2 48" xfId="28147" xr:uid="{00000000-0005-0000-0000-0000F36D0000}"/>
    <cellStyle name="Good 2 49" xfId="28148" xr:uid="{00000000-0005-0000-0000-0000F46D0000}"/>
    <cellStyle name="Good 2 5" xfId="28149" xr:uid="{00000000-0005-0000-0000-0000F56D0000}"/>
    <cellStyle name="Good 2 50" xfId="28150" xr:uid="{00000000-0005-0000-0000-0000F66D0000}"/>
    <cellStyle name="Good 2 51" xfId="28151" xr:uid="{00000000-0005-0000-0000-0000F76D0000}"/>
    <cellStyle name="Good 2 52" xfId="28152" xr:uid="{00000000-0005-0000-0000-0000F86D0000}"/>
    <cellStyle name="Good 2 53" xfId="28153" xr:uid="{00000000-0005-0000-0000-0000F96D0000}"/>
    <cellStyle name="Good 2 54" xfId="28154" xr:uid="{00000000-0005-0000-0000-0000FA6D0000}"/>
    <cellStyle name="Good 2 55" xfId="28155" xr:uid="{00000000-0005-0000-0000-0000FB6D0000}"/>
    <cellStyle name="Good 2 56" xfId="28156" xr:uid="{00000000-0005-0000-0000-0000FC6D0000}"/>
    <cellStyle name="Good 2 57" xfId="28157" xr:uid="{00000000-0005-0000-0000-0000FD6D0000}"/>
    <cellStyle name="Good 2 58" xfId="28158" xr:uid="{00000000-0005-0000-0000-0000FE6D0000}"/>
    <cellStyle name="Good 2 59" xfId="28159" xr:uid="{00000000-0005-0000-0000-0000FF6D0000}"/>
    <cellStyle name="Good 2 6" xfId="28160" xr:uid="{00000000-0005-0000-0000-0000006E0000}"/>
    <cellStyle name="Good 2 60" xfId="28161" xr:uid="{00000000-0005-0000-0000-0000016E0000}"/>
    <cellStyle name="Good 2 61" xfId="28162" xr:uid="{00000000-0005-0000-0000-0000026E0000}"/>
    <cellStyle name="Good 2 62" xfId="28163" xr:uid="{00000000-0005-0000-0000-0000036E0000}"/>
    <cellStyle name="Good 2 63" xfId="28164" xr:uid="{00000000-0005-0000-0000-0000046E0000}"/>
    <cellStyle name="Good 2 64" xfId="28165" xr:uid="{00000000-0005-0000-0000-0000056E0000}"/>
    <cellStyle name="Good 2 65" xfId="28166" xr:uid="{00000000-0005-0000-0000-0000066E0000}"/>
    <cellStyle name="Good 2 66" xfId="28167" xr:uid="{00000000-0005-0000-0000-0000076E0000}"/>
    <cellStyle name="Good 2 67" xfId="28168" xr:uid="{00000000-0005-0000-0000-0000086E0000}"/>
    <cellStyle name="Good 2 68" xfId="28169" xr:uid="{00000000-0005-0000-0000-0000096E0000}"/>
    <cellStyle name="Good 2 69" xfId="28170" xr:uid="{00000000-0005-0000-0000-00000A6E0000}"/>
    <cellStyle name="Good 2 7" xfId="28171" xr:uid="{00000000-0005-0000-0000-00000B6E0000}"/>
    <cellStyle name="Good 2 70" xfId="28172" xr:uid="{00000000-0005-0000-0000-00000C6E0000}"/>
    <cellStyle name="Good 2 71" xfId="28173" xr:uid="{00000000-0005-0000-0000-00000D6E0000}"/>
    <cellStyle name="Good 2 72" xfId="28174" xr:uid="{00000000-0005-0000-0000-00000E6E0000}"/>
    <cellStyle name="Good 2 73" xfId="28175" xr:uid="{00000000-0005-0000-0000-00000F6E0000}"/>
    <cellStyle name="Good 2 74" xfId="28176" xr:uid="{00000000-0005-0000-0000-0000106E0000}"/>
    <cellStyle name="Good 2 75" xfId="28177" xr:uid="{00000000-0005-0000-0000-0000116E0000}"/>
    <cellStyle name="Good 2 76" xfId="28178" xr:uid="{00000000-0005-0000-0000-0000126E0000}"/>
    <cellStyle name="Good 2 8" xfId="28179" xr:uid="{00000000-0005-0000-0000-0000136E0000}"/>
    <cellStyle name="Good 2 9" xfId="28180" xr:uid="{00000000-0005-0000-0000-0000146E0000}"/>
    <cellStyle name="Heading 1 2" xfId="28181" xr:uid="{00000000-0005-0000-0000-0000156E0000}"/>
    <cellStyle name="Heading 1 2 10" xfId="28182" xr:uid="{00000000-0005-0000-0000-0000166E0000}"/>
    <cellStyle name="Heading 1 2 11" xfId="28183" xr:uid="{00000000-0005-0000-0000-0000176E0000}"/>
    <cellStyle name="Heading 1 2 12" xfId="28184" xr:uid="{00000000-0005-0000-0000-0000186E0000}"/>
    <cellStyle name="Heading 1 2 13" xfId="28185" xr:uid="{00000000-0005-0000-0000-0000196E0000}"/>
    <cellStyle name="Heading 1 2 14" xfId="28186" xr:uid="{00000000-0005-0000-0000-00001A6E0000}"/>
    <cellStyle name="Heading 1 2 15" xfId="28187" xr:uid="{00000000-0005-0000-0000-00001B6E0000}"/>
    <cellStyle name="Heading 1 2 16" xfId="28188" xr:uid="{00000000-0005-0000-0000-00001C6E0000}"/>
    <cellStyle name="Heading 1 2 17" xfId="28189" xr:uid="{00000000-0005-0000-0000-00001D6E0000}"/>
    <cellStyle name="Heading 1 2 18" xfId="28190" xr:uid="{00000000-0005-0000-0000-00001E6E0000}"/>
    <cellStyle name="Heading 1 2 19" xfId="28191" xr:uid="{00000000-0005-0000-0000-00001F6E0000}"/>
    <cellStyle name="Heading 1 2 2" xfId="28192" xr:uid="{00000000-0005-0000-0000-0000206E0000}"/>
    <cellStyle name="Heading 1 2 20" xfId="28193" xr:uid="{00000000-0005-0000-0000-0000216E0000}"/>
    <cellStyle name="Heading 1 2 21" xfId="28194" xr:uid="{00000000-0005-0000-0000-0000226E0000}"/>
    <cellStyle name="Heading 1 2 22" xfId="28195" xr:uid="{00000000-0005-0000-0000-0000236E0000}"/>
    <cellStyle name="Heading 1 2 23" xfId="28196" xr:uid="{00000000-0005-0000-0000-0000246E0000}"/>
    <cellStyle name="Heading 1 2 24" xfId="28197" xr:uid="{00000000-0005-0000-0000-0000256E0000}"/>
    <cellStyle name="Heading 1 2 25" xfId="28198" xr:uid="{00000000-0005-0000-0000-0000266E0000}"/>
    <cellStyle name="Heading 1 2 26" xfId="28199" xr:uid="{00000000-0005-0000-0000-0000276E0000}"/>
    <cellStyle name="Heading 1 2 27" xfId="28200" xr:uid="{00000000-0005-0000-0000-0000286E0000}"/>
    <cellStyle name="Heading 1 2 28" xfId="28201" xr:uid="{00000000-0005-0000-0000-0000296E0000}"/>
    <cellStyle name="Heading 1 2 29" xfId="28202" xr:uid="{00000000-0005-0000-0000-00002A6E0000}"/>
    <cellStyle name="Heading 1 2 3" xfId="28203" xr:uid="{00000000-0005-0000-0000-00002B6E0000}"/>
    <cellStyle name="Heading 1 2 30" xfId="28204" xr:uid="{00000000-0005-0000-0000-00002C6E0000}"/>
    <cellStyle name="Heading 1 2 31" xfId="28205" xr:uid="{00000000-0005-0000-0000-00002D6E0000}"/>
    <cellStyle name="Heading 1 2 32" xfId="28206" xr:uid="{00000000-0005-0000-0000-00002E6E0000}"/>
    <cellStyle name="Heading 1 2 33" xfId="28207" xr:uid="{00000000-0005-0000-0000-00002F6E0000}"/>
    <cellStyle name="Heading 1 2 34" xfId="28208" xr:uid="{00000000-0005-0000-0000-0000306E0000}"/>
    <cellStyle name="Heading 1 2 35" xfId="28209" xr:uid="{00000000-0005-0000-0000-0000316E0000}"/>
    <cellStyle name="Heading 1 2 36" xfId="28210" xr:uid="{00000000-0005-0000-0000-0000326E0000}"/>
    <cellStyle name="Heading 1 2 37" xfId="28211" xr:uid="{00000000-0005-0000-0000-0000336E0000}"/>
    <cellStyle name="Heading 1 2 38" xfId="28212" xr:uid="{00000000-0005-0000-0000-0000346E0000}"/>
    <cellStyle name="Heading 1 2 39" xfId="28213" xr:uid="{00000000-0005-0000-0000-0000356E0000}"/>
    <cellStyle name="Heading 1 2 4" xfId="28214" xr:uid="{00000000-0005-0000-0000-0000366E0000}"/>
    <cellStyle name="Heading 1 2 40" xfId="28215" xr:uid="{00000000-0005-0000-0000-0000376E0000}"/>
    <cellStyle name="Heading 1 2 41" xfId="28216" xr:uid="{00000000-0005-0000-0000-0000386E0000}"/>
    <cellStyle name="Heading 1 2 42" xfId="28217" xr:uid="{00000000-0005-0000-0000-0000396E0000}"/>
    <cellStyle name="Heading 1 2 43" xfId="28218" xr:uid="{00000000-0005-0000-0000-00003A6E0000}"/>
    <cellStyle name="Heading 1 2 44" xfId="28219" xr:uid="{00000000-0005-0000-0000-00003B6E0000}"/>
    <cellStyle name="Heading 1 2 45" xfId="28220" xr:uid="{00000000-0005-0000-0000-00003C6E0000}"/>
    <cellStyle name="Heading 1 2 46" xfId="28221" xr:uid="{00000000-0005-0000-0000-00003D6E0000}"/>
    <cellStyle name="Heading 1 2 47" xfId="28222" xr:uid="{00000000-0005-0000-0000-00003E6E0000}"/>
    <cellStyle name="Heading 1 2 48" xfId="28223" xr:uid="{00000000-0005-0000-0000-00003F6E0000}"/>
    <cellStyle name="Heading 1 2 49" xfId="28224" xr:uid="{00000000-0005-0000-0000-0000406E0000}"/>
    <cellStyle name="Heading 1 2 5" xfId="28225" xr:uid="{00000000-0005-0000-0000-0000416E0000}"/>
    <cellStyle name="Heading 1 2 50" xfId="28226" xr:uid="{00000000-0005-0000-0000-0000426E0000}"/>
    <cellStyle name="Heading 1 2 51" xfId="28227" xr:uid="{00000000-0005-0000-0000-0000436E0000}"/>
    <cellStyle name="Heading 1 2 52" xfId="28228" xr:uid="{00000000-0005-0000-0000-0000446E0000}"/>
    <cellStyle name="Heading 1 2 53" xfId="28229" xr:uid="{00000000-0005-0000-0000-0000456E0000}"/>
    <cellStyle name="Heading 1 2 54" xfId="28230" xr:uid="{00000000-0005-0000-0000-0000466E0000}"/>
    <cellStyle name="Heading 1 2 55" xfId="28231" xr:uid="{00000000-0005-0000-0000-0000476E0000}"/>
    <cellStyle name="Heading 1 2 56" xfId="28232" xr:uid="{00000000-0005-0000-0000-0000486E0000}"/>
    <cellStyle name="Heading 1 2 57" xfId="28233" xr:uid="{00000000-0005-0000-0000-0000496E0000}"/>
    <cellStyle name="Heading 1 2 58" xfId="28234" xr:uid="{00000000-0005-0000-0000-00004A6E0000}"/>
    <cellStyle name="Heading 1 2 59" xfId="28235" xr:uid="{00000000-0005-0000-0000-00004B6E0000}"/>
    <cellStyle name="Heading 1 2 6" xfId="28236" xr:uid="{00000000-0005-0000-0000-00004C6E0000}"/>
    <cellStyle name="Heading 1 2 60" xfId="28237" xr:uid="{00000000-0005-0000-0000-00004D6E0000}"/>
    <cellStyle name="Heading 1 2 61" xfId="28238" xr:uid="{00000000-0005-0000-0000-00004E6E0000}"/>
    <cellStyle name="Heading 1 2 62" xfId="28239" xr:uid="{00000000-0005-0000-0000-00004F6E0000}"/>
    <cellStyle name="Heading 1 2 63" xfId="28240" xr:uid="{00000000-0005-0000-0000-0000506E0000}"/>
    <cellStyle name="Heading 1 2 64" xfId="28241" xr:uid="{00000000-0005-0000-0000-0000516E0000}"/>
    <cellStyle name="Heading 1 2 65" xfId="28242" xr:uid="{00000000-0005-0000-0000-0000526E0000}"/>
    <cellStyle name="Heading 1 2 66" xfId="28243" xr:uid="{00000000-0005-0000-0000-0000536E0000}"/>
    <cellStyle name="Heading 1 2 67" xfId="28244" xr:uid="{00000000-0005-0000-0000-0000546E0000}"/>
    <cellStyle name="Heading 1 2 68" xfId="28245" xr:uid="{00000000-0005-0000-0000-0000556E0000}"/>
    <cellStyle name="Heading 1 2 69" xfId="28246" xr:uid="{00000000-0005-0000-0000-0000566E0000}"/>
    <cellStyle name="Heading 1 2 7" xfId="28247" xr:uid="{00000000-0005-0000-0000-0000576E0000}"/>
    <cellStyle name="Heading 1 2 70" xfId="28248" xr:uid="{00000000-0005-0000-0000-0000586E0000}"/>
    <cellStyle name="Heading 1 2 71" xfId="28249" xr:uid="{00000000-0005-0000-0000-0000596E0000}"/>
    <cellStyle name="Heading 1 2 72" xfId="28250" xr:uid="{00000000-0005-0000-0000-00005A6E0000}"/>
    <cellStyle name="Heading 1 2 73" xfId="28251" xr:uid="{00000000-0005-0000-0000-00005B6E0000}"/>
    <cellStyle name="Heading 1 2 74" xfId="28252" xr:uid="{00000000-0005-0000-0000-00005C6E0000}"/>
    <cellStyle name="Heading 1 2 75" xfId="28253" xr:uid="{00000000-0005-0000-0000-00005D6E0000}"/>
    <cellStyle name="Heading 1 2 76" xfId="28254" xr:uid="{00000000-0005-0000-0000-00005E6E0000}"/>
    <cellStyle name="Heading 1 2 8" xfId="28255" xr:uid="{00000000-0005-0000-0000-00005F6E0000}"/>
    <cellStyle name="Heading 1 2 9" xfId="28256" xr:uid="{00000000-0005-0000-0000-0000606E0000}"/>
    <cellStyle name="Heading 2 2" xfId="28257" xr:uid="{00000000-0005-0000-0000-0000616E0000}"/>
    <cellStyle name="Heading 2 2 10" xfId="28258" xr:uid="{00000000-0005-0000-0000-0000626E0000}"/>
    <cellStyle name="Heading 2 2 11" xfId="28259" xr:uid="{00000000-0005-0000-0000-0000636E0000}"/>
    <cellStyle name="Heading 2 2 12" xfId="28260" xr:uid="{00000000-0005-0000-0000-0000646E0000}"/>
    <cellStyle name="Heading 2 2 13" xfId="28261" xr:uid="{00000000-0005-0000-0000-0000656E0000}"/>
    <cellStyle name="Heading 2 2 14" xfId="28262" xr:uid="{00000000-0005-0000-0000-0000666E0000}"/>
    <cellStyle name="Heading 2 2 15" xfId="28263" xr:uid="{00000000-0005-0000-0000-0000676E0000}"/>
    <cellStyle name="Heading 2 2 16" xfId="28264" xr:uid="{00000000-0005-0000-0000-0000686E0000}"/>
    <cellStyle name="Heading 2 2 17" xfId="28265" xr:uid="{00000000-0005-0000-0000-0000696E0000}"/>
    <cellStyle name="Heading 2 2 18" xfId="28266" xr:uid="{00000000-0005-0000-0000-00006A6E0000}"/>
    <cellStyle name="Heading 2 2 19" xfId="28267" xr:uid="{00000000-0005-0000-0000-00006B6E0000}"/>
    <cellStyle name="Heading 2 2 2" xfId="28268" xr:uid="{00000000-0005-0000-0000-00006C6E0000}"/>
    <cellStyle name="Heading 2 2 20" xfId="28269" xr:uid="{00000000-0005-0000-0000-00006D6E0000}"/>
    <cellStyle name="Heading 2 2 21" xfId="28270" xr:uid="{00000000-0005-0000-0000-00006E6E0000}"/>
    <cellStyle name="Heading 2 2 22" xfId="28271" xr:uid="{00000000-0005-0000-0000-00006F6E0000}"/>
    <cellStyle name="Heading 2 2 23" xfId="28272" xr:uid="{00000000-0005-0000-0000-0000706E0000}"/>
    <cellStyle name="Heading 2 2 24" xfId="28273" xr:uid="{00000000-0005-0000-0000-0000716E0000}"/>
    <cellStyle name="Heading 2 2 25" xfId="28274" xr:uid="{00000000-0005-0000-0000-0000726E0000}"/>
    <cellStyle name="Heading 2 2 26" xfId="28275" xr:uid="{00000000-0005-0000-0000-0000736E0000}"/>
    <cellStyle name="Heading 2 2 27" xfId="28276" xr:uid="{00000000-0005-0000-0000-0000746E0000}"/>
    <cellStyle name="Heading 2 2 28" xfId="28277" xr:uid="{00000000-0005-0000-0000-0000756E0000}"/>
    <cellStyle name="Heading 2 2 29" xfId="28278" xr:uid="{00000000-0005-0000-0000-0000766E0000}"/>
    <cellStyle name="Heading 2 2 3" xfId="28279" xr:uid="{00000000-0005-0000-0000-0000776E0000}"/>
    <cellStyle name="Heading 2 2 30" xfId="28280" xr:uid="{00000000-0005-0000-0000-0000786E0000}"/>
    <cellStyle name="Heading 2 2 31" xfId="28281" xr:uid="{00000000-0005-0000-0000-0000796E0000}"/>
    <cellStyle name="Heading 2 2 32" xfId="28282" xr:uid="{00000000-0005-0000-0000-00007A6E0000}"/>
    <cellStyle name="Heading 2 2 33" xfId="28283" xr:uid="{00000000-0005-0000-0000-00007B6E0000}"/>
    <cellStyle name="Heading 2 2 34" xfId="28284" xr:uid="{00000000-0005-0000-0000-00007C6E0000}"/>
    <cellStyle name="Heading 2 2 35" xfId="28285" xr:uid="{00000000-0005-0000-0000-00007D6E0000}"/>
    <cellStyle name="Heading 2 2 36" xfId="28286" xr:uid="{00000000-0005-0000-0000-00007E6E0000}"/>
    <cellStyle name="Heading 2 2 37" xfId="28287" xr:uid="{00000000-0005-0000-0000-00007F6E0000}"/>
    <cellStyle name="Heading 2 2 38" xfId="28288" xr:uid="{00000000-0005-0000-0000-0000806E0000}"/>
    <cellStyle name="Heading 2 2 39" xfId="28289" xr:uid="{00000000-0005-0000-0000-0000816E0000}"/>
    <cellStyle name="Heading 2 2 4" xfId="28290" xr:uid="{00000000-0005-0000-0000-0000826E0000}"/>
    <cellStyle name="Heading 2 2 40" xfId="28291" xr:uid="{00000000-0005-0000-0000-0000836E0000}"/>
    <cellStyle name="Heading 2 2 41" xfId="28292" xr:uid="{00000000-0005-0000-0000-0000846E0000}"/>
    <cellStyle name="Heading 2 2 42" xfId="28293" xr:uid="{00000000-0005-0000-0000-0000856E0000}"/>
    <cellStyle name="Heading 2 2 43" xfId="28294" xr:uid="{00000000-0005-0000-0000-0000866E0000}"/>
    <cellStyle name="Heading 2 2 44" xfId="28295" xr:uid="{00000000-0005-0000-0000-0000876E0000}"/>
    <cellStyle name="Heading 2 2 45" xfId="28296" xr:uid="{00000000-0005-0000-0000-0000886E0000}"/>
    <cellStyle name="Heading 2 2 46" xfId="28297" xr:uid="{00000000-0005-0000-0000-0000896E0000}"/>
    <cellStyle name="Heading 2 2 47" xfId="28298" xr:uid="{00000000-0005-0000-0000-00008A6E0000}"/>
    <cellStyle name="Heading 2 2 48" xfId="28299" xr:uid="{00000000-0005-0000-0000-00008B6E0000}"/>
    <cellStyle name="Heading 2 2 49" xfId="28300" xr:uid="{00000000-0005-0000-0000-00008C6E0000}"/>
    <cellStyle name="Heading 2 2 5" xfId="28301" xr:uid="{00000000-0005-0000-0000-00008D6E0000}"/>
    <cellStyle name="Heading 2 2 50" xfId="28302" xr:uid="{00000000-0005-0000-0000-00008E6E0000}"/>
    <cellStyle name="Heading 2 2 51" xfId="28303" xr:uid="{00000000-0005-0000-0000-00008F6E0000}"/>
    <cellStyle name="Heading 2 2 52" xfId="28304" xr:uid="{00000000-0005-0000-0000-0000906E0000}"/>
    <cellStyle name="Heading 2 2 53" xfId="28305" xr:uid="{00000000-0005-0000-0000-0000916E0000}"/>
    <cellStyle name="Heading 2 2 54" xfId="28306" xr:uid="{00000000-0005-0000-0000-0000926E0000}"/>
    <cellStyle name="Heading 2 2 55" xfId="28307" xr:uid="{00000000-0005-0000-0000-0000936E0000}"/>
    <cellStyle name="Heading 2 2 56" xfId="28308" xr:uid="{00000000-0005-0000-0000-0000946E0000}"/>
    <cellStyle name="Heading 2 2 57" xfId="28309" xr:uid="{00000000-0005-0000-0000-0000956E0000}"/>
    <cellStyle name="Heading 2 2 58" xfId="28310" xr:uid="{00000000-0005-0000-0000-0000966E0000}"/>
    <cellStyle name="Heading 2 2 59" xfId="28311" xr:uid="{00000000-0005-0000-0000-0000976E0000}"/>
    <cellStyle name="Heading 2 2 6" xfId="28312" xr:uid="{00000000-0005-0000-0000-0000986E0000}"/>
    <cellStyle name="Heading 2 2 60" xfId="28313" xr:uid="{00000000-0005-0000-0000-0000996E0000}"/>
    <cellStyle name="Heading 2 2 61" xfId="28314" xr:uid="{00000000-0005-0000-0000-00009A6E0000}"/>
    <cellStyle name="Heading 2 2 62" xfId="28315" xr:uid="{00000000-0005-0000-0000-00009B6E0000}"/>
    <cellStyle name="Heading 2 2 63" xfId="28316" xr:uid="{00000000-0005-0000-0000-00009C6E0000}"/>
    <cellStyle name="Heading 2 2 64" xfId="28317" xr:uid="{00000000-0005-0000-0000-00009D6E0000}"/>
    <cellStyle name="Heading 2 2 65" xfId="28318" xr:uid="{00000000-0005-0000-0000-00009E6E0000}"/>
    <cellStyle name="Heading 2 2 66" xfId="28319" xr:uid="{00000000-0005-0000-0000-00009F6E0000}"/>
    <cellStyle name="Heading 2 2 67" xfId="28320" xr:uid="{00000000-0005-0000-0000-0000A06E0000}"/>
    <cellStyle name="Heading 2 2 68" xfId="28321" xr:uid="{00000000-0005-0000-0000-0000A16E0000}"/>
    <cellStyle name="Heading 2 2 69" xfId="28322" xr:uid="{00000000-0005-0000-0000-0000A26E0000}"/>
    <cellStyle name="Heading 2 2 7" xfId="28323" xr:uid="{00000000-0005-0000-0000-0000A36E0000}"/>
    <cellStyle name="Heading 2 2 70" xfId="28324" xr:uid="{00000000-0005-0000-0000-0000A46E0000}"/>
    <cellStyle name="Heading 2 2 71" xfId="28325" xr:uid="{00000000-0005-0000-0000-0000A56E0000}"/>
    <cellStyle name="Heading 2 2 72" xfId="28326" xr:uid="{00000000-0005-0000-0000-0000A66E0000}"/>
    <cellStyle name="Heading 2 2 73" xfId="28327" xr:uid="{00000000-0005-0000-0000-0000A76E0000}"/>
    <cellStyle name="Heading 2 2 74" xfId="28328" xr:uid="{00000000-0005-0000-0000-0000A86E0000}"/>
    <cellStyle name="Heading 2 2 75" xfId="28329" xr:uid="{00000000-0005-0000-0000-0000A96E0000}"/>
    <cellStyle name="Heading 2 2 76" xfId="28330" xr:uid="{00000000-0005-0000-0000-0000AA6E0000}"/>
    <cellStyle name="Heading 2 2 8" xfId="28331" xr:uid="{00000000-0005-0000-0000-0000AB6E0000}"/>
    <cellStyle name="Heading 2 2 9" xfId="28332" xr:uid="{00000000-0005-0000-0000-0000AC6E0000}"/>
    <cellStyle name="Heading 3 2" xfId="28333" xr:uid="{00000000-0005-0000-0000-0000AD6E0000}"/>
    <cellStyle name="Heading 3 2 10" xfId="28334" xr:uid="{00000000-0005-0000-0000-0000AE6E0000}"/>
    <cellStyle name="Heading 3 2 11" xfId="28335" xr:uid="{00000000-0005-0000-0000-0000AF6E0000}"/>
    <cellStyle name="Heading 3 2 12" xfId="28336" xr:uid="{00000000-0005-0000-0000-0000B06E0000}"/>
    <cellStyle name="Heading 3 2 13" xfId="28337" xr:uid="{00000000-0005-0000-0000-0000B16E0000}"/>
    <cellStyle name="Heading 3 2 14" xfId="28338" xr:uid="{00000000-0005-0000-0000-0000B26E0000}"/>
    <cellStyle name="Heading 3 2 15" xfId="28339" xr:uid="{00000000-0005-0000-0000-0000B36E0000}"/>
    <cellStyle name="Heading 3 2 16" xfId="28340" xr:uid="{00000000-0005-0000-0000-0000B46E0000}"/>
    <cellStyle name="Heading 3 2 17" xfId="28341" xr:uid="{00000000-0005-0000-0000-0000B56E0000}"/>
    <cellStyle name="Heading 3 2 18" xfId="28342" xr:uid="{00000000-0005-0000-0000-0000B66E0000}"/>
    <cellStyle name="Heading 3 2 19" xfId="28343" xr:uid="{00000000-0005-0000-0000-0000B76E0000}"/>
    <cellStyle name="Heading 3 2 2" xfId="28344" xr:uid="{00000000-0005-0000-0000-0000B86E0000}"/>
    <cellStyle name="Heading 3 2 20" xfId="28345" xr:uid="{00000000-0005-0000-0000-0000B96E0000}"/>
    <cellStyle name="Heading 3 2 21" xfId="28346" xr:uid="{00000000-0005-0000-0000-0000BA6E0000}"/>
    <cellStyle name="Heading 3 2 22" xfId="28347" xr:uid="{00000000-0005-0000-0000-0000BB6E0000}"/>
    <cellStyle name="Heading 3 2 23" xfId="28348" xr:uid="{00000000-0005-0000-0000-0000BC6E0000}"/>
    <cellStyle name="Heading 3 2 24" xfId="28349" xr:uid="{00000000-0005-0000-0000-0000BD6E0000}"/>
    <cellStyle name="Heading 3 2 25" xfId="28350" xr:uid="{00000000-0005-0000-0000-0000BE6E0000}"/>
    <cellStyle name="Heading 3 2 26" xfId="28351" xr:uid="{00000000-0005-0000-0000-0000BF6E0000}"/>
    <cellStyle name="Heading 3 2 27" xfId="28352" xr:uid="{00000000-0005-0000-0000-0000C06E0000}"/>
    <cellStyle name="Heading 3 2 28" xfId="28353" xr:uid="{00000000-0005-0000-0000-0000C16E0000}"/>
    <cellStyle name="Heading 3 2 29" xfId="28354" xr:uid="{00000000-0005-0000-0000-0000C26E0000}"/>
    <cellStyle name="Heading 3 2 3" xfId="28355" xr:uid="{00000000-0005-0000-0000-0000C36E0000}"/>
    <cellStyle name="Heading 3 2 30" xfId="28356" xr:uid="{00000000-0005-0000-0000-0000C46E0000}"/>
    <cellStyle name="Heading 3 2 31" xfId="28357" xr:uid="{00000000-0005-0000-0000-0000C56E0000}"/>
    <cellStyle name="Heading 3 2 32" xfId="28358" xr:uid="{00000000-0005-0000-0000-0000C66E0000}"/>
    <cellStyle name="Heading 3 2 33" xfId="28359" xr:uid="{00000000-0005-0000-0000-0000C76E0000}"/>
    <cellStyle name="Heading 3 2 34" xfId="28360" xr:uid="{00000000-0005-0000-0000-0000C86E0000}"/>
    <cellStyle name="Heading 3 2 35" xfId="28361" xr:uid="{00000000-0005-0000-0000-0000C96E0000}"/>
    <cellStyle name="Heading 3 2 36" xfId="28362" xr:uid="{00000000-0005-0000-0000-0000CA6E0000}"/>
    <cellStyle name="Heading 3 2 37" xfId="28363" xr:uid="{00000000-0005-0000-0000-0000CB6E0000}"/>
    <cellStyle name="Heading 3 2 38" xfId="28364" xr:uid="{00000000-0005-0000-0000-0000CC6E0000}"/>
    <cellStyle name="Heading 3 2 39" xfId="28365" xr:uid="{00000000-0005-0000-0000-0000CD6E0000}"/>
    <cellStyle name="Heading 3 2 4" xfId="28366" xr:uid="{00000000-0005-0000-0000-0000CE6E0000}"/>
    <cellStyle name="Heading 3 2 40" xfId="28367" xr:uid="{00000000-0005-0000-0000-0000CF6E0000}"/>
    <cellStyle name="Heading 3 2 41" xfId="28368" xr:uid="{00000000-0005-0000-0000-0000D06E0000}"/>
    <cellStyle name="Heading 3 2 42" xfId="28369" xr:uid="{00000000-0005-0000-0000-0000D16E0000}"/>
    <cellStyle name="Heading 3 2 43" xfId="28370" xr:uid="{00000000-0005-0000-0000-0000D26E0000}"/>
    <cellStyle name="Heading 3 2 44" xfId="28371" xr:uid="{00000000-0005-0000-0000-0000D36E0000}"/>
    <cellStyle name="Heading 3 2 45" xfId="28372" xr:uid="{00000000-0005-0000-0000-0000D46E0000}"/>
    <cellStyle name="Heading 3 2 46" xfId="28373" xr:uid="{00000000-0005-0000-0000-0000D56E0000}"/>
    <cellStyle name="Heading 3 2 47" xfId="28374" xr:uid="{00000000-0005-0000-0000-0000D66E0000}"/>
    <cellStyle name="Heading 3 2 48" xfId="28375" xr:uid="{00000000-0005-0000-0000-0000D76E0000}"/>
    <cellStyle name="Heading 3 2 49" xfId="28376" xr:uid="{00000000-0005-0000-0000-0000D86E0000}"/>
    <cellStyle name="Heading 3 2 5" xfId="28377" xr:uid="{00000000-0005-0000-0000-0000D96E0000}"/>
    <cellStyle name="Heading 3 2 50" xfId="28378" xr:uid="{00000000-0005-0000-0000-0000DA6E0000}"/>
    <cellStyle name="Heading 3 2 51" xfId="28379" xr:uid="{00000000-0005-0000-0000-0000DB6E0000}"/>
    <cellStyle name="Heading 3 2 52" xfId="28380" xr:uid="{00000000-0005-0000-0000-0000DC6E0000}"/>
    <cellStyle name="Heading 3 2 53" xfId="28381" xr:uid="{00000000-0005-0000-0000-0000DD6E0000}"/>
    <cellStyle name="Heading 3 2 54" xfId="28382" xr:uid="{00000000-0005-0000-0000-0000DE6E0000}"/>
    <cellStyle name="Heading 3 2 55" xfId="28383" xr:uid="{00000000-0005-0000-0000-0000DF6E0000}"/>
    <cellStyle name="Heading 3 2 56" xfId="28384" xr:uid="{00000000-0005-0000-0000-0000E06E0000}"/>
    <cellStyle name="Heading 3 2 57" xfId="28385" xr:uid="{00000000-0005-0000-0000-0000E16E0000}"/>
    <cellStyle name="Heading 3 2 58" xfId="28386" xr:uid="{00000000-0005-0000-0000-0000E26E0000}"/>
    <cellStyle name="Heading 3 2 59" xfId="28387" xr:uid="{00000000-0005-0000-0000-0000E36E0000}"/>
    <cellStyle name="Heading 3 2 6" xfId="28388" xr:uid="{00000000-0005-0000-0000-0000E46E0000}"/>
    <cellStyle name="Heading 3 2 60" xfId="28389" xr:uid="{00000000-0005-0000-0000-0000E56E0000}"/>
    <cellStyle name="Heading 3 2 61" xfId="28390" xr:uid="{00000000-0005-0000-0000-0000E66E0000}"/>
    <cellStyle name="Heading 3 2 62" xfId="28391" xr:uid="{00000000-0005-0000-0000-0000E76E0000}"/>
    <cellStyle name="Heading 3 2 63" xfId="28392" xr:uid="{00000000-0005-0000-0000-0000E86E0000}"/>
    <cellStyle name="Heading 3 2 64" xfId="28393" xr:uid="{00000000-0005-0000-0000-0000E96E0000}"/>
    <cellStyle name="Heading 3 2 65" xfId="28394" xr:uid="{00000000-0005-0000-0000-0000EA6E0000}"/>
    <cellStyle name="Heading 3 2 66" xfId="28395" xr:uid="{00000000-0005-0000-0000-0000EB6E0000}"/>
    <cellStyle name="Heading 3 2 67" xfId="28396" xr:uid="{00000000-0005-0000-0000-0000EC6E0000}"/>
    <cellStyle name="Heading 3 2 68" xfId="28397" xr:uid="{00000000-0005-0000-0000-0000ED6E0000}"/>
    <cellStyle name="Heading 3 2 69" xfId="28398" xr:uid="{00000000-0005-0000-0000-0000EE6E0000}"/>
    <cellStyle name="Heading 3 2 7" xfId="28399" xr:uid="{00000000-0005-0000-0000-0000EF6E0000}"/>
    <cellStyle name="Heading 3 2 70" xfId="28400" xr:uid="{00000000-0005-0000-0000-0000F06E0000}"/>
    <cellStyle name="Heading 3 2 71" xfId="28401" xr:uid="{00000000-0005-0000-0000-0000F16E0000}"/>
    <cellStyle name="Heading 3 2 72" xfId="28402" xr:uid="{00000000-0005-0000-0000-0000F26E0000}"/>
    <cellStyle name="Heading 3 2 73" xfId="28403" xr:uid="{00000000-0005-0000-0000-0000F36E0000}"/>
    <cellStyle name="Heading 3 2 74" xfId="28404" xr:uid="{00000000-0005-0000-0000-0000F46E0000}"/>
    <cellStyle name="Heading 3 2 75" xfId="28405" xr:uid="{00000000-0005-0000-0000-0000F56E0000}"/>
    <cellStyle name="Heading 3 2 76" xfId="28406" xr:uid="{00000000-0005-0000-0000-0000F66E0000}"/>
    <cellStyle name="Heading 3 2 8" xfId="28407" xr:uid="{00000000-0005-0000-0000-0000F76E0000}"/>
    <cellStyle name="Heading 3 2 9" xfId="28408" xr:uid="{00000000-0005-0000-0000-0000F86E0000}"/>
    <cellStyle name="Heading 4 2" xfId="28409" xr:uid="{00000000-0005-0000-0000-0000F96E0000}"/>
    <cellStyle name="Heading 4 2 10" xfId="28410" xr:uid="{00000000-0005-0000-0000-0000FA6E0000}"/>
    <cellStyle name="Heading 4 2 11" xfId="28411" xr:uid="{00000000-0005-0000-0000-0000FB6E0000}"/>
    <cellStyle name="Heading 4 2 12" xfId="28412" xr:uid="{00000000-0005-0000-0000-0000FC6E0000}"/>
    <cellStyle name="Heading 4 2 13" xfId="28413" xr:uid="{00000000-0005-0000-0000-0000FD6E0000}"/>
    <cellStyle name="Heading 4 2 14" xfId="28414" xr:uid="{00000000-0005-0000-0000-0000FE6E0000}"/>
    <cellStyle name="Heading 4 2 15" xfId="28415" xr:uid="{00000000-0005-0000-0000-0000FF6E0000}"/>
    <cellStyle name="Heading 4 2 16" xfId="28416" xr:uid="{00000000-0005-0000-0000-0000006F0000}"/>
    <cellStyle name="Heading 4 2 17" xfId="28417" xr:uid="{00000000-0005-0000-0000-0000016F0000}"/>
    <cellStyle name="Heading 4 2 18" xfId="28418" xr:uid="{00000000-0005-0000-0000-0000026F0000}"/>
    <cellStyle name="Heading 4 2 19" xfId="28419" xr:uid="{00000000-0005-0000-0000-0000036F0000}"/>
    <cellStyle name="Heading 4 2 2" xfId="28420" xr:uid="{00000000-0005-0000-0000-0000046F0000}"/>
    <cellStyle name="Heading 4 2 20" xfId="28421" xr:uid="{00000000-0005-0000-0000-0000056F0000}"/>
    <cellStyle name="Heading 4 2 21" xfId="28422" xr:uid="{00000000-0005-0000-0000-0000066F0000}"/>
    <cellStyle name="Heading 4 2 22" xfId="28423" xr:uid="{00000000-0005-0000-0000-0000076F0000}"/>
    <cellStyle name="Heading 4 2 23" xfId="28424" xr:uid="{00000000-0005-0000-0000-0000086F0000}"/>
    <cellStyle name="Heading 4 2 24" xfId="28425" xr:uid="{00000000-0005-0000-0000-0000096F0000}"/>
    <cellStyle name="Heading 4 2 25" xfId="28426" xr:uid="{00000000-0005-0000-0000-00000A6F0000}"/>
    <cellStyle name="Heading 4 2 26" xfId="28427" xr:uid="{00000000-0005-0000-0000-00000B6F0000}"/>
    <cellStyle name="Heading 4 2 27" xfId="28428" xr:uid="{00000000-0005-0000-0000-00000C6F0000}"/>
    <cellStyle name="Heading 4 2 28" xfId="28429" xr:uid="{00000000-0005-0000-0000-00000D6F0000}"/>
    <cellStyle name="Heading 4 2 29" xfId="28430" xr:uid="{00000000-0005-0000-0000-00000E6F0000}"/>
    <cellStyle name="Heading 4 2 3" xfId="28431" xr:uid="{00000000-0005-0000-0000-00000F6F0000}"/>
    <cellStyle name="Heading 4 2 30" xfId="28432" xr:uid="{00000000-0005-0000-0000-0000106F0000}"/>
    <cellStyle name="Heading 4 2 31" xfId="28433" xr:uid="{00000000-0005-0000-0000-0000116F0000}"/>
    <cellStyle name="Heading 4 2 32" xfId="28434" xr:uid="{00000000-0005-0000-0000-0000126F0000}"/>
    <cellStyle name="Heading 4 2 33" xfId="28435" xr:uid="{00000000-0005-0000-0000-0000136F0000}"/>
    <cellStyle name="Heading 4 2 34" xfId="28436" xr:uid="{00000000-0005-0000-0000-0000146F0000}"/>
    <cellStyle name="Heading 4 2 35" xfId="28437" xr:uid="{00000000-0005-0000-0000-0000156F0000}"/>
    <cellStyle name="Heading 4 2 36" xfId="28438" xr:uid="{00000000-0005-0000-0000-0000166F0000}"/>
    <cellStyle name="Heading 4 2 37" xfId="28439" xr:uid="{00000000-0005-0000-0000-0000176F0000}"/>
    <cellStyle name="Heading 4 2 38" xfId="28440" xr:uid="{00000000-0005-0000-0000-0000186F0000}"/>
    <cellStyle name="Heading 4 2 39" xfId="28441" xr:uid="{00000000-0005-0000-0000-0000196F0000}"/>
    <cellStyle name="Heading 4 2 4" xfId="28442" xr:uid="{00000000-0005-0000-0000-00001A6F0000}"/>
    <cellStyle name="Heading 4 2 40" xfId="28443" xr:uid="{00000000-0005-0000-0000-00001B6F0000}"/>
    <cellStyle name="Heading 4 2 41" xfId="28444" xr:uid="{00000000-0005-0000-0000-00001C6F0000}"/>
    <cellStyle name="Heading 4 2 42" xfId="28445" xr:uid="{00000000-0005-0000-0000-00001D6F0000}"/>
    <cellStyle name="Heading 4 2 43" xfId="28446" xr:uid="{00000000-0005-0000-0000-00001E6F0000}"/>
    <cellStyle name="Heading 4 2 44" xfId="28447" xr:uid="{00000000-0005-0000-0000-00001F6F0000}"/>
    <cellStyle name="Heading 4 2 45" xfId="28448" xr:uid="{00000000-0005-0000-0000-0000206F0000}"/>
    <cellStyle name="Heading 4 2 46" xfId="28449" xr:uid="{00000000-0005-0000-0000-0000216F0000}"/>
    <cellStyle name="Heading 4 2 47" xfId="28450" xr:uid="{00000000-0005-0000-0000-0000226F0000}"/>
    <cellStyle name="Heading 4 2 48" xfId="28451" xr:uid="{00000000-0005-0000-0000-0000236F0000}"/>
    <cellStyle name="Heading 4 2 49" xfId="28452" xr:uid="{00000000-0005-0000-0000-0000246F0000}"/>
    <cellStyle name="Heading 4 2 5" xfId="28453" xr:uid="{00000000-0005-0000-0000-0000256F0000}"/>
    <cellStyle name="Heading 4 2 50" xfId="28454" xr:uid="{00000000-0005-0000-0000-0000266F0000}"/>
    <cellStyle name="Heading 4 2 51" xfId="28455" xr:uid="{00000000-0005-0000-0000-0000276F0000}"/>
    <cellStyle name="Heading 4 2 52" xfId="28456" xr:uid="{00000000-0005-0000-0000-0000286F0000}"/>
    <cellStyle name="Heading 4 2 53" xfId="28457" xr:uid="{00000000-0005-0000-0000-0000296F0000}"/>
    <cellStyle name="Heading 4 2 54" xfId="28458" xr:uid="{00000000-0005-0000-0000-00002A6F0000}"/>
    <cellStyle name="Heading 4 2 55" xfId="28459" xr:uid="{00000000-0005-0000-0000-00002B6F0000}"/>
    <cellStyle name="Heading 4 2 56" xfId="28460" xr:uid="{00000000-0005-0000-0000-00002C6F0000}"/>
    <cellStyle name="Heading 4 2 57" xfId="28461" xr:uid="{00000000-0005-0000-0000-00002D6F0000}"/>
    <cellStyle name="Heading 4 2 58" xfId="28462" xr:uid="{00000000-0005-0000-0000-00002E6F0000}"/>
    <cellStyle name="Heading 4 2 59" xfId="28463" xr:uid="{00000000-0005-0000-0000-00002F6F0000}"/>
    <cellStyle name="Heading 4 2 6" xfId="28464" xr:uid="{00000000-0005-0000-0000-0000306F0000}"/>
    <cellStyle name="Heading 4 2 60" xfId="28465" xr:uid="{00000000-0005-0000-0000-0000316F0000}"/>
    <cellStyle name="Heading 4 2 61" xfId="28466" xr:uid="{00000000-0005-0000-0000-0000326F0000}"/>
    <cellStyle name="Heading 4 2 62" xfId="28467" xr:uid="{00000000-0005-0000-0000-0000336F0000}"/>
    <cellStyle name="Heading 4 2 63" xfId="28468" xr:uid="{00000000-0005-0000-0000-0000346F0000}"/>
    <cellStyle name="Heading 4 2 64" xfId="28469" xr:uid="{00000000-0005-0000-0000-0000356F0000}"/>
    <cellStyle name="Heading 4 2 65" xfId="28470" xr:uid="{00000000-0005-0000-0000-0000366F0000}"/>
    <cellStyle name="Heading 4 2 66" xfId="28471" xr:uid="{00000000-0005-0000-0000-0000376F0000}"/>
    <cellStyle name="Heading 4 2 67" xfId="28472" xr:uid="{00000000-0005-0000-0000-0000386F0000}"/>
    <cellStyle name="Heading 4 2 68" xfId="28473" xr:uid="{00000000-0005-0000-0000-0000396F0000}"/>
    <cellStyle name="Heading 4 2 69" xfId="28474" xr:uid="{00000000-0005-0000-0000-00003A6F0000}"/>
    <cellStyle name="Heading 4 2 7" xfId="28475" xr:uid="{00000000-0005-0000-0000-00003B6F0000}"/>
    <cellStyle name="Heading 4 2 70" xfId="28476" xr:uid="{00000000-0005-0000-0000-00003C6F0000}"/>
    <cellStyle name="Heading 4 2 71" xfId="28477" xr:uid="{00000000-0005-0000-0000-00003D6F0000}"/>
    <cellStyle name="Heading 4 2 72" xfId="28478" xr:uid="{00000000-0005-0000-0000-00003E6F0000}"/>
    <cellStyle name="Heading 4 2 73" xfId="28479" xr:uid="{00000000-0005-0000-0000-00003F6F0000}"/>
    <cellStyle name="Heading 4 2 74" xfId="28480" xr:uid="{00000000-0005-0000-0000-0000406F0000}"/>
    <cellStyle name="Heading 4 2 75" xfId="28481" xr:uid="{00000000-0005-0000-0000-0000416F0000}"/>
    <cellStyle name="Heading 4 2 76" xfId="28482" xr:uid="{00000000-0005-0000-0000-0000426F0000}"/>
    <cellStyle name="Heading 4 2 8" xfId="28483" xr:uid="{00000000-0005-0000-0000-0000436F0000}"/>
    <cellStyle name="Heading 4 2 9" xfId="28484" xr:uid="{00000000-0005-0000-0000-0000446F0000}"/>
    <cellStyle name="Input 2" xfId="28485" xr:uid="{00000000-0005-0000-0000-0000456F0000}"/>
    <cellStyle name="Input 2 10" xfId="28486" xr:uid="{00000000-0005-0000-0000-0000466F0000}"/>
    <cellStyle name="Input 2 11" xfId="28487" xr:uid="{00000000-0005-0000-0000-0000476F0000}"/>
    <cellStyle name="Input 2 12" xfId="28488" xr:uid="{00000000-0005-0000-0000-0000486F0000}"/>
    <cellStyle name="Input 2 13" xfId="28489" xr:uid="{00000000-0005-0000-0000-0000496F0000}"/>
    <cellStyle name="Input 2 14" xfId="28490" xr:uid="{00000000-0005-0000-0000-00004A6F0000}"/>
    <cellStyle name="Input 2 15" xfId="28491" xr:uid="{00000000-0005-0000-0000-00004B6F0000}"/>
    <cellStyle name="Input 2 16" xfId="28492" xr:uid="{00000000-0005-0000-0000-00004C6F0000}"/>
    <cellStyle name="Input 2 17" xfId="28493" xr:uid="{00000000-0005-0000-0000-00004D6F0000}"/>
    <cellStyle name="Input 2 18" xfId="28494" xr:uid="{00000000-0005-0000-0000-00004E6F0000}"/>
    <cellStyle name="Input 2 19" xfId="28495" xr:uid="{00000000-0005-0000-0000-00004F6F0000}"/>
    <cellStyle name="Input 2 2" xfId="28496" xr:uid="{00000000-0005-0000-0000-0000506F0000}"/>
    <cellStyle name="Input 2 20" xfId="28497" xr:uid="{00000000-0005-0000-0000-0000516F0000}"/>
    <cellStyle name="Input 2 21" xfId="28498" xr:uid="{00000000-0005-0000-0000-0000526F0000}"/>
    <cellStyle name="Input 2 22" xfId="28499" xr:uid="{00000000-0005-0000-0000-0000536F0000}"/>
    <cellStyle name="Input 2 23" xfId="28500" xr:uid="{00000000-0005-0000-0000-0000546F0000}"/>
    <cellStyle name="Input 2 24" xfId="28501" xr:uid="{00000000-0005-0000-0000-0000556F0000}"/>
    <cellStyle name="Input 2 25" xfId="28502" xr:uid="{00000000-0005-0000-0000-0000566F0000}"/>
    <cellStyle name="Input 2 26" xfId="28503" xr:uid="{00000000-0005-0000-0000-0000576F0000}"/>
    <cellStyle name="Input 2 27" xfId="28504" xr:uid="{00000000-0005-0000-0000-0000586F0000}"/>
    <cellStyle name="Input 2 28" xfId="28505" xr:uid="{00000000-0005-0000-0000-0000596F0000}"/>
    <cellStyle name="Input 2 29" xfId="28506" xr:uid="{00000000-0005-0000-0000-00005A6F0000}"/>
    <cellStyle name="Input 2 3" xfId="28507" xr:uid="{00000000-0005-0000-0000-00005B6F0000}"/>
    <cellStyle name="Input 2 30" xfId="28508" xr:uid="{00000000-0005-0000-0000-00005C6F0000}"/>
    <cellStyle name="Input 2 31" xfId="28509" xr:uid="{00000000-0005-0000-0000-00005D6F0000}"/>
    <cellStyle name="Input 2 32" xfId="28510" xr:uid="{00000000-0005-0000-0000-00005E6F0000}"/>
    <cellStyle name="Input 2 33" xfId="28511" xr:uid="{00000000-0005-0000-0000-00005F6F0000}"/>
    <cellStyle name="Input 2 34" xfId="28512" xr:uid="{00000000-0005-0000-0000-0000606F0000}"/>
    <cellStyle name="Input 2 35" xfId="28513" xr:uid="{00000000-0005-0000-0000-0000616F0000}"/>
    <cellStyle name="Input 2 36" xfId="28514" xr:uid="{00000000-0005-0000-0000-0000626F0000}"/>
    <cellStyle name="Input 2 37" xfId="28515" xr:uid="{00000000-0005-0000-0000-0000636F0000}"/>
    <cellStyle name="Input 2 38" xfId="28516" xr:uid="{00000000-0005-0000-0000-0000646F0000}"/>
    <cellStyle name="Input 2 39" xfId="28517" xr:uid="{00000000-0005-0000-0000-0000656F0000}"/>
    <cellStyle name="Input 2 4" xfId="28518" xr:uid="{00000000-0005-0000-0000-0000666F0000}"/>
    <cellStyle name="Input 2 40" xfId="28519" xr:uid="{00000000-0005-0000-0000-0000676F0000}"/>
    <cellStyle name="Input 2 41" xfId="28520" xr:uid="{00000000-0005-0000-0000-0000686F0000}"/>
    <cellStyle name="Input 2 42" xfId="28521" xr:uid="{00000000-0005-0000-0000-0000696F0000}"/>
    <cellStyle name="Input 2 43" xfId="28522" xr:uid="{00000000-0005-0000-0000-00006A6F0000}"/>
    <cellStyle name="Input 2 44" xfId="28523" xr:uid="{00000000-0005-0000-0000-00006B6F0000}"/>
    <cellStyle name="Input 2 45" xfId="28524" xr:uid="{00000000-0005-0000-0000-00006C6F0000}"/>
    <cellStyle name="Input 2 46" xfId="28525" xr:uid="{00000000-0005-0000-0000-00006D6F0000}"/>
    <cellStyle name="Input 2 47" xfId="28526" xr:uid="{00000000-0005-0000-0000-00006E6F0000}"/>
    <cellStyle name="Input 2 48" xfId="28527" xr:uid="{00000000-0005-0000-0000-00006F6F0000}"/>
    <cellStyle name="Input 2 49" xfId="28528" xr:uid="{00000000-0005-0000-0000-0000706F0000}"/>
    <cellStyle name="Input 2 5" xfId="28529" xr:uid="{00000000-0005-0000-0000-0000716F0000}"/>
    <cellStyle name="Input 2 50" xfId="28530" xr:uid="{00000000-0005-0000-0000-0000726F0000}"/>
    <cellStyle name="Input 2 51" xfId="28531" xr:uid="{00000000-0005-0000-0000-0000736F0000}"/>
    <cellStyle name="Input 2 52" xfId="28532" xr:uid="{00000000-0005-0000-0000-0000746F0000}"/>
    <cellStyle name="Input 2 53" xfId="28533" xr:uid="{00000000-0005-0000-0000-0000756F0000}"/>
    <cellStyle name="Input 2 54" xfId="28534" xr:uid="{00000000-0005-0000-0000-0000766F0000}"/>
    <cellStyle name="Input 2 55" xfId="28535" xr:uid="{00000000-0005-0000-0000-0000776F0000}"/>
    <cellStyle name="Input 2 56" xfId="28536" xr:uid="{00000000-0005-0000-0000-0000786F0000}"/>
    <cellStyle name="Input 2 57" xfId="28537" xr:uid="{00000000-0005-0000-0000-0000796F0000}"/>
    <cellStyle name="Input 2 58" xfId="28538" xr:uid="{00000000-0005-0000-0000-00007A6F0000}"/>
    <cellStyle name="Input 2 59" xfId="28539" xr:uid="{00000000-0005-0000-0000-00007B6F0000}"/>
    <cellStyle name="Input 2 6" xfId="28540" xr:uid="{00000000-0005-0000-0000-00007C6F0000}"/>
    <cellStyle name="Input 2 60" xfId="28541" xr:uid="{00000000-0005-0000-0000-00007D6F0000}"/>
    <cellStyle name="Input 2 61" xfId="28542" xr:uid="{00000000-0005-0000-0000-00007E6F0000}"/>
    <cellStyle name="Input 2 62" xfId="28543" xr:uid="{00000000-0005-0000-0000-00007F6F0000}"/>
    <cellStyle name="Input 2 63" xfId="28544" xr:uid="{00000000-0005-0000-0000-0000806F0000}"/>
    <cellStyle name="Input 2 64" xfId="28545" xr:uid="{00000000-0005-0000-0000-0000816F0000}"/>
    <cellStyle name="Input 2 65" xfId="28546" xr:uid="{00000000-0005-0000-0000-0000826F0000}"/>
    <cellStyle name="Input 2 66" xfId="28547" xr:uid="{00000000-0005-0000-0000-0000836F0000}"/>
    <cellStyle name="Input 2 67" xfId="28548" xr:uid="{00000000-0005-0000-0000-0000846F0000}"/>
    <cellStyle name="Input 2 68" xfId="28549" xr:uid="{00000000-0005-0000-0000-0000856F0000}"/>
    <cellStyle name="Input 2 69" xfId="28550" xr:uid="{00000000-0005-0000-0000-0000866F0000}"/>
    <cellStyle name="Input 2 7" xfId="28551" xr:uid="{00000000-0005-0000-0000-0000876F0000}"/>
    <cellStyle name="Input 2 70" xfId="28552" xr:uid="{00000000-0005-0000-0000-0000886F0000}"/>
    <cellStyle name="Input 2 71" xfId="28553" xr:uid="{00000000-0005-0000-0000-0000896F0000}"/>
    <cellStyle name="Input 2 72" xfId="28554" xr:uid="{00000000-0005-0000-0000-00008A6F0000}"/>
    <cellStyle name="Input 2 73" xfId="28555" xr:uid="{00000000-0005-0000-0000-00008B6F0000}"/>
    <cellStyle name="Input 2 74" xfId="28556" xr:uid="{00000000-0005-0000-0000-00008C6F0000}"/>
    <cellStyle name="Input 2 75" xfId="28557" xr:uid="{00000000-0005-0000-0000-00008D6F0000}"/>
    <cellStyle name="Input 2 76" xfId="28558" xr:uid="{00000000-0005-0000-0000-00008E6F0000}"/>
    <cellStyle name="Input 2 8" xfId="28559" xr:uid="{00000000-0005-0000-0000-00008F6F0000}"/>
    <cellStyle name="Input 2 9" xfId="28560" xr:uid="{00000000-0005-0000-0000-0000906F0000}"/>
    <cellStyle name="Linked Cell 2" xfId="28561" xr:uid="{00000000-0005-0000-0000-0000916F0000}"/>
    <cellStyle name="Linked Cell 2 10" xfId="28562" xr:uid="{00000000-0005-0000-0000-0000926F0000}"/>
    <cellStyle name="Linked Cell 2 11" xfId="28563" xr:uid="{00000000-0005-0000-0000-0000936F0000}"/>
    <cellStyle name="Linked Cell 2 12" xfId="28564" xr:uid="{00000000-0005-0000-0000-0000946F0000}"/>
    <cellStyle name="Linked Cell 2 13" xfId="28565" xr:uid="{00000000-0005-0000-0000-0000956F0000}"/>
    <cellStyle name="Linked Cell 2 14" xfId="28566" xr:uid="{00000000-0005-0000-0000-0000966F0000}"/>
    <cellStyle name="Linked Cell 2 15" xfId="28567" xr:uid="{00000000-0005-0000-0000-0000976F0000}"/>
    <cellStyle name="Linked Cell 2 16" xfId="28568" xr:uid="{00000000-0005-0000-0000-0000986F0000}"/>
    <cellStyle name="Linked Cell 2 17" xfId="28569" xr:uid="{00000000-0005-0000-0000-0000996F0000}"/>
    <cellStyle name="Linked Cell 2 18" xfId="28570" xr:uid="{00000000-0005-0000-0000-00009A6F0000}"/>
    <cellStyle name="Linked Cell 2 19" xfId="28571" xr:uid="{00000000-0005-0000-0000-00009B6F0000}"/>
    <cellStyle name="Linked Cell 2 2" xfId="28572" xr:uid="{00000000-0005-0000-0000-00009C6F0000}"/>
    <cellStyle name="Linked Cell 2 20" xfId="28573" xr:uid="{00000000-0005-0000-0000-00009D6F0000}"/>
    <cellStyle name="Linked Cell 2 21" xfId="28574" xr:uid="{00000000-0005-0000-0000-00009E6F0000}"/>
    <cellStyle name="Linked Cell 2 22" xfId="28575" xr:uid="{00000000-0005-0000-0000-00009F6F0000}"/>
    <cellStyle name="Linked Cell 2 23" xfId="28576" xr:uid="{00000000-0005-0000-0000-0000A06F0000}"/>
    <cellStyle name="Linked Cell 2 24" xfId="28577" xr:uid="{00000000-0005-0000-0000-0000A16F0000}"/>
    <cellStyle name="Linked Cell 2 25" xfId="28578" xr:uid="{00000000-0005-0000-0000-0000A26F0000}"/>
    <cellStyle name="Linked Cell 2 26" xfId="28579" xr:uid="{00000000-0005-0000-0000-0000A36F0000}"/>
    <cellStyle name="Linked Cell 2 27" xfId="28580" xr:uid="{00000000-0005-0000-0000-0000A46F0000}"/>
    <cellStyle name="Linked Cell 2 28" xfId="28581" xr:uid="{00000000-0005-0000-0000-0000A56F0000}"/>
    <cellStyle name="Linked Cell 2 29" xfId="28582" xr:uid="{00000000-0005-0000-0000-0000A66F0000}"/>
    <cellStyle name="Linked Cell 2 3" xfId="28583" xr:uid="{00000000-0005-0000-0000-0000A76F0000}"/>
    <cellStyle name="Linked Cell 2 30" xfId="28584" xr:uid="{00000000-0005-0000-0000-0000A86F0000}"/>
    <cellStyle name="Linked Cell 2 31" xfId="28585" xr:uid="{00000000-0005-0000-0000-0000A96F0000}"/>
    <cellStyle name="Linked Cell 2 32" xfId="28586" xr:uid="{00000000-0005-0000-0000-0000AA6F0000}"/>
    <cellStyle name="Linked Cell 2 33" xfId="28587" xr:uid="{00000000-0005-0000-0000-0000AB6F0000}"/>
    <cellStyle name="Linked Cell 2 34" xfId="28588" xr:uid="{00000000-0005-0000-0000-0000AC6F0000}"/>
    <cellStyle name="Linked Cell 2 35" xfId="28589" xr:uid="{00000000-0005-0000-0000-0000AD6F0000}"/>
    <cellStyle name="Linked Cell 2 36" xfId="28590" xr:uid="{00000000-0005-0000-0000-0000AE6F0000}"/>
    <cellStyle name="Linked Cell 2 37" xfId="28591" xr:uid="{00000000-0005-0000-0000-0000AF6F0000}"/>
    <cellStyle name="Linked Cell 2 38" xfId="28592" xr:uid="{00000000-0005-0000-0000-0000B06F0000}"/>
    <cellStyle name="Linked Cell 2 39" xfId="28593" xr:uid="{00000000-0005-0000-0000-0000B16F0000}"/>
    <cellStyle name="Linked Cell 2 4" xfId="28594" xr:uid="{00000000-0005-0000-0000-0000B26F0000}"/>
    <cellStyle name="Linked Cell 2 40" xfId="28595" xr:uid="{00000000-0005-0000-0000-0000B36F0000}"/>
    <cellStyle name="Linked Cell 2 41" xfId="28596" xr:uid="{00000000-0005-0000-0000-0000B46F0000}"/>
    <cellStyle name="Linked Cell 2 42" xfId="28597" xr:uid="{00000000-0005-0000-0000-0000B56F0000}"/>
    <cellStyle name="Linked Cell 2 43" xfId="28598" xr:uid="{00000000-0005-0000-0000-0000B66F0000}"/>
    <cellStyle name="Linked Cell 2 44" xfId="28599" xr:uid="{00000000-0005-0000-0000-0000B76F0000}"/>
    <cellStyle name="Linked Cell 2 45" xfId="28600" xr:uid="{00000000-0005-0000-0000-0000B86F0000}"/>
    <cellStyle name="Linked Cell 2 46" xfId="28601" xr:uid="{00000000-0005-0000-0000-0000B96F0000}"/>
    <cellStyle name="Linked Cell 2 47" xfId="28602" xr:uid="{00000000-0005-0000-0000-0000BA6F0000}"/>
    <cellStyle name="Linked Cell 2 48" xfId="28603" xr:uid="{00000000-0005-0000-0000-0000BB6F0000}"/>
    <cellStyle name="Linked Cell 2 49" xfId="28604" xr:uid="{00000000-0005-0000-0000-0000BC6F0000}"/>
    <cellStyle name="Linked Cell 2 5" xfId="28605" xr:uid="{00000000-0005-0000-0000-0000BD6F0000}"/>
    <cellStyle name="Linked Cell 2 50" xfId="28606" xr:uid="{00000000-0005-0000-0000-0000BE6F0000}"/>
    <cellStyle name="Linked Cell 2 51" xfId="28607" xr:uid="{00000000-0005-0000-0000-0000BF6F0000}"/>
    <cellStyle name="Linked Cell 2 52" xfId="28608" xr:uid="{00000000-0005-0000-0000-0000C06F0000}"/>
    <cellStyle name="Linked Cell 2 53" xfId="28609" xr:uid="{00000000-0005-0000-0000-0000C16F0000}"/>
    <cellStyle name="Linked Cell 2 54" xfId="28610" xr:uid="{00000000-0005-0000-0000-0000C26F0000}"/>
    <cellStyle name="Linked Cell 2 55" xfId="28611" xr:uid="{00000000-0005-0000-0000-0000C36F0000}"/>
    <cellStyle name="Linked Cell 2 56" xfId="28612" xr:uid="{00000000-0005-0000-0000-0000C46F0000}"/>
    <cellStyle name="Linked Cell 2 57" xfId="28613" xr:uid="{00000000-0005-0000-0000-0000C56F0000}"/>
    <cellStyle name="Linked Cell 2 58" xfId="28614" xr:uid="{00000000-0005-0000-0000-0000C66F0000}"/>
    <cellStyle name="Linked Cell 2 59" xfId="28615" xr:uid="{00000000-0005-0000-0000-0000C76F0000}"/>
    <cellStyle name="Linked Cell 2 6" xfId="28616" xr:uid="{00000000-0005-0000-0000-0000C86F0000}"/>
    <cellStyle name="Linked Cell 2 60" xfId="28617" xr:uid="{00000000-0005-0000-0000-0000C96F0000}"/>
    <cellStyle name="Linked Cell 2 61" xfId="28618" xr:uid="{00000000-0005-0000-0000-0000CA6F0000}"/>
    <cellStyle name="Linked Cell 2 62" xfId="28619" xr:uid="{00000000-0005-0000-0000-0000CB6F0000}"/>
    <cellStyle name="Linked Cell 2 63" xfId="28620" xr:uid="{00000000-0005-0000-0000-0000CC6F0000}"/>
    <cellStyle name="Linked Cell 2 64" xfId="28621" xr:uid="{00000000-0005-0000-0000-0000CD6F0000}"/>
    <cellStyle name="Linked Cell 2 65" xfId="28622" xr:uid="{00000000-0005-0000-0000-0000CE6F0000}"/>
    <cellStyle name="Linked Cell 2 66" xfId="28623" xr:uid="{00000000-0005-0000-0000-0000CF6F0000}"/>
    <cellStyle name="Linked Cell 2 67" xfId="28624" xr:uid="{00000000-0005-0000-0000-0000D06F0000}"/>
    <cellStyle name="Linked Cell 2 68" xfId="28625" xr:uid="{00000000-0005-0000-0000-0000D16F0000}"/>
    <cellStyle name="Linked Cell 2 69" xfId="28626" xr:uid="{00000000-0005-0000-0000-0000D26F0000}"/>
    <cellStyle name="Linked Cell 2 7" xfId="28627" xr:uid="{00000000-0005-0000-0000-0000D36F0000}"/>
    <cellStyle name="Linked Cell 2 70" xfId="28628" xr:uid="{00000000-0005-0000-0000-0000D46F0000}"/>
    <cellStyle name="Linked Cell 2 71" xfId="28629" xr:uid="{00000000-0005-0000-0000-0000D56F0000}"/>
    <cellStyle name="Linked Cell 2 72" xfId="28630" xr:uid="{00000000-0005-0000-0000-0000D66F0000}"/>
    <cellStyle name="Linked Cell 2 73" xfId="28631" xr:uid="{00000000-0005-0000-0000-0000D76F0000}"/>
    <cellStyle name="Linked Cell 2 74" xfId="28632" xr:uid="{00000000-0005-0000-0000-0000D86F0000}"/>
    <cellStyle name="Linked Cell 2 75" xfId="28633" xr:uid="{00000000-0005-0000-0000-0000D96F0000}"/>
    <cellStyle name="Linked Cell 2 76" xfId="28634" xr:uid="{00000000-0005-0000-0000-0000DA6F0000}"/>
    <cellStyle name="Linked Cell 2 8" xfId="28635" xr:uid="{00000000-0005-0000-0000-0000DB6F0000}"/>
    <cellStyle name="Linked Cell 2 9" xfId="28636" xr:uid="{00000000-0005-0000-0000-0000DC6F0000}"/>
    <cellStyle name="Neutral 2" xfId="28637" xr:uid="{00000000-0005-0000-0000-0000DD6F0000}"/>
    <cellStyle name="Neutral 2 10" xfId="28638" xr:uid="{00000000-0005-0000-0000-0000DE6F0000}"/>
    <cellStyle name="Neutral 2 11" xfId="28639" xr:uid="{00000000-0005-0000-0000-0000DF6F0000}"/>
    <cellStyle name="Neutral 2 12" xfId="28640" xr:uid="{00000000-0005-0000-0000-0000E06F0000}"/>
    <cellStyle name="Neutral 2 13" xfId="28641" xr:uid="{00000000-0005-0000-0000-0000E16F0000}"/>
    <cellStyle name="Neutral 2 14" xfId="28642" xr:uid="{00000000-0005-0000-0000-0000E26F0000}"/>
    <cellStyle name="Neutral 2 15" xfId="28643" xr:uid="{00000000-0005-0000-0000-0000E36F0000}"/>
    <cellStyle name="Neutral 2 16" xfId="28644" xr:uid="{00000000-0005-0000-0000-0000E46F0000}"/>
    <cellStyle name="Neutral 2 17" xfId="28645" xr:uid="{00000000-0005-0000-0000-0000E56F0000}"/>
    <cellStyle name="Neutral 2 18" xfId="28646" xr:uid="{00000000-0005-0000-0000-0000E66F0000}"/>
    <cellStyle name="Neutral 2 19" xfId="28647" xr:uid="{00000000-0005-0000-0000-0000E76F0000}"/>
    <cellStyle name="Neutral 2 2" xfId="28648" xr:uid="{00000000-0005-0000-0000-0000E86F0000}"/>
    <cellStyle name="Neutral 2 20" xfId="28649" xr:uid="{00000000-0005-0000-0000-0000E96F0000}"/>
    <cellStyle name="Neutral 2 21" xfId="28650" xr:uid="{00000000-0005-0000-0000-0000EA6F0000}"/>
    <cellStyle name="Neutral 2 22" xfId="28651" xr:uid="{00000000-0005-0000-0000-0000EB6F0000}"/>
    <cellStyle name="Neutral 2 23" xfId="28652" xr:uid="{00000000-0005-0000-0000-0000EC6F0000}"/>
    <cellStyle name="Neutral 2 24" xfId="28653" xr:uid="{00000000-0005-0000-0000-0000ED6F0000}"/>
    <cellStyle name="Neutral 2 25" xfId="28654" xr:uid="{00000000-0005-0000-0000-0000EE6F0000}"/>
    <cellStyle name="Neutral 2 26" xfId="28655" xr:uid="{00000000-0005-0000-0000-0000EF6F0000}"/>
    <cellStyle name="Neutral 2 27" xfId="28656" xr:uid="{00000000-0005-0000-0000-0000F06F0000}"/>
    <cellStyle name="Neutral 2 28" xfId="28657" xr:uid="{00000000-0005-0000-0000-0000F16F0000}"/>
    <cellStyle name="Neutral 2 29" xfId="28658" xr:uid="{00000000-0005-0000-0000-0000F26F0000}"/>
    <cellStyle name="Neutral 2 3" xfId="28659" xr:uid="{00000000-0005-0000-0000-0000F36F0000}"/>
    <cellStyle name="Neutral 2 30" xfId="28660" xr:uid="{00000000-0005-0000-0000-0000F46F0000}"/>
    <cellStyle name="Neutral 2 31" xfId="28661" xr:uid="{00000000-0005-0000-0000-0000F56F0000}"/>
    <cellStyle name="Neutral 2 32" xfId="28662" xr:uid="{00000000-0005-0000-0000-0000F66F0000}"/>
    <cellStyle name="Neutral 2 33" xfId="28663" xr:uid="{00000000-0005-0000-0000-0000F76F0000}"/>
    <cellStyle name="Neutral 2 34" xfId="28664" xr:uid="{00000000-0005-0000-0000-0000F86F0000}"/>
    <cellStyle name="Neutral 2 35" xfId="28665" xr:uid="{00000000-0005-0000-0000-0000F96F0000}"/>
    <cellStyle name="Neutral 2 36" xfId="28666" xr:uid="{00000000-0005-0000-0000-0000FA6F0000}"/>
    <cellStyle name="Neutral 2 37" xfId="28667" xr:uid="{00000000-0005-0000-0000-0000FB6F0000}"/>
    <cellStyle name="Neutral 2 38" xfId="28668" xr:uid="{00000000-0005-0000-0000-0000FC6F0000}"/>
    <cellStyle name="Neutral 2 39" xfId="28669" xr:uid="{00000000-0005-0000-0000-0000FD6F0000}"/>
    <cellStyle name="Neutral 2 4" xfId="28670" xr:uid="{00000000-0005-0000-0000-0000FE6F0000}"/>
    <cellStyle name="Neutral 2 40" xfId="28671" xr:uid="{00000000-0005-0000-0000-0000FF6F0000}"/>
    <cellStyle name="Neutral 2 41" xfId="28672" xr:uid="{00000000-0005-0000-0000-000000700000}"/>
    <cellStyle name="Neutral 2 42" xfId="28673" xr:uid="{00000000-0005-0000-0000-000001700000}"/>
    <cellStyle name="Neutral 2 43" xfId="28674" xr:uid="{00000000-0005-0000-0000-000002700000}"/>
    <cellStyle name="Neutral 2 44" xfId="28675" xr:uid="{00000000-0005-0000-0000-000003700000}"/>
    <cellStyle name="Neutral 2 45" xfId="28676" xr:uid="{00000000-0005-0000-0000-000004700000}"/>
    <cellStyle name="Neutral 2 46" xfId="28677" xr:uid="{00000000-0005-0000-0000-000005700000}"/>
    <cellStyle name="Neutral 2 47" xfId="28678" xr:uid="{00000000-0005-0000-0000-000006700000}"/>
    <cellStyle name="Neutral 2 48" xfId="28679" xr:uid="{00000000-0005-0000-0000-000007700000}"/>
    <cellStyle name="Neutral 2 49" xfId="28680" xr:uid="{00000000-0005-0000-0000-000008700000}"/>
    <cellStyle name="Neutral 2 5" xfId="28681" xr:uid="{00000000-0005-0000-0000-000009700000}"/>
    <cellStyle name="Neutral 2 50" xfId="28682" xr:uid="{00000000-0005-0000-0000-00000A700000}"/>
    <cellStyle name="Neutral 2 51" xfId="28683" xr:uid="{00000000-0005-0000-0000-00000B700000}"/>
    <cellStyle name="Neutral 2 52" xfId="28684" xr:uid="{00000000-0005-0000-0000-00000C700000}"/>
    <cellStyle name="Neutral 2 53" xfId="28685" xr:uid="{00000000-0005-0000-0000-00000D700000}"/>
    <cellStyle name="Neutral 2 54" xfId="28686" xr:uid="{00000000-0005-0000-0000-00000E700000}"/>
    <cellStyle name="Neutral 2 55" xfId="28687" xr:uid="{00000000-0005-0000-0000-00000F700000}"/>
    <cellStyle name="Neutral 2 56" xfId="28688" xr:uid="{00000000-0005-0000-0000-000010700000}"/>
    <cellStyle name="Neutral 2 57" xfId="28689" xr:uid="{00000000-0005-0000-0000-000011700000}"/>
    <cellStyle name="Neutral 2 58" xfId="28690" xr:uid="{00000000-0005-0000-0000-000012700000}"/>
    <cellStyle name="Neutral 2 59" xfId="28691" xr:uid="{00000000-0005-0000-0000-000013700000}"/>
    <cellStyle name="Neutral 2 6" xfId="28692" xr:uid="{00000000-0005-0000-0000-000014700000}"/>
    <cellStyle name="Neutral 2 60" xfId="28693" xr:uid="{00000000-0005-0000-0000-000015700000}"/>
    <cellStyle name="Neutral 2 61" xfId="28694" xr:uid="{00000000-0005-0000-0000-000016700000}"/>
    <cellStyle name="Neutral 2 62" xfId="28695" xr:uid="{00000000-0005-0000-0000-000017700000}"/>
    <cellStyle name="Neutral 2 63" xfId="28696" xr:uid="{00000000-0005-0000-0000-000018700000}"/>
    <cellStyle name="Neutral 2 64" xfId="28697" xr:uid="{00000000-0005-0000-0000-000019700000}"/>
    <cellStyle name="Neutral 2 65" xfId="28698" xr:uid="{00000000-0005-0000-0000-00001A700000}"/>
    <cellStyle name="Neutral 2 66" xfId="28699" xr:uid="{00000000-0005-0000-0000-00001B700000}"/>
    <cellStyle name="Neutral 2 67" xfId="28700" xr:uid="{00000000-0005-0000-0000-00001C700000}"/>
    <cellStyle name="Neutral 2 68" xfId="28701" xr:uid="{00000000-0005-0000-0000-00001D700000}"/>
    <cellStyle name="Neutral 2 69" xfId="28702" xr:uid="{00000000-0005-0000-0000-00001E700000}"/>
    <cellStyle name="Neutral 2 7" xfId="28703" xr:uid="{00000000-0005-0000-0000-00001F700000}"/>
    <cellStyle name="Neutral 2 70" xfId="28704" xr:uid="{00000000-0005-0000-0000-000020700000}"/>
    <cellStyle name="Neutral 2 71" xfId="28705" xr:uid="{00000000-0005-0000-0000-000021700000}"/>
    <cellStyle name="Neutral 2 72" xfId="28706" xr:uid="{00000000-0005-0000-0000-000022700000}"/>
    <cellStyle name="Neutral 2 73" xfId="28707" xr:uid="{00000000-0005-0000-0000-000023700000}"/>
    <cellStyle name="Neutral 2 74" xfId="28708" xr:uid="{00000000-0005-0000-0000-000024700000}"/>
    <cellStyle name="Neutral 2 75" xfId="28709" xr:uid="{00000000-0005-0000-0000-000025700000}"/>
    <cellStyle name="Neutral 2 76" xfId="28710" xr:uid="{00000000-0005-0000-0000-000026700000}"/>
    <cellStyle name="Neutral 2 8" xfId="28711" xr:uid="{00000000-0005-0000-0000-000027700000}"/>
    <cellStyle name="Neutral 2 9" xfId="28712" xr:uid="{00000000-0005-0000-0000-000028700000}"/>
    <cellStyle name="Normal" xfId="0" builtinId="0"/>
    <cellStyle name="Normal 2" xfId="29387" xr:uid="{00000000-0005-0000-0000-00002A700000}"/>
    <cellStyle name="Normal 2 10" xfId="28713" xr:uid="{00000000-0005-0000-0000-00002B700000}"/>
    <cellStyle name="Normal 2 11" xfId="28714" xr:uid="{00000000-0005-0000-0000-00002C700000}"/>
    <cellStyle name="Normal 2 12" xfId="28715" xr:uid="{00000000-0005-0000-0000-00002D700000}"/>
    <cellStyle name="Normal 2 13" xfId="28716" xr:uid="{00000000-0005-0000-0000-00002E700000}"/>
    <cellStyle name="Normal 2 14" xfId="28717" xr:uid="{00000000-0005-0000-0000-00002F700000}"/>
    <cellStyle name="Normal 2 15" xfId="28718" xr:uid="{00000000-0005-0000-0000-000030700000}"/>
    <cellStyle name="Normal 2 16" xfId="28719" xr:uid="{00000000-0005-0000-0000-000031700000}"/>
    <cellStyle name="Normal 2 17" xfId="28720" xr:uid="{00000000-0005-0000-0000-000032700000}"/>
    <cellStyle name="Normal 2 18" xfId="28721" xr:uid="{00000000-0005-0000-0000-000033700000}"/>
    <cellStyle name="Normal 2 19" xfId="28722" xr:uid="{00000000-0005-0000-0000-000034700000}"/>
    <cellStyle name="Normal 2 2" xfId="28723" xr:uid="{00000000-0005-0000-0000-000035700000}"/>
    <cellStyle name="Normal 2 2 10" xfId="28724" xr:uid="{00000000-0005-0000-0000-000036700000}"/>
    <cellStyle name="Normal 2 2 11" xfId="28725" xr:uid="{00000000-0005-0000-0000-000037700000}"/>
    <cellStyle name="Normal 2 2 12" xfId="28726" xr:uid="{00000000-0005-0000-0000-000038700000}"/>
    <cellStyle name="Normal 2 2 13" xfId="28727" xr:uid="{00000000-0005-0000-0000-000039700000}"/>
    <cellStyle name="Normal 2 2 14" xfId="28728" xr:uid="{00000000-0005-0000-0000-00003A700000}"/>
    <cellStyle name="Normal 2 2 15" xfId="28729" xr:uid="{00000000-0005-0000-0000-00003B700000}"/>
    <cellStyle name="Normal 2 2 16" xfId="28730" xr:uid="{00000000-0005-0000-0000-00003C700000}"/>
    <cellStyle name="Normal 2 2 17" xfId="28731" xr:uid="{00000000-0005-0000-0000-00003D700000}"/>
    <cellStyle name="Normal 2 2 18" xfId="28732" xr:uid="{00000000-0005-0000-0000-00003E700000}"/>
    <cellStyle name="Normal 2 2 19" xfId="28733" xr:uid="{00000000-0005-0000-0000-00003F700000}"/>
    <cellStyle name="Normal 2 2 2" xfId="28734" xr:uid="{00000000-0005-0000-0000-000040700000}"/>
    <cellStyle name="Normal 2 2 20" xfId="28735" xr:uid="{00000000-0005-0000-0000-000041700000}"/>
    <cellStyle name="Normal 2 2 21" xfId="28736" xr:uid="{00000000-0005-0000-0000-000042700000}"/>
    <cellStyle name="Normal 2 2 22" xfId="28737" xr:uid="{00000000-0005-0000-0000-000043700000}"/>
    <cellStyle name="Normal 2 2 23" xfId="28738" xr:uid="{00000000-0005-0000-0000-000044700000}"/>
    <cellStyle name="Normal 2 2 24" xfId="28739" xr:uid="{00000000-0005-0000-0000-000045700000}"/>
    <cellStyle name="Normal 2 2 25" xfId="28740" xr:uid="{00000000-0005-0000-0000-000046700000}"/>
    <cellStyle name="Normal 2 2 26" xfId="28741" xr:uid="{00000000-0005-0000-0000-000047700000}"/>
    <cellStyle name="Normal 2 2 27" xfId="28742" xr:uid="{00000000-0005-0000-0000-000048700000}"/>
    <cellStyle name="Normal 2 2 28" xfId="28743" xr:uid="{00000000-0005-0000-0000-000049700000}"/>
    <cellStyle name="Normal 2 2 29" xfId="28744" xr:uid="{00000000-0005-0000-0000-00004A700000}"/>
    <cellStyle name="Normal 2 2 3" xfId="28745" xr:uid="{00000000-0005-0000-0000-00004B700000}"/>
    <cellStyle name="Normal 2 2 30" xfId="28746" xr:uid="{00000000-0005-0000-0000-00004C700000}"/>
    <cellStyle name="Normal 2 2 31" xfId="28747" xr:uid="{00000000-0005-0000-0000-00004D700000}"/>
    <cellStyle name="Normal 2 2 32" xfId="28748" xr:uid="{00000000-0005-0000-0000-00004E700000}"/>
    <cellStyle name="Normal 2 2 33" xfId="28749" xr:uid="{00000000-0005-0000-0000-00004F700000}"/>
    <cellStyle name="Normal 2 2 34" xfId="28750" xr:uid="{00000000-0005-0000-0000-000050700000}"/>
    <cellStyle name="Normal 2 2 35" xfId="28751" xr:uid="{00000000-0005-0000-0000-000051700000}"/>
    <cellStyle name="Normal 2 2 36" xfId="28752" xr:uid="{00000000-0005-0000-0000-000052700000}"/>
    <cellStyle name="Normal 2 2 37" xfId="28753" xr:uid="{00000000-0005-0000-0000-000053700000}"/>
    <cellStyle name="Normal 2 2 38" xfId="28754" xr:uid="{00000000-0005-0000-0000-000054700000}"/>
    <cellStyle name="Normal 2 2 39" xfId="28755" xr:uid="{00000000-0005-0000-0000-000055700000}"/>
    <cellStyle name="Normal 2 2 4" xfId="28756" xr:uid="{00000000-0005-0000-0000-000056700000}"/>
    <cellStyle name="Normal 2 2 40" xfId="28757" xr:uid="{00000000-0005-0000-0000-000057700000}"/>
    <cellStyle name="Normal 2 2 41" xfId="28758" xr:uid="{00000000-0005-0000-0000-000058700000}"/>
    <cellStyle name="Normal 2 2 42" xfId="28759" xr:uid="{00000000-0005-0000-0000-000059700000}"/>
    <cellStyle name="Normal 2 2 43" xfId="28760" xr:uid="{00000000-0005-0000-0000-00005A700000}"/>
    <cellStyle name="Normal 2 2 44" xfId="28761" xr:uid="{00000000-0005-0000-0000-00005B700000}"/>
    <cellStyle name="Normal 2 2 45" xfId="28762" xr:uid="{00000000-0005-0000-0000-00005C700000}"/>
    <cellStyle name="Normal 2 2 46" xfId="28763" xr:uid="{00000000-0005-0000-0000-00005D700000}"/>
    <cellStyle name="Normal 2 2 47" xfId="28764" xr:uid="{00000000-0005-0000-0000-00005E700000}"/>
    <cellStyle name="Normal 2 2 48" xfId="28765" xr:uid="{00000000-0005-0000-0000-00005F700000}"/>
    <cellStyle name="Normal 2 2 49" xfId="28766" xr:uid="{00000000-0005-0000-0000-000060700000}"/>
    <cellStyle name="Normal 2 2 5" xfId="28767" xr:uid="{00000000-0005-0000-0000-000061700000}"/>
    <cellStyle name="Normal 2 2 50" xfId="28768" xr:uid="{00000000-0005-0000-0000-000062700000}"/>
    <cellStyle name="Normal 2 2 51" xfId="28769" xr:uid="{00000000-0005-0000-0000-000063700000}"/>
    <cellStyle name="Normal 2 2 52" xfId="28770" xr:uid="{00000000-0005-0000-0000-000064700000}"/>
    <cellStyle name="Normal 2 2 53" xfId="28771" xr:uid="{00000000-0005-0000-0000-000065700000}"/>
    <cellStyle name="Normal 2 2 54" xfId="28772" xr:uid="{00000000-0005-0000-0000-000066700000}"/>
    <cellStyle name="Normal 2 2 55" xfId="28773" xr:uid="{00000000-0005-0000-0000-000067700000}"/>
    <cellStyle name="Normal 2 2 56" xfId="28774" xr:uid="{00000000-0005-0000-0000-000068700000}"/>
    <cellStyle name="Normal 2 2 57" xfId="28775" xr:uid="{00000000-0005-0000-0000-000069700000}"/>
    <cellStyle name="Normal 2 2 58" xfId="28776" xr:uid="{00000000-0005-0000-0000-00006A700000}"/>
    <cellStyle name="Normal 2 2 59" xfId="28777" xr:uid="{00000000-0005-0000-0000-00006B700000}"/>
    <cellStyle name="Normal 2 2 6" xfId="28778" xr:uid="{00000000-0005-0000-0000-00006C700000}"/>
    <cellStyle name="Normal 2 2 60" xfId="28779" xr:uid="{00000000-0005-0000-0000-00006D700000}"/>
    <cellStyle name="Normal 2 2 61" xfId="28780" xr:uid="{00000000-0005-0000-0000-00006E700000}"/>
    <cellStyle name="Normal 2 2 62" xfId="28781" xr:uid="{00000000-0005-0000-0000-00006F700000}"/>
    <cellStyle name="Normal 2 2 63" xfId="28782" xr:uid="{00000000-0005-0000-0000-000070700000}"/>
    <cellStyle name="Normal 2 2 64" xfId="28783" xr:uid="{00000000-0005-0000-0000-000071700000}"/>
    <cellStyle name="Normal 2 2 65" xfId="28784" xr:uid="{00000000-0005-0000-0000-000072700000}"/>
    <cellStyle name="Normal 2 2 66" xfId="28785" xr:uid="{00000000-0005-0000-0000-000073700000}"/>
    <cellStyle name="Normal 2 2 67" xfId="28786" xr:uid="{00000000-0005-0000-0000-000074700000}"/>
    <cellStyle name="Normal 2 2 68" xfId="28787" xr:uid="{00000000-0005-0000-0000-000075700000}"/>
    <cellStyle name="Normal 2 2 69" xfId="28788" xr:uid="{00000000-0005-0000-0000-000076700000}"/>
    <cellStyle name="Normal 2 2 7" xfId="28789" xr:uid="{00000000-0005-0000-0000-000077700000}"/>
    <cellStyle name="Normal 2 2 70" xfId="28790" xr:uid="{00000000-0005-0000-0000-000078700000}"/>
    <cellStyle name="Normal 2 2 71" xfId="28791" xr:uid="{00000000-0005-0000-0000-000079700000}"/>
    <cellStyle name="Normal 2 2 72" xfId="28792" xr:uid="{00000000-0005-0000-0000-00007A700000}"/>
    <cellStyle name="Normal 2 2 73" xfId="28793" xr:uid="{00000000-0005-0000-0000-00007B700000}"/>
    <cellStyle name="Normal 2 2 74" xfId="28794" xr:uid="{00000000-0005-0000-0000-00007C700000}"/>
    <cellStyle name="Normal 2 2 75" xfId="28795" xr:uid="{00000000-0005-0000-0000-00007D700000}"/>
    <cellStyle name="Normal 2 2 76" xfId="28796" xr:uid="{00000000-0005-0000-0000-00007E700000}"/>
    <cellStyle name="Normal 2 2 77" xfId="28797" xr:uid="{00000000-0005-0000-0000-00007F700000}"/>
    <cellStyle name="Normal 2 2 8" xfId="28798" xr:uid="{00000000-0005-0000-0000-000080700000}"/>
    <cellStyle name="Normal 2 2 9" xfId="28799" xr:uid="{00000000-0005-0000-0000-000081700000}"/>
    <cellStyle name="Normal 2 20" xfId="28800" xr:uid="{00000000-0005-0000-0000-000082700000}"/>
    <cellStyle name="Normal 2 21" xfId="28801" xr:uid="{00000000-0005-0000-0000-000083700000}"/>
    <cellStyle name="Normal 2 22" xfId="28802" xr:uid="{00000000-0005-0000-0000-000084700000}"/>
    <cellStyle name="Normal 2 23" xfId="28803" xr:uid="{00000000-0005-0000-0000-000085700000}"/>
    <cellStyle name="Normal 2 24" xfId="28804" xr:uid="{00000000-0005-0000-0000-000086700000}"/>
    <cellStyle name="Normal 2 25" xfId="28805" xr:uid="{00000000-0005-0000-0000-000087700000}"/>
    <cellStyle name="Normal 2 26" xfId="28806" xr:uid="{00000000-0005-0000-0000-000088700000}"/>
    <cellStyle name="Normal 2 27" xfId="28807" xr:uid="{00000000-0005-0000-0000-000089700000}"/>
    <cellStyle name="Normal 2 28" xfId="28808" xr:uid="{00000000-0005-0000-0000-00008A700000}"/>
    <cellStyle name="Normal 2 29" xfId="28809" xr:uid="{00000000-0005-0000-0000-00008B700000}"/>
    <cellStyle name="Normal 2 3" xfId="28810" xr:uid="{00000000-0005-0000-0000-00008C700000}"/>
    <cellStyle name="Normal 2 30" xfId="28811" xr:uid="{00000000-0005-0000-0000-00008D700000}"/>
    <cellStyle name="Normal 2 31" xfId="28812" xr:uid="{00000000-0005-0000-0000-00008E700000}"/>
    <cellStyle name="Normal 2 32" xfId="28813" xr:uid="{00000000-0005-0000-0000-00008F700000}"/>
    <cellStyle name="Normal 2 33" xfId="28814" xr:uid="{00000000-0005-0000-0000-000090700000}"/>
    <cellStyle name="Normal 2 34" xfId="28815" xr:uid="{00000000-0005-0000-0000-000091700000}"/>
    <cellStyle name="Normal 2 35" xfId="28816" xr:uid="{00000000-0005-0000-0000-000092700000}"/>
    <cellStyle name="Normal 2 36" xfId="28817" xr:uid="{00000000-0005-0000-0000-000093700000}"/>
    <cellStyle name="Normal 2 37" xfId="28818" xr:uid="{00000000-0005-0000-0000-000094700000}"/>
    <cellStyle name="Normal 2 38" xfId="28819" xr:uid="{00000000-0005-0000-0000-000095700000}"/>
    <cellStyle name="Normal 2 39" xfId="28820" xr:uid="{00000000-0005-0000-0000-000096700000}"/>
    <cellStyle name="Normal 2 4" xfId="28821" xr:uid="{00000000-0005-0000-0000-000097700000}"/>
    <cellStyle name="Normal 2 40" xfId="28822" xr:uid="{00000000-0005-0000-0000-000098700000}"/>
    <cellStyle name="Normal 2 41" xfId="28823" xr:uid="{00000000-0005-0000-0000-000099700000}"/>
    <cellStyle name="Normal 2 42" xfId="28824" xr:uid="{00000000-0005-0000-0000-00009A700000}"/>
    <cellStyle name="Normal 2 43" xfId="28825" xr:uid="{00000000-0005-0000-0000-00009B700000}"/>
    <cellStyle name="Normal 2 44" xfId="28826" xr:uid="{00000000-0005-0000-0000-00009C700000}"/>
    <cellStyle name="Normal 2 45" xfId="28827" xr:uid="{00000000-0005-0000-0000-00009D700000}"/>
    <cellStyle name="Normal 2 46" xfId="28828" xr:uid="{00000000-0005-0000-0000-00009E700000}"/>
    <cellStyle name="Normal 2 47" xfId="28829" xr:uid="{00000000-0005-0000-0000-00009F700000}"/>
    <cellStyle name="Normal 2 48" xfId="28830" xr:uid="{00000000-0005-0000-0000-0000A0700000}"/>
    <cellStyle name="Normal 2 49" xfId="28831" xr:uid="{00000000-0005-0000-0000-0000A1700000}"/>
    <cellStyle name="Normal 2 5" xfId="28832" xr:uid="{00000000-0005-0000-0000-0000A2700000}"/>
    <cellStyle name="Normal 2 50" xfId="28833" xr:uid="{00000000-0005-0000-0000-0000A3700000}"/>
    <cellStyle name="Normal 2 51" xfId="28834" xr:uid="{00000000-0005-0000-0000-0000A4700000}"/>
    <cellStyle name="Normal 2 52" xfId="28835" xr:uid="{00000000-0005-0000-0000-0000A5700000}"/>
    <cellStyle name="Normal 2 53" xfId="28836" xr:uid="{00000000-0005-0000-0000-0000A6700000}"/>
    <cellStyle name="Normal 2 54" xfId="28837" xr:uid="{00000000-0005-0000-0000-0000A7700000}"/>
    <cellStyle name="Normal 2 55" xfId="28838" xr:uid="{00000000-0005-0000-0000-0000A8700000}"/>
    <cellStyle name="Normal 2 56" xfId="28839" xr:uid="{00000000-0005-0000-0000-0000A9700000}"/>
    <cellStyle name="Normal 2 57" xfId="28840" xr:uid="{00000000-0005-0000-0000-0000AA700000}"/>
    <cellStyle name="Normal 2 58" xfId="29391" xr:uid="{00000000-0005-0000-0000-0000AB700000}"/>
    <cellStyle name="Normal 2 58 2" xfId="29399" xr:uid="{00000000-0005-0000-0000-0000AC700000}"/>
    <cellStyle name="Normal 2 58 2 2" xfId="29415" xr:uid="{00000000-0005-0000-0000-0000AD700000}"/>
    <cellStyle name="Normal 2 58 3" xfId="29407" xr:uid="{00000000-0005-0000-0000-0000AE700000}"/>
    <cellStyle name="Normal 2 59" xfId="29395" xr:uid="{00000000-0005-0000-0000-0000AF700000}"/>
    <cellStyle name="Normal 2 59 2" xfId="29411" xr:uid="{00000000-0005-0000-0000-0000B0700000}"/>
    <cellStyle name="Normal 2 6" xfId="28841" xr:uid="{00000000-0005-0000-0000-0000B1700000}"/>
    <cellStyle name="Normal 2 60" xfId="29403" xr:uid="{00000000-0005-0000-0000-0000B2700000}"/>
    <cellStyle name="Normal 2 7" xfId="28842" xr:uid="{00000000-0005-0000-0000-0000B3700000}"/>
    <cellStyle name="Normal 2 8" xfId="28843" xr:uid="{00000000-0005-0000-0000-0000B4700000}"/>
    <cellStyle name="Normal 2 9" xfId="28844" xr:uid="{00000000-0005-0000-0000-0000B5700000}"/>
    <cellStyle name="Normal 3" xfId="29388" xr:uid="{00000000-0005-0000-0000-0000B6700000}"/>
    <cellStyle name="Normal 3 2" xfId="28845" xr:uid="{00000000-0005-0000-0000-0000B7700000}"/>
    <cellStyle name="Normal 3 3" xfId="28846" xr:uid="{00000000-0005-0000-0000-0000B8700000}"/>
    <cellStyle name="Normal 3 4" xfId="29392" xr:uid="{00000000-0005-0000-0000-0000B9700000}"/>
    <cellStyle name="Normal 3 4 2" xfId="29400" xr:uid="{00000000-0005-0000-0000-0000BA700000}"/>
    <cellStyle name="Normal 3 4 2 2" xfId="29416" xr:uid="{00000000-0005-0000-0000-0000BB700000}"/>
    <cellStyle name="Normal 3 4 3" xfId="29408" xr:uid="{00000000-0005-0000-0000-0000BC700000}"/>
    <cellStyle name="Normal 3 5" xfId="29396" xr:uid="{00000000-0005-0000-0000-0000BD700000}"/>
    <cellStyle name="Normal 3 5 2" xfId="29412" xr:uid="{00000000-0005-0000-0000-0000BE700000}"/>
    <cellStyle name="Normal 3 6" xfId="29404" xr:uid="{00000000-0005-0000-0000-0000BF700000}"/>
    <cellStyle name="Normal 4" xfId="29389" xr:uid="{00000000-0005-0000-0000-0000C0700000}"/>
    <cellStyle name="Normal 4 2" xfId="28847" xr:uid="{00000000-0005-0000-0000-0000C1700000}"/>
    <cellStyle name="Normal 4 3" xfId="28848" xr:uid="{00000000-0005-0000-0000-0000C2700000}"/>
    <cellStyle name="Normal 4 4" xfId="29393" xr:uid="{00000000-0005-0000-0000-0000C3700000}"/>
    <cellStyle name="Normal 4 4 2" xfId="29401" xr:uid="{00000000-0005-0000-0000-0000C4700000}"/>
    <cellStyle name="Normal 4 4 2 2" xfId="29417" xr:uid="{00000000-0005-0000-0000-0000C5700000}"/>
    <cellStyle name="Normal 4 4 3" xfId="29409" xr:uid="{00000000-0005-0000-0000-0000C6700000}"/>
    <cellStyle name="Normal 4 5" xfId="29397" xr:uid="{00000000-0005-0000-0000-0000C7700000}"/>
    <cellStyle name="Normal 4 5 2" xfId="29413" xr:uid="{00000000-0005-0000-0000-0000C8700000}"/>
    <cellStyle name="Normal 4 6" xfId="29405" xr:uid="{00000000-0005-0000-0000-0000C9700000}"/>
    <cellStyle name="Normal 5 2" xfId="28849" xr:uid="{00000000-0005-0000-0000-0000CA700000}"/>
    <cellStyle name="Normal 5 3" xfId="28850" xr:uid="{00000000-0005-0000-0000-0000CB700000}"/>
    <cellStyle name="Normal 6 2" xfId="28851" xr:uid="{00000000-0005-0000-0000-0000CC700000}"/>
    <cellStyle name="Normal 6 3" xfId="28852" xr:uid="{00000000-0005-0000-0000-0000CD700000}"/>
    <cellStyle name="Normal 7" xfId="29390" xr:uid="{00000000-0005-0000-0000-0000CE700000}"/>
    <cellStyle name="Normal 7 10" xfId="28853" xr:uid="{00000000-0005-0000-0000-0000CF700000}"/>
    <cellStyle name="Normal 7 11" xfId="28854" xr:uid="{00000000-0005-0000-0000-0000D0700000}"/>
    <cellStyle name="Normal 7 12" xfId="28855" xr:uid="{00000000-0005-0000-0000-0000D1700000}"/>
    <cellStyle name="Normal 7 13" xfId="28856" xr:uid="{00000000-0005-0000-0000-0000D2700000}"/>
    <cellStyle name="Normal 7 14" xfId="28857" xr:uid="{00000000-0005-0000-0000-0000D3700000}"/>
    <cellStyle name="Normal 7 15" xfId="28858" xr:uid="{00000000-0005-0000-0000-0000D4700000}"/>
    <cellStyle name="Normal 7 16" xfId="28859" xr:uid="{00000000-0005-0000-0000-0000D5700000}"/>
    <cellStyle name="Normal 7 17" xfId="28860" xr:uid="{00000000-0005-0000-0000-0000D6700000}"/>
    <cellStyle name="Normal 7 18" xfId="28861" xr:uid="{00000000-0005-0000-0000-0000D7700000}"/>
    <cellStyle name="Normal 7 19" xfId="28862" xr:uid="{00000000-0005-0000-0000-0000D8700000}"/>
    <cellStyle name="Normal 7 2" xfId="28863" xr:uid="{00000000-0005-0000-0000-0000D9700000}"/>
    <cellStyle name="Normal 7 20" xfId="28864" xr:uid="{00000000-0005-0000-0000-0000DA700000}"/>
    <cellStyle name="Normal 7 21" xfId="28865" xr:uid="{00000000-0005-0000-0000-0000DB700000}"/>
    <cellStyle name="Normal 7 22" xfId="28866" xr:uid="{00000000-0005-0000-0000-0000DC700000}"/>
    <cellStyle name="Normal 7 23" xfId="28867" xr:uid="{00000000-0005-0000-0000-0000DD700000}"/>
    <cellStyle name="Normal 7 24" xfId="28868" xr:uid="{00000000-0005-0000-0000-0000DE700000}"/>
    <cellStyle name="Normal 7 25" xfId="28869" xr:uid="{00000000-0005-0000-0000-0000DF700000}"/>
    <cellStyle name="Normal 7 26" xfId="28870" xr:uid="{00000000-0005-0000-0000-0000E0700000}"/>
    <cellStyle name="Normal 7 27" xfId="29394" xr:uid="{00000000-0005-0000-0000-0000E1700000}"/>
    <cellStyle name="Normal 7 27 2" xfId="29402" xr:uid="{00000000-0005-0000-0000-0000E2700000}"/>
    <cellStyle name="Normal 7 27 2 2" xfId="29418" xr:uid="{00000000-0005-0000-0000-0000E3700000}"/>
    <cellStyle name="Normal 7 27 3" xfId="29410" xr:uid="{00000000-0005-0000-0000-0000E4700000}"/>
    <cellStyle name="Normal 7 28" xfId="29398" xr:uid="{00000000-0005-0000-0000-0000E5700000}"/>
    <cellStyle name="Normal 7 28 2" xfId="29414" xr:uid="{00000000-0005-0000-0000-0000E6700000}"/>
    <cellStyle name="Normal 7 29" xfId="29406" xr:uid="{00000000-0005-0000-0000-0000E7700000}"/>
    <cellStyle name="Normal 7 3" xfId="28871" xr:uid="{00000000-0005-0000-0000-0000E8700000}"/>
    <cellStyle name="Normal 7 4" xfId="28872" xr:uid="{00000000-0005-0000-0000-0000E9700000}"/>
    <cellStyle name="Normal 7 5" xfId="28873" xr:uid="{00000000-0005-0000-0000-0000EA700000}"/>
    <cellStyle name="Normal 7 6" xfId="28874" xr:uid="{00000000-0005-0000-0000-0000EB700000}"/>
    <cellStyle name="Normal 7 7" xfId="28875" xr:uid="{00000000-0005-0000-0000-0000EC700000}"/>
    <cellStyle name="Normal 7 8" xfId="28876" xr:uid="{00000000-0005-0000-0000-0000ED700000}"/>
    <cellStyle name="Normal 7 9" xfId="28877" xr:uid="{00000000-0005-0000-0000-0000EE700000}"/>
    <cellStyle name="Normal 8 10" xfId="28878" xr:uid="{00000000-0005-0000-0000-0000EF700000}"/>
    <cellStyle name="Normal 8 11" xfId="28879" xr:uid="{00000000-0005-0000-0000-0000F0700000}"/>
    <cellStyle name="Normal 8 12" xfId="28880" xr:uid="{00000000-0005-0000-0000-0000F1700000}"/>
    <cellStyle name="Normal 8 13" xfId="28881" xr:uid="{00000000-0005-0000-0000-0000F2700000}"/>
    <cellStyle name="Normal 8 14" xfId="28882" xr:uid="{00000000-0005-0000-0000-0000F3700000}"/>
    <cellStyle name="Normal 8 15" xfId="28883" xr:uid="{00000000-0005-0000-0000-0000F4700000}"/>
    <cellStyle name="Normal 8 16" xfId="28884" xr:uid="{00000000-0005-0000-0000-0000F5700000}"/>
    <cellStyle name="Normal 8 17" xfId="28885" xr:uid="{00000000-0005-0000-0000-0000F6700000}"/>
    <cellStyle name="Normal 8 18" xfId="28886" xr:uid="{00000000-0005-0000-0000-0000F7700000}"/>
    <cellStyle name="Normal 8 19" xfId="28887" xr:uid="{00000000-0005-0000-0000-0000F8700000}"/>
    <cellStyle name="Normal 8 2" xfId="28888" xr:uid="{00000000-0005-0000-0000-0000F9700000}"/>
    <cellStyle name="Normal 8 20" xfId="28889" xr:uid="{00000000-0005-0000-0000-0000FA700000}"/>
    <cellStyle name="Normal 8 21" xfId="28890" xr:uid="{00000000-0005-0000-0000-0000FB700000}"/>
    <cellStyle name="Normal 8 22" xfId="28891" xr:uid="{00000000-0005-0000-0000-0000FC700000}"/>
    <cellStyle name="Normal 8 23" xfId="28892" xr:uid="{00000000-0005-0000-0000-0000FD700000}"/>
    <cellStyle name="Normal 8 24" xfId="28893" xr:uid="{00000000-0005-0000-0000-0000FE700000}"/>
    <cellStyle name="Normal 8 25" xfId="28894" xr:uid="{00000000-0005-0000-0000-0000FF700000}"/>
    <cellStyle name="Normal 8 26" xfId="28895" xr:uid="{00000000-0005-0000-0000-000000710000}"/>
    <cellStyle name="Normal 8 3" xfId="28896" xr:uid="{00000000-0005-0000-0000-000001710000}"/>
    <cellStyle name="Normal 8 4" xfId="28897" xr:uid="{00000000-0005-0000-0000-000002710000}"/>
    <cellStyle name="Normal 8 5" xfId="28898" xr:uid="{00000000-0005-0000-0000-000003710000}"/>
    <cellStyle name="Normal 8 6" xfId="28899" xr:uid="{00000000-0005-0000-0000-000004710000}"/>
    <cellStyle name="Normal 8 7" xfId="28900" xr:uid="{00000000-0005-0000-0000-000005710000}"/>
    <cellStyle name="Normal 8 8" xfId="28901" xr:uid="{00000000-0005-0000-0000-000006710000}"/>
    <cellStyle name="Normal 8 9" xfId="28902" xr:uid="{00000000-0005-0000-0000-000007710000}"/>
    <cellStyle name="Normal 9 10" xfId="28903" xr:uid="{00000000-0005-0000-0000-000008710000}"/>
    <cellStyle name="Normal 9 11" xfId="28904" xr:uid="{00000000-0005-0000-0000-000009710000}"/>
    <cellStyle name="Normal 9 12" xfId="28905" xr:uid="{00000000-0005-0000-0000-00000A710000}"/>
    <cellStyle name="Normal 9 13" xfId="28906" xr:uid="{00000000-0005-0000-0000-00000B710000}"/>
    <cellStyle name="Normal 9 14" xfId="28907" xr:uid="{00000000-0005-0000-0000-00000C710000}"/>
    <cellStyle name="Normal 9 15" xfId="28908" xr:uid="{00000000-0005-0000-0000-00000D710000}"/>
    <cellStyle name="Normal 9 16" xfId="28909" xr:uid="{00000000-0005-0000-0000-00000E710000}"/>
    <cellStyle name="Normal 9 17" xfId="28910" xr:uid="{00000000-0005-0000-0000-00000F710000}"/>
    <cellStyle name="Normal 9 18" xfId="28911" xr:uid="{00000000-0005-0000-0000-000010710000}"/>
    <cellStyle name="Normal 9 19" xfId="28912" xr:uid="{00000000-0005-0000-0000-000011710000}"/>
    <cellStyle name="Normal 9 2" xfId="28913" xr:uid="{00000000-0005-0000-0000-000012710000}"/>
    <cellStyle name="Normal 9 20" xfId="28914" xr:uid="{00000000-0005-0000-0000-000013710000}"/>
    <cellStyle name="Normal 9 21" xfId="28915" xr:uid="{00000000-0005-0000-0000-000014710000}"/>
    <cellStyle name="Normal 9 22" xfId="28916" xr:uid="{00000000-0005-0000-0000-000015710000}"/>
    <cellStyle name="Normal 9 23" xfId="28917" xr:uid="{00000000-0005-0000-0000-000016710000}"/>
    <cellStyle name="Normal 9 24" xfId="28918" xr:uid="{00000000-0005-0000-0000-000017710000}"/>
    <cellStyle name="Normal 9 25" xfId="28919" xr:uid="{00000000-0005-0000-0000-000018710000}"/>
    <cellStyle name="Normal 9 26" xfId="28920" xr:uid="{00000000-0005-0000-0000-000019710000}"/>
    <cellStyle name="Normal 9 3" xfId="28921" xr:uid="{00000000-0005-0000-0000-00001A710000}"/>
    <cellStyle name="Normal 9 4" xfId="28922" xr:uid="{00000000-0005-0000-0000-00001B710000}"/>
    <cellStyle name="Normal 9 5" xfId="28923" xr:uid="{00000000-0005-0000-0000-00001C710000}"/>
    <cellStyle name="Normal 9 6" xfId="28924" xr:uid="{00000000-0005-0000-0000-00001D710000}"/>
    <cellStyle name="Normal 9 7" xfId="28925" xr:uid="{00000000-0005-0000-0000-00001E710000}"/>
    <cellStyle name="Normal 9 8" xfId="28926" xr:uid="{00000000-0005-0000-0000-00001F710000}"/>
    <cellStyle name="Normal 9 9" xfId="28927" xr:uid="{00000000-0005-0000-0000-000020710000}"/>
    <cellStyle name="Note 2" xfId="28928" xr:uid="{00000000-0005-0000-0000-000021710000}"/>
    <cellStyle name="Note 2 10" xfId="28929" xr:uid="{00000000-0005-0000-0000-000022710000}"/>
    <cellStyle name="Note 2 11" xfId="28930" xr:uid="{00000000-0005-0000-0000-000023710000}"/>
    <cellStyle name="Note 2 12" xfId="28931" xr:uid="{00000000-0005-0000-0000-000024710000}"/>
    <cellStyle name="Note 2 13" xfId="28932" xr:uid="{00000000-0005-0000-0000-000025710000}"/>
    <cellStyle name="Note 2 14" xfId="28933" xr:uid="{00000000-0005-0000-0000-000026710000}"/>
    <cellStyle name="Note 2 15" xfId="28934" xr:uid="{00000000-0005-0000-0000-000027710000}"/>
    <cellStyle name="Note 2 16" xfId="28935" xr:uid="{00000000-0005-0000-0000-000028710000}"/>
    <cellStyle name="Note 2 17" xfId="28936" xr:uid="{00000000-0005-0000-0000-000029710000}"/>
    <cellStyle name="Note 2 18" xfId="28937" xr:uid="{00000000-0005-0000-0000-00002A710000}"/>
    <cellStyle name="Note 2 19" xfId="28938" xr:uid="{00000000-0005-0000-0000-00002B710000}"/>
    <cellStyle name="Note 2 2" xfId="28939" xr:uid="{00000000-0005-0000-0000-00002C710000}"/>
    <cellStyle name="Note 2 2 10" xfId="28940" xr:uid="{00000000-0005-0000-0000-00002D710000}"/>
    <cellStyle name="Note 2 2 11" xfId="28941" xr:uid="{00000000-0005-0000-0000-00002E710000}"/>
    <cellStyle name="Note 2 2 12" xfId="28942" xr:uid="{00000000-0005-0000-0000-00002F710000}"/>
    <cellStyle name="Note 2 2 13" xfId="28943" xr:uid="{00000000-0005-0000-0000-000030710000}"/>
    <cellStyle name="Note 2 2 14" xfId="28944" xr:uid="{00000000-0005-0000-0000-000031710000}"/>
    <cellStyle name="Note 2 2 15" xfId="28945" xr:uid="{00000000-0005-0000-0000-000032710000}"/>
    <cellStyle name="Note 2 2 16" xfId="28946" xr:uid="{00000000-0005-0000-0000-000033710000}"/>
    <cellStyle name="Note 2 2 17" xfId="28947" xr:uid="{00000000-0005-0000-0000-000034710000}"/>
    <cellStyle name="Note 2 2 18" xfId="28948" xr:uid="{00000000-0005-0000-0000-000035710000}"/>
    <cellStyle name="Note 2 2 19" xfId="28949" xr:uid="{00000000-0005-0000-0000-000036710000}"/>
    <cellStyle name="Note 2 2 2" xfId="28950" xr:uid="{00000000-0005-0000-0000-000037710000}"/>
    <cellStyle name="Note 2 2 20" xfId="28951" xr:uid="{00000000-0005-0000-0000-000038710000}"/>
    <cellStyle name="Note 2 2 21" xfId="28952" xr:uid="{00000000-0005-0000-0000-000039710000}"/>
    <cellStyle name="Note 2 2 22" xfId="28953" xr:uid="{00000000-0005-0000-0000-00003A710000}"/>
    <cellStyle name="Note 2 2 23" xfId="28954" xr:uid="{00000000-0005-0000-0000-00003B710000}"/>
    <cellStyle name="Note 2 2 24" xfId="28955" xr:uid="{00000000-0005-0000-0000-00003C710000}"/>
    <cellStyle name="Note 2 2 25" xfId="28956" xr:uid="{00000000-0005-0000-0000-00003D710000}"/>
    <cellStyle name="Note 2 2 26" xfId="28957" xr:uid="{00000000-0005-0000-0000-00003E710000}"/>
    <cellStyle name="Note 2 2 27" xfId="28958" xr:uid="{00000000-0005-0000-0000-00003F710000}"/>
    <cellStyle name="Note 2 2 28" xfId="28959" xr:uid="{00000000-0005-0000-0000-000040710000}"/>
    <cellStyle name="Note 2 2 29" xfId="28960" xr:uid="{00000000-0005-0000-0000-000041710000}"/>
    <cellStyle name="Note 2 2 3" xfId="28961" xr:uid="{00000000-0005-0000-0000-000042710000}"/>
    <cellStyle name="Note 2 2 30" xfId="28962" xr:uid="{00000000-0005-0000-0000-000043710000}"/>
    <cellStyle name="Note 2 2 31" xfId="28963" xr:uid="{00000000-0005-0000-0000-000044710000}"/>
    <cellStyle name="Note 2 2 32" xfId="28964" xr:uid="{00000000-0005-0000-0000-000045710000}"/>
    <cellStyle name="Note 2 2 33" xfId="28965" xr:uid="{00000000-0005-0000-0000-000046710000}"/>
    <cellStyle name="Note 2 2 34" xfId="28966" xr:uid="{00000000-0005-0000-0000-000047710000}"/>
    <cellStyle name="Note 2 2 35" xfId="28967" xr:uid="{00000000-0005-0000-0000-000048710000}"/>
    <cellStyle name="Note 2 2 36" xfId="28968" xr:uid="{00000000-0005-0000-0000-000049710000}"/>
    <cellStyle name="Note 2 2 37" xfId="28969" xr:uid="{00000000-0005-0000-0000-00004A710000}"/>
    <cellStyle name="Note 2 2 38" xfId="28970" xr:uid="{00000000-0005-0000-0000-00004B710000}"/>
    <cellStyle name="Note 2 2 39" xfId="28971" xr:uid="{00000000-0005-0000-0000-00004C710000}"/>
    <cellStyle name="Note 2 2 4" xfId="28972" xr:uid="{00000000-0005-0000-0000-00004D710000}"/>
    <cellStyle name="Note 2 2 40" xfId="28973" xr:uid="{00000000-0005-0000-0000-00004E710000}"/>
    <cellStyle name="Note 2 2 41" xfId="28974" xr:uid="{00000000-0005-0000-0000-00004F710000}"/>
    <cellStyle name="Note 2 2 42" xfId="28975" xr:uid="{00000000-0005-0000-0000-000050710000}"/>
    <cellStyle name="Note 2 2 43" xfId="28976" xr:uid="{00000000-0005-0000-0000-000051710000}"/>
    <cellStyle name="Note 2 2 44" xfId="28977" xr:uid="{00000000-0005-0000-0000-000052710000}"/>
    <cellStyle name="Note 2 2 45" xfId="28978" xr:uid="{00000000-0005-0000-0000-000053710000}"/>
    <cellStyle name="Note 2 2 46" xfId="28979" xr:uid="{00000000-0005-0000-0000-000054710000}"/>
    <cellStyle name="Note 2 2 47" xfId="28980" xr:uid="{00000000-0005-0000-0000-000055710000}"/>
    <cellStyle name="Note 2 2 48" xfId="28981" xr:uid="{00000000-0005-0000-0000-000056710000}"/>
    <cellStyle name="Note 2 2 49" xfId="28982" xr:uid="{00000000-0005-0000-0000-000057710000}"/>
    <cellStyle name="Note 2 2 5" xfId="28983" xr:uid="{00000000-0005-0000-0000-000058710000}"/>
    <cellStyle name="Note 2 2 50" xfId="28984" xr:uid="{00000000-0005-0000-0000-000059710000}"/>
    <cellStyle name="Note 2 2 51" xfId="28985" xr:uid="{00000000-0005-0000-0000-00005A710000}"/>
    <cellStyle name="Note 2 2 52" xfId="28986" xr:uid="{00000000-0005-0000-0000-00005B710000}"/>
    <cellStyle name="Note 2 2 53" xfId="28987" xr:uid="{00000000-0005-0000-0000-00005C710000}"/>
    <cellStyle name="Note 2 2 54" xfId="28988" xr:uid="{00000000-0005-0000-0000-00005D710000}"/>
    <cellStyle name="Note 2 2 55" xfId="28989" xr:uid="{00000000-0005-0000-0000-00005E710000}"/>
    <cellStyle name="Note 2 2 56" xfId="28990" xr:uid="{00000000-0005-0000-0000-00005F710000}"/>
    <cellStyle name="Note 2 2 57" xfId="28991" xr:uid="{00000000-0005-0000-0000-000060710000}"/>
    <cellStyle name="Note 2 2 58" xfId="28992" xr:uid="{00000000-0005-0000-0000-000061710000}"/>
    <cellStyle name="Note 2 2 59" xfId="28993" xr:uid="{00000000-0005-0000-0000-000062710000}"/>
    <cellStyle name="Note 2 2 6" xfId="28994" xr:uid="{00000000-0005-0000-0000-000063710000}"/>
    <cellStyle name="Note 2 2 60" xfId="28995" xr:uid="{00000000-0005-0000-0000-000064710000}"/>
    <cellStyle name="Note 2 2 61" xfId="28996" xr:uid="{00000000-0005-0000-0000-000065710000}"/>
    <cellStyle name="Note 2 2 62" xfId="28997" xr:uid="{00000000-0005-0000-0000-000066710000}"/>
    <cellStyle name="Note 2 2 63" xfId="28998" xr:uid="{00000000-0005-0000-0000-000067710000}"/>
    <cellStyle name="Note 2 2 64" xfId="28999" xr:uid="{00000000-0005-0000-0000-000068710000}"/>
    <cellStyle name="Note 2 2 65" xfId="29000" xr:uid="{00000000-0005-0000-0000-000069710000}"/>
    <cellStyle name="Note 2 2 66" xfId="29001" xr:uid="{00000000-0005-0000-0000-00006A710000}"/>
    <cellStyle name="Note 2 2 67" xfId="29002" xr:uid="{00000000-0005-0000-0000-00006B710000}"/>
    <cellStyle name="Note 2 2 68" xfId="29003" xr:uid="{00000000-0005-0000-0000-00006C710000}"/>
    <cellStyle name="Note 2 2 69" xfId="29004" xr:uid="{00000000-0005-0000-0000-00006D710000}"/>
    <cellStyle name="Note 2 2 7" xfId="29005" xr:uid="{00000000-0005-0000-0000-00006E710000}"/>
    <cellStyle name="Note 2 2 70" xfId="29006" xr:uid="{00000000-0005-0000-0000-00006F710000}"/>
    <cellStyle name="Note 2 2 71" xfId="29007" xr:uid="{00000000-0005-0000-0000-000070710000}"/>
    <cellStyle name="Note 2 2 72" xfId="29008" xr:uid="{00000000-0005-0000-0000-000071710000}"/>
    <cellStyle name="Note 2 2 73" xfId="29009" xr:uid="{00000000-0005-0000-0000-000072710000}"/>
    <cellStyle name="Note 2 2 74" xfId="29010" xr:uid="{00000000-0005-0000-0000-000073710000}"/>
    <cellStyle name="Note 2 2 75" xfId="29011" xr:uid="{00000000-0005-0000-0000-000074710000}"/>
    <cellStyle name="Note 2 2 76" xfId="29012" xr:uid="{00000000-0005-0000-0000-000075710000}"/>
    <cellStyle name="Note 2 2 77" xfId="29013" xr:uid="{00000000-0005-0000-0000-000076710000}"/>
    <cellStyle name="Note 2 2 8" xfId="29014" xr:uid="{00000000-0005-0000-0000-000077710000}"/>
    <cellStyle name="Note 2 2 9" xfId="29015" xr:uid="{00000000-0005-0000-0000-000078710000}"/>
    <cellStyle name="Note 2 20" xfId="29016" xr:uid="{00000000-0005-0000-0000-000079710000}"/>
    <cellStyle name="Note 2 21" xfId="29017" xr:uid="{00000000-0005-0000-0000-00007A710000}"/>
    <cellStyle name="Note 2 22" xfId="29018" xr:uid="{00000000-0005-0000-0000-00007B710000}"/>
    <cellStyle name="Note 2 23" xfId="29019" xr:uid="{00000000-0005-0000-0000-00007C710000}"/>
    <cellStyle name="Note 2 24" xfId="29020" xr:uid="{00000000-0005-0000-0000-00007D710000}"/>
    <cellStyle name="Note 2 25" xfId="29021" xr:uid="{00000000-0005-0000-0000-00007E710000}"/>
    <cellStyle name="Note 2 26" xfId="29022" xr:uid="{00000000-0005-0000-0000-00007F710000}"/>
    <cellStyle name="Note 2 27" xfId="29023" xr:uid="{00000000-0005-0000-0000-000080710000}"/>
    <cellStyle name="Note 2 28" xfId="29024" xr:uid="{00000000-0005-0000-0000-000081710000}"/>
    <cellStyle name="Note 2 29" xfId="29025" xr:uid="{00000000-0005-0000-0000-000082710000}"/>
    <cellStyle name="Note 2 3" xfId="29026" xr:uid="{00000000-0005-0000-0000-000083710000}"/>
    <cellStyle name="Note 2 30" xfId="29027" xr:uid="{00000000-0005-0000-0000-000084710000}"/>
    <cellStyle name="Note 2 31" xfId="29028" xr:uid="{00000000-0005-0000-0000-000085710000}"/>
    <cellStyle name="Note 2 32" xfId="29029" xr:uid="{00000000-0005-0000-0000-000086710000}"/>
    <cellStyle name="Note 2 33" xfId="29030" xr:uid="{00000000-0005-0000-0000-000087710000}"/>
    <cellStyle name="Note 2 34" xfId="29031" xr:uid="{00000000-0005-0000-0000-000088710000}"/>
    <cellStyle name="Note 2 35" xfId="29032" xr:uid="{00000000-0005-0000-0000-000089710000}"/>
    <cellStyle name="Note 2 36" xfId="29033" xr:uid="{00000000-0005-0000-0000-00008A710000}"/>
    <cellStyle name="Note 2 37" xfId="29034" xr:uid="{00000000-0005-0000-0000-00008B710000}"/>
    <cellStyle name="Note 2 38" xfId="29035" xr:uid="{00000000-0005-0000-0000-00008C710000}"/>
    <cellStyle name="Note 2 39" xfId="29036" xr:uid="{00000000-0005-0000-0000-00008D710000}"/>
    <cellStyle name="Note 2 4" xfId="29037" xr:uid="{00000000-0005-0000-0000-00008E710000}"/>
    <cellStyle name="Note 2 40" xfId="29038" xr:uid="{00000000-0005-0000-0000-00008F710000}"/>
    <cellStyle name="Note 2 41" xfId="29039" xr:uid="{00000000-0005-0000-0000-000090710000}"/>
    <cellStyle name="Note 2 42" xfId="29040" xr:uid="{00000000-0005-0000-0000-000091710000}"/>
    <cellStyle name="Note 2 43" xfId="29041" xr:uid="{00000000-0005-0000-0000-000092710000}"/>
    <cellStyle name="Note 2 44" xfId="29042" xr:uid="{00000000-0005-0000-0000-000093710000}"/>
    <cellStyle name="Note 2 45" xfId="29043" xr:uid="{00000000-0005-0000-0000-000094710000}"/>
    <cellStyle name="Note 2 46" xfId="29044" xr:uid="{00000000-0005-0000-0000-000095710000}"/>
    <cellStyle name="Note 2 47" xfId="29045" xr:uid="{00000000-0005-0000-0000-000096710000}"/>
    <cellStyle name="Note 2 48" xfId="29046" xr:uid="{00000000-0005-0000-0000-000097710000}"/>
    <cellStyle name="Note 2 49" xfId="29047" xr:uid="{00000000-0005-0000-0000-000098710000}"/>
    <cellStyle name="Note 2 5" xfId="29048" xr:uid="{00000000-0005-0000-0000-000099710000}"/>
    <cellStyle name="Note 2 50" xfId="29049" xr:uid="{00000000-0005-0000-0000-00009A710000}"/>
    <cellStyle name="Note 2 51" xfId="29050" xr:uid="{00000000-0005-0000-0000-00009B710000}"/>
    <cellStyle name="Note 2 52" xfId="29051" xr:uid="{00000000-0005-0000-0000-00009C710000}"/>
    <cellStyle name="Note 2 53" xfId="29052" xr:uid="{00000000-0005-0000-0000-00009D710000}"/>
    <cellStyle name="Note 2 54" xfId="29053" xr:uid="{00000000-0005-0000-0000-00009E710000}"/>
    <cellStyle name="Note 2 55" xfId="29054" xr:uid="{00000000-0005-0000-0000-00009F710000}"/>
    <cellStyle name="Note 2 56" xfId="29055" xr:uid="{00000000-0005-0000-0000-0000A0710000}"/>
    <cellStyle name="Note 2 57" xfId="29056" xr:uid="{00000000-0005-0000-0000-0000A1710000}"/>
    <cellStyle name="Note 2 58" xfId="29057" xr:uid="{00000000-0005-0000-0000-0000A2710000}"/>
    <cellStyle name="Note 2 59" xfId="29058" xr:uid="{00000000-0005-0000-0000-0000A3710000}"/>
    <cellStyle name="Note 2 6" xfId="29059" xr:uid="{00000000-0005-0000-0000-0000A4710000}"/>
    <cellStyle name="Note 2 60" xfId="29060" xr:uid="{00000000-0005-0000-0000-0000A5710000}"/>
    <cellStyle name="Note 2 61" xfId="29061" xr:uid="{00000000-0005-0000-0000-0000A6710000}"/>
    <cellStyle name="Note 2 62" xfId="29062" xr:uid="{00000000-0005-0000-0000-0000A7710000}"/>
    <cellStyle name="Note 2 63" xfId="29063" xr:uid="{00000000-0005-0000-0000-0000A8710000}"/>
    <cellStyle name="Note 2 64" xfId="29064" xr:uid="{00000000-0005-0000-0000-0000A9710000}"/>
    <cellStyle name="Note 2 65" xfId="29065" xr:uid="{00000000-0005-0000-0000-0000AA710000}"/>
    <cellStyle name="Note 2 66" xfId="29066" xr:uid="{00000000-0005-0000-0000-0000AB710000}"/>
    <cellStyle name="Note 2 67" xfId="29067" xr:uid="{00000000-0005-0000-0000-0000AC710000}"/>
    <cellStyle name="Note 2 68" xfId="29068" xr:uid="{00000000-0005-0000-0000-0000AD710000}"/>
    <cellStyle name="Note 2 69" xfId="29069" xr:uid="{00000000-0005-0000-0000-0000AE710000}"/>
    <cellStyle name="Note 2 7" xfId="29070" xr:uid="{00000000-0005-0000-0000-0000AF710000}"/>
    <cellStyle name="Note 2 70" xfId="29071" xr:uid="{00000000-0005-0000-0000-0000B0710000}"/>
    <cellStyle name="Note 2 71" xfId="29072" xr:uid="{00000000-0005-0000-0000-0000B1710000}"/>
    <cellStyle name="Note 2 72" xfId="29073" xr:uid="{00000000-0005-0000-0000-0000B2710000}"/>
    <cellStyle name="Note 2 73" xfId="29074" xr:uid="{00000000-0005-0000-0000-0000B3710000}"/>
    <cellStyle name="Note 2 74" xfId="29075" xr:uid="{00000000-0005-0000-0000-0000B4710000}"/>
    <cellStyle name="Note 2 75" xfId="29076" xr:uid="{00000000-0005-0000-0000-0000B5710000}"/>
    <cellStyle name="Note 2 76" xfId="29077" xr:uid="{00000000-0005-0000-0000-0000B6710000}"/>
    <cellStyle name="Note 2 77" xfId="29078" xr:uid="{00000000-0005-0000-0000-0000B7710000}"/>
    <cellStyle name="Note 2 78" xfId="29079" xr:uid="{00000000-0005-0000-0000-0000B8710000}"/>
    <cellStyle name="Note 2 8" xfId="29080" xr:uid="{00000000-0005-0000-0000-0000B9710000}"/>
    <cellStyle name="Note 2 9" xfId="29081" xr:uid="{00000000-0005-0000-0000-0000BA710000}"/>
    <cellStyle name="Output 2" xfId="29082" xr:uid="{00000000-0005-0000-0000-0000BB710000}"/>
    <cellStyle name="Output 2 10" xfId="29083" xr:uid="{00000000-0005-0000-0000-0000BC710000}"/>
    <cellStyle name="Output 2 11" xfId="29084" xr:uid="{00000000-0005-0000-0000-0000BD710000}"/>
    <cellStyle name="Output 2 12" xfId="29085" xr:uid="{00000000-0005-0000-0000-0000BE710000}"/>
    <cellStyle name="Output 2 13" xfId="29086" xr:uid="{00000000-0005-0000-0000-0000BF710000}"/>
    <cellStyle name="Output 2 14" xfId="29087" xr:uid="{00000000-0005-0000-0000-0000C0710000}"/>
    <cellStyle name="Output 2 15" xfId="29088" xr:uid="{00000000-0005-0000-0000-0000C1710000}"/>
    <cellStyle name="Output 2 16" xfId="29089" xr:uid="{00000000-0005-0000-0000-0000C2710000}"/>
    <cellStyle name="Output 2 17" xfId="29090" xr:uid="{00000000-0005-0000-0000-0000C3710000}"/>
    <cellStyle name="Output 2 18" xfId="29091" xr:uid="{00000000-0005-0000-0000-0000C4710000}"/>
    <cellStyle name="Output 2 19" xfId="29092" xr:uid="{00000000-0005-0000-0000-0000C5710000}"/>
    <cellStyle name="Output 2 2" xfId="29093" xr:uid="{00000000-0005-0000-0000-0000C6710000}"/>
    <cellStyle name="Output 2 20" xfId="29094" xr:uid="{00000000-0005-0000-0000-0000C7710000}"/>
    <cellStyle name="Output 2 21" xfId="29095" xr:uid="{00000000-0005-0000-0000-0000C8710000}"/>
    <cellStyle name="Output 2 22" xfId="29096" xr:uid="{00000000-0005-0000-0000-0000C9710000}"/>
    <cellStyle name="Output 2 23" xfId="29097" xr:uid="{00000000-0005-0000-0000-0000CA710000}"/>
    <cellStyle name="Output 2 24" xfId="29098" xr:uid="{00000000-0005-0000-0000-0000CB710000}"/>
    <cellStyle name="Output 2 25" xfId="29099" xr:uid="{00000000-0005-0000-0000-0000CC710000}"/>
    <cellStyle name="Output 2 26" xfId="29100" xr:uid="{00000000-0005-0000-0000-0000CD710000}"/>
    <cellStyle name="Output 2 27" xfId="29101" xr:uid="{00000000-0005-0000-0000-0000CE710000}"/>
    <cellStyle name="Output 2 28" xfId="29102" xr:uid="{00000000-0005-0000-0000-0000CF710000}"/>
    <cellStyle name="Output 2 29" xfId="29103" xr:uid="{00000000-0005-0000-0000-0000D0710000}"/>
    <cellStyle name="Output 2 3" xfId="29104" xr:uid="{00000000-0005-0000-0000-0000D1710000}"/>
    <cellStyle name="Output 2 30" xfId="29105" xr:uid="{00000000-0005-0000-0000-0000D2710000}"/>
    <cellStyle name="Output 2 31" xfId="29106" xr:uid="{00000000-0005-0000-0000-0000D3710000}"/>
    <cellStyle name="Output 2 32" xfId="29107" xr:uid="{00000000-0005-0000-0000-0000D4710000}"/>
    <cellStyle name="Output 2 33" xfId="29108" xr:uid="{00000000-0005-0000-0000-0000D5710000}"/>
    <cellStyle name="Output 2 34" xfId="29109" xr:uid="{00000000-0005-0000-0000-0000D6710000}"/>
    <cellStyle name="Output 2 35" xfId="29110" xr:uid="{00000000-0005-0000-0000-0000D7710000}"/>
    <cellStyle name="Output 2 36" xfId="29111" xr:uid="{00000000-0005-0000-0000-0000D8710000}"/>
    <cellStyle name="Output 2 37" xfId="29112" xr:uid="{00000000-0005-0000-0000-0000D9710000}"/>
    <cellStyle name="Output 2 38" xfId="29113" xr:uid="{00000000-0005-0000-0000-0000DA710000}"/>
    <cellStyle name="Output 2 39" xfId="29114" xr:uid="{00000000-0005-0000-0000-0000DB710000}"/>
    <cellStyle name="Output 2 4" xfId="29115" xr:uid="{00000000-0005-0000-0000-0000DC710000}"/>
    <cellStyle name="Output 2 40" xfId="29116" xr:uid="{00000000-0005-0000-0000-0000DD710000}"/>
    <cellStyle name="Output 2 41" xfId="29117" xr:uid="{00000000-0005-0000-0000-0000DE710000}"/>
    <cellStyle name="Output 2 42" xfId="29118" xr:uid="{00000000-0005-0000-0000-0000DF710000}"/>
    <cellStyle name="Output 2 43" xfId="29119" xr:uid="{00000000-0005-0000-0000-0000E0710000}"/>
    <cellStyle name="Output 2 44" xfId="29120" xr:uid="{00000000-0005-0000-0000-0000E1710000}"/>
    <cellStyle name="Output 2 45" xfId="29121" xr:uid="{00000000-0005-0000-0000-0000E2710000}"/>
    <cellStyle name="Output 2 46" xfId="29122" xr:uid="{00000000-0005-0000-0000-0000E3710000}"/>
    <cellStyle name="Output 2 47" xfId="29123" xr:uid="{00000000-0005-0000-0000-0000E4710000}"/>
    <cellStyle name="Output 2 48" xfId="29124" xr:uid="{00000000-0005-0000-0000-0000E5710000}"/>
    <cellStyle name="Output 2 49" xfId="29125" xr:uid="{00000000-0005-0000-0000-0000E6710000}"/>
    <cellStyle name="Output 2 5" xfId="29126" xr:uid="{00000000-0005-0000-0000-0000E7710000}"/>
    <cellStyle name="Output 2 50" xfId="29127" xr:uid="{00000000-0005-0000-0000-0000E8710000}"/>
    <cellStyle name="Output 2 51" xfId="29128" xr:uid="{00000000-0005-0000-0000-0000E9710000}"/>
    <cellStyle name="Output 2 52" xfId="29129" xr:uid="{00000000-0005-0000-0000-0000EA710000}"/>
    <cellStyle name="Output 2 53" xfId="29130" xr:uid="{00000000-0005-0000-0000-0000EB710000}"/>
    <cellStyle name="Output 2 54" xfId="29131" xr:uid="{00000000-0005-0000-0000-0000EC710000}"/>
    <cellStyle name="Output 2 55" xfId="29132" xr:uid="{00000000-0005-0000-0000-0000ED710000}"/>
    <cellStyle name="Output 2 56" xfId="29133" xr:uid="{00000000-0005-0000-0000-0000EE710000}"/>
    <cellStyle name="Output 2 57" xfId="29134" xr:uid="{00000000-0005-0000-0000-0000EF710000}"/>
    <cellStyle name="Output 2 58" xfId="29135" xr:uid="{00000000-0005-0000-0000-0000F0710000}"/>
    <cellStyle name="Output 2 59" xfId="29136" xr:uid="{00000000-0005-0000-0000-0000F1710000}"/>
    <cellStyle name="Output 2 6" xfId="29137" xr:uid="{00000000-0005-0000-0000-0000F2710000}"/>
    <cellStyle name="Output 2 60" xfId="29138" xr:uid="{00000000-0005-0000-0000-0000F3710000}"/>
    <cellStyle name="Output 2 61" xfId="29139" xr:uid="{00000000-0005-0000-0000-0000F4710000}"/>
    <cellStyle name="Output 2 62" xfId="29140" xr:uid="{00000000-0005-0000-0000-0000F5710000}"/>
    <cellStyle name="Output 2 63" xfId="29141" xr:uid="{00000000-0005-0000-0000-0000F6710000}"/>
    <cellStyle name="Output 2 64" xfId="29142" xr:uid="{00000000-0005-0000-0000-0000F7710000}"/>
    <cellStyle name="Output 2 65" xfId="29143" xr:uid="{00000000-0005-0000-0000-0000F8710000}"/>
    <cellStyle name="Output 2 66" xfId="29144" xr:uid="{00000000-0005-0000-0000-0000F9710000}"/>
    <cellStyle name="Output 2 67" xfId="29145" xr:uid="{00000000-0005-0000-0000-0000FA710000}"/>
    <cellStyle name="Output 2 68" xfId="29146" xr:uid="{00000000-0005-0000-0000-0000FB710000}"/>
    <cellStyle name="Output 2 69" xfId="29147" xr:uid="{00000000-0005-0000-0000-0000FC710000}"/>
    <cellStyle name="Output 2 7" xfId="29148" xr:uid="{00000000-0005-0000-0000-0000FD710000}"/>
    <cellStyle name="Output 2 70" xfId="29149" xr:uid="{00000000-0005-0000-0000-0000FE710000}"/>
    <cellStyle name="Output 2 71" xfId="29150" xr:uid="{00000000-0005-0000-0000-0000FF710000}"/>
    <cellStyle name="Output 2 72" xfId="29151" xr:uid="{00000000-0005-0000-0000-000000720000}"/>
    <cellStyle name="Output 2 73" xfId="29152" xr:uid="{00000000-0005-0000-0000-000001720000}"/>
    <cellStyle name="Output 2 74" xfId="29153" xr:uid="{00000000-0005-0000-0000-000002720000}"/>
    <cellStyle name="Output 2 75" xfId="29154" xr:uid="{00000000-0005-0000-0000-000003720000}"/>
    <cellStyle name="Output 2 76" xfId="29155" xr:uid="{00000000-0005-0000-0000-000004720000}"/>
    <cellStyle name="Output 2 8" xfId="29156" xr:uid="{00000000-0005-0000-0000-000005720000}"/>
    <cellStyle name="Output 2 9" xfId="29157" xr:uid="{00000000-0005-0000-0000-000006720000}"/>
    <cellStyle name="Title 2" xfId="29158" xr:uid="{00000000-0005-0000-0000-000007720000}"/>
    <cellStyle name="Title 2 10" xfId="29159" xr:uid="{00000000-0005-0000-0000-000008720000}"/>
    <cellStyle name="Title 2 11" xfId="29160" xr:uid="{00000000-0005-0000-0000-000009720000}"/>
    <cellStyle name="Title 2 12" xfId="29161" xr:uid="{00000000-0005-0000-0000-00000A720000}"/>
    <cellStyle name="Title 2 13" xfId="29162" xr:uid="{00000000-0005-0000-0000-00000B720000}"/>
    <cellStyle name="Title 2 14" xfId="29163" xr:uid="{00000000-0005-0000-0000-00000C720000}"/>
    <cellStyle name="Title 2 15" xfId="29164" xr:uid="{00000000-0005-0000-0000-00000D720000}"/>
    <cellStyle name="Title 2 16" xfId="29165" xr:uid="{00000000-0005-0000-0000-00000E720000}"/>
    <cellStyle name="Title 2 17" xfId="29166" xr:uid="{00000000-0005-0000-0000-00000F720000}"/>
    <cellStyle name="Title 2 18" xfId="29167" xr:uid="{00000000-0005-0000-0000-000010720000}"/>
    <cellStyle name="Title 2 19" xfId="29168" xr:uid="{00000000-0005-0000-0000-000011720000}"/>
    <cellStyle name="Title 2 2" xfId="29169" xr:uid="{00000000-0005-0000-0000-000012720000}"/>
    <cellStyle name="Title 2 20" xfId="29170" xr:uid="{00000000-0005-0000-0000-000013720000}"/>
    <cellStyle name="Title 2 21" xfId="29171" xr:uid="{00000000-0005-0000-0000-000014720000}"/>
    <cellStyle name="Title 2 22" xfId="29172" xr:uid="{00000000-0005-0000-0000-000015720000}"/>
    <cellStyle name="Title 2 23" xfId="29173" xr:uid="{00000000-0005-0000-0000-000016720000}"/>
    <cellStyle name="Title 2 24" xfId="29174" xr:uid="{00000000-0005-0000-0000-000017720000}"/>
    <cellStyle name="Title 2 25" xfId="29175" xr:uid="{00000000-0005-0000-0000-000018720000}"/>
    <cellStyle name="Title 2 26" xfId="29176" xr:uid="{00000000-0005-0000-0000-000019720000}"/>
    <cellStyle name="Title 2 27" xfId="29177" xr:uid="{00000000-0005-0000-0000-00001A720000}"/>
    <cellStyle name="Title 2 28" xfId="29178" xr:uid="{00000000-0005-0000-0000-00001B720000}"/>
    <cellStyle name="Title 2 29" xfId="29179" xr:uid="{00000000-0005-0000-0000-00001C720000}"/>
    <cellStyle name="Title 2 3" xfId="29180" xr:uid="{00000000-0005-0000-0000-00001D720000}"/>
    <cellStyle name="Title 2 30" xfId="29181" xr:uid="{00000000-0005-0000-0000-00001E720000}"/>
    <cellStyle name="Title 2 31" xfId="29182" xr:uid="{00000000-0005-0000-0000-00001F720000}"/>
    <cellStyle name="Title 2 32" xfId="29183" xr:uid="{00000000-0005-0000-0000-000020720000}"/>
    <cellStyle name="Title 2 33" xfId="29184" xr:uid="{00000000-0005-0000-0000-000021720000}"/>
    <cellStyle name="Title 2 34" xfId="29185" xr:uid="{00000000-0005-0000-0000-000022720000}"/>
    <cellStyle name="Title 2 35" xfId="29186" xr:uid="{00000000-0005-0000-0000-000023720000}"/>
    <cellStyle name="Title 2 36" xfId="29187" xr:uid="{00000000-0005-0000-0000-000024720000}"/>
    <cellStyle name="Title 2 37" xfId="29188" xr:uid="{00000000-0005-0000-0000-000025720000}"/>
    <cellStyle name="Title 2 38" xfId="29189" xr:uid="{00000000-0005-0000-0000-000026720000}"/>
    <cellStyle name="Title 2 39" xfId="29190" xr:uid="{00000000-0005-0000-0000-000027720000}"/>
    <cellStyle name="Title 2 4" xfId="29191" xr:uid="{00000000-0005-0000-0000-000028720000}"/>
    <cellStyle name="Title 2 40" xfId="29192" xr:uid="{00000000-0005-0000-0000-000029720000}"/>
    <cellStyle name="Title 2 41" xfId="29193" xr:uid="{00000000-0005-0000-0000-00002A720000}"/>
    <cellStyle name="Title 2 42" xfId="29194" xr:uid="{00000000-0005-0000-0000-00002B720000}"/>
    <cellStyle name="Title 2 43" xfId="29195" xr:uid="{00000000-0005-0000-0000-00002C720000}"/>
    <cellStyle name="Title 2 44" xfId="29196" xr:uid="{00000000-0005-0000-0000-00002D720000}"/>
    <cellStyle name="Title 2 45" xfId="29197" xr:uid="{00000000-0005-0000-0000-00002E720000}"/>
    <cellStyle name="Title 2 46" xfId="29198" xr:uid="{00000000-0005-0000-0000-00002F720000}"/>
    <cellStyle name="Title 2 47" xfId="29199" xr:uid="{00000000-0005-0000-0000-000030720000}"/>
    <cellStyle name="Title 2 48" xfId="29200" xr:uid="{00000000-0005-0000-0000-000031720000}"/>
    <cellStyle name="Title 2 49" xfId="29201" xr:uid="{00000000-0005-0000-0000-000032720000}"/>
    <cellStyle name="Title 2 5" xfId="29202" xr:uid="{00000000-0005-0000-0000-000033720000}"/>
    <cellStyle name="Title 2 50" xfId="29203" xr:uid="{00000000-0005-0000-0000-000034720000}"/>
    <cellStyle name="Title 2 51" xfId="29204" xr:uid="{00000000-0005-0000-0000-000035720000}"/>
    <cellStyle name="Title 2 52" xfId="29205" xr:uid="{00000000-0005-0000-0000-000036720000}"/>
    <cellStyle name="Title 2 53" xfId="29206" xr:uid="{00000000-0005-0000-0000-000037720000}"/>
    <cellStyle name="Title 2 54" xfId="29207" xr:uid="{00000000-0005-0000-0000-000038720000}"/>
    <cellStyle name="Title 2 55" xfId="29208" xr:uid="{00000000-0005-0000-0000-000039720000}"/>
    <cellStyle name="Title 2 56" xfId="29209" xr:uid="{00000000-0005-0000-0000-00003A720000}"/>
    <cellStyle name="Title 2 57" xfId="29210" xr:uid="{00000000-0005-0000-0000-00003B720000}"/>
    <cellStyle name="Title 2 58" xfId="29211" xr:uid="{00000000-0005-0000-0000-00003C720000}"/>
    <cellStyle name="Title 2 59" xfId="29212" xr:uid="{00000000-0005-0000-0000-00003D720000}"/>
    <cellStyle name="Title 2 6" xfId="29213" xr:uid="{00000000-0005-0000-0000-00003E720000}"/>
    <cellStyle name="Title 2 60" xfId="29214" xr:uid="{00000000-0005-0000-0000-00003F720000}"/>
    <cellStyle name="Title 2 61" xfId="29215" xr:uid="{00000000-0005-0000-0000-000040720000}"/>
    <cellStyle name="Title 2 62" xfId="29216" xr:uid="{00000000-0005-0000-0000-000041720000}"/>
    <cellStyle name="Title 2 63" xfId="29217" xr:uid="{00000000-0005-0000-0000-000042720000}"/>
    <cellStyle name="Title 2 64" xfId="29218" xr:uid="{00000000-0005-0000-0000-000043720000}"/>
    <cellStyle name="Title 2 65" xfId="29219" xr:uid="{00000000-0005-0000-0000-000044720000}"/>
    <cellStyle name="Title 2 66" xfId="29220" xr:uid="{00000000-0005-0000-0000-000045720000}"/>
    <cellStyle name="Title 2 67" xfId="29221" xr:uid="{00000000-0005-0000-0000-000046720000}"/>
    <cellStyle name="Title 2 68" xfId="29222" xr:uid="{00000000-0005-0000-0000-000047720000}"/>
    <cellStyle name="Title 2 69" xfId="29223" xr:uid="{00000000-0005-0000-0000-000048720000}"/>
    <cellStyle name="Title 2 7" xfId="29224" xr:uid="{00000000-0005-0000-0000-000049720000}"/>
    <cellStyle name="Title 2 70" xfId="29225" xr:uid="{00000000-0005-0000-0000-00004A720000}"/>
    <cellStyle name="Title 2 71" xfId="29226" xr:uid="{00000000-0005-0000-0000-00004B720000}"/>
    <cellStyle name="Title 2 72" xfId="29227" xr:uid="{00000000-0005-0000-0000-00004C720000}"/>
    <cellStyle name="Title 2 73" xfId="29228" xr:uid="{00000000-0005-0000-0000-00004D720000}"/>
    <cellStyle name="Title 2 74" xfId="29229" xr:uid="{00000000-0005-0000-0000-00004E720000}"/>
    <cellStyle name="Title 2 75" xfId="29230" xr:uid="{00000000-0005-0000-0000-00004F720000}"/>
    <cellStyle name="Title 2 76" xfId="29231" xr:uid="{00000000-0005-0000-0000-000050720000}"/>
    <cellStyle name="Title 2 8" xfId="29232" xr:uid="{00000000-0005-0000-0000-000051720000}"/>
    <cellStyle name="Title 2 9" xfId="29233" xr:uid="{00000000-0005-0000-0000-000052720000}"/>
    <cellStyle name="Total 2" xfId="29234" xr:uid="{00000000-0005-0000-0000-000053720000}"/>
    <cellStyle name="Total 2 10" xfId="29235" xr:uid="{00000000-0005-0000-0000-000054720000}"/>
    <cellStyle name="Total 2 11" xfId="29236" xr:uid="{00000000-0005-0000-0000-000055720000}"/>
    <cellStyle name="Total 2 12" xfId="29237" xr:uid="{00000000-0005-0000-0000-000056720000}"/>
    <cellStyle name="Total 2 13" xfId="29238" xr:uid="{00000000-0005-0000-0000-000057720000}"/>
    <cellStyle name="Total 2 14" xfId="29239" xr:uid="{00000000-0005-0000-0000-000058720000}"/>
    <cellStyle name="Total 2 15" xfId="29240" xr:uid="{00000000-0005-0000-0000-000059720000}"/>
    <cellStyle name="Total 2 16" xfId="29241" xr:uid="{00000000-0005-0000-0000-00005A720000}"/>
    <cellStyle name="Total 2 17" xfId="29242" xr:uid="{00000000-0005-0000-0000-00005B720000}"/>
    <cellStyle name="Total 2 18" xfId="29243" xr:uid="{00000000-0005-0000-0000-00005C720000}"/>
    <cellStyle name="Total 2 19" xfId="29244" xr:uid="{00000000-0005-0000-0000-00005D720000}"/>
    <cellStyle name="Total 2 2" xfId="29245" xr:uid="{00000000-0005-0000-0000-00005E720000}"/>
    <cellStyle name="Total 2 20" xfId="29246" xr:uid="{00000000-0005-0000-0000-00005F720000}"/>
    <cellStyle name="Total 2 21" xfId="29247" xr:uid="{00000000-0005-0000-0000-000060720000}"/>
    <cellStyle name="Total 2 22" xfId="29248" xr:uid="{00000000-0005-0000-0000-000061720000}"/>
    <cellStyle name="Total 2 23" xfId="29249" xr:uid="{00000000-0005-0000-0000-000062720000}"/>
    <cellStyle name="Total 2 24" xfId="29250" xr:uid="{00000000-0005-0000-0000-000063720000}"/>
    <cellStyle name="Total 2 25" xfId="29251" xr:uid="{00000000-0005-0000-0000-000064720000}"/>
    <cellStyle name="Total 2 26" xfId="29252" xr:uid="{00000000-0005-0000-0000-000065720000}"/>
    <cellStyle name="Total 2 27" xfId="29253" xr:uid="{00000000-0005-0000-0000-000066720000}"/>
    <cellStyle name="Total 2 28" xfId="29254" xr:uid="{00000000-0005-0000-0000-000067720000}"/>
    <cellStyle name="Total 2 29" xfId="29255" xr:uid="{00000000-0005-0000-0000-000068720000}"/>
    <cellStyle name="Total 2 3" xfId="29256" xr:uid="{00000000-0005-0000-0000-000069720000}"/>
    <cellStyle name="Total 2 30" xfId="29257" xr:uid="{00000000-0005-0000-0000-00006A720000}"/>
    <cellStyle name="Total 2 31" xfId="29258" xr:uid="{00000000-0005-0000-0000-00006B720000}"/>
    <cellStyle name="Total 2 32" xfId="29259" xr:uid="{00000000-0005-0000-0000-00006C720000}"/>
    <cellStyle name="Total 2 33" xfId="29260" xr:uid="{00000000-0005-0000-0000-00006D720000}"/>
    <cellStyle name="Total 2 34" xfId="29261" xr:uid="{00000000-0005-0000-0000-00006E720000}"/>
    <cellStyle name="Total 2 35" xfId="29262" xr:uid="{00000000-0005-0000-0000-00006F720000}"/>
    <cellStyle name="Total 2 36" xfId="29263" xr:uid="{00000000-0005-0000-0000-000070720000}"/>
    <cellStyle name="Total 2 37" xfId="29264" xr:uid="{00000000-0005-0000-0000-000071720000}"/>
    <cellStyle name="Total 2 38" xfId="29265" xr:uid="{00000000-0005-0000-0000-000072720000}"/>
    <cellStyle name="Total 2 39" xfId="29266" xr:uid="{00000000-0005-0000-0000-000073720000}"/>
    <cellStyle name="Total 2 4" xfId="29267" xr:uid="{00000000-0005-0000-0000-000074720000}"/>
    <cellStyle name="Total 2 40" xfId="29268" xr:uid="{00000000-0005-0000-0000-000075720000}"/>
    <cellStyle name="Total 2 41" xfId="29269" xr:uid="{00000000-0005-0000-0000-000076720000}"/>
    <cellStyle name="Total 2 42" xfId="29270" xr:uid="{00000000-0005-0000-0000-000077720000}"/>
    <cellStyle name="Total 2 43" xfId="29271" xr:uid="{00000000-0005-0000-0000-000078720000}"/>
    <cellStyle name="Total 2 44" xfId="29272" xr:uid="{00000000-0005-0000-0000-000079720000}"/>
    <cellStyle name="Total 2 45" xfId="29273" xr:uid="{00000000-0005-0000-0000-00007A720000}"/>
    <cellStyle name="Total 2 46" xfId="29274" xr:uid="{00000000-0005-0000-0000-00007B720000}"/>
    <cellStyle name="Total 2 47" xfId="29275" xr:uid="{00000000-0005-0000-0000-00007C720000}"/>
    <cellStyle name="Total 2 48" xfId="29276" xr:uid="{00000000-0005-0000-0000-00007D720000}"/>
    <cellStyle name="Total 2 49" xfId="29277" xr:uid="{00000000-0005-0000-0000-00007E720000}"/>
    <cellStyle name="Total 2 5" xfId="29278" xr:uid="{00000000-0005-0000-0000-00007F720000}"/>
    <cellStyle name="Total 2 50" xfId="29279" xr:uid="{00000000-0005-0000-0000-000080720000}"/>
    <cellStyle name="Total 2 51" xfId="29280" xr:uid="{00000000-0005-0000-0000-000081720000}"/>
    <cellStyle name="Total 2 52" xfId="29281" xr:uid="{00000000-0005-0000-0000-000082720000}"/>
    <cellStyle name="Total 2 53" xfId="29282" xr:uid="{00000000-0005-0000-0000-000083720000}"/>
    <cellStyle name="Total 2 54" xfId="29283" xr:uid="{00000000-0005-0000-0000-000084720000}"/>
    <cellStyle name="Total 2 55" xfId="29284" xr:uid="{00000000-0005-0000-0000-000085720000}"/>
    <cellStyle name="Total 2 56" xfId="29285" xr:uid="{00000000-0005-0000-0000-000086720000}"/>
    <cellStyle name="Total 2 57" xfId="29286" xr:uid="{00000000-0005-0000-0000-000087720000}"/>
    <cellStyle name="Total 2 58" xfId="29287" xr:uid="{00000000-0005-0000-0000-000088720000}"/>
    <cellStyle name="Total 2 59" xfId="29288" xr:uid="{00000000-0005-0000-0000-000089720000}"/>
    <cellStyle name="Total 2 6" xfId="29289" xr:uid="{00000000-0005-0000-0000-00008A720000}"/>
    <cellStyle name="Total 2 60" xfId="29290" xr:uid="{00000000-0005-0000-0000-00008B720000}"/>
    <cellStyle name="Total 2 61" xfId="29291" xr:uid="{00000000-0005-0000-0000-00008C720000}"/>
    <cellStyle name="Total 2 62" xfId="29292" xr:uid="{00000000-0005-0000-0000-00008D720000}"/>
    <cellStyle name="Total 2 63" xfId="29293" xr:uid="{00000000-0005-0000-0000-00008E720000}"/>
    <cellStyle name="Total 2 64" xfId="29294" xr:uid="{00000000-0005-0000-0000-00008F720000}"/>
    <cellStyle name="Total 2 65" xfId="29295" xr:uid="{00000000-0005-0000-0000-000090720000}"/>
    <cellStyle name="Total 2 66" xfId="29296" xr:uid="{00000000-0005-0000-0000-000091720000}"/>
    <cellStyle name="Total 2 67" xfId="29297" xr:uid="{00000000-0005-0000-0000-000092720000}"/>
    <cellStyle name="Total 2 68" xfId="29298" xr:uid="{00000000-0005-0000-0000-000093720000}"/>
    <cellStyle name="Total 2 69" xfId="29299" xr:uid="{00000000-0005-0000-0000-000094720000}"/>
    <cellStyle name="Total 2 7" xfId="29300" xr:uid="{00000000-0005-0000-0000-000095720000}"/>
    <cellStyle name="Total 2 70" xfId="29301" xr:uid="{00000000-0005-0000-0000-000096720000}"/>
    <cellStyle name="Total 2 71" xfId="29302" xr:uid="{00000000-0005-0000-0000-000097720000}"/>
    <cellStyle name="Total 2 72" xfId="29303" xr:uid="{00000000-0005-0000-0000-000098720000}"/>
    <cellStyle name="Total 2 73" xfId="29304" xr:uid="{00000000-0005-0000-0000-000099720000}"/>
    <cellStyle name="Total 2 74" xfId="29305" xr:uid="{00000000-0005-0000-0000-00009A720000}"/>
    <cellStyle name="Total 2 75" xfId="29306" xr:uid="{00000000-0005-0000-0000-00009B720000}"/>
    <cellStyle name="Total 2 76" xfId="29307" xr:uid="{00000000-0005-0000-0000-00009C720000}"/>
    <cellStyle name="Total 2 8" xfId="29308" xr:uid="{00000000-0005-0000-0000-00009D720000}"/>
    <cellStyle name="Total 2 9" xfId="29309" xr:uid="{00000000-0005-0000-0000-00009E720000}"/>
    <cellStyle name="Warning Text 2" xfId="29310" xr:uid="{00000000-0005-0000-0000-00009F720000}"/>
    <cellStyle name="Warning Text 2 10" xfId="29311" xr:uid="{00000000-0005-0000-0000-0000A0720000}"/>
    <cellStyle name="Warning Text 2 11" xfId="29312" xr:uid="{00000000-0005-0000-0000-0000A1720000}"/>
    <cellStyle name="Warning Text 2 12" xfId="29313" xr:uid="{00000000-0005-0000-0000-0000A2720000}"/>
    <cellStyle name="Warning Text 2 13" xfId="29314" xr:uid="{00000000-0005-0000-0000-0000A3720000}"/>
    <cellStyle name="Warning Text 2 14" xfId="29315" xr:uid="{00000000-0005-0000-0000-0000A4720000}"/>
    <cellStyle name="Warning Text 2 15" xfId="29316" xr:uid="{00000000-0005-0000-0000-0000A5720000}"/>
    <cellStyle name="Warning Text 2 16" xfId="29317" xr:uid="{00000000-0005-0000-0000-0000A6720000}"/>
    <cellStyle name="Warning Text 2 17" xfId="29318" xr:uid="{00000000-0005-0000-0000-0000A7720000}"/>
    <cellStyle name="Warning Text 2 18" xfId="29319" xr:uid="{00000000-0005-0000-0000-0000A8720000}"/>
    <cellStyle name="Warning Text 2 19" xfId="29320" xr:uid="{00000000-0005-0000-0000-0000A9720000}"/>
    <cellStyle name="Warning Text 2 2" xfId="29321" xr:uid="{00000000-0005-0000-0000-0000AA720000}"/>
    <cellStyle name="Warning Text 2 20" xfId="29322" xr:uid="{00000000-0005-0000-0000-0000AB720000}"/>
    <cellStyle name="Warning Text 2 21" xfId="29323" xr:uid="{00000000-0005-0000-0000-0000AC720000}"/>
    <cellStyle name="Warning Text 2 22" xfId="29324" xr:uid="{00000000-0005-0000-0000-0000AD720000}"/>
    <cellStyle name="Warning Text 2 23" xfId="29325" xr:uid="{00000000-0005-0000-0000-0000AE720000}"/>
    <cellStyle name="Warning Text 2 24" xfId="29326" xr:uid="{00000000-0005-0000-0000-0000AF720000}"/>
    <cellStyle name="Warning Text 2 25" xfId="29327" xr:uid="{00000000-0005-0000-0000-0000B0720000}"/>
    <cellStyle name="Warning Text 2 26" xfId="29328" xr:uid="{00000000-0005-0000-0000-0000B1720000}"/>
    <cellStyle name="Warning Text 2 27" xfId="29329" xr:uid="{00000000-0005-0000-0000-0000B2720000}"/>
    <cellStyle name="Warning Text 2 28" xfId="29330" xr:uid="{00000000-0005-0000-0000-0000B3720000}"/>
    <cellStyle name="Warning Text 2 29" xfId="29331" xr:uid="{00000000-0005-0000-0000-0000B4720000}"/>
    <cellStyle name="Warning Text 2 3" xfId="29332" xr:uid="{00000000-0005-0000-0000-0000B5720000}"/>
    <cellStyle name="Warning Text 2 30" xfId="29333" xr:uid="{00000000-0005-0000-0000-0000B6720000}"/>
    <cellStyle name="Warning Text 2 31" xfId="29334" xr:uid="{00000000-0005-0000-0000-0000B7720000}"/>
    <cellStyle name="Warning Text 2 32" xfId="29335" xr:uid="{00000000-0005-0000-0000-0000B8720000}"/>
    <cellStyle name="Warning Text 2 33" xfId="29336" xr:uid="{00000000-0005-0000-0000-0000B9720000}"/>
    <cellStyle name="Warning Text 2 34" xfId="29337" xr:uid="{00000000-0005-0000-0000-0000BA720000}"/>
    <cellStyle name="Warning Text 2 35" xfId="29338" xr:uid="{00000000-0005-0000-0000-0000BB720000}"/>
    <cellStyle name="Warning Text 2 36" xfId="29339" xr:uid="{00000000-0005-0000-0000-0000BC720000}"/>
    <cellStyle name="Warning Text 2 37" xfId="29340" xr:uid="{00000000-0005-0000-0000-0000BD720000}"/>
    <cellStyle name="Warning Text 2 38" xfId="29341" xr:uid="{00000000-0005-0000-0000-0000BE720000}"/>
    <cellStyle name="Warning Text 2 39" xfId="29342" xr:uid="{00000000-0005-0000-0000-0000BF720000}"/>
    <cellStyle name="Warning Text 2 4" xfId="29343" xr:uid="{00000000-0005-0000-0000-0000C0720000}"/>
    <cellStyle name="Warning Text 2 40" xfId="29344" xr:uid="{00000000-0005-0000-0000-0000C1720000}"/>
    <cellStyle name="Warning Text 2 41" xfId="29345" xr:uid="{00000000-0005-0000-0000-0000C2720000}"/>
    <cellStyle name="Warning Text 2 42" xfId="29346" xr:uid="{00000000-0005-0000-0000-0000C3720000}"/>
    <cellStyle name="Warning Text 2 43" xfId="29347" xr:uid="{00000000-0005-0000-0000-0000C4720000}"/>
    <cellStyle name="Warning Text 2 44" xfId="29348" xr:uid="{00000000-0005-0000-0000-0000C5720000}"/>
    <cellStyle name="Warning Text 2 45" xfId="29349" xr:uid="{00000000-0005-0000-0000-0000C6720000}"/>
    <cellStyle name="Warning Text 2 46" xfId="29350" xr:uid="{00000000-0005-0000-0000-0000C7720000}"/>
    <cellStyle name="Warning Text 2 47" xfId="29351" xr:uid="{00000000-0005-0000-0000-0000C8720000}"/>
    <cellStyle name="Warning Text 2 48" xfId="29352" xr:uid="{00000000-0005-0000-0000-0000C9720000}"/>
    <cellStyle name="Warning Text 2 49" xfId="29353" xr:uid="{00000000-0005-0000-0000-0000CA720000}"/>
    <cellStyle name="Warning Text 2 5" xfId="29354" xr:uid="{00000000-0005-0000-0000-0000CB720000}"/>
    <cellStyle name="Warning Text 2 50" xfId="29355" xr:uid="{00000000-0005-0000-0000-0000CC720000}"/>
    <cellStyle name="Warning Text 2 51" xfId="29356" xr:uid="{00000000-0005-0000-0000-0000CD720000}"/>
    <cellStyle name="Warning Text 2 52" xfId="29357" xr:uid="{00000000-0005-0000-0000-0000CE720000}"/>
    <cellStyle name="Warning Text 2 53" xfId="29358" xr:uid="{00000000-0005-0000-0000-0000CF720000}"/>
    <cellStyle name="Warning Text 2 54" xfId="29359" xr:uid="{00000000-0005-0000-0000-0000D0720000}"/>
    <cellStyle name="Warning Text 2 55" xfId="29360" xr:uid="{00000000-0005-0000-0000-0000D1720000}"/>
    <cellStyle name="Warning Text 2 56" xfId="29361" xr:uid="{00000000-0005-0000-0000-0000D2720000}"/>
    <cellStyle name="Warning Text 2 57" xfId="29362" xr:uid="{00000000-0005-0000-0000-0000D3720000}"/>
    <cellStyle name="Warning Text 2 58" xfId="29363" xr:uid="{00000000-0005-0000-0000-0000D4720000}"/>
    <cellStyle name="Warning Text 2 59" xfId="29364" xr:uid="{00000000-0005-0000-0000-0000D5720000}"/>
    <cellStyle name="Warning Text 2 6" xfId="29365" xr:uid="{00000000-0005-0000-0000-0000D6720000}"/>
    <cellStyle name="Warning Text 2 60" xfId="29366" xr:uid="{00000000-0005-0000-0000-0000D7720000}"/>
    <cellStyle name="Warning Text 2 61" xfId="29367" xr:uid="{00000000-0005-0000-0000-0000D8720000}"/>
    <cellStyle name="Warning Text 2 62" xfId="29368" xr:uid="{00000000-0005-0000-0000-0000D9720000}"/>
    <cellStyle name="Warning Text 2 63" xfId="29369" xr:uid="{00000000-0005-0000-0000-0000DA720000}"/>
    <cellStyle name="Warning Text 2 64" xfId="29370" xr:uid="{00000000-0005-0000-0000-0000DB720000}"/>
    <cellStyle name="Warning Text 2 65" xfId="29371" xr:uid="{00000000-0005-0000-0000-0000DC720000}"/>
    <cellStyle name="Warning Text 2 66" xfId="29372" xr:uid="{00000000-0005-0000-0000-0000DD720000}"/>
    <cellStyle name="Warning Text 2 67" xfId="29373" xr:uid="{00000000-0005-0000-0000-0000DE720000}"/>
    <cellStyle name="Warning Text 2 68" xfId="29374" xr:uid="{00000000-0005-0000-0000-0000DF720000}"/>
    <cellStyle name="Warning Text 2 69" xfId="29375" xr:uid="{00000000-0005-0000-0000-0000E0720000}"/>
    <cellStyle name="Warning Text 2 7" xfId="29376" xr:uid="{00000000-0005-0000-0000-0000E1720000}"/>
    <cellStyle name="Warning Text 2 70" xfId="29377" xr:uid="{00000000-0005-0000-0000-0000E2720000}"/>
    <cellStyle name="Warning Text 2 71" xfId="29378" xr:uid="{00000000-0005-0000-0000-0000E3720000}"/>
    <cellStyle name="Warning Text 2 72" xfId="29379" xr:uid="{00000000-0005-0000-0000-0000E4720000}"/>
    <cellStyle name="Warning Text 2 73" xfId="29380" xr:uid="{00000000-0005-0000-0000-0000E5720000}"/>
    <cellStyle name="Warning Text 2 74" xfId="29381" xr:uid="{00000000-0005-0000-0000-0000E6720000}"/>
    <cellStyle name="Warning Text 2 75" xfId="29382" xr:uid="{00000000-0005-0000-0000-0000E7720000}"/>
    <cellStyle name="Warning Text 2 76" xfId="29383" xr:uid="{00000000-0005-0000-0000-0000E8720000}"/>
    <cellStyle name="Warning Text 2 8" xfId="29384" xr:uid="{00000000-0005-0000-0000-0000E9720000}"/>
    <cellStyle name="Warning Text 2 9" xfId="29385" xr:uid="{00000000-0005-0000-0000-0000EA720000}"/>
    <cellStyle name="常规_Sheet1" xfId="29386" xr:uid="{00000000-0005-0000-0000-0000EB720000}"/>
  </cellStyles>
  <dxfs count="0"/>
  <tableStyles count="1" defaultTableStyle="TableStyleMedium9" defaultPivotStyle="PivotStyleLight16">
    <tableStyle name="Table Style 1" pivot="0" count="0" xr9:uid="{00000000-0011-0000-FFFF-FFFF00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waccache/Users/ITE/AppData/Local/Microsoft/Windows/Temporary%20Internet%20Files/Users/ITE/AppData/Local/Microsoft/Windows/Temporary%20Internet%20Files/Users/Tim/AppData/Local/Microsoft/Windows/Temporary%20Internet%20Files/Documents%20and%20Settings/Owner/Local%20Settings/Local%20Settings/Temporary%20Internet%20Files/Content.IE5/ZZ0NJCUO/Drawings/Centri-1/61653.tif" TargetMode="External"/><Relationship Id="rId1" Type="http://schemas.openxmlformats.org/officeDocument/2006/relationships/hyperlink" Target="file:///waccache/Users/ITE/AppData/Local/Microsoft/Windows/Temporary%20Internet%20Files/Users/ITE/AppData/Local/Microsoft/Windows/Temporary%20Internet%20Files/Users/Tim/AppData/Local/Microsoft/Windows/Temporary%20Internet%20Files/Documents%20and%20Settings/Owner/Local%20Settings/Local%20Settings/Temporary%20Internet%20Files/Content.IE5/ZZ0NJCUO/Drawings/Centri-1/60806radDAB4C.DWG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waccache/Users/ITE/AppData/Local/Microsoft/Windows/Temporary%20Internet%20Files/Users/ITE/AppData/Local/Microsoft/Windows/Temporary%20Internet%20Files/Users/Tim/AppData/Local/Microsoft/Windows/Temporary%20Internet%20Files/Documents%20and%20Settings/Owner/Local%20Settings/Local%20Settings/Temporary%20Internet%20Files/Content.IE5/ZZ0NJCUO/Drawings/esp/160046.PDF.pdf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R1319"/>
  <sheetViews>
    <sheetView zoomScaleNormal="75" workbookViewId="0">
      <pane ySplit="2" topLeftCell="A1300" activePane="bottomLeft" state="frozen"/>
      <selection pane="bottomLeft" activeCell="H1324" sqref="H1324"/>
    </sheetView>
  </sheetViews>
  <sheetFormatPr baseColWidth="10" defaultColWidth="8.83203125" defaultRowHeight="13"/>
  <cols>
    <col min="1" max="1" width="5.1640625" customWidth="1"/>
    <col min="2" max="2" width="13.1640625" bestFit="1" customWidth="1"/>
    <col min="3" max="3" width="12.5" bestFit="1" customWidth="1"/>
    <col min="4" max="4" width="8.33203125" customWidth="1"/>
    <col min="5" max="5" width="36.33203125" bestFit="1" customWidth="1"/>
    <col min="6" max="6" width="9" style="1" customWidth="1"/>
    <col min="7" max="7" width="8.6640625" customWidth="1"/>
    <col min="8" max="8" width="9" style="1" customWidth="1"/>
    <col min="9" max="9" width="8.33203125" customWidth="1"/>
    <col min="10" max="10" width="7" customWidth="1"/>
    <col min="11" max="11" width="8.33203125" customWidth="1"/>
    <col min="12" max="12" width="9.1640625" customWidth="1"/>
    <col min="13" max="13" width="7.1640625" customWidth="1"/>
    <col min="14" max="14" width="8.33203125" customWidth="1"/>
    <col min="15" max="15" width="9.1640625" customWidth="1"/>
    <col min="16" max="16" width="5.6640625" customWidth="1"/>
    <col min="17" max="17" width="5.33203125" customWidth="1"/>
    <col min="18" max="18" width="10.1640625" style="42" bestFit="1" customWidth="1"/>
    <col min="19" max="19" width="6.33203125" customWidth="1"/>
    <col min="20" max="20" width="11.1640625" customWidth="1"/>
    <col min="21" max="21" width="9.1640625" customWidth="1"/>
    <col min="22" max="22" width="13.33203125" bestFit="1" customWidth="1"/>
    <col min="23" max="23" width="9.1640625" customWidth="1"/>
    <col min="24" max="24" width="10.6640625" customWidth="1"/>
    <col min="25" max="25" width="28.33203125" customWidth="1"/>
    <col min="26" max="26" width="9" customWidth="1"/>
    <col min="27" max="27" width="13.1640625" customWidth="1"/>
    <col min="28" max="28" width="7" customWidth="1"/>
    <col min="29" max="29" width="3.1640625" customWidth="1"/>
    <col min="30" max="31" width="11.33203125" customWidth="1"/>
    <col min="32" max="32" width="14.1640625" bestFit="1" customWidth="1"/>
    <col min="33" max="36" width="9.1640625" customWidth="1"/>
    <col min="37" max="37" width="11.33203125" customWidth="1"/>
    <col min="38" max="39" width="10.6640625" customWidth="1"/>
    <col min="40" max="42" width="9" customWidth="1"/>
    <col min="43" max="43" width="8.6640625" customWidth="1"/>
    <col min="44" max="44" width="8.33203125" customWidth="1"/>
  </cols>
  <sheetData>
    <row r="1" spans="1:44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t="s">
        <v>5</v>
      </c>
      <c r="H1" s="1" t="s">
        <v>4</v>
      </c>
      <c r="I1" t="s">
        <v>5</v>
      </c>
      <c r="L1" t="s">
        <v>6</v>
      </c>
      <c r="M1" t="s">
        <v>7</v>
      </c>
      <c r="N1" t="s">
        <v>8</v>
      </c>
      <c r="O1" t="s">
        <v>8</v>
      </c>
      <c r="P1" t="s">
        <v>9</v>
      </c>
      <c r="R1" s="42" t="s">
        <v>10</v>
      </c>
      <c r="S1" t="s">
        <v>7</v>
      </c>
      <c r="U1" t="s">
        <v>11</v>
      </c>
      <c r="W1" t="s">
        <v>12</v>
      </c>
      <c r="X1" t="s">
        <v>13</v>
      </c>
      <c r="Y1" t="s">
        <v>13</v>
      </c>
      <c r="Z1" t="s">
        <v>14</v>
      </c>
      <c r="AA1" t="s">
        <v>13</v>
      </c>
      <c r="AB1" t="s">
        <v>15</v>
      </c>
      <c r="AC1" t="s">
        <v>16</v>
      </c>
      <c r="AE1" t="s">
        <v>17</v>
      </c>
      <c r="AF1" t="s">
        <v>15</v>
      </c>
      <c r="AG1" t="s">
        <v>18</v>
      </c>
      <c r="AH1" t="s">
        <v>19</v>
      </c>
      <c r="AI1" t="s">
        <v>20</v>
      </c>
      <c r="AJ1" t="s">
        <v>20</v>
      </c>
      <c r="AK1" t="s">
        <v>21</v>
      </c>
      <c r="AL1" t="s">
        <v>22</v>
      </c>
      <c r="AM1" t="s">
        <v>22</v>
      </c>
      <c r="AN1" t="s">
        <v>23</v>
      </c>
      <c r="AO1" t="s">
        <v>23</v>
      </c>
      <c r="AP1" t="s">
        <v>10</v>
      </c>
      <c r="AQ1" t="s">
        <v>24</v>
      </c>
      <c r="AR1" t="s">
        <v>24</v>
      </c>
    </row>
    <row r="2" spans="1:44" ht="14" thickBot="1">
      <c r="A2" t="s">
        <v>25</v>
      </c>
      <c r="B2" t="s">
        <v>26</v>
      </c>
      <c r="C2" t="s">
        <v>26</v>
      </c>
      <c r="D2" t="s">
        <v>27</v>
      </c>
      <c r="E2" t="s">
        <v>28</v>
      </c>
      <c r="F2" s="1" t="s">
        <v>29</v>
      </c>
      <c r="G2" t="s">
        <v>52</v>
      </c>
      <c r="H2" s="1" t="s">
        <v>30</v>
      </c>
      <c r="I2" t="s">
        <v>53</v>
      </c>
      <c r="K2" t="s">
        <v>32</v>
      </c>
      <c r="L2" t="s">
        <v>33</v>
      </c>
      <c r="M2" t="s">
        <v>34</v>
      </c>
      <c r="N2" t="s">
        <v>35</v>
      </c>
      <c r="O2" t="s">
        <v>30</v>
      </c>
      <c r="P2" t="s">
        <v>25</v>
      </c>
      <c r="Q2" t="s">
        <v>36</v>
      </c>
      <c r="R2" s="42" t="s">
        <v>37</v>
      </c>
      <c r="S2" t="s">
        <v>38</v>
      </c>
      <c r="T2" t="s">
        <v>39</v>
      </c>
      <c r="U2" t="s">
        <v>33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44</v>
      </c>
      <c r="AC2" t="s">
        <v>46</v>
      </c>
      <c r="AD2" t="s">
        <v>47</v>
      </c>
      <c r="AE2" t="s">
        <v>48</v>
      </c>
      <c r="AF2" t="s">
        <v>49</v>
      </c>
      <c r="AG2" t="s">
        <v>50</v>
      </c>
      <c r="AH2" t="s">
        <v>3</v>
      </c>
      <c r="AI2" t="s">
        <v>51</v>
      </c>
      <c r="AJ2" t="s">
        <v>3</v>
      </c>
      <c r="AK2" t="s">
        <v>25</v>
      </c>
      <c r="AL2" t="s">
        <v>52</v>
      </c>
      <c r="AM2" t="s">
        <v>53</v>
      </c>
      <c r="AN2" t="s">
        <v>29</v>
      </c>
      <c r="AO2" t="s">
        <v>30</v>
      </c>
      <c r="AP2" t="s">
        <v>37</v>
      </c>
      <c r="AQ2" t="s">
        <v>29</v>
      </c>
      <c r="AR2" t="s">
        <v>30</v>
      </c>
    </row>
    <row r="3" spans="1:44">
      <c r="A3" t="s">
        <v>54</v>
      </c>
      <c r="B3">
        <v>63418</v>
      </c>
      <c r="C3">
        <v>63418</v>
      </c>
      <c r="D3" t="s">
        <v>55</v>
      </c>
      <c r="E3" t="s">
        <v>56</v>
      </c>
      <c r="F3" s="1">
        <v>9.8000000000000007</v>
      </c>
      <c r="H3" s="1">
        <v>8.52</v>
      </c>
      <c r="K3" t="s">
        <v>57</v>
      </c>
      <c r="L3">
        <v>0.86</v>
      </c>
      <c r="O3">
        <f t="shared" ref="O3:O19" si="0">IF(L3&lt;0,ROUND(I3+3.46*ABS(L3),2),H3)</f>
        <v>8.52</v>
      </c>
      <c r="P3" t="s">
        <v>58</v>
      </c>
      <c r="Q3">
        <v>1</v>
      </c>
      <c r="R3" s="42">
        <v>42879</v>
      </c>
      <c r="S3">
        <v>87</v>
      </c>
      <c r="T3">
        <v>0.86</v>
      </c>
      <c r="U3" t="s">
        <v>59</v>
      </c>
      <c r="V3" t="s">
        <v>60</v>
      </c>
      <c r="X3" t="s">
        <v>61</v>
      </c>
      <c r="Y3" t="s">
        <v>62</v>
      </c>
      <c r="Z3">
        <v>1.2</v>
      </c>
      <c r="AA3" t="s">
        <v>63</v>
      </c>
      <c r="AB3">
        <v>1</v>
      </c>
      <c r="AC3" t="s">
        <v>64</v>
      </c>
      <c r="AD3">
        <v>8000</v>
      </c>
      <c r="AE3">
        <v>140</v>
      </c>
      <c r="AF3" t="s">
        <v>65</v>
      </c>
      <c r="AG3" t="s">
        <v>66</v>
      </c>
      <c r="AH3" t="s">
        <v>67</v>
      </c>
      <c r="AI3" t="s">
        <v>68</v>
      </c>
      <c r="AJ3" t="s">
        <v>69</v>
      </c>
      <c r="AK3">
        <v>8413919080</v>
      </c>
      <c r="AM3">
        <v>6.9</v>
      </c>
      <c r="AN3">
        <v>8.7899999999999991</v>
      </c>
      <c r="AO3">
        <v>7.44</v>
      </c>
      <c r="AP3">
        <v>39814</v>
      </c>
      <c r="AQ3">
        <v>12.64</v>
      </c>
      <c r="AR3">
        <v>11.1127</v>
      </c>
    </row>
    <row r="4" spans="1:44">
      <c r="A4" t="s">
        <v>54</v>
      </c>
      <c r="B4">
        <v>59610</v>
      </c>
      <c r="C4">
        <v>59610</v>
      </c>
      <c r="D4" t="s">
        <v>70</v>
      </c>
      <c r="E4" t="s">
        <v>71</v>
      </c>
      <c r="F4" s="1">
        <v>5.43</v>
      </c>
      <c r="H4" s="1">
        <v>4.72</v>
      </c>
      <c r="K4" t="s">
        <v>57</v>
      </c>
      <c r="L4">
        <v>0.28000000000000003</v>
      </c>
      <c r="O4">
        <f t="shared" si="0"/>
        <v>4.72</v>
      </c>
      <c r="P4" t="s">
        <v>58</v>
      </c>
      <c r="Q4">
        <v>1</v>
      </c>
      <c r="R4" s="42">
        <v>42879</v>
      </c>
      <c r="S4">
        <v>81</v>
      </c>
      <c r="T4">
        <v>0.28000000000000003</v>
      </c>
      <c r="U4">
        <v>0.45</v>
      </c>
      <c r="V4" t="str">
        <f>IF(LEFT(E4,3)="SLV","Harmony Romo", "Jerry Floyd")</f>
        <v>Jerry Floyd</v>
      </c>
      <c r="X4" t="s">
        <v>72</v>
      </c>
      <c r="Y4" t="s">
        <v>73</v>
      </c>
      <c r="Z4">
        <v>1</v>
      </c>
      <c r="AA4" t="s">
        <v>74</v>
      </c>
      <c r="AB4">
        <v>1</v>
      </c>
      <c r="AC4" t="s">
        <v>64</v>
      </c>
      <c r="AD4">
        <v>8000</v>
      </c>
      <c r="AE4">
        <v>140</v>
      </c>
      <c r="AF4" t="s">
        <v>65</v>
      </c>
      <c r="AK4">
        <v>8413919080</v>
      </c>
      <c r="AM4">
        <v>0.99</v>
      </c>
      <c r="AN4">
        <v>1.21</v>
      </c>
      <c r="AO4">
        <v>0.99</v>
      </c>
      <c r="AP4">
        <v>39814</v>
      </c>
      <c r="AQ4">
        <v>1.19</v>
      </c>
      <c r="AR4">
        <v>0.99113999999999991</v>
      </c>
    </row>
    <row r="5" spans="1:44">
      <c r="A5" t="s">
        <v>54</v>
      </c>
      <c r="B5">
        <v>300412</v>
      </c>
      <c r="C5">
        <v>300412</v>
      </c>
      <c r="D5" t="s">
        <v>75</v>
      </c>
      <c r="E5" t="s">
        <v>76</v>
      </c>
      <c r="F5" s="1">
        <v>6.37</v>
      </c>
      <c r="H5" s="1">
        <v>5.54</v>
      </c>
      <c r="K5" t="s">
        <v>57</v>
      </c>
      <c r="L5">
        <v>0.39</v>
      </c>
      <c r="O5">
        <f t="shared" si="0"/>
        <v>5.54</v>
      </c>
      <c r="P5" t="s">
        <v>58</v>
      </c>
      <c r="Q5">
        <v>3</v>
      </c>
      <c r="R5" s="42">
        <v>42879</v>
      </c>
      <c r="S5">
        <v>66</v>
      </c>
      <c r="U5">
        <v>0.9</v>
      </c>
      <c r="V5" t="str">
        <f>IF(LEFT(E5,3)="SLV","Harmony Romo", "Jerry Floyd")</f>
        <v>Jerry Floyd</v>
      </c>
      <c r="X5" t="s">
        <v>77</v>
      </c>
      <c r="Y5" t="s">
        <v>78</v>
      </c>
      <c r="Z5">
        <v>1</v>
      </c>
      <c r="AA5" t="s">
        <v>79</v>
      </c>
      <c r="AB5">
        <v>1</v>
      </c>
      <c r="AC5" t="s">
        <v>80</v>
      </c>
      <c r="AD5">
        <v>6000</v>
      </c>
      <c r="AE5">
        <v>70</v>
      </c>
      <c r="AF5" t="s">
        <v>81</v>
      </c>
      <c r="AK5">
        <v>8413919080</v>
      </c>
      <c r="AM5">
        <v>5.62</v>
      </c>
      <c r="AN5">
        <v>7.29</v>
      </c>
      <c r="AO5">
        <v>5.88</v>
      </c>
      <c r="AP5">
        <v>39814</v>
      </c>
      <c r="AQ5">
        <v>8.49</v>
      </c>
      <c r="AR5">
        <v>7.1208</v>
      </c>
    </row>
    <row r="6" spans="1:44">
      <c r="A6" t="s">
        <v>54</v>
      </c>
      <c r="B6">
        <v>300415</v>
      </c>
      <c r="C6">
        <v>105115693</v>
      </c>
      <c r="D6" t="s">
        <v>55</v>
      </c>
      <c r="E6" t="s">
        <v>82</v>
      </c>
      <c r="F6" s="1">
        <v>3.67</v>
      </c>
      <c r="H6" s="1">
        <v>3.19</v>
      </c>
      <c r="K6" t="s">
        <v>57</v>
      </c>
      <c r="L6">
        <v>0.17499999999999999</v>
      </c>
      <c r="O6">
        <f t="shared" si="0"/>
        <v>3.19</v>
      </c>
      <c r="P6" t="s">
        <v>58</v>
      </c>
      <c r="Q6">
        <v>3</v>
      </c>
      <c r="R6" s="42">
        <v>42879</v>
      </c>
      <c r="S6">
        <v>64</v>
      </c>
      <c r="U6">
        <v>0.45</v>
      </c>
      <c r="V6" t="str">
        <f>IF(LEFT(E6,3)="SLV","Harmony Romo", "Jerry Floyd")</f>
        <v>Jerry Floyd</v>
      </c>
      <c r="X6" t="s">
        <v>83</v>
      </c>
      <c r="Y6" t="s">
        <v>84</v>
      </c>
      <c r="Z6">
        <v>1</v>
      </c>
      <c r="AA6" t="s">
        <v>85</v>
      </c>
      <c r="AB6">
        <v>1</v>
      </c>
      <c r="AC6" t="s">
        <v>80</v>
      </c>
      <c r="AD6">
        <v>6000</v>
      </c>
      <c r="AE6">
        <v>70</v>
      </c>
      <c r="AF6" t="s">
        <v>81</v>
      </c>
      <c r="AK6">
        <v>8413919080</v>
      </c>
      <c r="AM6">
        <v>31.28</v>
      </c>
      <c r="AN6">
        <v>40.049999999999997</v>
      </c>
      <c r="AO6">
        <v>33.01</v>
      </c>
      <c r="AP6">
        <v>39814</v>
      </c>
      <c r="AQ6">
        <v>48.19</v>
      </c>
      <c r="AR6">
        <v>31.02</v>
      </c>
    </row>
    <row r="7" spans="1:44">
      <c r="A7" t="s">
        <v>54</v>
      </c>
      <c r="B7">
        <v>301405</v>
      </c>
      <c r="C7">
        <v>301405</v>
      </c>
      <c r="D7" t="s">
        <v>64</v>
      </c>
      <c r="E7" t="s">
        <v>86</v>
      </c>
      <c r="F7" s="1">
        <v>15.27</v>
      </c>
      <c r="H7" s="1">
        <v>13.28</v>
      </c>
      <c r="K7" t="s">
        <v>57</v>
      </c>
      <c r="L7">
        <v>0.37</v>
      </c>
      <c r="O7">
        <f t="shared" si="0"/>
        <v>13.28</v>
      </c>
      <c r="P7" t="s">
        <v>58</v>
      </c>
      <c r="Q7">
        <v>3</v>
      </c>
      <c r="R7" s="42">
        <v>42879</v>
      </c>
      <c r="S7">
        <v>63</v>
      </c>
      <c r="U7">
        <v>0.65</v>
      </c>
      <c r="V7" t="s">
        <v>87</v>
      </c>
      <c r="X7" t="s">
        <v>88</v>
      </c>
      <c r="Y7" t="s">
        <v>89</v>
      </c>
      <c r="Z7">
        <v>2.5</v>
      </c>
      <c r="AA7" t="s">
        <v>90</v>
      </c>
      <c r="AB7">
        <v>1</v>
      </c>
      <c r="AC7" t="s">
        <v>64</v>
      </c>
      <c r="AD7">
        <v>3000</v>
      </c>
      <c r="AE7">
        <v>77</v>
      </c>
      <c r="AF7" t="s">
        <v>65</v>
      </c>
      <c r="AK7">
        <v>8483308040</v>
      </c>
      <c r="AM7">
        <v>4.46</v>
      </c>
      <c r="AN7">
        <v>5.69</v>
      </c>
      <c r="AO7">
        <v>4.57</v>
      </c>
      <c r="AP7">
        <v>39814</v>
      </c>
      <c r="AQ7">
        <v>6.15</v>
      </c>
      <c r="AR7">
        <v>5.0739000000000001</v>
      </c>
    </row>
    <row r="8" spans="1:44">
      <c r="A8" t="s">
        <v>54</v>
      </c>
      <c r="B8">
        <v>61938</v>
      </c>
      <c r="C8">
        <v>61938</v>
      </c>
      <c r="D8" t="s">
        <v>55</v>
      </c>
      <c r="E8" t="s">
        <v>91</v>
      </c>
      <c r="F8" s="1">
        <v>5.43</v>
      </c>
      <c r="H8" s="1">
        <v>4.72</v>
      </c>
      <c r="K8" t="s">
        <v>57</v>
      </c>
      <c r="L8">
        <v>0.28000000000000003</v>
      </c>
      <c r="O8">
        <f t="shared" si="0"/>
        <v>4.72</v>
      </c>
      <c r="P8" t="s">
        <v>58</v>
      </c>
      <c r="Q8">
        <v>3</v>
      </c>
      <c r="R8" s="42">
        <v>42879</v>
      </c>
      <c r="S8">
        <v>52</v>
      </c>
      <c r="T8">
        <v>0.28000000000000003</v>
      </c>
      <c r="U8">
        <v>0.45</v>
      </c>
      <c r="V8" t="str">
        <f t="shared" ref="V8:V19" si="1">IF(LEFT(E8,3)="SLV","Harmony Romo", "Jerry Floyd")</f>
        <v>Jerry Floyd</v>
      </c>
      <c r="X8" t="s">
        <v>92</v>
      </c>
      <c r="Y8" t="s">
        <v>93</v>
      </c>
      <c r="Z8">
        <v>1.2</v>
      </c>
      <c r="AA8" t="s">
        <v>94</v>
      </c>
      <c r="AB8">
        <v>1</v>
      </c>
      <c r="AC8" t="s">
        <v>64</v>
      </c>
      <c r="AD8">
        <v>4000</v>
      </c>
      <c r="AE8">
        <v>140</v>
      </c>
      <c r="AF8" t="s">
        <v>65</v>
      </c>
      <c r="AK8">
        <v>8413919080</v>
      </c>
      <c r="AN8">
        <v>12.35</v>
      </c>
      <c r="AO8">
        <v>9.8800000000000008</v>
      </c>
      <c r="AP8">
        <v>39904</v>
      </c>
      <c r="AQ8">
        <v>13.9</v>
      </c>
      <c r="AR8">
        <v>11.58</v>
      </c>
    </row>
    <row r="9" spans="1:44">
      <c r="A9" t="s">
        <v>54</v>
      </c>
      <c r="B9" t="s">
        <v>95</v>
      </c>
      <c r="C9">
        <v>12421</v>
      </c>
      <c r="D9" t="s">
        <v>96</v>
      </c>
      <c r="E9" t="s">
        <v>97</v>
      </c>
      <c r="F9" s="1">
        <v>6.29</v>
      </c>
      <c r="H9" s="1">
        <v>5.47</v>
      </c>
      <c r="K9" t="s">
        <v>57</v>
      </c>
      <c r="L9">
        <v>0.44</v>
      </c>
      <c r="O9">
        <f t="shared" si="0"/>
        <v>5.47</v>
      </c>
      <c r="P9" t="s">
        <v>58</v>
      </c>
      <c r="Q9">
        <v>1</v>
      </c>
      <c r="R9" s="42">
        <v>42879</v>
      </c>
      <c r="S9">
        <v>50</v>
      </c>
      <c r="T9">
        <v>0.44</v>
      </c>
      <c r="U9">
        <v>0.89</v>
      </c>
      <c r="V9" t="str">
        <f t="shared" si="1"/>
        <v>Jerry Floyd</v>
      </c>
      <c r="X9" t="s">
        <v>98</v>
      </c>
      <c r="Y9" t="s">
        <v>99</v>
      </c>
      <c r="Z9">
        <v>1</v>
      </c>
      <c r="AA9" t="s">
        <v>100</v>
      </c>
      <c r="AB9">
        <v>1</v>
      </c>
      <c r="AC9" t="s">
        <v>64</v>
      </c>
      <c r="AD9">
        <v>4000</v>
      </c>
      <c r="AE9">
        <v>70</v>
      </c>
      <c r="AF9" t="s">
        <v>81</v>
      </c>
      <c r="AK9">
        <v>8413919080</v>
      </c>
      <c r="AM9">
        <v>24.5</v>
      </c>
      <c r="AN9">
        <v>30.88</v>
      </c>
      <c r="AO9">
        <v>25.41</v>
      </c>
      <c r="AP9">
        <v>39814</v>
      </c>
      <c r="AQ9">
        <v>34.76</v>
      </c>
      <c r="AR9">
        <v>29.671999999999997</v>
      </c>
    </row>
    <row r="10" spans="1:44">
      <c r="A10" t="s">
        <v>54</v>
      </c>
      <c r="B10">
        <v>302213</v>
      </c>
      <c r="C10">
        <v>302213</v>
      </c>
      <c r="D10" t="s">
        <v>80</v>
      </c>
      <c r="E10" t="s">
        <v>101</v>
      </c>
      <c r="F10" s="1">
        <v>10.64</v>
      </c>
      <c r="H10" s="1">
        <v>9.25</v>
      </c>
      <c r="K10" t="s">
        <v>57</v>
      </c>
      <c r="L10">
        <v>0.995</v>
      </c>
      <c r="O10">
        <f t="shared" si="0"/>
        <v>9.25</v>
      </c>
      <c r="P10" t="s">
        <v>58</v>
      </c>
      <c r="Q10">
        <v>1</v>
      </c>
      <c r="R10" s="42">
        <v>42879</v>
      </c>
      <c r="S10">
        <v>49</v>
      </c>
      <c r="T10">
        <v>0.995</v>
      </c>
      <c r="U10">
        <v>1.893</v>
      </c>
      <c r="V10" t="str">
        <f t="shared" si="1"/>
        <v>Jerry Floyd</v>
      </c>
      <c r="X10" t="s">
        <v>102</v>
      </c>
      <c r="Y10" t="s">
        <v>103</v>
      </c>
      <c r="Z10">
        <v>2</v>
      </c>
      <c r="AA10" t="s">
        <v>104</v>
      </c>
      <c r="AB10">
        <v>2</v>
      </c>
      <c r="AC10" t="s">
        <v>69</v>
      </c>
      <c r="AD10">
        <v>3500</v>
      </c>
      <c r="AE10">
        <v>70</v>
      </c>
      <c r="AF10" t="s">
        <v>81</v>
      </c>
      <c r="AK10">
        <v>8413919080</v>
      </c>
      <c r="AM10">
        <v>1.41</v>
      </c>
      <c r="AN10">
        <v>1.72</v>
      </c>
      <c r="AO10">
        <v>1.42</v>
      </c>
      <c r="AP10">
        <v>39814</v>
      </c>
      <c r="AQ10">
        <v>1.72</v>
      </c>
      <c r="AR10">
        <v>1.4392</v>
      </c>
    </row>
    <row r="11" spans="1:44">
      <c r="A11" t="s">
        <v>54</v>
      </c>
      <c r="B11">
        <v>61874</v>
      </c>
      <c r="C11">
        <v>61874</v>
      </c>
      <c r="D11" t="s">
        <v>67</v>
      </c>
      <c r="E11" t="s">
        <v>105</v>
      </c>
      <c r="F11" s="1">
        <v>30.38</v>
      </c>
      <c r="H11" s="1">
        <v>26.42</v>
      </c>
      <c r="K11" t="s">
        <v>57</v>
      </c>
      <c r="L11">
        <v>3</v>
      </c>
      <c r="O11">
        <f t="shared" si="0"/>
        <v>26.42</v>
      </c>
      <c r="P11" t="s">
        <v>58</v>
      </c>
      <c r="Q11">
        <v>1</v>
      </c>
      <c r="R11" s="42">
        <v>42879</v>
      </c>
      <c r="S11">
        <v>45</v>
      </c>
      <c r="T11">
        <v>3</v>
      </c>
      <c r="U11" t="s">
        <v>106</v>
      </c>
      <c r="V11" t="str">
        <f t="shared" si="1"/>
        <v>Jerry Floyd</v>
      </c>
      <c r="X11" t="s">
        <v>107</v>
      </c>
      <c r="Y11" t="s">
        <v>108</v>
      </c>
      <c r="Z11">
        <v>2.5</v>
      </c>
      <c r="AA11" t="s">
        <v>109</v>
      </c>
      <c r="AB11">
        <v>4.0999999999999996</v>
      </c>
      <c r="AC11" t="s">
        <v>64</v>
      </c>
      <c r="AD11">
        <v>3000</v>
      </c>
      <c r="AE11">
        <v>105</v>
      </c>
      <c r="AF11" t="s">
        <v>65</v>
      </c>
      <c r="AK11">
        <v>8413919080</v>
      </c>
      <c r="AN11">
        <v>10.3</v>
      </c>
      <c r="AO11">
        <v>8.8699999999999992</v>
      </c>
      <c r="AQ11">
        <v>6.84</v>
      </c>
      <c r="AR11">
        <v>5.41</v>
      </c>
    </row>
    <row r="12" spans="1:44">
      <c r="A12" t="s">
        <v>54</v>
      </c>
      <c r="B12">
        <v>63419</v>
      </c>
      <c r="C12">
        <v>63419</v>
      </c>
      <c r="D12" t="s">
        <v>110</v>
      </c>
      <c r="E12" t="s">
        <v>111</v>
      </c>
      <c r="F12" s="1">
        <v>9.73</v>
      </c>
      <c r="H12" s="1">
        <v>8.4600000000000009</v>
      </c>
      <c r="K12" t="s">
        <v>57</v>
      </c>
      <c r="L12">
        <v>0.83</v>
      </c>
      <c r="O12">
        <f t="shared" si="0"/>
        <v>8.4600000000000009</v>
      </c>
      <c r="P12" t="s">
        <v>58</v>
      </c>
      <c r="Q12">
        <v>3</v>
      </c>
      <c r="R12" s="42">
        <v>42879</v>
      </c>
      <c r="S12">
        <v>43</v>
      </c>
      <c r="T12">
        <v>0.83</v>
      </c>
      <c r="U12" t="s">
        <v>59</v>
      </c>
      <c r="V12" t="str">
        <f t="shared" si="1"/>
        <v>Jerry Floyd</v>
      </c>
      <c r="X12" t="s">
        <v>112</v>
      </c>
      <c r="Y12" t="s">
        <v>113</v>
      </c>
      <c r="Z12">
        <v>1.7</v>
      </c>
      <c r="AA12" t="s">
        <v>114</v>
      </c>
      <c r="AB12">
        <v>1</v>
      </c>
      <c r="AC12" t="s">
        <v>64</v>
      </c>
      <c r="AD12">
        <v>4000</v>
      </c>
      <c r="AE12">
        <v>140</v>
      </c>
      <c r="AF12" t="s">
        <v>65</v>
      </c>
      <c r="AK12">
        <v>8413919080</v>
      </c>
      <c r="AM12">
        <v>3.7</v>
      </c>
      <c r="AN12">
        <v>4.6100000000000003</v>
      </c>
      <c r="AO12">
        <v>3.76</v>
      </c>
      <c r="AP12">
        <v>39814</v>
      </c>
      <c r="AQ12">
        <v>4.7699999999999996</v>
      </c>
      <c r="AR12">
        <v>4.0051999999999994</v>
      </c>
    </row>
    <row r="13" spans="1:44">
      <c r="A13" t="s">
        <v>54</v>
      </c>
      <c r="B13" t="s">
        <v>115</v>
      </c>
      <c r="C13">
        <v>105115666</v>
      </c>
      <c r="D13" t="s">
        <v>116</v>
      </c>
      <c r="E13" t="s">
        <v>117</v>
      </c>
      <c r="F13" s="1">
        <v>3.42</v>
      </c>
      <c r="H13" s="1">
        <v>2.97</v>
      </c>
      <c r="K13" t="s">
        <v>57</v>
      </c>
      <c r="L13">
        <v>0.17499999999999999</v>
      </c>
      <c r="O13">
        <f t="shared" si="0"/>
        <v>2.97</v>
      </c>
      <c r="P13" t="s">
        <v>58</v>
      </c>
      <c r="Q13">
        <v>1</v>
      </c>
      <c r="R13" s="42">
        <v>42879</v>
      </c>
      <c r="S13">
        <v>43</v>
      </c>
      <c r="T13">
        <v>0.17499999999999999</v>
      </c>
      <c r="U13">
        <v>0.89</v>
      </c>
      <c r="V13" t="str">
        <f t="shared" si="1"/>
        <v>Jerry Floyd</v>
      </c>
      <c r="X13" t="s">
        <v>118</v>
      </c>
      <c r="Y13" t="s">
        <v>119</v>
      </c>
      <c r="Z13">
        <v>1</v>
      </c>
      <c r="AA13" t="s">
        <v>120</v>
      </c>
      <c r="AB13">
        <v>1</v>
      </c>
      <c r="AD13">
        <v>6000</v>
      </c>
      <c r="AE13">
        <v>70</v>
      </c>
      <c r="AF13" t="s">
        <v>81</v>
      </c>
      <c r="AG13">
        <v>301854</v>
      </c>
      <c r="AH13" t="s">
        <v>121</v>
      </c>
      <c r="AI13">
        <v>301853</v>
      </c>
      <c r="AJ13" t="s">
        <v>64</v>
      </c>
      <c r="AK13">
        <v>8413919080</v>
      </c>
      <c r="AM13">
        <v>19.45</v>
      </c>
      <c r="AN13">
        <v>24.95</v>
      </c>
      <c r="AO13">
        <v>20.86</v>
      </c>
      <c r="AP13">
        <v>39814</v>
      </c>
      <c r="AQ13">
        <v>31.81</v>
      </c>
      <c r="AR13">
        <v>27.84</v>
      </c>
    </row>
    <row r="14" spans="1:44">
      <c r="A14" t="s">
        <v>54</v>
      </c>
      <c r="B14">
        <v>62013</v>
      </c>
      <c r="C14">
        <v>62013</v>
      </c>
      <c r="D14" t="s">
        <v>55</v>
      </c>
      <c r="E14" t="s">
        <v>122</v>
      </c>
      <c r="F14" s="1">
        <v>17.78</v>
      </c>
      <c r="H14" s="1">
        <v>15.46</v>
      </c>
      <c r="K14" t="s">
        <v>57</v>
      </c>
      <c r="L14">
        <v>1.0349999999999999</v>
      </c>
      <c r="O14">
        <f t="shared" si="0"/>
        <v>15.46</v>
      </c>
      <c r="P14" t="s">
        <v>58</v>
      </c>
      <c r="Q14">
        <v>1</v>
      </c>
      <c r="R14" s="42">
        <v>42879</v>
      </c>
      <c r="S14">
        <v>43</v>
      </c>
      <c r="T14">
        <v>1.0349999999999999</v>
      </c>
      <c r="U14" t="s">
        <v>123</v>
      </c>
      <c r="V14" t="str">
        <f t="shared" si="1"/>
        <v>Jerry Floyd</v>
      </c>
      <c r="X14" t="s">
        <v>124</v>
      </c>
      <c r="Y14" t="s">
        <v>125</v>
      </c>
      <c r="Z14">
        <v>2.75</v>
      </c>
      <c r="AA14" t="s">
        <v>126</v>
      </c>
      <c r="AB14">
        <v>4.0999999999999996</v>
      </c>
      <c r="AC14" t="s">
        <v>64</v>
      </c>
      <c r="AD14">
        <v>3000</v>
      </c>
      <c r="AE14">
        <v>105</v>
      </c>
      <c r="AF14" t="s">
        <v>65</v>
      </c>
      <c r="AK14">
        <v>8413919080</v>
      </c>
      <c r="AM14">
        <v>1.84</v>
      </c>
      <c r="AN14">
        <v>2.2999999999999998</v>
      </c>
      <c r="AO14">
        <v>1.89</v>
      </c>
      <c r="AP14">
        <v>39814</v>
      </c>
      <c r="AQ14">
        <v>2.4700000000000002</v>
      </c>
      <c r="AR14">
        <v>2.1013999999999999</v>
      </c>
    </row>
    <row r="15" spans="1:44">
      <c r="A15" t="s">
        <v>54</v>
      </c>
      <c r="B15">
        <v>304068</v>
      </c>
      <c r="C15">
        <v>304068</v>
      </c>
      <c r="D15" t="s">
        <v>69</v>
      </c>
      <c r="E15" t="s">
        <v>127</v>
      </c>
      <c r="F15" s="1">
        <v>5.58</v>
      </c>
      <c r="H15" s="1">
        <v>4.8499999999999996</v>
      </c>
      <c r="K15" t="s">
        <v>57</v>
      </c>
      <c r="L15">
        <v>0.28000000000000003</v>
      </c>
      <c r="O15">
        <f t="shared" si="0"/>
        <v>4.8499999999999996</v>
      </c>
      <c r="P15" t="s">
        <v>58</v>
      </c>
      <c r="Q15">
        <v>1</v>
      </c>
      <c r="R15" s="42">
        <v>42676</v>
      </c>
      <c r="S15">
        <v>38</v>
      </c>
      <c r="T15">
        <v>0.28000000000000003</v>
      </c>
      <c r="U15">
        <v>0.62</v>
      </c>
      <c r="V15" t="str">
        <f t="shared" si="1"/>
        <v>Jerry Floyd</v>
      </c>
      <c r="X15" t="s">
        <v>128</v>
      </c>
      <c r="Y15" t="s">
        <v>129</v>
      </c>
      <c r="Z15">
        <v>1.3</v>
      </c>
      <c r="AA15" t="s">
        <v>130</v>
      </c>
      <c r="AB15">
        <v>2</v>
      </c>
      <c r="AC15" t="s">
        <v>64</v>
      </c>
      <c r="AD15">
        <v>3500</v>
      </c>
      <c r="AE15">
        <v>70</v>
      </c>
      <c r="AF15" t="s">
        <v>81</v>
      </c>
      <c r="AK15">
        <v>8413919080</v>
      </c>
      <c r="AM15">
        <v>1.31</v>
      </c>
      <c r="AN15">
        <v>1.6</v>
      </c>
      <c r="AO15">
        <v>1.31</v>
      </c>
      <c r="AP15">
        <v>39814</v>
      </c>
      <c r="AQ15">
        <v>1.57</v>
      </c>
      <c r="AR15">
        <v>1.30806</v>
      </c>
    </row>
    <row r="16" spans="1:44">
      <c r="A16" t="s">
        <v>54</v>
      </c>
      <c r="B16" t="s">
        <v>131</v>
      </c>
      <c r="C16" t="s">
        <v>131</v>
      </c>
      <c r="D16" t="s">
        <v>80</v>
      </c>
      <c r="E16" t="s">
        <v>132</v>
      </c>
      <c r="F16" s="1">
        <v>16.25</v>
      </c>
      <c r="H16" s="1">
        <v>14.13</v>
      </c>
      <c r="K16" t="s">
        <v>57</v>
      </c>
      <c r="L16">
        <v>1.49</v>
      </c>
      <c r="O16">
        <f t="shared" si="0"/>
        <v>14.13</v>
      </c>
      <c r="P16" t="s">
        <v>58</v>
      </c>
      <c r="Q16">
        <v>1</v>
      </c>
      <c r="R16" s="42">
        <v>42879</v>
      </c>
      <c r="S16">
        <v>38</v>
      </c>
      <c r="T16">
        <v>1.49</v>
      </c>
      <c r="U16" t="s">
        <v>133</v>
      </c>
      <c r="V16" t="str">
        <f t="shared" si="1"/>
        <v>Jerry Floyd</v>
      </c>
      <c r="X16" t="s">
        <v>134</v>
      </c>
      <c r="Y16" t="s">
        <v>135</v>
      </c>
      <c r="Z16">
        <v>1.5</v>
      </c>
      <c r="AA16" t="s">
        <v>136</v>
      </c>
      <c r="AB16">
        <v>2</v>
      </c>
      <c r="AC16" t="s">
        <v>64</v>
      </c>
      <c r="AD16">
        <v>5000</v>
      </c>
      <c r="AE16">
        <v>112</v>
      </c>
      <c r="AF16" t="s">
        <v>65</v>
      </c>
      <c r="AK16">
        <v>8413919080</v>
      </c>
      <c r="AN16">
        <v>4.67</v>
      </c>
      <c r="AO16">
        <v>3.74</v>
      </c>
      <c r="AP16">
        <v>39384</v>
      </c>
      <c r="AQ16">
        <v>4.45</v>
      </c>
      <c r="AR16">
        <v>3.56</v>
      </c>
    </row>
    <row r="17" spans="1:44">
      <c r="A17" t="s">
        <v>54</v>
      </c>
      <c r="B17" t="s">
        <v>137</v>
      </c>
      <c r="C17" t="s">
        <v>137</v>
      </c>
      <c r="D17" t="s">
        <v>121</v>
      </c>
      <c r="E17" t="s">
        <v>138</v>
      </c>
      <c r="F17" s="1">
        <v>7.46</v>
      </c>
      <c r="H17" s="1">
        <v>6.49</v>
      </c>
      <c r="K17" t="s">
        <v>57</v>
      </c>
      <c r="L17">
        <v>0.36</v>
      </c>
      <c r="O17">
        <f t="shared" si="0"/>
        <v>6.49</v>
      </c>
      <c r="P17" t="s">
        <v>58</v>
      </c>
      <c r="Q17">
        <v>1</v>
      </c>
      <c r="R17" s="42">
        <v>42879</v>
      </c>
      <c r="S17">
        <v>37</v>
      </c>
      <c r="T17">
        <v>0.36</v>
      </c>
      <c r="U17" t="s">
        <v>139</v>
      </c>
      <c r="V17" t="str">
        <f t="shared" si="1"/>
        <v>Jerry Floyd</v>
      </c>
      <c r="X17" t="s">
        <v>140</v>
      </c>
      <c r="Y17" t="s">
        <v>141</v>
      </c>
      <c r="Z17">
        <v>1.3</v>
      </c>
      <c r="AA17" t="s">
        <v>142</v>
      </c>
      <c r="AB17">
        <v>2</v>
      </c>
      <c r="AC17" t="s">
        <v>69</v>
      </c>
      <c r="AD17">
        <v>5000</v>
      </c>
      <c r="AE17">
        <v>112</v>
      </c>
      <c r="AF17" t="s">
        <v>65</v>
      </c>
      <c r="AK17">
        <v>8413919080</v>
      </c>
      <c r="AM17">
        <v>22.71</v>
      </c>
      <c r="AN17">
        <v>31.13</v>
      </c>
      <c r="AO17">
        <v>23.84</v>
      </c>
      <c r="AP17">
        <v>39814</v>
      </c>
      <c r="AQ17">
        <v>37.229999999999997</v>
      </c>
      <c r="AR17">
        <v>29.3506</v>
      </c>
    </row>
    <row r="18" spans="1:44">
      <c r="A18" t="s">
        <v>54</v>
      </c>
      <c r="B18">
        <v>304048</v>
      </c>
      <c r="C18">
        <v>304048</v>
      </c>
      <c r="D18" t="s">
        <v>69</v>
      </c>
      <c r="E18" t="s">
        <v>143</v>
      </c>
      <c r="F18" s="1">
        <v>9.44</v>
      </c>
      <c r="H18" s="1">
        <v>8.2100000000000009</v>
      </c>
      <c r="K18" t="s">
        <v>57</v>
      </c>
      <c r="L18">
        <v>1.05</v>
      </c>
      <c r="O18">
        <f t="shared" si="0"/>
        <v>8.2100000000000009</v>
      </c>
      <c r="P18" t="s">
        <v>58</v>
      </c>
      <c r="Q18">
        <v>1</v>
      </c>
      <c r="R18" s="42">
        <v>42676</v>
      </c>
      <c r="S18">
        <v>36</v>
      </c>
      <c r="T18">
        <v>1.05</v>
      </c>
      <c r="U18">
        <v>1.71</v>
      </c>
      <c r="V18" t="str">
        <f t="shared" si="1"/>
        <v>Jerry Floyd</v>
      </c>
      <c r="X18" t="s">
        <v>144</v>
      </c>
      <c r="Y18" t="s">
        <v>145</v>
      </c>
      <c r="Z18">
        <v>1.1000000000000001</v>
      </c>
      <c r="AA18" t="s">
        <v>146</v>
      </c>
      <c r="AB18">
        <v>4.0999999999999996</v>
      </c>
      <c r="AC18" t="s">
        <v>64</v>
      </c>
      <c r="AD18">
        <v>3500</v>
      </c>
      <c r="AE18">
        <v>70</v>
      </c>
      <c r="AF18" t="s">
        <v>81</v>
      </c>
      <c r="AK18">
        <v>8413919080</v>
      </c>
      <c r="AM18">
        <v>5.85</v>
      </c>
      <c r="AN18">
        <v>7.37</v>
      </c>
      <c r="AO18">
        <v>6.05</v>
      </c>
      <c r="AP18">
        <v>39814</v>
      </c>
      <c r="AQ18">
        <v>8.24</v>
      </c>
      <c r="AR18">
        <v>6.9601999999999995</v>
      </c>
    </row>
    <row r="19" spans="1:44">
      <c r="A19" t="s">
        <v>54</v>
      </c>
      <c r="B19">
        <v>302216</v>
      </c>
      <c r="C19">
        <v>302216</v>
      </c>
      <c r="D19" t="s">
        <v>121</v>
      </c>
      <c r="E19" t="s">
        <v>147</v>
      </c>
      <c r="F19" s="1">
        <v>6.41</v>
      </c>
      <c r="H19" s="1">
        <v>5.57</v>
      </c>
      <c r="K19" t="s">
        <v>57</v>
      </c>
      <c r="L19">
        <v>0.4</v>
      </c>
      <c r="O19">
        <f t="shared" si="0"/>
        <v>5.57</v>
      </c>
      <c r="P19" t="s">
        <v>58</v>
      </c>
      <c r="Q19">
        <v>1</v>
      </c>
      <c r="R19" s="42">
        <v>42879</v>
      </c>
      <c r="S19">
        <v>34</v>
      </c>
      <c r="T19">
        <v>0.4</v>
      </c>
      <c r="U19">
        <v>0.89</v>
      </c>
      <c r="V19" t="str">
        <f t="shared" si="1"/>
        <v>Jerry Floyd</v>
      </c>
      <c r="X19" t="s">
        <v>148</v>
      </c>
      <c r="Y19" t="s">
        <v>149</v>
      </c>
      <c r="Z19">
        <v>1.5</v>
      </c>
      <c r="AA19" t="s">
        <v>150</v>
      </c>
      <c r="AB19">
        <v>2</v>
      </c>
      <c r="AC19" t="s">
        <v>64</v>
      </c>
      <c r="AD19">
        <v>3500</v>
      </c>
      <c r="AE19">
        <v>70</v>
      </c>
      <c r="AF19" t="s">
        <v>81</v>
      </c>
      <c r="AK19">
        <v>8413919080</v>
      </c>
      <c r="AN19">
        <v>9.9600000000000009</v>
      </c>
      <c r="AO19">
        <v>8.06</v>
      </c>
      <c r="AP19">
        <v>38272</v>
      </c>
      <c r="AQ19">
        <v>9.51</v>
      </c>
      <c r="AR19">
        <v>7.61</v>
      </c>
    </row>
    <row r="20" spans="1:44">
      <c r="A20" t="s">
        <v>54</v>
      </c>
      <c r="B20">
        <v>45923</v>
      </c>
      <c r="C20">
        <v>45923</v>
      </c>
      <c r="D20" t="s">
        <v>151</v>
      </c>
      <c r="E20" t="s">
        <v>152</v>
      </c>
      <c r="F20" s="1">
        <v>9.1199999999999992</v>
      </c>
      <c r="H20" s="1">
        <v>7.93</v>
      </c>
      <c r="K20" t="s">
        <v>57</v>
      </c>
      <c r="L20">
        <v>0.26500000000000001</v>
      </c>
      <c r="O20">
        <v>7.54</v>
      </c>
      <c r="P20" t="s">
        <v>58</v>
      </c>
      <c r="Q20">
        <v>1</v>
      </c>
      <c r="R20" s="42">
        <v>42879</v>
      </c>
      <c r="S20">
        <v>32</v>
      </c>
      <c r="T20">
        <v>0.26500000000000001</v>
      </c>
      <c r="U20" t="s">
        <v>153</v>
      </c>
      <c r="V20" t="s">
        <v>60</v>
      </c>
      <c r="X20" t="s">
        <v>154</v>
      </c>
      <c r="Y20" t="s">
        <v>155</v>
      </c>
      <c r="Z20">
        <v>1.54</v>
      </c>
      <c r="AA20" t="s">
        <v>156</v>
      </c>
      <c r="AB20">
        <v>2</v>
      </c>
      <c r="AC20" t="s">
        <v>64</v>
      </c>
      <c r="AD20">
        <v>4000</v>
      </c>
      <c r="AE20">
        <v>105</v>
      </c>
      <c r="AF20" t="s">
        <v>65</v>
      </c>
      <c r="AK20">
        <v>8413919080</v>
      </c>
      <c r="AM20">
        <v>7.26</v>
      </c>
      <c r="AN20">
        <v>10.67</v>
      </c>
      <c r="AO20">
        <v>7.48</v>
      </c>
      <c r="AP20">
        <v>39814</v>
      </c>
      <c r="AQ20">
        <v>11.84</v>
      </c>
      <c r="AR20">
        <v>8.4339999999999993</v>
      </c>
    </row>
    <row r="21" spans="1:44">
      <c r="A21" t="s">
        <v>54</v>
      </c>
      <c r="B21">
        <v>62702</v>
      </c>
      <c r="C21">
        <v>62702</v>
      </c>
      <c r="D21" t="s">
        <v>121</v>
      </c>
      <c r="E21" t="s">
        <v>157</v>
      </c>
      <c r="F21" s="1">
        <v>88.77</v>
      </c>
      <c r="H21" s="1">
        <v>77.19</v>
      </c>
      <c r="K21" t="s">
        <v>57</v>
      </c>
      <c r="L21">
        <v>7.3</v>
      </c>
      <c r="O21">
        <f>IF(L21&lt;0,ROUND(I21+3.46*ABS(L21),2),H21)</f>
        <v>77.19</v>
      </c>
      <c r="P21" t="s">
        <v>58</v>
      </c>
      <c r="Q21">
        <v>1</v>
      </c>
      <c r="R21" s="42">
        <v>42879</v>
      </c>
      <c r="S21">
        <v>32</v>
      </c>
      <c r="T21">
        <v>7.3</v>
      </c>
      <c r="U21" t="s">
        <v>158</v>
      </c>
      <c r="V21" t="str">
        <f>IF(LEFT(E21,3)="SLV","Harmony Romo", "Jerry Floyd")</f>
        <v>Jerry Floyd</v>
      </c>
      <c r="X21" t="s">
        <v>159</v>
      </c>
      <c r="Y21" t="s">
        <v>160</v>
      </c>
      <c r="Z21">
        <v>8</v>
      </c>
      <c r="AA21" t="s">
        <v>161</v>
      </c>
      <c r="AB21">
        <v>10</v>
      </c>
      <c r="AC21" t="s">
        <v>64</v>
      </c>
      <c r="AD21">
        <v>500</v>
      </c>
      <c r="AE21">
        <v>112</v>
      </c>
      <c r="AF21" t="s">
        <v>65</v>
      </c>
      <c r="AK21">
        <v>8413919080</v>
      </c>
      <c r="AM21">
        <v>7.26</v>
      </c>
      <c r="AN21">
        <v>10.77</v>
      </c>
      <c r="AO21">
        <v>7.53</v>
      </c>
      <c r="AP21">
        <v>39814</v>
      </c>
      <c r="AQ21">
        <v>12.19</v>
      </c>
      <c r="AR21">
        <v>8.7799999999999994</v>
      </c>
    </row>
    <row r="22" spans="1:44">
      <c r="A22" t="s">
        <v>54</v>
      </c>
      <c r="B22">
        <v>62705</v>
      </c>
      <c r="C22">
        <v>62705</v>
      </c>
      <c r="D22" t="s">
        <v>121</v>
      </c>
      <c r="E22" t="s">
        <v>162</v>
      </c>
      <c r="F22" s="1">
        <v>26.82</v>
      </c>
      <c r="H22" s="1">
        <v>23.32</v>
      </c>
      <c r="K22" t="s">
        <v>57</v>
      </c>
      <c r="L22">
        <v>1.655</v>
      </c>
      <c r="O22">
        <f>IF(L22&lt;0,ROUND(I22+3.46*ABS(L22),2),H22)</f>
        <v>23.32</v>
      </c>
      <c r="P22" t="s">
        <v>58</v>
      </c>
      <c r="Q22">
        <v>1</v>
      </c>
      <c r="R22" s="42">
        <v>42879</v>
      </c>
      <c r="S22">
        <v>32</v>
      </c>
      <c r="T22">
        <v>1.655</v>
      </c>
      <c r="U22" t="s">
        <v>163</v>
      </c>
      <c r="V22" t="str">
        <f>IF(LEFT(E22,3)="SLV","Harmony Romo", "Jerry Floyd")</f>
        <v>Jerry Floyd</v>
      </c>
      <c r="X22" t="s">
        <v>164</v>
      </c>
      <c r="Y22" t="s">
        <v>165</v>
      </c>
      <c r="Z22">
        <v>8</v>
      </c>
      <c r="AA22" t="s">
        <v>166</v>
      </c>
      <c r="AB22">
        <v>10</v>
      </c>
      <c r="AC22" t="s">
        <v>64</v>
      </c>
      <c r="AD22">
        <v>500</v>
      </c>
      <c r="AE22">
        <v>112</v>
      </c>
      <c r="AF22" t="s">
        <v>65</v>
      </c>
      <c r="AK22">
        <v>8413919080</v>
      </c>
      <c r="AM22">
        <v>11.92</v>
      </c>
      <c r="AN22">
        <v>15.09</v>
      </c>
      <c r="AO22">
        <v>12.1</v>
      </c>
      <c r="AP22">
        <v>39814</v>
      </c>
      <c r="AQ22">
        <v>15.68</v>
      </c>
      <c r="AR22">
        <v>12.781000000000001</v>
      </c>
    </row>
    <row r="23" spans="1:44">
      <c r="A23" t="s">
        <v>54</v>
      </c>
      <c r="B23">
        <v>69307</v>
      </c>
      <c r="C23">
        <v>69307</v>
      </c>
      <c r="D23" t="s">
        <v>110</v>
      </c>
      <c r="E23" t="s">
        <v>167</v>
      </c>
      <c r="F23" s="1">
        <v>15.59</v>
      </c>
      <c r="H23" s="1">
        <v>13.56</v>
      </c>
      <c r="K23" t="s">
        <v>57</v>
      </c>
      <c r="L23">
        <v>0.8</v>
      </c>
      <c r="O23">
        <f>IF(L23&lt;0,ROUND(I23+3.46*ABS(L23),2),H23)</f>
        <v>13.56</v>
      </c>
      <c r="P23" t="s">
        <v>58</v>
      </c>
      <c r="Q23">
        <v>1</v>
      </c>
      <c r="R23" s="42">
        <v>42879</v>
      </c>
      <c r="S23">
        <v>32</v>
      </c>
      <c r="T23">
        <v>0.8</v>
      </c>
      <c r="U23" t="s">
        <v>168</v>
      </c>
      <c r="V23" t="str">
        <f>IF(LEFT(E23,3)="SLV","Harmony Romo", "Jerry Floyd")</f>
        <v>Jerry Floyd</v>
      </c>
      <c r="X23" t="s">
        <v>169</v>
      </c>
      <c r="Y23" t="s">
        <v>170</v>
      </c>
      <c r="Z23">
        <v>2.5</v>
      </c>
      <c r="AA23" t="s">
        <v>171</v>
      </c>
      <c r="AB23">
        <v>4.0999999999999996</v>
      </c>
      <c r="AC23" t="s">
        <v>64</v>
      </c>
      <c r="AD23">
        <v>2000</v>
      </c>
      <c r="AE23">
        <v>105</v>
      </c>
      <c r="AF23" t="s">
        <v>65</v>
      </c>
      <c r="AG23">
        <v>65032</v>
      </c>
      <c r="AH23" t="s">
        <v>121</v>
      </c>
      <c r="AI23" t="s">
        <v>172</v>
      </c>
      <c r="AJ23" t="s">
        <v>121</v>
      </c>
      <c r="AK23">
        <v>8413919080</v>
      </c>
      <c r="AM23">
        <v>8.77</v>
      </c>
      <c r="AN23">
        <v>11.29</v>
      </c>
      <c r="AO23">
        <v>9.02</v>
      </c>
      <c r="AP23">
        <v>39814</v>
      </c>
      <c r="AQ23">
        <v>12.7</v>
      </c>
      <c r="AR23">
        <v>11.105</v>
      </c>
    </row>
    <row r="24" spans="1:44">
      <c r="A24" t="s">
        <v>54</v>
      </c>
      <c r="B24">
        <v>46853</v>
      </c>
      <c r="C24">
        <v>46853</v>
      </c>
      <c r="D24" t="s">
        <v>75</v>
      </c>
      <c r="E24" t="s">
        <v>173</v>
      </c>
      <c r="F24" s="1">
        <v>9.75</v>
      </c>
      <c r="H24" s="1">
        <v>8.48</v>
      </c>
      <c r="K24" t="s">
        <v>57</v>
      </c>
      <c r="L24">
        <v>0.49</v>
      </c>
      <c r="O24">
        <f>IF(L24&lt;0,ROUND(I24+3.46*ABS(L24),2),H24)</f>
        <v>8.48</v>
      </c>
      <c r="P24" t="s">
        <v>58</v>
      </c>
      <c r="Q24">
        <v>3</v>
      </c>
      <c r="R24" s="42">
        <v>42879</v>
      </c>
      <c r="S24">
        <v>31</v>
      </c>
      <c r="U24" t="s">
        <v>174</v>
      </c>
      <c r="V24" t="str">
        <f>IF(LEFT(E24,3)="SLV","Harmony Romo", "Jerry Floyd")</f>
        <v>Jerry Floyd</v>
      </c>
      <c r="X24" t="s">
        <v>175</v>
      </c>
      <c r="Y24" t="s">
        <v>176</v>
      </c>
      <c r="Z24">
        <v>1.8</v>
      </c>
      <c r="AA24" t="s">
        <v>177</v>
      </c>
      <c r="AB24">
        <v>2</v>
      </c>
      <c r="AC24" t="s">
        <v>64</v>
      </c>
      <c r="AD24">
        <v>4000</v>
      </c>
      <c r="AE24">
        <v>105</v>
      </c>
      <c r="AF24" t="s">
        <v>65</v>
      </c>
      <c r="AG24">
        <v>37897</v>
      </c>
      <c r="AH24" t="s">
        <v>110</v>
      </c>
      <c r="AK24">
        <v>8413919080</v>
      </c>
      <c r="AM24">
        <v>149.25</v>
      </c>
      <c r="AN24">
        <v>191.38</v>
      </c>
      <c r="AO24">
        <v>157.80000000000001</v>
      </c>
      <c r="AP24">
        <v>39814</v>
      </c>
      <c r="AQ24">
        <v>231.82</v>
      </c>
      <c r="AR24">
        <v>200.19080000000002</v>
      </c>
    </row>
    <row r="25" spans="1:44">
      <c r="A25" t="s">
        <v>54</v>
      </c>
      <c r="B25">
        <v>45920</v>
      </c>
      <c r="C25">
        <v>65976</v>
      </c>
      <c r="D25" t="s">
        <v>121</v>
      </c>
      <c r="E25" t="s">
        <v>178</v>
      </c>
      <c r="F25" s="1">
        <v>3.17</v>
      </c>
      <c r="H25" s="1">
        <v>2.76</v>
      </c>
      <c r="K25" t="s">
        <v>179</v>
      </c>
      <c r="L25">
        <v>1.1000000000000001</v>
      </c>
      <c r="P25" t="s">
        <v>58</v>
      </c>
      <c r="Q25">
        <v>4</v>
      </c>
      <c r="R25" s="42">
        <v>42879</v>
      </c>
      <c r="S25">
        <v>31</v>
      </c>
      <c r="U25" t="s">
        <v>180</v>
      </c>
      <c r="V25" t="s">
        <v>87</v>
      </c>
      <c r="X25" t="s">
        <v>181</v>
      </c>
      <c r="Y25" t="s">
        <v>182</v>
      </c>
      <c r="Z25">
        <v>3</v>
      </c>
      <c r="AA25" t="s">
        <v>183</v>
      </c>
      <c r="AC25" t="s">
        <v>64</v>
      </c>
      <c r="AD25">
        <v>300</v>
      </c>
      <c r="AE25">
        <v>56</v>
      </c>
      <c r="AF25" t="s">
        <v>81</v>
      </c>
      <c r="AK25">
        <v>7325995000</v>
      </c>
      <c r="AM25">
        <v>2.71</v>
      </c>
      <c r="AN25">
        <v>3.41</v>
      </c>
      <c r="AO25">
        <v>2.82</v>
      </c>
      <c r="AP25">
        <v>39814</v>
      </c>
      <c r="AQ25">
        <v>3.87</v>
      </c>
      <c r="AR25">
        <v>3.3220000000000001</v>
      </c>
    </row>
    <row r="26" spans="1:44">
      <c r="A26" t="s">
        <v>54</v>
      </c>
      <c r="B26" t="s">
        <v>184</v>
      </c>
      <c r="C26" t="s">
        <v>184</v>
      </c>
      <c r="D26" t="s">
        <v>67</v>
      </c>
      <c r="E26" t="s">
        <v>185</v>
      </c>
      <c r="F26" s="1">
        <v>32.96</v>
      </c>
      <c r="H26" s="1">
        <v>28.66</v>
      </c>
      <c r="K26" t="s">
        <v>57</v>
      </c>
      <c r="L26">
        <v>3.0649999999999999</v>
      </c>
      <c r="O26">
        <f>IF(L26&lt;0,ROUND(I26+3.46*ABS(L26),2),H26)</f>
        <v>28.66</v>
      </c>
      <c r="P26" t="s">
        <v>58</v>
      </c>
      <c r="Q26">
        <v>1</v>
      </c>
      <c r="R26" s="42">
        <v>42879</v>
      </c>
      <c r="S26">
        <v>30</v>
      </c>
      <c r="T26">
        <v>3.0649999999999999</v>
      </c>
      <c r="U26">
        <v>3.03</v>
      </c>
      <c r="V26" t="s">
        <v>186</v>
      </c>
      <c r="X26" t="s">
        <v>187</v>
      </c>
      <c r="Y26" t="s">
        <v>188</v>
      </c>
      <c r="Z26">
        <v>2.5</v>
      </c>
      <c r="AA26" t="s">
        <v>189</v>
      </c>
      <c r="AB26">
        <v>4.0999999999999996</v>
      </c>
      <c r="AC26" t="s">
        <v>64</v>
      </c>
      <c r="AD26">
        <v>2000</v>
      </c>
      <c r="AE26">
        <v>105</v>
      </c>
      <c r="AF26" t="s">
        <v>65</v>
      </c>
      <c r="AK26">
        <v>8413919080</v>
      </c>
      <c r="AN26">
        <v>12.83</v>
      </c>
      <c r="AO26">
        <v>10.19</v>
      </c>
      <c r="AP26">
        <v>38259</v>
      </c>
      <c r="AQ26">
        <v>12.22</v>
      </c>
      <c r="AR26">
        <v>9.6999999999999993</v>
      </c>
    </row>
    <row r="27" spans="1:44">
      <c r="A27" t="s">
        <v>54</v>
      </c>
      <c r="B27">
        <v>34877</v>
      </c>
      <c r="C27">
        <v>34877</v>
      </c>
      <c r="D27" t="s">
        <v>151</v>
      </c>
      <c r="E27" t="s">
        <v>190</v>
      </c>
      <c r="F27" s="1">
        <v>6.27</v>
      </c>
      <c r="H27" s="1">
        <v>5.45</v>
      </c>
      <c r="K27" t="s">
        <v>191</v>
      </c>
      <c r="L27">
        <v>1.7</v>
      </c>
      <c r="P27" t="s">
        <v>58</v>
      </c>
      <c r="Q27">
        <v>4</v>
      </c>
      <c r="R27" s="42">
        <v>42879</v>
      </c>
      <c r="S27">
        <v>30</v>
      </c>
      <c r="U27" t="s">
        <v>192</v>
      </c>
      <c r="V27" t="s">
        <v>87</v>
      </c>
      <c r="X27" t="s">
        <v>193</v>
      </c>
      <c r="Y27" t="s">
        <v>194</v>
      </c>
      <c r="Z27">
        <v>2.25</v>
      </c>
      <c r="AA27" t="s">
        <v>195</v>
      </c>
      <c r="AB27">
        <v>1.4</v>
      </c>
      <c r="AC27" t="s">
        <v>64</v>
      </c>
      <c r="AD27">
        <v>1000</v>
      </c>
      <c r="AE27">
        <v>70</v>
      </c>
      <c r="AF27" t="s">
        <v>81</v>
      </c>
      <c r="AK27">
        <v>7325995000</v>
      </c>
      <c r="AN27">
        <v>8.34</v>
      </c>
      <c r="AO27">
        <v>6.69</v>
      </c>
      <c r="AQ27">
        <v>7.92</v>
      </c>
      <c r="AR27">
        <v>6.27</v>
      </c>
    </row>
    <row r="28" spans="1:44">
      <c r="A28" t="s">
        <v>54</v>
      </c>
      <c r="B28" t="s">
        <v>196</v>
      </c>
      <c r="C28" t="s">
        <v>196</v>
      </c>
      <c r="D28" t="s">
        <v>110</v>
      </c>
      <c r="E28" t="s">
        <v>197</v>
      </c>
      <c r="F28" s="1">
        <v>33.53</v>
      </c>
      <c r="H28" s="1">
        <v>29.16</v>
      </c>
      <c r="K28" t="s">
        <v>57</v>
      </c>
      <c r="L28">
        <v>3.21</v>
      </c>
      <c r="O28">
        <f t="shared" ref="O28:O34" si="2">IF(L28&lt;0,ROUND(I28+3.46*ABS(L28),2),H28)</f>
        <v>29.16</v>
      </c>
      <c r="P28" t="s">
        <v>58</v>
      </c>
      <c r="Q28">
        <v>1</v>
      </c>
      <c r="R28" s="42">
        <v>42879</v>
      </c>
      <c r="S28">
        <v>29</v>
      </c>
      <c r="T28">
        <v>3.21</v>
      </c>
      <c r="U28" t="s">
        <v>198</v>
      </c>
      <c r="V28" t="str">
        <f t="shared" ref="V28:V34" si="3">IF(LEFT(E28,3)="SLV","Harmony Romo", "Jerry Floyd")</f>
        <v>Jerry Floyd</v>
      </c>
      <c r="X28" t="s">
        <v>199</v>
      </c>
      <c r="Y28" t="s">
        <v>200</v>
      </c>
      <c r="Z28">
        <v>2.5</v>
      </c>
      <c r="AA28" t="s">
        <v>201</v>
      </c>
      <c r="AB28">
        <v>4.0999999999999996</v>
      </c>
      <c r="AC28" t="s">
        <v>69</v>
      </c>
      <c r="AD28">
        <v>3000</v>
      </c>
      <c r="AE28">
        <v>105</v>
      </c>
      <c r="AF28" t="s">
        <v>65</v>
      </c>
      <c r="AK28">
        <v>8413919080</v>
      </c>
      <c r="AN28">
        <v>16.28</v>
      </c>
      <c r="AO28">
        <v>13.41</v>
      </c>
      <c r="AQ28">
        <v>15.5</v>
      </c>
      <c r="AR28">
        <v>12.77</v>
      </c>
    </row>
    <row r="29" spans="1:44">
      <c r="A29" t="s">
        <v>54</v>
      </c>
      <c r="B29">
        <v>60839</v>
      </c>
      <c r="C29" t="s">
        <v>202</v>
      </c>
      <c r="D29" t="s">
        <v>121</v>
      </c>
      <c r="E29" t="s">
        <v>203</v>
      </c>
      <c r="F29" s="1">
        <v>3.08</v>
      </c>
      <c r="H29" s="1">
        <v>2.68</v>
      </c>
      <c r="K29" t="s">
        <v>57</v>
      </c>
      <c r="L29">
        <v>7.0000000000000007E-2</v>
      </c>
      <c r="O29">
        <f t="shared" si="2"/>
        <v>2.68</v>
      </c>
      <c r="P29" t="s">
        <v>58</v>
      </c>
      <c r="Q29">
        <v>3</v>
      </c>
      <c r="R29" s="42">
        <v>42879</v>
      </c>
      <c r="S29">
        <v>28</v>
      </c>
      <c r="U29">
        <v>0.17</v>
      </c>
      <c r="V29" t="str">
        <f t="shared" si="3"/>
        <v>Harmony Romo</v>
      </c>
      <c r="X29" t="s">
        <v>204</v>
      </c>
      <c r="Y29" t="s">
        <v>205</v>
      </c>
      <c r="Z29">
        <v>1</v>
      </c>
      <c r="AA29" t="s">
        <v>206</v>
      </c>
      <c r="AB29">
        <v>1</v>
      </c>
      <c r="AC29" t="s">
        <v>64</v>
      </c>
      <c r="AD29">
        <v>3000</v>
      </c>
      <c r="AE29">
        <v>77</v>
      </c>
      <c r="AF29" t="s">
        <v>65</v>
      </c>
      <c r="AK29">
        <v>8483903000</v>
      </c>
      <c r="AN29">
        <v>12.82</v>
      </c>
      <c r="AO29">
        <v>10.59</v>
      </c>
      <c r="AQ29">
        <v>10.78</v>
      </c>
      <c r="AR29">
        <v>8.5500000000000007</v>
      </c>
    </row>
    <row r="30" spans="1:44">
      <c r="A30" t="s">
        <v>54</v>
      </c>
      <c r="B30" t="s">
        <v>207</v>
      </c>
      <c r="C30" t="s">
        <v>207</v>
      </c>
      <c r="D30" t="s">
        <v>96</v>
      </c>
      <c r="E30" t="s">
        <v>208</v>
      </c>
      <c r="F30" s="1">
        <v>16.23</v>
      </c>
      <c r="H30" s="1">
        <v>14.11</v>
      </c>
      <c r="K30" t="s">
        <v>57</v>
      </c>
      <c r="L30">
        <v>0.76500000000000001</v>
      </c>
      <c r="O30">
        <f t="shared" si="2"/>
        <v>14.11</v>
      </c>
      <c r="P30" t="s">
        <v>58</v>
      </c>
      <c r="Q30">
        <v>1</v>
      </c>
      <c r="R30" s="42">
        <v>42879</v>
      </c>
      <c r="S30">
        <v>28</v>
      </c>
      <c r="T30">
        <v>0.76500000000000001</v>
      </c>
      <c r="U30" t="s">
        <v>209</v>
      </c>
      <c r="V30" t="str">
        <f t="shared" si="3"/>
        <v>Jerry Floyd</v>
      </c>
      <c r="X30" t="s">
        <v>210</v>
      </c>
      <c r="Y30" t="s">
        <v>211</v>
      </c>
      <c r="Z30">
        <v>2.5</v>
      </c>
      <c r="AA30" t="s">
        <v>212</v>
      </c>
      <c r="AB30">
        <v>4.0999999999999996</v>
      </c>
      <c r="AC30" t="s">
        <v>64</v>
      </c>
      <c r="AD30">
        <v>3000</v>
      </c>
      <c r="AE30">
        <v>105</v>
      </c>
      <c r="AF30" t="s">
        <v>65</v>
      </c>
      <c r="AK30">
        <v>8413919080</v>
      </c>
      <c r="AN30">
        <v>8.31</v>
      </c>
      <c r="AO30">
        <v>6.75</v>
      </c>
      <c r="AQ30">
        <v>7.51</v>
      </c>
      <c r="AR30">
        <v>5.95</v>
      </c>
    </row>
    <row r="31" spans="1:44">
      <c r="A31" t="s">
        <v>54</v>
      </c>
      <c r="B31" t="s">
        <v>213</v>
      </c>
      <c r="C31" t="s">
        <v>207</v>
      </c>
      <c r="D31" t="s">
        <v>96</v>
      </c>
      <c r="E31" t="s">
        <v>214</v>
      </c>
      <c r="F31" s="1">
        <v>19.68</v>
      </c>
      <c r="H31" s="1">
        <v>17.11</v>
      </c>
      <c r="K31" t="s">
        <v>57</v>
      </c>
      <c r="L31">
        <v>0.76500000000000001</v>
      </c>
      <c r="O31">
        <f>IF(L31&lt;0,ROUND(I31+3.46*ABS(L31),2),H31)</f>
        <v>17.11</v>
      </c>
      <c r="P31" t="s">
        <v>58</v>
      </c>
      <c r="Q31">
        <v>1</v>
      </c>
      <c r="R31" s="42">
        <v>42199</v>
      </c>
      <c r="S31">
        <v>28</v>
      </c>
      <c r="T31">
        <v>0.76500000000000001</v>
      </c>
      <c r="U31" t="s">
        <v>209</v>
      </c>
      <c r="V31" t="str">
        <f>IF(LEFT(E31,3)="SLV","Harmony Romo", "Jerry Floyd")</f>
        <v>Jerry Floyd</v>
      </c>
      <c r="X31" t="s">
        <v>210</v>
      </c>
      <c r="Y31" t="s">
        <v>211</v>
      </c>
      <c r="Z31">
        <v>2.5</v>
      </c>
      <c r="AA31" t="s">
        <v>212</v>
      </c>
      <c r="AB31">
        <v>4.0999999999999996</v>
      </c>
      <c r="AC31" t="s">
        <v>64</v>
      </c>
      <c r="AD31">
        <v>3000</v>
      </c>
      <c r="AE31">
        <v>105</v>
      </c>
      <c r="AF31" t="s">
        <v>65</v>
      </c>
      <c r="AK31">
        <v>8413919080</v>
      </c>
      <c r="AN31">
        <v>8.31</v>
      </c>
      <c r="AO31">
        <v>6.75</v>
      </c>
      <c r="AQ31">
        <v>7.51</v>
      </c>
      <c r="AR31">
        <v>5.95</v>
      </c>
    </row>
    <row r="32" spans="1:44">
      <c r="A32" t="s">
        <v>54</v>
      </c>
      <c r="B32" t="s">
        <v>215</v>
      </c>
      <c r="C32" t="s">
        <v>216</v>
      </c>
      <c r="D32" t="s">
        <v>217</v>
      </c>
      <c r="E32" t="s">
        <v>218</v>
      </c>
      <c r="F32" s="1">
        <v>3.45</v>
      </c>
      <c r="H32" s="1">
        <v>3</v>
      </c>
      <c r="K32" t="s">
        <v>57</v>
      </c>
      <c r="L32">
        <v>0.19</v>
      </c>
      <c r="O32">
        <f t="shared" si="2"/>
        <v>3</v>
      </c>
      <c r="P32" t="s">
        <v>58</v>
      </c>
      <c r="Q32">
        <v>3</v>
      </c>
      <c r="R32" s="42">
        <v>42879</v>
      </c>
      <c r="S32">
        <v>28</v>
      </c>
      <c r="V32" t="str">
        <f t="shared" si="3"/>
        <v>Jerry Floyd</v>
      </c>
      <c r="X32" t="s">
        <v>219</v>
      </c>
      <c r="Y32" t="s">
        <v>220</v>
      </c>
      <c r="AD32">
        <v>3000</v>
      </c>
      <c r="AE32">
        <v>70</v>
      </c>
      <c r="AF32" t="s">
        <v>81</v>
      </c>
      <c r="AK32">
        <v>8413919080</v>
      </c>
      <c r="AN32">
        <v>6.14</v>
      </c>
      <c r="AO32">
        <v>4.87</v>
      </c>
      <c r="AQ32">
        <v>5.85</v>
      </c>
      <c r="AR32">
        <v>4.6399999999999997</v>
      </c>
    </row>
    <row r="33" spans="1:44">
      <c r="A33" t="s">
        <v>54</v>
      </c>
      <c r="B33" t="s">
        <v>221</v>
      </c>
      <c r="C33">
        <v>13379</v>
      </c>
      <c r="D33" t="s">
        <v>70</v>
      </c>
      <c r="E33" t="s">
        <v>222</v>
      </c>
      <c r="F33" s="1">
        <v>6.19</v>
      </c>
      <c r="H33" s="1">
        <v>5.38</v>
      </c>
      <c r="K33" t="s">
        <v>57</v>
      </c>
      <c r="L33">
        <v>0.39</v>
      </c>
      <c r="O33">
        <f t="shared" si="2"/>
        <v>5.38</v>
      </c>
      <c r="P33" t="s">
        <v>58</v>
      </c>
      <c r="Q33">
        <v>3</v>
      </c>
      <c r="R33" s="42">
        <v>42879</v>
      </c>
      <c r="S33">
        <v>28</v>
      </c>
      <c r="U33">
        <v>0.83499999999999996</v>
      </c>
      <c r="V33" t="str">
        <f t="shared" si="3"/>
        <v>Jerry Floyd</v>
      </c>
      <c r="X33" t="s">
        <v>223</v>
      </c>
      <c r="Y33" t="s">
        <v>224</v>
      </c>
      <c r="AC33" t="s">
        <v>80</v>
      </c>
      <c r="AD33">
        <v>3000</v>
      </c>
      <c r="AE33">
        <v>70</v>
      </c>
      <c r="AF33" t="s">
        <v>81</v>
      </c>
      <c r="AG33">
        <v>60893</v>
      </c>
      <c r="AH33" t="s">
        <v>121</v>
      </c>
      <c r="AK33">
        <v>8413919080</v>
      </c>
      <c r="AN33">
        <v>447.49</v>
      </c>
      <c r="AO33">
        <v>376.04</v>
      </c>
      <c r="AP33">
        <v>39904</v>
      </c>
      <c r="AQ33">
        <v>475.58</v>
      </c>
      <c r="AR33">
        <v>405.28</v>
      </c>
    </row>
    <row r="34" spans="1:44">
      <c r="A34" t="s">
        <v>54</v>
      </c>
      <c r="B34">
        <v>301771</v>
      </c>
      <c r="C34">
        <v>301771</v>
      </c>
      <c r="D34" t="s">
        <v>64</v>
      </c>
      <c r="E34" t="s">
        <v>225</v>
      </c>
      <c r="F34" s="1">
        <v>3.44</v>
      </c>
      <c r="H34" s="1">
        <v>2.99</v>
      </c>
      <c r="K34" t="s">
        <v>57</v>
      </c>
      <c r="L34">
        <v>0.14000000000000001</v>
      </c>
      <c r="O34">
        <f t="shared" si="2"/>
        <v>2.99</v>
      </c>
      <c r="P34" t="s">
        <v>58</v>
      </c>
      <c r="Q34">
        <v>1</v>
      </c>
      <c r="R34" s="42">
        <v>42879</v>
      </c>
      <c r="S34">
        <v>27</v>
      </c>
      <c r="T34">
        <v>0.14000000000000001</v>
      </c>
      <c r="U34">
        <v>0.35</v>
      </c>
      <c r="V34" t="str">
        <f t="shared" si="3"/>
        <v>Jerry Floyd</v>
      </c>
      <c r="X34" t="s">
        <v>226</v>
      </c>
      <c r="Y34" t="s">
        <v>227</v>
      </c>
      <c r="Z34">
        <v>1</v>
      </c>
      <c r="AA34" t="s">
        <v>228</v>
      </c>
      <c r="AB34">
        <v>1</v>
      </c>
      <c r="AC34" t="s">
        <v>64</v>
      </c>
      <c r="AD34">
        <v>5000</v>
      </c>
      <c r="AE34">
        <v>70</v>
      </c>
      <c r="AF34" t="s">
        <v>81</v>
      </c>
      <c r="AK34">
        <v>8413919080</v>
      </c>
      <c r="AN34">
        <v>210.24</v>
      </c>
      <c r="AO34">
        <v>175.2</v>
      </c>
      <c r="AQ34">
        <v>200.23</v>
      </c>
      <c r="AR34">
        <v>166.86</v>
      </c>
    </row>
    <row r="35" spans="1:44">
      <c r="A35" t="s">
        <v>54</v>
      </c>
      <c r="B35">
        <v>58331</v>
      </c>
      <c r="C35">
        <v>58331</v>
      </c>
      <c r="D35" t="s">
        <v>121</v>
      </c>
      <c r="E35" t="s">
        <v>229</v>
      </c>
      <c r="F35" s="1">
        <v>17.190000000000001</v>
      </c>
      <c r="H35" s="1">
        <v>14.95</v>
      </c>
      <c r="K35" t="s">
        <v>191</v>
      </c>
      <c r="L35">
        <v>4.16</v>
      </c>
      <c r="P35" t="s">
        <v>58</v>
      </c>
      <c r="Q35">
        <v>4</v>
      </c>
      <c r="R35" s="42">
        <v>42879</v>
      </c>
      <c r="S35">
        <v>27</v>
      </c>
      <c r="U35" t="s">
        <v>230</v>
      </c>
      <c r="V35" t="s">
        <v>87</v>
      </c>
      <c r="X35" t="s">
        <v>231</v>
      </c>
      <c r="Y35" t="s">
        <v>232</v>
      </c>
      <c r="Z35">
        <v>11.75</v>
      </c>
      <c r="AA35" t="s">
        <v>233</v>
      </c>
      <c r="AB35">
        <v>3.2</v>
      </c>
      <c r="AC35" t="s">
        <v>69</v>
      </c>
      <c r="AD35">
        <v>500</v>
      </c>
      <c r="AE35">
        <v>112</v>
      </c>
      <c r="AF35" t="s">
        <v>65</v>
      </c>
      <c r="AK35">
        <v>8413919080</v>
      </c>
      <c r="AN35">
        <v>5.4</v>
      </c>
      <c r="AO35">
        <v>4.32</v>
      </c>
      <c r="AP35">
        <v>40030</v>
      </c>
      <c r="AQ35">
        <v>14.97</v>
      </c>
      <c r="AR35">
        <v>12.08</v>
      </c>
    </row>
    <row r="36" spans="1:44">
      <c r="A36" t="s">
        <v>54</v>
      </c>
      <c r="B36">
        <v>69318</v>
      </c>
      <c r="C36">
        <v>69318</v>
      </c>
      <c r="D36" t="s">
        <v>69</v>
      </c>
      <c r="E36" t="s">
        <v>234</v>
      </c>
      <c r="F36" s="1">
        <v>17.47</v>
      </c>
      <c r="H36" s="1">
        <v>15.19</v>
      </c>
      <c r="K36" t="s">
        <v>57</v>
      </c>
      <c r="L36">
        <v>0.97</v>
      </c>
      <c r="O36">
        <f t="shared" ref="O36:O44" si="4">IF(L36&lt;0,ROUND(I36+3.46*ABS(L36),2),H36)</f>
        <v>15.19</v>
      </c>
      <c r="P36" t="s">
        <v>58</v>
      </c>
      <c r="Q36">
        <v>1</v>
      </c>
      <c r="R36" s="42">
        <v>42879</v>
      </c>
      <c r="S36">
        <v>26</v>
      </c>
      <c r="T36">
        <v>0.97</v>
      </c>
      <c r="U36">
        <v>1.5149999999999999</v>
      </c>
      <c r="V36" t="str">
        <f>IF(LEFT(E36,3)="SLV","Harmony Romo", "Jerry Floyd")</f>
        <v>Jerry Floyd</v>
      </c>
      <c r="X36" t="s">
        <v>235</v>
      </c>
      <c r="Y36" t="s">
        <v>236</v>
      </c>
      <c r="Z36">
        <v>2.75</v>
      </c>
      <c r="AA36" t="s">
        <v>237</v>
      </c>
      <c r="AB36">
        <v>4.0999999999999996</v>
      </c>
      <c r="AC36" t="s">
        <v>64</v>
      </c>
      <c r="AD36">
        <v>1000</v>
      </c>
      <c r="AE36">
        <v>112</v>
      </c>
      <c r="AF36" t="s">
        <v>65</v>
      </c>
      <c r="AK36">
        <v>8413919080</v>
      </c>
      <c r="AN36">
        <v>16.13</v>
      </c>
      <c r="AO36">
        <v>11.95</v>
      </c>
      <c r="AP36">
        <v>39904</v>
      </c>
      <c r="AQ36">
        <v>20.38</v>
      </c>
      <c r="AR36">
        <v>14.94</v>
      </c>
    </row>
    <row r="37" spans="1:44">
      <c r="A37" t="s">
        <v>54</v>
      </c>
      <c r="B37">
        <v>61135</v>
      </c>
      <c r="C37">
        <v>61135</v>
      </c>
      <c r="D37" t="s">
        <v>69</v>
      </c>
      <c r="E37" t="s">
        <v>238</v>
      </c>
      <c r="F37" s="1">
        <v>20.14</v>
      </c>
      <c r="H37" s="1">
        <v>17.510000000000002</v>
      </c>
      <c r="K37" t="s">
        <v>57</v>
      </c>
      <c r="L37">
        <v>1.17</v>
      </c>
      <c r="O37">
        <f t="shared" si="4"/>
        <v>17.510000000000002</v>
      </c>
      <c r="P37" t="s">
        <v>58</v>
      </c>
      <c r="Q37">
        <v>3</v>
      </c>
      <c r="R37" s="42">
        <v>42676</v>
      </c>
      <c r="S37">
        <v>25</v>
      </c>
      <c r="U37" t="s">
        <v>239</v>
      </c>
      <c r="V37" t="str">
        <f>IF(LEFT(E37,3)="SLV","Harmony Romo", "Jerry Floyd")</f>
        <v>Jerry Floyd</v>
      </c>
      <c r="X37" t="s">
        <v>240</v>
      </c>
      <c r="Y37" t="s">
        <v>241</v>
      </c>
      <c r="Z37">
        <v>2.5</v>
      </c>
      <c r="AA37" t="s">
        <v>242</v>
      </c>
      <c r="AB37">
        <v>1</v>
      </c>
      <c r="AC37" t="s">
        <v>64</v>
      </c>
      <c r="AD37">
        <v>100</v>
      </c>
      <c r="AE37">
        <v>77</v>
      </c>
      <c r="AF37" t="s">
        <v>65</v>
      </c>
      <c r="AK37">
        <v>8413919080</v>
      </c>
      <c r="AM37">
        <v>13.49</v>
      </c>
      <c r="AN37">
        <v>17.41</v>
      </c>
      <c r="AO37">
        <v>14.03</v>
      </c>
      <c r="AP37">
        <v>39814</v>
      </c>
      <c r="AQ37">
        <v>19.78</v>
      </c>
      <c r="AR37">
        <v>16.559999999999999</v>
      </c>
    </row>
    <row r="38" spans="1:44">
      <c r="A38" t="s">
        <v>54</v>
      </c>
      <c r="B38">
        <v>69321</v>
      </c>
      <c r="C38">
        <v>69321</v>
      </c>
      <c r="D38" t="s">
        <v>110</v>
      </c>
      <c r="E38" t="s">
        <v>243</v>
      </c>
      <c r="F38" s="1">
        <v>29.76</v>
      </c>
      <c r="H38" s="1">
        <v>25.88</v>
      </c>
      <c r="K38" t="s">
        <v>57</v>
      </c>
      <c r="L38">
        <v>2.82</v>
      </c>
      <c r="O38">
        <f t="shared" si="4"/>
        <v>25.88</v>
      </c>
      <c r="P38" t="s">
        <v>58</v>
      </c>
      <c r="Q38">
        <v>1</v>
      </c>
      <c r="R38" s="42">
        <v>42879</v>
      </c>
      <c r="S38">
        <v>25</v>
      </c>
      <c r="T38">
        <v>2.82</v>
      </c>
      <c r="U38">
        <v>3.85</v>
      </c>
      <c r="V38" t="str">
        <f>IF(LEFT(E38,3)="SLV","Harmony Romo", "Jerry Floyd")</f>
        <v>Jerry Floyd</v>
      </c>
      <c r="X38" t="s">
        <v>244</v>
      </c>
      <c r="Y38" t="s">
        <v>245</v>
      </c>
      <c r="Z38">
        <v>2.5</v>
      </c>
      <c r="AA38" t="s">
        <v>246</v>
      </c>
      <c r="AB38">
        <v>4.0999999999999996</v>
      </c>
      <c r="AC38" t="s">
        <v>64</v>
      </c>
      <c r="AD38">
        <v>2000</v>
      </c>
      <c r="AE38">
        <v>105</v>
      </c>
      <c r="AF38" t="s">
        <v>65</v>
      </c>
      <c r="AG38">
        <v>63361</v>
      </c>
      <c r="AK38">
        <v>8413919080</v>
      </c>
      <c r="AN38">
        <v>53.98</v>
      </c>
      <c r="AO38">
        <v>44.98</v>
      </c>
      <c r="AP38">
        <v>40026</v>
      </c>
      <c r="AQ38">
        <v>49.98</v>
      </c>
      <c r="AR38">
        <v>41.65</v>
      </c>
    </row>
    <row r="39" spans="1:44">
      <c r="A39" t="s">
        <v>54</v>
      </c>
      <c r="B39">
        <v>61049</v>
      </c>
      <c r="C39">
        <v>61049</v>
      </c>
      <c r="D39" t="s">
        <v>110</v>
      </c>
      <c r="E39" t="s">
        <v>247</v>
      </c>
      <c r="F39" s="1">
        <v>9</v>
      </c>
      <c r="H39" s="1">
        <v>7.83</v>
      </c>
      <c r="K39" t="s">
        <v>57</v>
      </c>
      <c r="L39">
        <v>0.34</v>
      </c>
      <c r="O39">
        <f t="shared" si="4"/>
        <v>7.83</v>
      </c>
      <c r="P39" t="s">
        <v>58</v>
      </c>
      <c r="Q39">
        <v>3</v>
      </c>
      <c r="R39" s="42">
        <v>42879</v>
      </c>
      <c r="S39">
        <v>24</v>
      </c>
      <c r="U39">
        <v>0.46500000000000002</v>
      </c>
      <c r="V39" t="str">
        <f>IF(LEFT(E39,3)="SLV","Harmony Romo", "Jerry Floyd")</f>
        <v>Jerry Floyd</v>
      </c>
      <c r="X39" t="s">
        <v>248</v>
      </c>
      <c r="Y39" t="s">
        <v>249</v>
      </c>
      <c r="Z39">
        <v>2.5</v>
      </c>
      <c r="AA39" t="s">
        <v>250</v>
      </c>
      <c r="AB39">
        <v>1</v>
      </c>
      <c r="AC39" t="s">
        <v>64</v>
      </c>
      <c r="AD39">
        <v>300</v>
      </c>
      <c r="AE39">
        <v>77</v>
      </c>
      <c r="AF39" t="s">
        <v>65</v>
      </c>
      <c r="AG39">
        <v>306018</v>
      </c>
      <c r="AK39">
        <v>8413919080</v>
      </c>
      <c r="AN39">
        <v>29.98</v>
      </c>
      <c r="AO39">
        <v>24.6</v>
      </c>
      <c r="AP39">
        <v>40026</v>
      </c>
      <c r="AQ39">
        <v>29.08</v>
      </c>
      <c r="AR39">
        <v>23.45</v>
      </c>
    </row>
    <row r="40" spans="1:44">
      <c r="A40" t="s">
        <v>54</v>
      </c>
      <c r="B40">
        <v>61132</v>
      </c>
      <c r="C40">
        <v>61132</v>
      </c>
      <c r="D40" t="s">
        <v>69</v>
      </c>
      <c r="E40" t="s">
        <v>251</v>
      </c>
      <c r="F40" s="1">
        <v>16.329999999999998</v>
      </c>
      <c r="H40" s="1">
        <v>14.2</v>
      </c>
      <c r="K40" t="s">
        <v>57</v>
      </c>
      <c r="L40">
        <v>0.8</v>
      </c>
      <c r="O40">
        <f t="shared" si="4"/>
        <v>14.2</v>
      </c>
      <c r="P40" t="s">
        <v>58</v>
      </c>
      <c r="Q40">
        <v>3</v>
      </c>
      <c r="R40" s="42">
        <v>42879</v>
      </c>
      <c r="S40">
        <v>22</v>
      </c>
      <c r="U40">
        <v>1.19</v>
      </c>
      <c r="V40" t="str">
        <f>IF(LEFT(E40,3)="SLV","Harmony Romo", "Jerry Floyd")</f>
        <v>Jerry Floyd</v>
      </c>
      <c r="X40" t="s">
        <v>252</v>
      </c>
      <c r="Y40" t="s">
        <v>253</v>
      </c>
      <c r="Z40">
        <v>2.5</v>
      </c>
      <c r="AA40" t="s">
        <v>254</v>
      </c>
      <c r="AB40">
        <v>1</v>
      </c>
      <c r="AC40" t="s">
        <v>64</v>
      </c>
      <c r="AD40">
        <v>300</v>
      </c>
      <c r="AE40">
        <v>77</v>
      </c>
      <c r="AF40" t="s">
        <v>65</v>
      </c>
      <c r="AG40">
        <v>305615</v>
      </c>
      <c r="AH40" t="s">
        <v>64</v>
      </c>
      <c r="AK40">
        <v>8413919080</v>
      </c>
      <c r="AN40">
        <v>58.14</v>
      </c>
      <c r="AO40">
        <v>48.05</v>
      </c>
      <c r="AP40">
        <v>40087</v>
      </c>
      <c r="AQ40">
        <v>51.55</v>
      </c>
      <c r="AR40">
        <v>42.96</v>
      </c>
    </row>
    <row r="41" spans="1:44">
      <c r="A41" t="s">
        <v>54</v>
      </c>
      <c r="B41" t="s">
        <v>255</v>
      </c>
      <c r="C41">
        <v>813</v>
      </c>
      <c r="D41" t="s">
        <v>217</v>
      </c>
      <c r="E41" t="s">
        <v>256</v>
      </c>
      <c r="F41" s="1">
        <v>4.53</v>
      </c>
      <c r="H41" s="1">
        <v>3.94</v>
      </c>
      <c r="K41" t="s">
        <v>57</v>
      </c>
      <c r="L41">
        <v>0.1</v>
      </c>
      <c r="O41">
        <f t="shared" si="4"/>
        <v>3.94</v>
      </c>
      <c r="P41" t="s">
        <v>58</v>
      </c>
      <c r="Q41">
        <v>3</v>
      </c>
      <c r="R41" s="42">
        <v>42879</v>
      </c>
      <c r="S41">
        <v>22</v>
      </c>
      <c r="U41" t="s">
        <v>257</v>
      </c>
      <c r="V41" t="s">
        <v>186</v>
      </c>
      <c r="X41" t="s">
        <v>258</v>
      </c>
      <c r="Y41" t="s">
        <v>259</v>
      </c>
      <c r="Z41">
        <v>1.5</v>
      </c>
      <c r="AA41" t="s">
        <v>260</v>
      </c>
      <c r="AB41">
        <v>1</v>
      </c>
      <c r="AC41" t="s">
        <v>64</v>
      </c>
      <c r="AD41">
        <v>500</v>
      </c>
      <c r="AE41">
        <v>84</v>
      </c>
      <c r="AF41" t="s">
        <v>65</v>
      </c>
      <c r="AK41">
        <v>8413919080</v>
      </c>
      <c r="AM41">
        <v>8.2200000000000006</v>
      </c>
      <c r="AN41">
        <v>10.43</v>
      </c>
      <c r="AO41">
        <v>8.42</v>
      </c>
      <c r="AP41">
        <v>39814</v>
      </c>
      <c r="AQ41">
        <v>11.28</v>
      </c>
      <c r="AR41">
        <v>9.2799999999999994</v>
      </c>
    </row>
    <row r="42" spans="1:44">
      <c r="A42" t="s">
        <v>54</v>
      </c>
      <c r="B42" t="s">
        <v>261</v>
      </c>
      <c r="C42">
        <v>815</v>
      </c>
      <c r="D42" t="s">
        <v>96</v>
      </c>
      <c r="E42" t="s">
        <v>262</v>
      </c>
      <c r="F42" s="1">
        <v>8.4600000000000009</v>
      </c>
      <c r="H42" s="1">
        <v>7.36</v>
      </c>
      <c r="K42" t="s">
        <v>57</v>
      </c>
      <c r="L42">
        <v>0.55000000000000004</v>
      </c>
      <c r="O42">
        <f t="shared" si="4"/>
        <v>7.36</v>
      </c>
      <c r="P42" t="s">
        <v>58</v>
      </c>
      <c r="Q42">
        <v>3</v>
      </c>
      <c r="R42" s="42">
        <v>42879</v>
      </c>
      <c r="S42">
        <v>21</v>
      </c>
      <c r="U42" t="s">
        <v>263</v>
      </c>
      <c r="V42" t="s">
        <v>186</v>
      </c>
      <c r="X42" t="s">
        <v>264</v>
      </c>
      <c r="Y42" t="s">
        <v>265</v>
      </c>
      <c r="Z42">
        <v>1.9</v>
      </c>
      <c r="AA42" t="s">
        <v>266</v>
      </c>
      <c r="AB42">
        <v>1</v>
      </c>
      <c r="AC42" t="s">
        <v>64</v>
      </c>
      <c r="AD42">
        <v>500</v>
      </c>
      <c r="AE42">
        <v>84</v>
      </c>
      <c r="AF42" t="s">
        <v>65</v>
      </c>
      <c r="AG42">
        <v>304362</v>
      </c>
      <c r="AH42" t="s">
        <v>69</v>
      </c>
      <c r="AI42">
        <v>304745</v>
      </c>
      <c r="AJ42" t="s">
        <v>69</v>
      </c>
      <c r="AK42">
        <v>8413919080</v>
      </c>
      <c r="AM42">
        <v>89.76</v>
      </c>
      <c r="AN42">
        <v>115.99</v>
      </c>
      <c r="AO42">
        <v>96.43</v>
      </c>
      <c r="AP42">
        <v>39814</v>
      </c>
      <c r="AQ42">
        <v>147.99</v>
      </c>
      <c r="AR42">
        <v>130.22999999999999</v>
      </c>
    </row>
    <row r="43" spans="1:44">
      <c r="A43" t="s">
        <v>54</v>
      </c>
      <c r="B43">
        <v>301628</v>
      </c>
      <c r="C43">
        <v>301628</v>
      </c>
      <c r="D43" t="s">
        <v>64</v>
      </c>
      <c r="E43" t="s">
        <v>267</v>
      </c>
      <c r="F43" s="1">
        <v>14.42</v>
      </c>
      <c r="H43" s="1">
        <v>12.54</v>
      </c>
      <c r="K43" t="s">
        <v>57</v>
      </c>
      <c r="L43">
        <v>0.60499999999999998</v>
      </c>
      <c r="O43">
        <f t="shared" si="4"/>
        <v>12.54</v>
      </c>
      <c r="P43" t="s">
        <v>58</v>
      </c>
      <c r="Q43">
        <v>3</v>
      </c>
      <c r="R43" s="42">
        <v>42879</v>
      </c>
      <c r="S43">
        <v>20</v>
      </c>
      <c r="U43">
        <v>1.18</v>
      </c>
      <c r="V43" t="str">
        <f>IF(LEFT(E43,3)="SLV","Harmony Romo", "Jerry Floyd")</f>
        <v>Jerry Floyd</v>
      </c>
      <c r="X43" t="s">
        <v>268</v>
      </c>
      <c r="Y43" t="s">
        <v>269</v>
      </c>
      <c r="Z43">
        <v>2.5</v>
      </c>
      <c r="AA43" t="s">
        <v>270</v>
      </c>
      <c r="AB43">
        <v>1</v>
      </c>
      <c r="AC43" t="s">
        <v>69</v>
      </c>
      <c r="AD43">
        <v>600</v>
      </c>
      <c r="AE43">
        <v>77</v>
      </c>
      <c r="AF43" t="s">
        <v>81</v>
      </c>
      <c r="AG43">
        <v>304360</v>
      </c>
      <c r="AH43" t="s">
        <v>69</v>
      </c>
      <c r="AI43">
        <v>304620</v>
      </c>
      <c r="AJ43" t="s">
        <v>69</v>
      </c>
      <c r="AK43">
        <v>8413919080</v>
      </c>
      <c r="AM43">
        <v>63.27</v>
      </c>
      <c r="AN43">
        <v>79.010000000000005</v>
      </c>
      <c r="AO43">
        <v>64.709999999999994</v>
      </c>
      <c r="AP43">
        <v>39814</v>
      </c>
      <c r="AQ43">
        <v>84.71</v>
      </c>
      <c r="AR43">
        <v>70.739999999999995</v>
      </c>
    </row>
    <row r="44" spans="1:44">
      <c r="A44" t="s">
        <v>54</v>
      </c>
      <c r="B44" t="s">
        <v>271</v>
      </c>
      <c r="C44">
        <v>813</v>
      </c>
      <c r="D44" t="s">
        <v>217</v>
      </c>
      <c r="E44" t="s">
        <v>272</v>
      </c>
      <c r="F44" s="1">
        <v>5.16</v>
      </c>
      <c r="H44" s="1">
        <v>4.49</v>
      </c>
      <c r="K44" t="s">
        <v>57</v>
      </c>
      <c r="L44">
        <v>0.15</v>
      </c>
      <c r="O44">
        <f t="shared" si="4"/>
        <v>4.49</v>
      </c>
      <c r="P44" t="s">
        <v>58</v>
      </c>
      <c r="Q44">
        <v>3</v>
      </c>
      <c r="R44" s="42">
        <v>42879</v>
      </c>
      <c r="S44">
        <v>20</v>
      </c>
      <c r="U44" t="s">
        <v>257</v>
      </c>
      <c r="V44" t="s">
        <v>186</v>
      </c>
      <c r="X44" t="s">
        <v>273</v>
      </c>
      <c r="Y44" t="s">
        <v>259</v>
      </c>
      <c r="Z44">
        <v>1.5</v>
      </c>
      <c r="AA44" t="s">
        <v>274</v>
      </c>
      <c r="AB44">
        <v>1</v>
      </c>
      <c r="AC44" t="s">
        <v>64</v>
      </c>
      <c r="AD44">
        <v>1000</v>
      </c>
      <c r="AE44">
        <v>84</v>
      </c>
      <c r="AF44" t="s">
        <v>65</v>
      </c>
      <c r="AG44">
        <v>303804</v>
      </c>
      <c r="AH44" t="s">
        <v>69</v>
      </c>
      <c r="AI44">
        <v>303803</v>
      </c>
      <c r="AJ44">
        <v>1</v>
      </c>
      <c r="AK44">
        <v>8413919080</v>
      </c>
      <c r="AM44">
        <v>26.18</v>
      </c>
      <c r="AN44">
        <v>34.049999999999997</v>
      </c>
      <c r="AO44">
        <v>28.06</v>
      </c>
      <c r="AP44">
        <v>39814</v>
      </c>
      <c r="AQ44">
        <v>43.2</v>
      </c>
      <c r="AR44">
        <v>36.909999999999997</v>
      </c>
    </row>
    <row r="45" spans="1:44">
      <c r="A45" t="s">
        <v>54</v>
      </c>
      <c r="B45">
        <v>302336</v>
      </c>
      <c r="C45">
        <v>302336</v>
      </c>
      <c r="D45" t="s">
        <v>121</v>
      </c>
      <c r="E45" t="s">
        <v>275</v>
      </c>
      <c r="F45" s="1">
        <v>61.38</v>
      </c>
      <c r="H45" s="1">
        <v>53.37</v>
      </c>
      <c r="K45" t="s">
        <v>276</v>
      </c>
      <c r="L45">
        <v>2.84</v>
      </c>
      <c r="P45" t="s">
        <v>58</v>
      </c>
      <c r="Q45">
        <v>4</v>
      </c>
      <c r="R45" s="42">
        <v>42879</v>
      </c>
      <c r="S45">
        <v>19</v>
      </c>
      <c r="T45" t="s">
        <v>277</v>
      </c>
      <c r="U45">
        <v>3</v>
      </c>
      <c r="V45" t="str">
        <f t="shared" ref="V45:V50" si="5">IF(LEFT(E45,3)="SLV","Harmony Romo", "Jerry Floyd")</f>
        <v>Jerry Floyd</v>
      </c>
      <c r="X45" t="s">
        <v>278</v>
      </c>
      <c r="Y45" t="s">
        <v>279</v>
      </c>
      <c r="Z45">
        <v>3.8</v>
      </c>
      <c r="AA45" t="s">
        <v>280</v>
      </c>
      <c r="AB45">
        <v>4.0999999999999996</v>
      </c>
      <c r="AC45" t="s">
        <v>69</v>
      </c>
      <c r="AD45">
        <v>150</v>
      </c>
      <c r="AE45">
        <v>105</v>
      </c>
      <c r="AF45" t="s">
        <v>65</v>
      </c>
      <c r="AK45">
        <v>8413919080</v>
      </c>
      <c r="AN45">
        <v>2.52</v>
      </c>
      <c r="AO45">
        <v>2.0499999999999998</v>
      </c>
      <c r="AP45">
        <v>38950</v>
      </c>
      <c r="AQ45">
        <v>2.36</v>
      </c>
      <c r="AR45">
        <v>1.89</v>
      </c>
    </row>
    <row r="46" spans="1:44">
      <c r="A46" t="s">
        <v>54</v>
      </c>
      <c r="B46">
        <v>62171</v>
      </c>
      <c r="C46" t="s">
        <v>281</v>
      </c>
      <c r="D46" t="s">
        <v>69</v>
      </c>
      <c r="E46" t="s">
        <v>203</v>
      </c>
      <c r="F46" s="1">
        <v>2.69</v>
      </c>
      <c r="H46" s="1">
        <v>2.34</v>
      </c>
      <c r="K46" t="s">
        <v>57</v>
      </c>
      <c r="L46">
        <v>0.06</v>
      </c>
      <c r="O46">
        <f t="shared" ref="O46:O52" si="6">IF(L46&lt;0,ROUND(I46+3.46*ABS(L46),2),H46)</f>
        <v>2.34</v>
      </c>
      <c r="P46" t="s">
        <v>58</v>
      </c>
      <c r="Q46">
        <v>3</v>
      </c>
      <c r="R46" s="42">
        <v>42879</v>
      </c>
      <c r="S46">
        <v>19</v>
      </c>
      <c r="U46" t="s">
        <v>282</v>
      </c>
      <c r="V46" t="str">
        <f t="shared" si="5"/>
        <v>Harmony Romo</v>
      </c>
      <c r="X46" t="s">
        <v>283</v>
      </c>
      <c r="Y46" t="s">
        <v>205</v>
      </c>
      <c r="Z46">
        <v>1</v>
      </c>
      <c r="AA46" t="s">
        <v>284</v>
      </c>
      <c r="AB46">
        <v>1</v>
      </c>
      <c r="AC46" t="s">
        <v>64</v>
      </c>
      <c r="AD46">
        <v>3000</v>
      </c>
      <c r="AE46">
        <v>77</v>
      </c>
      <c r="AF46" t="s">
        <v>65</v>
      </c>
      <c r="AK46">
        <v>8483903000</v>
      </c>
      <c r="AN46">
        <v>2.5</v>
      </c>
      <c r="AO46">
        <v>2</v>
      </c>
      <c r="AP46">
        <v>38954</v>
      </c>
      <c r="AQ46">
        <v>2.38</v>
      </c>
      <c r="AR46">
        <v>1.9</v>
      </c>
    </row>
    <row r="47" spans="1:44">
      <c r="A47" t="s">
        <v>54</v>
      </c>
      <c r="B47">
        <v>65684</v>
      </c>
      <c r="C47">
        <v>65684</v>
      </c>
      <c r="D47" t="s">
        <v>69</v>
      </c>
      <c r="E47" t="s">
        <v>285</v>
      </c>
      <c r="F47" s="1">
        <v>5.08</v>
      </c>
      <c r="H47" s="1">
        <v>4.42</v>
      </c>
      <c r="K47" t="s">
        <v>57</v>
      </c>
      <c r="L47">
        <v>0.41</v>
      </c>
      <c r="O47">
        <f t="shared" si="6"/>
        <v>4.42</v>
      </c>
      <c r="P47" t="s">
        <v>58</v>
      </c>
      <c r="Q47">
        <v>1</v>
      </c>
      <c r="R47" s="42">
        <v>42676</v>
      </c>
      <c r="S47">
        <v>19</v>
      </c>
      <c r="T47">
        <v>0.41</v>
      </c>
      <c r="U47" t="s">
        <v>286</v>
      </c>
      <c r="V47" t="str">
        <f t="shared" si="5"/>
        <v>Jerry Floyd</v>
      </c>
      <c r="X47" t="s">
        <v>287</v>
      </c>
      <c r="Y47" t="s">
        <v>288</v>
      </c>
      <c r="Z47">
        <v>1</v>
      </c>
      <c r="AA47" t="s">
        <v>289</v>
      </c>
      <c r="AB47">
        <v>1</v>
      </c>
      <c r="AC47" t="s">
        <v>64</v>
      </c>
      <c r="AD47">
        <v>3000</v>
      </c>
      <c r="AE47">
        <v>70</v>
      </c>
      <c r="AF47" t="s">
        <v>81</v>
      </c>
      <c r="AK47">
        <v>8413919080</v>
      </c>
      <c r="AM47">
        <v>5.3</v>
      </c>
      <c r="AN47">
        <v>6.67</v>
      </c>
      <c r="AO47">
        <v>5.36</v>
      </c>
      <c r="AP47">
        <v>39814</v>
      </c>
      <c r="AQ47">
        <v>6.82</v>
      </c>
      <c r="AR47">
        <v>5.5306000000000006</v>
      </c>
    </row>
    <row r="48" spans="1:44">
      <c r="A48" t="s">
        <v>54</v>
      </c>
      <c r="B48">
        <v>65954</v>
      </c>
      <c r="C48">
        <v>65954</v>
      </c>
      <c r="D48" t="s">
        <v>69</v>
      </c>
      <c r="E48" t="s">
        <v>290</v>
      </c>
      <c r="F48" s="1">
        <v>3.81</v>
      </c>
      <c r="H48" s="1">
        <v>3.31</v>
      </c>
      <c r="K48" t="s">
        <v>57</v>
      </c>
      <c r="L48">
        <v>0.125</v>
      </c>
      <c r="O48">
        <f t="shared" si="6"/>
        <v>3.31</v>
      </c>
      <c r="P48" t="s">
        <v>58</v>
      </c>
      <c r="Q48">
        <v>1</v>
      </c>
      <c r="R48" s="42">
        <v>42676</v>
      </c>
      <c r="S48">
        <v>19</v>
      </c>
      <c r="T48">
        <v>0.125</v>
      </c>
      <c r="U48" t="s">
        <v>291</v>
      </c>
      <c r="V48" t="str">
        <f t="shared" si="5"/>
        <v>Jerry Floyd</v>
      </c>
      <c r="X48" t="s">
        <v>292</v>
      </c>
      <c r="Y48" t="s">
        <v>293</v>
      </c>
      <c r="Z48">
        <v>1</v>
      </c>
      <c r="AA48" t="s">
        <v>294</v>
      </c>
      <c r="AB48">
        <v>1</v>
      </c>
      <c r="AC48" t="s">
        <v>64</v>
      </c>
      <c r="AD48">
        <v>3000</v>
      </c>
      <c r="AE48">
        <v>70</v>
      </c>
      <c r="AF48" t="s">
        <v>81</v>
      </c>
      <c r="AK48">
        <v>8413919080</v>
      </c>
      <c r="AN48">
        <v>156.29</v>
      </c>
      <c r="AO48">
        <v>125.03</v>
      </c>
      <c r="AP48">
        <v>39904</v>
      </c>
      <c r="AQ48">
        <v>166.03</v>
      </c>
      <c r="AR48">
        <v>138.62</v>
      </c>
    </row>
    <row r="49" spans="1:44">
      <c r="A49" t="s">
        <v>54</v>
      </c>
      <c r="B49">
        <v>66420</v>
      </c>
      <c r="C49">
        <v>66420</v>
      </c>
      <c r="D49" t="s">
        <v>121</v>
      </c>
      <c r="E49" t="s">
        <v>295</v>
      </c>
      <c r="F49" s="1">
        <v>37.94</v>
      </c>
      <c r="H49" s="1">
        <v>32.99</v>
      </c>
      <c r="K49" t="s">
        <v>57</v>
      </c>
      <c r="L49">
        <v>3.59</v>
      </c>
      <c r="O49">
        <f t="shared" si="6"/>
        <v>32.99</v>
      </c>
      <c r="P49" t="s">
        <v>58</v>
      </c>
      <c r="Q49">
        <v>1</v>
      </c>
      <c r="R49" s="42">
        <v>42879</v>
      </c>
      <c r="S49">
        <v>19</v>
      </c>
      <c r="T49">
        <v>3.59</v>
      </c>
      <c r="U49" t="s">
        <v>296</v>
      </c>
      <c r="V49" t="str">
        <f t="shared" si="5"/>
        <v>Jerry Floyd</v>
      </c>
      <c r="X49" t="s">
        <v>297</v>
      </c>
      <c r="Y49" t="s">
        <v>298</v>
      </c>
      <c r="Z49">
        <v>3.5</v>
      </c>
      <c r="AA49" t="s">
        <v>299</v>
      </c>
      <c r="AB49">
        <v>4.0999999999999996</v>
      </c>
      <c r="AC49" t="s">
        <v>69</v>
      </c>
      <c r="AD49">
        <v>2000</v>
      </c>
      <c r="AE49">
        <v>105</v>
      </c>
      <c r="AF49" t="s">
        <v>65</v>
      </c>
      <c r="AK49">
        <v>8413919080</v>
      </c>
      <c r="AN49">
        <v>213.68</v>
      </c>
      <c r="AO49">
        <v>178.07</v>
      </c>
      <c r="AP49">
        <v>40087</v>
      </c>
      <c r="AQ49">
        <v>211.72</v>
      </c>
      <c r="AR49">
        <v>176.43</v>
      </c>
    </row>
    <row r="50" spans="1:44">
      <c r="A50" t="s">
        <v>54</v>
      </c>
      <c r="B50">
        <v>69315</v>
      </c>
      <c r="C50">
        <v>69315</v>
      </c>
      <c r="D50" t="s">
        <v>80</v>
      </c>
      <c r="E50" t="s">
        <v>300</v>
      </c>
      <c r="F50" s="1">
        <v>18.059999999999999</v>
      </c>
      <c r="H50" s="1">
        <v>15.7</v>
      </c>
      <c r="K50" t="s">
        <v>57</v>
      </c>
      <c r="L50">
        <v>1.03</v>
      </c>
      <c r="O50">
        <f t="shared" si="6"/>
        <v>15.7</v>
      </c>
      <c r="P50" t="s">
        <v>58</v>
      </c>
      <c r="Q50">
        <v>1</v>
      </c>
      <c r="R50" s="42">
        <v>42879</v>
      </c>
      <c r="S50">
        <v>19</v>
      </c>
      <c r="T50">
        <v>1.03</v>
      </c>
      <c r="U50">
        <v>1.56</v>
      </c>
      <c r="V50" t="str">
        <f t="shared" si="5"/>
        <v>Jerry Floyd</v>
      </c>
      <c r="X50" t="s">
        <v>301</v>
      </c>
      <c r="Y50" t="s">
        <v>302</v>
      </c>
      <c r="Z50">
        <v>2.75</v>
      </c>
      <c r="AA50" t="s">
        <v>303</v>
      </c>
      <c r="AB50">
        <v>4.0999999999999996</v>
      </c>
      <c r="AC50" t="s">
        <v>64</v>
      </c>
      <c r="AD50">
        <v>2000</v>
      </c>
      <c r="AE50">
        <v>105</v>
      </c>
      <c r="AF50" t="s">
        <v>65</v>
      </c>
      <c r="AK50">
        <v>8413919080</v>
      </c>
      <c r="AM50">
        <v>12.14</v>
      </c>
      <c r="AN50">
        <v>15.38</v>
      </c>
      <c r="AO50">
        <v>12.55</v>
      </c>
      <c r="AP50">
        <v>39814</v>
      </c>
      <c r="AQ50">
        <v>17.18</v>
      </c>
      <c r="AR50">
        <v>14.4369</v>
      </c>
    </row>
    <row r="51" spans="1:44">
      <c r="A51" t="s">
        <v>54</v>
      </c>
      <c r="B51" t="s">
        <v>304</v>
      </c>
      <c r="C51">
        <v>813</v>
      </c>
      <c r="D51" t="s">
        <v>217</v>
      </c>
      <c r="E51" t="s">
        <v>305</v>
      </c>
      <c r="F51" s="1">
        <v>3.7</v>
      </c>
      <c r="H51" s="1">
        <v>3.22</v>
      </c>
      <c r="K51" t="s">
        <v>57</v>
      </c>
      <c r="L51">
        <v>0.05</v>
      </c>
      <c r="O51">
        <f t="shared" si="6"/>
        <v>3.22</v>
      </c>
      <c r="P51" t="s">
        <v>58</v>
      </c>
      <c r="Q51">
        <v>3</v>
      </c>
      <c r="R51" s="42">
        <v>42879</v>
      </c>
      <c r="S51">
        <v>19</v>
      </c>
      <c r="U51" t="s">
        <v>306</v>
      </c>
      <c r="V51" t="s">
        <v>186</v>
      </c>
      <c r="X51" t="s">
        <v>307</v>
      </c>
      <c r="Y51" t="s">
        <v>259</v>
      </c>
      <c r="Z51">
        <v>5</v>
      </c>
      <c r="AA51" t="s">
        <v>260</v>
      </c>
      <c r="AB51">
        <v>1</v>
      </c>
      <c r="AC51" t="s">
        <v>64</v>
      </c>
      <c r="AD51">
        <v>1000</v>
      </c>
      <c r="AE51">
        <v>84</v>
      </c>
      <c r="AF51" t="s">
        <v>65</v>
      </c>
      <c r="AK51">
        <v>8413919080</v>
      </c>
      <c r="AN51">
        <v>101.43</v>
      </c>
      <c r="AO51">
        <v>83.83</v>
      </c>
      <c r="AP51">
        <v>39904</v>
      </c>
      <c r="AQ51">
        <v>109.34</v>
      </c>
      <c r="AR51">
        <v>90.78</v>
      </c>
    </row>
    <row r="52" spans="1:44">
      <c r="A52" t="s">
        <v>54</v>
      </c>
      <c r="B52" t="s">
        <v>308</v>
      </c>
      <c r="C52">
        <v>813</v>
      </c>
      <c r="D52" t="s">
        <v>217</v>
      </c>
      <c r="E52" t="s">
        <v>309</v>
      </c>
      <c r="F52" s="1">
        <v>7.84</v>
      </c>
      <c r="H52" s="1">
        <v>6.82</v>
      </c>
      <c r="K52" t="s">
        <v>57</v>
      </c>
      <c r="L52">
        <v>0.31</v>
      </c>
      <c r="O52">
        <f t="shared" si="6"/>
        <v>6.82</v>
      </c>
      <c r="P52" t="s">
        <v>58</v>
      </c>
      <c r="Q52">
        <v>3</v>
      </c>
      <c r="R52" s="42">
        <v>42879</v>
      </c>
      <c r="S52">
        <v>19</v>
      </c>
      <c r="U52" t="s">
        <v>310</v>
      </c>
      <c r="V52" t="s">
        <v>186</v>
      </c>
      <c r="X52" t="s">
        <v>311</v>
      </c>
      <c r="Y52" t="s">
        <v>312</v>
      </c>
      <c r="Z52">
        <v>1.5</v>
      </c>
      <c r="AA52" t="s">
        <v>313</v>
      </c>
      <c r="AB52">
        <v>1</v>
      </c>
      <c r="AC52" t="s">
        <v>64</v>
      </c>
      <c r="AD52">
        <v>500</v>
      </c>
      <c r="AE52">
        <v>84</v>
      </c>
      <c r="AF52" t="s">
        <v>65</v>
      </c>
      <c r="AK52">
        <v>8413919080</v>
      </c>
      <c r="AM52">
        <v>21.63</v>
      </c>
      <c r="AN52">
        <v>27.98</v>
      </c>
      <c r="AO52">
        <v>23.17</v>
      </c>
      <c r="AP52">
        <v>39814</v>
      </c>
      <c r="AQ52">
        <v>35.549999999999997</v>
      </c>
      <c r="AR52">
        <v>30.98</v>
      </c>
    </row>
    <row r="53" spans="1:44">
      <c r="A53" t="s">
        <v>54</v>
      </c>
      <c r="B53">
        <v>57731</v>
      </c>
      <c r="C53" t="s">
        <v>281</v>
      </c>
      <c r="D53" t="s">
        <v>69</v>
      </c>
      <c r="E53" t="s">
        <v>203</v>
      </c>
      <c r="F53" s="1">
        <v>2.5</v>
      </c>
      <c r="H53" s="1">
        <v>2.17</v>
      </c>
      <c r="K53" t="s">
        <v>57</v>
      </c>
      <c r="L53">
        <v>0.04</v>
      </c>
      <c r="O53">
        <v>2.04</v>
      </c>
      <c r="P53" t="s">
        <v>58</v>
      </c>
      <c r="Q53">
        <v>3</v>
      </c>
      <c r="R53" s="42">
        <v>42879</v>
      </c>
      <c r="S53">
        <v>18</v>
      </c>
      <c r="U53">
        <v>0.17</v>
      </c>
      <c r="V53" t="s">
        <v>186</v>
      </c>
      <c r="X53" t="s">
        <v>314</v>
      </c>
      <c r="Y53" t="s">
        <v>205</v>
      </c>
      <c r="Z53">
        <v>1</v>
      </c>
      <c r="AA53" t="s">
        <v>206</v>
      </c>
      <c r="AB53">
        <v>1</v>
      </c>
      <c r="AC53" t="s">
        <v>64</v>
      </c>
      <c r="AD53">
        <v>500</v>
      </c>
      <c r="AE53">
        <v>77</v>
      </c>
      <c r="AF53" t="s">
        <v>65</v>
      </c>
      <c r="AK53">
        <v>8483903000</v>
      </c>
      <c r="AM53">
        <v>5.28</v>
      </c>
      <c r="AN53">
        <v>6.67</v>
      </c>
      <c r="AO53">
        <v>5.3</v>
      </c>
      <c r="AP53">
        <v>39814</v>
      </c>
      <c r="AQ53">
        <v>6.59</v>
      </c>
      <c r="AR53">
        <v>5.2580200000000001</v>
      </c>
    </row>
    <row r="54" spans="1:44">
      <c r="A54" t="s">
        <v>54</v>
      </c>
      <c r="B54">
        <v>65053</v>
      </c>
      <c r="C54">
        <v>65053</v>
      </c>
      <c r="D54" t="s">
        <v>55</v>
      </c>
      <c r="E54" t="s">
        <v>315</v>
      </c>
      <c r="F54" s="1">
        <v>8.94</v>
      </c>
      <c r="H54" s="1">
        <v>7.77</v>
      </c>
      <c r="K54" t="s">
        <v>57</v>
      </c>
      <c r="L54">
        <v>0.97</v>
      </c>
      <c r="O54">
        <f t="shared" ref="O54:O66" si="7">IF(L54&lt;0,ROUND(I54+3.46*ABS(L54),2),H54)</f>
        <v>7.77</v>
      </c>
      <c r="P54" t="s">
        <v>58</v>
      </c>
      <c r="Q54">
        <v>3</v>
      </c>
      <c r="R54" s="42">
        <v>42879</v>
      </c>
      <c r="S54">
        <v>18</v>
      </c>
      <c r="U54" t="s">
        <v>316</v>
      </c>
      <c r="V54" t="str">
        <f>IF(LEFT(E54,3)="SLV","Harmony Romo", "Jerry Floyd")</f>
        <v>Jerry Floyd</v>
      </c>
      <c r="AD54">
        <v>2000</v>
      </c>
      <c r="AE54">
        <v>105</v>
      </c>
      <c r="AF54" t="s">
        <v>65</v>
      </c>
      <c r="AK54">
        <v>8413919080</v>
      </c>
      <c r="AM54">
        <v>3.18</v>
      </c>
      <c r="AN54">
        <v>4</v>
      </c>
      <c r="AO54">
        <v>3.2</v>
      </c>
      <c r="AP54">
        <v>39814</v>
      </c>
      <c r="AQ54">
        <v>3.95</v>
      </c>
      <c r="AR54">
        <v>3.1695799999999998</v>
      </c>
    </row>
    <row r="55" spans="1:44">
      <c r="A55" t="s">
        <v>54</v>
      </c>
      <c r="B55" t="s">
        <v>317</v>
      </c>
      <c r="C55">
        <v>813</v>
      </c>
      <c r="D55" t="s">
        <v>217</v>
      </c>
      <c r="E55" t="s">
        <v>318</v>
      </c>
      <c r="F55" s="1">
        <v>5.81</v>
      </c>
      <c r="H55" s="1">
        <v>5.05</v>
      </c>
      <c r="K55" t="s">
        <v>57</v>
      </c>
      <c r="L55">
        <v>0.19500000000000001</v>
      </c>
      <c r="O55">
        <f t="shared" si="7"/>
        <v>5.05</v>
      </c>
      <c r="P55" t="s">
        <v>58</v>
      </c>
      <c r="Q55">
        <v>3</v>
      </c>
      <c r="R55" s="42">
        <v>42879</v>
      </c>
      <c r="S55">
        <v>18</v>
      </c>
      <c r="U55" t="s">
        <v>319</v>
      </c>
      <c r="V55" t="s">
        <v>186</v>
      </c>
      <c r="X55" t="s">
        <v>320</v>
      </c>
      <c r="Y55" t="s">
        <v>259</v>
      </c>
      <c r="Z55">
        <v>1.5</v>
      </c>
      <c r="AA55" t="s">
        <v>313</v>
      </c>
      <c r="AB55">
        <v>1</v>
      </c>
      <c r="AC55" t="s">
        <v>64</v>
      </c>
      <c r="AD55">
        <v>1000</v>
      </c>
      <c r="AE55">
        <v>84</v>
      </c>
      <c r="AF55" t="s">
        <v>65</v>
      </c>
      <c r="AK55">
        <v>8413919080</v>
      </c>
      <c r="AM55">
        <v>6.6</v>
      </c>
      <c r="AN55">
        <v>8.41</v>
      </c>
      <c r="AO55">
        <v>6.74</v>
      </c>
      <c r="AP55">
        <v>39814</v>
      </c>
      <c r="AQ55">
        <v>8.91</v>
      </c>
      <c r="AR55">
        <v>7.31</v>
      </c>
    </row>
    <row r="56" spans="1:44">
      <c r="A56" t="s">
        <v>54</v>
      </c>
      <c r="B56" t="s">
        <v>321</v>
      </c>
      <c r="C56" t="s">
        <v>321</v>
      </c>
      <c r="D56" t="s">
        <v>80</v>
      </c>
      <c r="E56" t="s">
        <v>322</v>
      </c>
      <c r="F56" s="1">
        <v>8.18</v>
      </c>
      <c r="H56" s="1">
        <v>7.11</v>
      </c>
      <c r="K56" t="s">
        <v>57</v>
      </c>
      <c r="L56">
        <v>0.48</v>
      </c>
      <c r="O56">
        <f t="shared" si="7"/>
        <v>7.11</v>
      </c>
      <c r="P56" t="s">
        <v>58</v>
      </c>
      <c r="Q56">
        <v>3</v>
      </c>
      <c r="R56" s="42">
        <v>42879</v>
      </c>
      <c r="S56">
        <v>18</v>
      </c>
      <c r="U56">
        <v>1.077</v>
      </c>
      <c r="V56" t="str">
        <f t="shared" ref="V56:V62" si="8">IF(LEFT(E56,3)="SLV","Harmony Romo", "Jerry Floyd")</f>
        <v>Jerry Floyd</v>
      </c>
      <c r="X56" t="s">
        <v>323</v>
      </c>
      <c r="Y56" t="s">
        <v>324</v>
      </c>
      <c r="Z56">
        <v>1.4</v>
      </c>
      <c r="AA56" t="s">
        <v>325</v>
      </c>
      <c r="AB56">
        <v>1</v>
      </c>
      <c r="AC56" t="s">
        <v>64</v>
      </c>
      <c r="AD56">
        <v>5000</v>
      </c>
      <c r="AE56">
        <v>70</v>
      </c>
      <c r="AF56" t="s">
        <v>81</v>
      </c>
      <c r="AK56">
        <v>8413919080</v>
      </c>
      <c r="AN56">
        <v>25.71</v>
      </c>
      <c r="AO56">
        <v>20.57</v>
      </c>
      <c r="AP56">
        <v>39577</v>
      </c>
    </row>
    <row r="57" spans="1:44">
      <c r="A57" t="s">
        <v>54</v>
      </c>
      <c r="B57">
        <v>60641</v>
      </c>
      <c r="C57">
        <v>60641</v>
      </c>
      <c r="D57" t="s">
        <v>121</v>
      </c>
      <c r="E57" t="s">
        <v>326</v>
      </c>
      <c r="F57" s="1">
        <v>94.23</v>
      </c>
      <c r="H57" s="1">
        <v>81.94</v>
      </c>
      <c r="K57" t="s">
        <v>57</v>
      </c>
      <c r="L57">
        <v>7.9</v>
      </c>
      <c r="O57">
        <f t="shared" si="7"/>
        <v>81.94</v>
      </c>
      <c r="P57" t="s">
        <v>58</v>
      </c>
      <c r="Q57">
        <v>1</v>
      </c>
      <c r="R57" s="42">
        <v>42879</v>
      </c>
      <c r="S57">
        <v>17</v>
      </c>
      <c r="T57">
        <v>7.9</v>
      </c>
      <c r="U57" t="s">
        <v>327</v>
      </c>
      <c r="V57" t="str">
        <f t="shared" si="8"/>
        <v>Jerry Floyd</v>
      </c>
      <c r="X57" t="s">
        <v>328</v>
      </c>
      <c r="Y57" t="s">
        <v>329</v>
      </c>
      <c r="Z57">
        <v>6.5</v>
      </c>
      <c r="AA57" t="s">
        <v>330</v>
      </c>
      <c r="AB57">
        <v>10</v>
      </c>
      <c r="AC57" t="s">
        <v>64</v>
      </c>
      <c r="AD57">
        <v>800</v>
      </c>
      <c r="AE57">
        <v>112</v>
      </c>
      <c r="AF57" t="s">
        <v>65</v>
      </c>
      <c r="AK57">
        <v>8413919080</v>
      </c>
      <c r="AN57">
        <v>1.71</v>
      </c>
      <c r="AO57">
        <v>1.45</v>
      </c>
      <c r="AP57">
        <v>40057</v>
      </c>
      <c r="AQ57">
        <v>1.71</v>
      </c>
      <c r="AR57">
        <v>1.37</v>
      </c>
    </row>
    <row r="58" spans="1:44">
      <c r="A58" t="s">
        <v>54</v>
      </c>
      <c r="B58">
        <v>60798</v>
      </c>
      <c r="C58">
        <v>60798</v>
      </c>
      <c r="D58" t="s">
        <v>80</v>
      </c>
      <c r="E58" t="s">
        <v>331</v>
      </c>
      <c r="F58" s="1">
        <v>9.1199999999999992</v>
      </c>
      <c r="H58" s="1">
        <v>7.93</v>
      </c>
      <c r="K58" t="s">
        <v>57</v>
      </c>
      <c r="L58">
        <v>0.93500000000000005</v>
      </c>
      <c r="O58">
        <f t="shared" si="7"/>
        <v>7.93</v>
      </c>
      <c r="P58" t="s">
        <v>58</v>
      </c>
      <c r="Q58">
        <v>3</v>
      </c>
      <c r="R58" s="42">
        <v>42879</v>
      </c>
      <c r="S58">
        <v>17</v>
      </c>
      <c r="U58">
        <v>1.35</v>
      </c>
      <c r="V58" t="str">
        <f t="shared" si="8"/>
        <v>Jerry Floyd</v>
      </c>
      <c r="X58" t="s">
        <v>332</v>
      </c>
      <c r="Y58" t="s">
        <v>333</v>
      </c>
      <c r="Z58">
        <v>2</v>
      </c>
      <c r="AA58" t="s">
        <v>334</v>
      </c>
      <c r="AB58">
        <v>1</v>
      </c>
      <c r="AC58" t="s">
        <v>64</v>
      </c>
      <c r="AD58">
        <v>1000</v>
      </c>
      <c r="AE58">
        <v>105</v>
      </c>
      <c r="AF58" t="s">
        <v>65</v>
      </c>
      <c r="AK58">
        <v>8413919080</v>
      </c>
      <c r="AM58">
        <v>1.63</v>
      </c>
      <c r="AN58">
        <v>2.0499999999999998</v>
      </c>
      <c r="AO58">
        <v>1.65</v>
      </c>
      <c r="AP58">
        <v>39814</v>
      </c>
      <c r="AQ58">
        <v>2.0099999999999998</v>
      </c>
      <c r="AR58">
        <v>1.9606000000000001</v>
      </c>
    </row>
    <row r="59" spans="1:44">
      <c r="A59" t="s">
        <v>54</v>
      </c>
      <c r="B59">
        <v>62701</v>
      </c>
      <c r="C59">
        <v>62701</v>
      </c>
      <c r="D59" t="s">
        <v>69</v>
      </c>
      <c r="E59" t="s">
        <v>335</v>
      </c>
      <c r="F59" s="1">
        <v>33.96</v>
      </c>
      <c r="H59" s="1">
        <v>29.53</v>
      </c>
      <c r="K59" t="s">
        <v>57</v>
      </c>
      <c r="L59">
        <v>1.7</v>
      </c>
      <c r="O59">
        <f t="shared" si="7"/>
        <v>29.53</v>
      </c>
      <c r="P59" t="s">
        <v>58</v>
      </c>
      <c r="Q59">
        <v>3</v>
      </c>
      <c r="R59" s="42">
        <v>42879</v>
      </c>
      <c r="S59">
        <v>17</v>
      </c>
      <c r="U59" t="s">
        <v>336</v>
      </c>
      <c r="V59" t="str">
        <f t="shared" si="8"/>
        <v>Jerry Floyd</v>
      </c>
      <c r="X59" t="s">
        <v>337</v>
      </c>
      <c r="Y59" t="s">
        <v>338</v>
      </c>
      <c r="Z59">
        <v>15</v>
      </c>
      <c r="AA59" t="s">
        <v>339</v>
      </c>
      <c r="AB59">
        <v>1</v>
      </c>
      <c r="AC59" t="s">
        <v>64</v>
      </c>
      <c r="AD59">
        <v>100</v>
      </c>
      <c r="AE59">
        <v>77</v>
      </c>
      <c r="AF59" t="s">
        <v>65</v>
      </c>
      <c r="AK59">
        <v>8413919080</v>
      </c>
      <c r="AN59">
        <v>446.25</v>
      </c>
      <c r="AO59">
        <v>361.22</v>
      </c>
      <c r="AQ59">
        <v>425</v>
      </c>
      <c r="AR59">
        <v>344.02</v>
      </c>
    </row>
    <row r="60" spans="1:44">
      <c r="A60" t="s">
        <v>54</v>
      </c>
      <c r="B60">
        <v>62792</v>
      </c>
      <c r="C60" t="s">
        <v>202</v>
      </c>
      <c r="D60" t="s">
        <v>69</v>
      </c>
      <c r="E60" t="s">
        <v>203</v>
      </c>
      <c r="F60" s="1">
        <v>4.96</v>
      </c>
      <c r="H60" s="1">
        <v>4.3099999999999996</v>
      </c>
      <c r="K60" t="s">
        <v>57</v>
      </c>
      <c r="L60">
        <v>0.19</v>
      </c>
      <c r="O60">
        <f t="shared" si="7"/>
        <v>4.3099999999999996</v>
      </c>
      <c r="P60" t="s">
        <v>58</v>
      </c>
      <c r="Q60">
        <v>3</v>
      </c>
      <c r="R60" s="42">
        <v>42879</v>
      </c>
      <c r="S60">
        <v>17</v>
      </c>
      <c r="U60">
        <v>0.51</v>
      </c>
      <c r="V60" t="str">
        <f t="shared" si="8"/>
        <v>Harmony Romo</v>
      </c>
      <c r="X60" t="s">
        <v>340</v>
      </c>
      <c r="Y60" t="s">
        <v>341</v>
      </c>
      <c r="Z60">
        <v>1</v>
      </c>
      <c r="AA60" t="s">
        <v>342</v>
      </c>
      <c r="AB60">
        <v>1</v>
      </c>
      <c r="AC60" t="s">
        <v>64</v>
      </c>
      <c r="AD60">
        <v>1000</v>
      </c>
      <c r="AE60">
        <v>77</v>
      </c>
      <c r="AF60" t="s">
        <v>65</v>
      </c>
      <c r="AK60">
        <v>8483903000</v>
      </c>
      <c r="AM60">
        <v>19.010000000000002</v>
      </c>
      <c r="AN60">
        <v>24.6</v>
      </c>
      <c r="AO60">
        <v>19.68</v>
      </c>
      <c r="AP60">
        <v>39814</v>
      </c>
      <c r="AQ60">
        <v>28.8</v>
      </c>
      <c r="AR60">
        <v>23.26</v>
      </c>
    </row>
    <row r="61" spans="1:44">
      <c r="A61" t="s">
        <v>54</v>
      </c>
      <c r="B61" t="s">
        <v>343</v>
      </c>
      <c r="C61" t="s">
        <v>343</v>
      </c>
      <c r="D61" t="s">
        <v>64</v>
      </c>
      <c r="E61" t="s">
        <v>344</v>
      </c>
      <c r="F61" s="1">
        <v>9.9499999999999993</v>
      </c>
      <c r="H61" s="1">
        <v>8.65</v>
      </c>
      <c r="K61" t="s">
        <v>57</v>
      </c>
      <c r="L61">
        <v>0.45</v>
      </c>
      <c r="O61">
        <f t="shared" si="7"/>
        <v>8.65</v>
      </c>
      <c r="P61" t="s">
        <v>58</v>
      </c>
      <c r="Q61">
        <v>3</v>
      </c>
      <c r="R61" s="42">
        <v>42879</v>
      </c>
      <c r="S61">
        <v>17</v>
      </c>
      <c r="U61">
        <v>0.77249999999999996</v>
      </c>
      <c r="V61" t="str">
        <f t="shared" si="8"/>
        <v>Jerry Floyd</v>
      </c>
      <c r="X61" t="s">
        <v>345</v>
      </c>
      <c r="Y61" t="s">
        <v>346</v>
      </c>
      <c r="Z61">
        <v>2.5</v>
      </c>
      <c r="AA61" t="s">
        <v>347</v>
      </c>
      <c r="AB61">
        <v>1</v>
      </c>
      <c r="AC61" t="s">
        <v>64</v>
      </c>
      <c r="AD61">
        <v>300</v>
      </c>
      <c r="AE61">
        <v>77</v>
      </c>
      <c r="AF61" t="s">
        <v>65</v>
      </c>
      <c r="AK61">
        <v>8413919080</v>
      </c>
      <c r="AN61">
        <v>1.61</v>
      </c>
      <c r="AO61">
        <v>1.29</v>
      </c>
      <c r="AP61">
        <v>38761</v>
      </c>
      <c r="AQ61">
        <v>1.58</v>
      </c>
      <c r="AR61">
        <v>1.26</v>
      </c>
    </row>
    <row r="62" spans="1:44">
      <c r="A62" t="s">
        <v>54</v>
      </c>
      <c r="B62" t="s">
        <v>348</v>
      </c>
      <c r="C62">
        <v>2502</v>
      </c>
      <c r="D62" t="s">
        <v>349</v>
      </c>
      <c r="E62" t="s">
        <v>350</v>
      </c>
      <c r="F62" s="1">
        <v>20.16</v>
      </c>
      <c r="H62" s="1">
        <v>17.53</v>
      </c>
      <c r="K62" t="s">
        <v>57</v>
      </c>
      <c r="L62">
        <v>1.2749999999999999</v>
      </c>
      <c r="O62">
        <f t="shared" si="7"/>
        <v>17.53</v>
      </c>
      <c r="P62" t="s">
        <v>58</v>
      </c>
      <c r="Q62">
        <v>1</v>
      </c>
      <c r="R62" s="42">
        <v>42879</v>
      </c>
      <c r="S62">
        <v>17</v>
      </c>
      <c r="T62">
        <v>1.2749999999999999</v>
      </c>
      <c r="V62" t="str">
        <f t="shared" si="8"/>
        <v>Jerry Floyd</v>
      </c>
      <c r="X62" t="s">
        <v>351</v>
      </c>
      <c r="Y62" t="s">
        <v>352</v>
      </c>
      <c r="Z62">
        <v>2</v>
      </c>
      <c r="AA62" t="s">
        <v>353</v>
      </c>
      <c r="AB62">
        <v>4.0999999999999996</v>
      </c>
      <c r="AC62" t="s">
        <v>80</v>
      </c>
      <c r="AD62">
        <v>1000</v>
      </c>
      <c r="AE62">
        <v>70</v>
      </c>
      <c r="AF62" t="s">
        <v>81</v>
      </c>
      <c r="AK62">
        <v>8413919080</v>
      </c>
      <c r="AN62">
        <v>6.72</v>
      </c>
      <c r="AO62">
        <v>5.6</v>
      </c>
      <c r="AQ62">
        <v>5.99</v>
      </c>
      <c r="AR62">
        <v>4.87</v>
      </c>
    </row>
    <row r="63" spans="1:44">
      <c r="A63" t="s">
        <v>54</v>
      </c>
      <c r="B63" t="s">
        <v>354</v>
      </c>
      <c r="C63">
        <v>813</v>
      </c>
      <c r="D63" t="s">
        <v>217</v>
      </c>
      <c r="E63" t="s">
        <v>355</v>
      </c>
      <c r="F63" s="1">
        <v>4.17</v>
      </c>
      <c r="H63" s="1">
        <v>3.63</v>
      </c>
      <c r="K63" t="s">
        <v>57</v>
      </c>
      <c r="L63">
        <v>7.8E-2</v>
      </c>
      <c r="O63">
        <f t="shared" si="7"/>
        <v>3.63</v>
      </c>
      <c r="P63" t="s">
        <v>58</v>
      </c>
      <c r="Q63">
        <v>3</v>
      </c>
      <c r="R63" s="42">
        <v>42879</v>
      </c>
      <c r="S63">
        <v>17</v>
      </c>
      <c r="U63" t="s">
        <v>356</v>
      </c>
      <c r="V63" t="s">
        <v>186</v>
      </c>
      <c r="X63" t="s">
        <v>357</v>
      </c>
      <c r="Y63" t="s">
        <v>259</v>
      </c>
      <c r="Z63">
        <v>5</v>
      </c>
      <c r="AA63" t="s">
        <v>260</v>
      </c>
      <c r="AB63">
        <v>1</v>
      </c>
      <c r="AC63" t="s">
        <v>64</v>
      </c>
      <c r="AD63">
        <v>2000</v>
      </c>
      <c r="AE63">
        <v>84</v>
      </c>
      <c r="AF63" t="s">
        <v>65</v>
      </c>
      <c r="AK63">
        <v>8413919080</v>
      </c>
      <c r="AN63">
        <v>2.0299999999999998</v>
      </c>
      <c r="AO63">
        <v>1.7</v>
      </c>
      <c r="AQ63">
        <v>1.91</v>
      </c>
      <c r="AR63">
        <v>1.58</v>
      </c>
    </row>
    <row r="64" spans="1:44">
      <c r="A64" t="s">
        <v>54</v>
      </c>
      <c r="B64" t="s">
        <v>358</v>
      </c>
      <c r="C64">
        <v>813</v>
      </c>
      <c r="D64" t="s">
        <v>217</v>
      </c>
      <c r="E64" t="s">
        <v>359</v>
      </c>
      <c r="F64" s="1">
        <v>5.98</v>
      </c>
      <c r="H64" s="1">
        <v>5.2</v>
      </c>
      <c r="K64" t="s">
        <v>57</v>
      </c>
      <c r="L64">
        <v>0.215</v>
      </c>
      <c r="O64">
        <f t="shared" si="7"/>
        <v>5.2</v>
      </c>
      <c r="P64" t="s">
        <v>58</v>
      </c>
      <c r="Q64">
        <v>3</v>
      </c>
      <c r="R64" s="42">
        <v>42879</v>
      </c>
      <c r="S64">
        <v>17</v>
      </c>
      <c r="U64" t="s">
        <v>319</v>
      </c>
      <c r="V64" t="s">
        <v>186</v>
      </c>
      <c r="X64" t="s">
        <v>360</v>
      </c>
      <c r="Y64" t="s">
        <v>259</v>
      </c>
      <c r="Z64">
        <v>5</v>
      </c>
      <c r="AA64" t="s">
        <v>260</v>
      </c>
      <c r="AB64">
        <v>1</v>
      </c>
      <c r="AC64" t="s">
        <v>64</v>
      </c>
      <c r="AD64">
        <v>1000</v>
      </c>
      <c r="AE64">
        <v>84</v>
      </c>
      <c r="AF64" t="s">
        <v>65</v>
      </c>
      <c r="AK64">
        <v>8413919080</v>
      </c>
      <c r="AM64">
        <v>2.98</v>
      </c>
      <c r="AN64">
        <v>3.68</v>
      </c>
      <c r="AO64">
        <v>3.03</v>
      </c>
      <c r="AP64">
        <v>39814</v>
      </c>
      <c r="AQ64">
        <v>3.85</v>
      </c>
      <c r="AR64">
        <v>3.2360000000000002</v>
      </c>
    </row>
    <row r="65" spans="1:44">
      <c r="A65" t="s">
        <v>54</v>
      </c>
      <c r="B65" t="s">
        <v>361</v>
      </c>
      <c r="C65">
        <v>815</v>
      </c>
      <c r="D65" t="s">
        <v>96</v>
      </c>
      <c r="E65" t="s">
        <v>362</v>
      </c>
      <c r="F65" s="1">
        <v>5.53</v>
      </c>
      <c r="H65" s="1">
        <v>4.8099999999999996</v>
      </c>
      <c r="K65" t="s">
        <v>57</v>
      </c>
      <c r="L65">
        <v>0.26</v>
      </c>
      <c r="O65">
        <f t="shared" si="7"/>
        <v>4.8099999999999996</v>
      </c>
      <c r="P65" t="s">
        <v>58</v>
      </c>
      <c r="Q65">
        <v>3</v>
      </c>
      <c r="R65" s="42">
        <v>42879</v>
      </c>
      <c r="S65">
        <v>17</v>
      </c>
      <c r="U65" t="s">
        <v>363</v>
      </c>
      <c r="V65" t="s">
        <v>186</v>
      </c>
      <c r="X65" t="s">
        <v>364</v>
      </c>
      <c r="Y65" t="s">
        <v>365</v>
      </c>
      <c r="Z65">
        <v>4</v>
      </c>
      <c r="AA65" t="s">
        <v>366</v>
      </c>
      <c r="AB65">
        <v>1</v>
      </c>
      <c r="AC65" t="s">
        <v>64</v>
      </c>
      <c r="AD65">
        <v>500</v>
      </c>
      <c r="AE65">
        <v>84</v>
      </c>
      <c r="AF65" t="s">
        <v>65</v>
      </c>
      <c r="AK65">
        <v>8413919080</v>
      </c>
      <c r="AM65">
        <v>7.28</v>
      </c>
      <c r="AN65">
        <v>9.2799999999999994</v>
      </c>
      <c r="AO65">
        <v>7.64</v>
      </c>
      <c r="AP65">
        <v>39814</v>
      </c>
      <c r="AQ65">
        <v>10.95</v>
      </c>
      <c r="AR65">
        <v>9.3536000000000001</v>
      </c>
    </row>
    <row r="66" spans="1:44">
      <c r="A66" t="s">
        <v>54</v>
      </c>
      <c r="B66" t="s">
        <v>367</v>
      </c>
      <c r="C66">
        <v>815</v>
      </c>
      <c r="D66" t="s">
        <v>96</v>
      </c>
      <c r="E66" t="s">
        <v>362</v>
      </c>
      <c r="F66" s="1">
        <v>6.54</v>
      </c>
      <c r="H66" s="1">
        <v>5.69</v>
      </c>
      <c r="K66" t="s">
        <v>57</v>
      </c>
      <c r="L66">
        <v>0.42</v>
      </c>
      <c r="O66">
        <f t="shared" si="7"/>
        <v>5.69</v>
      </c>
      <c r="P66" t="s">
        <v>58</v>
      </c>
      <c r="Q66">
        <v>3</v>
      </c>
      <c r="R66" s="42">
        <v>42879</v>
      </c>
      <c r="S66">
        <v>17</v>
      </c>
      <c r="U66" t="s">
        <v>263</v>
      </c>
      <c r="V66" t="s">
        <v>186</v>
      </c>
      <c r="X66" t="s">
        <v>368</v>
      </c>
      <c r="Y66" t="s">
        <v>365</v>
      </c>
      <c r="Z66">
        <v>1.9</v>
      </c>
      <c r="AA66" t="s">
        <v>369</v>
      </c>
      <c r="AB66">
        <v>1</v>
      </c>
      <c r="AC66" t="s">
        <v>64</v>
      </c>
      <c r="AD66">
        <v>500</v>
      </c>
      <c r="AE66">
        <v>84</v>
      </c>
      <c r="AF66" t="s">
        <v>65</v>
      </c>
      <c r="AK66">
        <v>8413919080</v>
      </c>
      <c r="AM66">
        <v>1.3</v>
      </c>
      <c r="AN66">
        <v>1.62</v>
      </c>
      <c r="AO66">
        <v>1.31</v>
      </c>
      <c r="AP66">
        <v>39814</v>
      </c>
      <c r="AQ66">
        <v>1.63</v>
      </c>
      <c r="AR66">
        <v>1.33</v>
      </c>
    </row>
    <row r="67" spans="1:44">
      <c r="A67" t="s">
        <v>54</v>
      </c>
      <c r="B67">
        <v>300336</v>
      </c>
      <c r="C67">
        <v>300336</v>
      </c>
      <c r="D67" t="s">
        <v>69</v>
      </c>
      <c r="E67" t="s">
        <v>370</v>
      </c>
      <c r="F67" s="1">
        <v>16.13</v>
      </c>
      <c r="H67" s="1">
        <v>14.03</v>
      </c>
      <c r="K67" t="s">
        <v>191</v>
      </c>
      <c r="L67">
        <v>2.0299999999999998</v>
      </c>
      <c r="P67" t="s">
        <v>58</v>
      </c>
      <c r="Q67">
        <v>4</v>
      </c>
      <c r="R67" s="42">
        <v>42879</v>
      </c>
      <c r="S67">
        <v>17</v>
      </c>
      <c r="U67">
        <v>2.74</v>
      </c>
      <c r="V67" t="s">
        <v>87</v>
      </c>
      <c r="X67" t="s">
        <v>371</v>
      </c>
      <c r="Y67" t="s">
        <v>372</v>
      </c>
      <c r="Z67">
        <v>8</v>
      </c>
      <c r="AA67" t="s">
        <v>373</v>
      </c>
      <c r="AB67">
        <v>2.8</v>
      </c>
      <c r="AC67" t="s">
        <v>69</v>
      </c>
      <c r="AD67">
        <v>200</v>
      </c>
      <c r="AE67">
        <v>105</v>
      </c>
      <c r="AF67" t="s">
        <v>65</v>
      </c>
      <c r="AK67">
        <v>8483903000</v>
      </c>
      <c r="AM67">
        <v>1.95</v>
      </c>
      <c r="AN67">
        <v>2.44</v>
      </c>
      <c r="AO67">
        <v>1.97</v>
      </c>
      <c r="AP67">
        <v>39814</v>
      </c>
      <c r="AQ67">
        <v>2.5099999999999998</v>
      </c>
      <c r="AR67">
        <v>2.0629999999999997</v>
      </c>
    </row>
    <row r="68" spans="1:44">
      <c r="A68" t="s">
        <v>54</v>
      </c>
      <c r="B68">
        <v>47654</v>
      </c>
      <c r="C68">
        <v>47654</v>
      </c>
      <c r="D68" t="s">
        <v>70</v>
      </c>
      <c r="E68" t="s">
        <v>374</v>
      </c>
      <c r="F68" s="1">
        <v>5.38</v>
      </c>
      <c r="H68" s="1">
        <v>4.68</v>
      </c>
      <c r="K68" t="s">
        <v>57</v>
      </c>
      <c r="L68">
        <v>-0.27</v>
      </c>
      <c r="N68">
        <f>IF(L68&lt;0,ROUND(G68+3.46*ABS(L68),2),F68)</f>
        <v>0.93</v>
      </c>
      <c r="O68">
        <f>IF(L68&lt;0,ROUND(I68+3.46*ABS(L68),2),H68)</f>
        <v>0.93</v>
      </c>
      <c r="P68" t="s">
        <v>58</v>
      </c>
      <c r="Q68">
        <v>3</v>
      </c>
      <c r="S68">
        <v>17</v>
      </c>
      <c r="U68" t="s">
        <v>375</v>
      </c>
      <c r="V68" t="str">
        <f>IF(LEFT(E68,3)="SLV","Harmony Romo", "Jerry Floyd")</f>
        <v>Jerry Floyd</v>
      </c>
      <c r="X68" t="s">
        <v>376</v>
      </c>
      <c r="Y68" t="s">
        <v>377</v>
      </c>
      <c r="Z68">
        <v>1.2</v>
      </c>
      <c r="AA68" t="s">
        <v>378</v>
      </c>
      <c r="AB68">
        <v>1</v>
      </c>
      <c r="AC68" t="s">
        <v>64</v>
      </c>
      <c r="AD68">
        <v>1500</v>
      </c>
      <c r="AE68">
        <v>70</v>
      </c>
      <c r="AF68" t="s">
        <v>81</v>
      </c>
      <c r="AK68">
        <v>8413919080</v>
      </c>
      <c r="AN68">
        <v>130.27000000000001</v>
      </c>
      <c r="AO68">
        <v>107.66</v>
      </c>
      <c r="AP68">
        <v>39904</v>
      </c>
      <c r="AQ68">
        <v>139.94</v>
      </c>
      <c r="AR68">
        <v>116.31</v>
      </c>
    </row>
    <row r="69" spans="1:44">
      <c r="A69" t="s">
        <v>54</v>
      </c>
      <c r="B69">
        <v>51355</v>
      </c>
      <c r="C69" t="s">
        <v>379</v>
      </c>
      <c r="D69" t="s">
        <v>69</v>
      </c>
      <c r="E69" t="s">
        <v>203</v>
      </c>
      <c r="F69" s="1">
        <v>3.69</v>
      </c>
      <c r="H69" s="1">
        <v>3.21</v>
      </c>
      <c r="K69" t="s">
        <v>57</v>
      </c>
      <c r="L69">
        <v>0.16</v>
      </c>
      <c r="O69">
        <v>3.09</v>
      </c>
      <c r="P69" t="s">
        <v>58</v>
      </c>
      <c r="Q69">
        <v>3</v>
      </c>
      <c r="R69" s="42">
        <v>42879</v>
      </c>
      <c r="S69">
        <v>16</v>
      </c>
      <c r="U69">
        <v>0.4</v>
      </c>
      <c r="V69" t="s">
        <v>186</v>
      </c>
      <c r="X69" t="s">
        <v>380</v>
      </c>
      <c r="Y69" t="s">
        <v>205</v>
      </c>
      <c r="Z69">
        <v>1</v>
      </c>
      <c r="AA69" t="s">
        <v>342</v>
      </c>
      <c r="AB69">
        <v>1</v>
      </c>
      <c r="AC69" t="s">
        <v>64</v>
      </c>
      <c r="AD69">
        <v>1000</v>
      </c>
      <c r="AE69">
        <v>77</v>
      </c>
      <c r="AF69" t="s">
        <v>65</v>
      </c>
      <c r="AK69">
        <v>8483903000</v>
      </c>
      <c r="AN69">
        <v>1.98</v>
      </c>
      <c r="AO69">
        <v>1.65</v>
      </c>
      <c r="AQ69">
        <v>1.91</v>
      </c>
      <c r="AR69">
        <v>1.58</v>
      </c>
    </row>
    <row r="70" spans="1:44">
      <c r="A70" t="s">
        <v>54</v>
      </c>
      <c r="B70">
        <v>60640</v>
      </c>
      <c r="C70">
        <v>60640</v>
      </c>
      <c r="D70" t="s">
        <v>121</v>
      </c>
      <c r="E70" t="s">
        <v>381</v>
      </c>
      <c r="F70" s="1">
        <v>28.97</v>
      </c>
      <c r="H70" s="1">
        <v>25.19</v>
      </c>
      <c r="K70" t="s">
        <v>57</v>
      </c>
      <c r="L70">
        <v>1.62</v>
      </c>
      <c r="O70">
        <f>IF(L70&lt;0,ROUND(I70+3.46*ABS(L70),2),H70)</f>
        <v>25.19</v>
      </c>
      <c r="P70" t="s">
        <v>58</v>
      </c>
      <c r="Q70">
        <v>1</v>
      </c>
      <c r="R70" s="42">
        <v>42879</v>
      </c>
      <c r="S70">
        <v>16</v>
      </c>
      <c r="T70">
        <v>1.62</v>
      </c>
      <c r="U70" t="s">
        <v>382</v>
      </c>
      <c r="V70" t="str">
        <f>IF(LEFT(E70,3)="SLV","Harmony Romo", "Jerry Floyd")</f>
        <v>Jerry Floyd</v>
      </c>
      <c r="X70" t="s">
        <v>383</v>
      </c>
      <c r="Y70" t="s">
        <v>384</v>
      </c>
      <c r="Z70">
        <v>5.5</v>
      </c>
      <c r="AA70" t="s">
        <v>385</v>
      </c>
      <c r="AB70">
        <v>10</v>
      </c>
      <c r="AC70" t="s">
        <v>64</v>
      </c>
      <c r="AD70">
        <v>800</v>
      </c>
      <c r="AE70">
        <v>112</v>
      </c>
      <c r="AF70" t="s">
        <v>65</v>
      </c>
      <c r="AK70">
        <v>8413919080</v>
      </c>
      <c r="AM70">
        <v>4.24</v>
      </c>
      <c r="AN70">
        <v>5.4</v>
      </c>
      <c r="AO70">
        <v>4.47</v>
      </c>
      <c r="AP70">
        <v>39814</v>
      </c>
      <c r="AQ70">
        <v>7.27</v>
      </c>
      <c r="AR70">
        <v>6.1978</v>
      </c>
    </row>
    <row r="71" spans="1:44">
      <c r="A71" t="s">
        <v>54</v>
      </c>
      <c r="B71">
        <v>62170</v>
      </c>
      <c r="C71" t="s">
        <v>281</v>
      </c>
      <c r="D71" t="s">
        <v>69</v>
      </c>
      <c r="E71" t="s">
        <v>203</v>
      </c>
      <c r="F71" s="1">
        <v>2.71</v>
      </c>
      <c r="H71" s="1">
        <v>2.36</v>
      </c>
      <c r="K71" t="s">
        <v>57</v>
      </c>
      <c r="L71">
        <v>6.7000000000000004E-2</v>
      </c>
      <c r="O71">
        <f>IF(L71&lt;0,ROUND(I71+3.46*ABS(L71),2),H71)</f>
        <v>2.36</v>
      </c>
      <c r="P71" t="s">
        <v>58</v>
      </c>
      <c r="Q71">
        <v>3</v>
      </c>
      <c r="R71" s="42">
        <v>42879</v>
      </c>
      <c r="S71">
        <v>16</v>
      </c>
      <c r="U71" t="s">
        <v>282</v>
      </c>
      <c r="V71" t="str">
        <f>IF(LEFT(E71,3)="SLV","Harmony Romo", "Jerry Floyd")</f>
        <v>Harmony Romo</v>
      </c>
      <c r="X71" t="s">
        <v>386</v>
      </c>
      <c r="Y71" t="s">
        <v>205</v>
      </c>
      <c r="Z71">
        <v>1</v>
      </c>
      <c r="AA71" t="s">
        <v>284</v>
      </c>
      <c r="AB71">
        <v>1</v>
      </c>
      <c r="AC71" t="s">
        <v>64</v>
      </c>
      <c r="AD71">
        <v>3000</v>
      </c>
      <c r="AE71">
        <v>77</v>
      </c>
      <c r="AF71" t="s">
        <v>65</v>
      </c>
      <c r="AK71">
        <v>8483903000</v>
      </c>
      <c r="AN71">
        <v>2.3199999999999998</v>
      </c>
      <c r="AO71">
        <v>1.95</v>
      </c>
      <c r="AQ71">
        <v>2.16</v>
      </c>
      <c r="AR71">
        <v>1.79</v>
      </c>
    </row>
    <row r="72" spans="1:44">
      <c r="A72" t="s">
        <v>54</v>
      </c>
      <c r="B72">
        <v>301959</v>
      </c>
      <c r="C72">
        <v>301959</v>
      </c>
      <c r="D72" t="s">
        <v>121</v>
      </c>
      <c r="E72" t="s">
        <v>387</v>
      </c>
      <c r="F72" s="1">
        <v>29.22</v>
      </c>
      <c r="H72" s="1">
        <v>25.41</v>
      </c>
      <c r="K72" t="s">
        <v>57</v>
      </c>
      <c r="L72">
        <v>1.2</v>
      </c>
      <c r="O72">
        <f>IF(L72&lt;0,ROUND(I72+3.46*ABS(L72),2),H72)</f>
        <v>25.41</v>
      </c>
      <c r="P72" t="s">
        <v>58</v>
      </c>
      <c r="Q72">
        <v>3</v>
      </c>
      <c r="R72" s="42">
        <v>42879</v>
      </c>
      <c r="S72">
        <v>16</v>
      </c>
      <c r="U72">
        <v>5.61</v>
      </c>
      <c r="V72" t="s">
        <v>87</v>
      </c>
      <c r="X72" t="s">
        <v>388</v>
      </c>
      <c r="Y72" t="s">
        <v>389</v>
      </c>
      <c r="Z72">
        <v>2.5</v>
      </c>
      <c r="AA72" t="s">
        <v>390</v>
      </c>
      <c r="AB72">
        <v>3</v>
      </c>
      <c r="AC72" t="s">
        <v>121</v>
      </c>
      <c r="AD72">
        <v>100</v>
      </c>
      <c r="AE72">
        <v>6</v>
      </c>
      <c r="AF72" t="s">
        <v>65</v>
      </c>
      <c r="AK72">
        <v>8413919080</v>
      </c>
      <c r="AN72">
        <v>1.17</v>
      </c>
      <c r="AO72">
        <v>0.98</v>
      </c>
      <c r="AQ72">
        <v>1.1399999999999999</v>
      </c>
      <c r="AR72">
        <v>0.95</v>
      </c>
    </row>
    <row r="73" spans="1:44">
      <c r="A73" t="s">
        <v>54</v>
      </c>
      <c r="B73">
        <v>31148</v>
      </c>
      <c r="C73">
        <v>31148</v>
      </c>
      <c r="D73" t="s">
        <v>391</v>
      </c>
      <c r="E73" t="s">
        <v>392</v>
      </c>
      <c r="F73" s="1">
        <v>16.420000000000002</v>
      </c>
      <c r="H73" s="1">
        <v>14.28</v>
      </c>
      <c r="K73" t="s">
        <v>191</v>
      </c>
      <c r="L73">
        <v>2.2050000000000001</v>
      </c>
      <c r="P73" t="s">
        <v>58</v>
      </c>
      <c r="Q73">
        <v>4</v>
      </c>
      <c r="R73" s="42">
        <v>42879</v>
      </c>
      <c r="S73">
        <v>16</v>
      </c>
      <c r="U73">
        <v>2.85</v>
      </c>
      <c r="V73" t="s">
        <v>87</v>
      </c>
      <c r="X73" t="s">
        <v>393</v>
      </c>
      <c r="Y73" t="s">
        <v>394</v>
      </c>
      <c r="Z73">
        <v>8</v>
      </c>
      <c r="AA73" t="s">
        <v>373</v>
      </c>
      <c r="AB73">
        <v>2.8</v>
      </c>
      <c r="AC73" t="s">
        <v>69</v>
      </c>
      <c r="AD73">
        <v>1000</v>
      </c>
      <c r="AE73">
        <v>112</v>
      </c>
      <c r="AF73" t="s">
        <v>65</v>
      </c>
      <c r="AK73">
        <v>8483308040</v>
      </c>
      <c r="AM73">
        <v>1.19</v>
      </c>
      <c r="AN73">
        <v>1.46</v>
      </c>
      <c r="AO73">
        <v>1.2</v>
      </c>
      <c r="AP73">
        <v>39814</v>
      </c>
      <c r="AQ73">
        <v>1.46</v>
      </c>
      <c r="AR73">
        <v>1.1876799999999998</v>
      </c>
    </row>
    <row r="74" spans="1:44">
      <c r="A74" t="s">
        <v>54</v>
      </c>
      <c r="B74">
        <v>43034</v>
      </c>
      <c r="C74">
        <v>43034</v>
      </c>
      <c r="D74" t="s">
        <v>69</v>
      </c>
      <c r="E74" t="s">
        <v>395</v>
      </c>
      <c r="F74" s="1">
        <v>7.05</v>
      </c>
      <c r="H74" s="1">
        <v>6.13</v>
      </c>
      <c r="K74" t="s">
        <v>191</v>
      </c>
      <c r="L74">
        <v>2.2000000000000002</v>
      </c>
      <c r="P74" t="s">
        <v>58</v>
      </c>
      <c r="Q74">
        <v>4</v>
      </c>
      <c r="R74" s="42">
        <v>42879</v>
      </c>
      <c r="S74">
        <v>16</v>
      </c>
      <c r="U74" t="s">
        <v>396</v>
      </c>
      <c r="V74" t="s">
        <v>87</v>
      </c>
      <c r="X74" t="s">
        <v>397</v>
      </c>
      <c r="Y74" t="s">
        <v>398</v>
      </c>
      <c r="Z74">
        <v>3.85</v>
      </c>
      <c r="AA74" t="s">
        <v>399</v>
      </c>
      <c r="AB74">
        <v>2.2000000000000002</v>
      </c>
      <c r="AC74" t="s">
        <v>64</v>
      </c>
      <c r="AD74">
        <v>1000</v>
      </c>
      <c r="AE74">
        <v>70</v>
      </c>
      <c r="AF74" t="s">
        <v>81</v>
      </c>
      <c r="AK74">
        <v>7325995000</v>
      </c>
      <c r="AM74">
        <v>2.2200000000000002</v>
      </c>
      <c r="AN74">
        <v>2.8</v>
      </c>
      <c r="AO74">
        <v>2.31</v>
      </c>
      <c r="AP74">
        <v>39814</v>
      </c>
      <c r="AQ74">
        <v>3.13</v>
      </c>
      <c r="AR74">
        <v>2.6790000000000003</v>
      </c>
    </row>
    <row r="75" spans="1:44">
      <c r="A75" t="s">
        <v>54</v>
      </c>
      <c r="B75">
        <v>56040</v>
      </c>
      <c r="C75">
        <v>56040</v>
      </c>
      <c r="D75" t="s">
        <v>64</v>
      </c>
      <c r="E75" t="s">
        <v>400</v>
      </c>
      <c r="F75" s="1">
        <v>22.66</v>
      </c>
      <c r="H75" s="1">
        <v>19.7</v>
      </c>
      <c r="K75" t="s">
        <v>191</v>
      </c>
      <c r="L75">
        <v>8.35</v>
      </c>
      <c r="P75" t="s">
        <v>58</v>
      </c>
      <c r="Q75">
        <v>4</v>
      </c>
      <c r="R75" s="42">
        <v>42879</v>
      </c>
      <c r="S75">
        <v>16</v>
      </c>
      <c r="U75" t="s">
        <v>401</v>
      </c>
      <c r="V75" t="s">
        <v>87</v>
      </c>
      <c r="X75" t="s">
        <v>402</v>
      </c>
      <c r="Y75" t="s">
        <v>403</v>
      </c>
      <c r="Z75">
        <v>11</v>
      </c>
      <c r="AA75" t="s">
        <v>404</v>
      </c>
      <c r="AB75">
        <v>6.4</v>
      </c>
      <c r="AC75" t="s">
        <v>69</v>
      </c>
      <c r="AD75">
        <v>200</v>
      </c>
      <c r="AE75">
        <v>105</v>
      </c>
      <c r="AF75" t="s">
        <v>65</v>
      </c>
      <c r="AK75">
        <v>8413919080</v>
      </c>
      <c r="AN75">
        <v>12.81</v>
      </c>
      <c r="AO75">
        <v>9.34</v>
      </c>
      <c r="AQ75">
        <v>10.46</v>
      </c>
      <c r="AR75">
        <v>6.99</v>
      </c>
    </row>
    <row r="76" spans="1:44">
      <c r="A76" t="s">
        <v>54</v>
      </c>
      <c r="B76" t="s">
        <v>405</v>
      </c>
      <c r="C76">
        <v>56040</v>
      </c>
      <c r="D76" t="s">
        <v>64</v>
      </c>
      <c r="E76" t="s">
        <v>400</v>
      </c>
      <c r="F76" s="1">
        <v>44.33</v>
      </c>
      <c r="H76" s="1">
        <v>38.549999999999997</v>
      </c>
      <c r="K76" t="s">
        <v>191</v>
      </c>
      <c r="L76">
        <v>8.35</v>
      </c>
      <c r="P76" t="s">
        <v>58</v>
      </c>
      <c r="R76" s="42">
        <v>42879</v>
      </c>
      <c r="S76">
        <v>16</v>
      </c>
      <c r="U76" t="s">
        <v>401</v>
      </c>
      <c r="V76" t="s">
        <v>87</v>
      </c>
      <c r="X76" t="s">
        <v>402</v>
      </c>
      <c r="Y76" t="s">
        <v>403</v>
      </c>
      <c r="Z76">
        <v>11</v>
      </c>
      <c r="AA76" t="s">
        <v>404</v>
      </c>
      <c r="AB76">
        <v>6.4</v>
      </c>
      <c r="AC76" t="s">
        <v>69</v>
      </c>
      <c r="AD76">
        <v>200</v>
      </c>
      <c r="AE76">
        <v>105</v>
      </c>
      <c r="AF76" t="s">
        <v>65</v>
      </c>
      <c r="AK76">
        <v>8413919080</v>
      </c>
      <c r="AN76">
        <v>12.81</v>
      </c>
      <c r="AO76">
        <v>9.34</v>
      </c>
      <c r="AQ76">
        <v>10.46</v>
      </c>
      <c r="AR76">
        <v>6.99</v>
      </c>
    </row>
    <row r="77" spans="1:44">
      <c r="A77" t="s">
        <v>54</v>
      </c>
      <c r="B77">
        <v>41950</v>
      </c>
      <c r="C77" t="s">
        <v>281</v>
      </c>
      <c r="D77" t="s">
        <v>121</v>
      </c>
      <c r="E77" t="s">
        <v>203</v>
      </c>
      <c r="F77" s="1">
        <v>4.2</v>
      </c>
      <c r="H77" s="1">
        <v>3.65</v>
      </c>
      <c r="K77" t="s">
        <v>57</v>
      </c>
      <c r="L77">
        <v>0.14499999999999999</v>
      </c>
      <c r="O77">
        <v>3.49</v>
      </c>
      <c r="P77" t="s">
        <v>58</v>
      </c>
      <c r="Q77">
        <v>3</v>
      </c>
      <c r="R77" s="42">
        <v>42879</v>
      </c>
      <c r="S77">
        <v>15</v>
      </c>
      <c r="U77" t="s">
        <v>356</v>
      </c>
      <c r="V77" t="s">
        <v>186</v>
      </c>
      <c r="X77" t="s">
        <v>406</v>
      </c>
      <c r="Y77" t="s">
        <v>205</v>
      </c>
      <c r="Z77">
        <v>1</v>
      </c>
      <c r="AA77" t="s">
        <v>284</v>
      </c>
      <c r="AB77">
        <v>1</v>
      </c>
      <c r="AC77" t="s">
        <v>64</v>
      </c>
      <c r="AD77">
        <v>2000</v>
      </c>
      <c r="AE77">
        <v>77</v>
      </c>
      <c r="AF77" t="s">
        <v>65</v>
      </c>
      <c r="AK77">
        <v>8483903000</v>
      </c>
      <c r="AM77">
        <v>2.2799999999999998</v>
      </c>
      <c r="AN77">
        <v>2.86</v>
      </c>
      <c r="AO77">
        <v>2.36</v>
      </c>
      <c r="AP77">
        <v>39814</v>
      </c>
      <c r="AQ77">
        <v>3.22</v>
      </c>
      <c r="AR77">
        <v>2.7635999999999998</v>
      </c>
    </row>
    <row r="78" spans="1:44">
      <c r="A78" t="s">
        <v>54</v>
      </c>
      <c r="B78">
        <v>59518</v>
      </c>
      <c r="C78" t="s">
        <v>379</v>
      </c>
      <c r="D78" t="s">
        <v>69</v>
      </c>
      <c r="E78" t="s">
        <v>203</v>
      </c>
      <c r="F78" s="1">
        <v>1.79</v>
      </c>
      <c r="H78" s="1">
        <v>1.56</v>
      </c>
      <c r="K78" t="s">
        <v>57</v>
      </c>
      <c r="L78">
        <v>0.02</v>
      </c>
      <c r="O78">
        <v>1.46</v>
      </c>
      <c r="P78" t="s">
        <v>58</v>
      </c>
      <c r="Q78">
        <v>3</v>
      </c>
      <c r="R78" s="42">
        <v>42879</v>
      </c>
      <c r="S78">
        <v>15</v>
      </c>
      <c r="U78" t="s">
        <v>407</v>
      </c>
      <c r="V78" t="s">
        <v>186</v>
      </c>
      <c r="X78" t="s">
        <v>408</v>
      </c>
      <c r="Y78" t="s">
        <v>205</v>
      </c>
      <c r="Z78">
        <v>1</v>
      </c>
      <c r="AA78" t="s">
        <v>409</v>
      </c>
      <c r="AB78">
        <v>1</v>
      </c>
      <c r="AC78" t="s">
        <v>64</v>
      </c>
      <c r="AD78">
        <v>300</v>
      </c>
      <c r="AE78">
        <v>77</v>
      </c>
      <c r="AF78" t="s">
        <v>65</v>
      </c>
      <c r="AK78">
        <v>8483903000</v>
      </c>
      <c r="AM78">
        <v>6.98</v>
      </c>
      <c r="AN78">
        <v>8.64</v>
      </c>
      <c r="AO78">
        <v>7.08</v>
      </c>
      <c r="AP78">
        <v>39814</v>
      </c>
      <c r="AQ78">
        <v>8.91</v>
      </c>
      <c r="AR78">
        <v>7.3855000000000004</v>
      </c>
    </row>
    <row r="79" spans="1:44">
      <c r="A79" t="s">
        <v>54</v>
      </c>
      <c r="B79">
        <v>60809</v>
      </c>
      <c r="C79">
        <v>60809</v>
      </c>
      <c r="D79" t="s">
        <v>69</v>
      </c>
      <c r="E79" t="s">
        <v>410</v>
      </c>
      <c r="F79" s="1">
        <v>7.98</v>
      </c>
      <c r="H79" s="1">
        <v>6.94</v>
      </c>
      <c r="K79" t="s">
        <v>57</v>
      </c>
      <c r="L79">
        <v>0.48</v>
      </c>
      <c r="O79">
        <f t="shared" ref="O79:O84" si="9">IF(L79&lt;0,ROUND(I79+3.46*ABS(L79),2),H79)</f>
        <v>6.94</v>
      </c>
      <c r="P79" t="s">
        <v>58</v>
      </c>
      <c r="Q79">
        <v>3</v>
      </c>
      <c r="R79" s="42">
        <v>42879</v>
      </c>
      <c r="S79">
        <v>15</v>
      </c>
      <c r="T79" t="s">
        <v>277</v>
      </c>
      <c r="U79" t="s">
        <v>411</v>
      </c>
      <c r="V79" t="str">
        <f>IF(LEFT(E79,3)="SLV","Harmony Romo", "Jerry Floyd")</f>
        <v>Jerry Floyd</v>
      </c>
      <c r="X79" t="s">
        <v>412</v>
      </c>
      <c r="Y79" t="s">
        <v>413</v>
      </c>
      <c r="Z79">
        <v>1.9</v>
      </c>
      <c r="AA79" t="s">
        <v>414</v>
      </c>
      <c r="AB79">
        <v>1</v>
      </c>
      <c r="AC79" t="s">
        <v>64</v>
      </c>
      <c r="AD79">
        <v>300</v>
      </c>
      <c r="AE79">
        <v>77</v>
      </c>
      <c r="AF79" t="s">
        <v>65</v>
      </c>
      <c r="AK79">
        <v>8413919080</v>
      </c>
      <c r="AM79">
        <v>6.68</v>
      </c>
      <c r="AN79">
        <v>8.31</v>
      </c>
      <c r="AO79">
        <v>6.81</v>
      </c>
      <c r="AP79">
        <v>39814</v>
      </c>
      <c r="AQ79">
        <v>8.7100000000000009</v>
      </c>
      <c r="AR79">
        <v>7.3204000000000002</v>
      </c>
    </row>
    <row r="80" spans="1:44">
      <c r="A80" t="s">
        <v>54</v>
      </c>
      <c r="B80">
        <v>69634</v>
      </c>
      <c r="C80">
        <v>69634</v>
      </c>
      <c r="D80" t="s">
        <v>69</v>
      </c>
      <c r="E80" t="s">
        <v>415</v>
      </c>
      <c r="F80" s="1">
        <v>16.420000000000002</v>
      </c>
      <c r="H80" s="1">
        <v>14.28</v>
      </c>
      <c r="K80" t="s">
        <v>57</v>
      </c>
      <c r="L80">
        <v>0.84</v>
      </c>
      <c r="O80">
        <f t="shared" si="9"/>
        <v>14.28</v>
      </c>
      <c r="P80" t="s">
        <v>58</v>
      </c>
      <c r="Q80">
        <v>3</v>
      </c>
      <c r="R80" s="42">
        <v>42879</v>
      </c>
      <c r="S80">
        <v>15</v>
      </c>
      <c r="U80">
        <v>1.2050000000000001</v>
      </c>
      <c r="V80" t="s">
        <v>416</v>
      </c>
      <c r="X80" t="s">
        <v>417</v>
      </c>
      <c r="Y80" t="s">
        <v>418</v>
      </c>
      <c r="Z80">
        <v>3.25</v>
      </c>
      <c r="AA80" t="s">
        <v>419</v>
      </c>
      <c r="AB80">
        <v>1.7</v>
      </c>
      <c r="AC80" t="s">
        <v>64</v>
      </c>
      <c r="AD80">
        <v>200</v>
      </c>
      <c r="AE80">
        <v>77</v>
      </c>
      <c r="AF80" t="s">
        <v>65</v>
      </c>
      <c r="AK80">
        <v>8483308040</v>
      </c>
      <c r="AN80">
        <v>11.02</v>
      </c>
      <c r="AO80">
        <v>9.24</v>
      </c>
      <c r="AQ80">
        <v>10.71</v>
      </c>
      <c r="AR80">
        <v>8.93</v>
      </c>
    </row>
    <row r="81" spans="1:44">
      <c r="A81" t="s">
        <v>54</v>
      </c>
      <c r="B81">
        <v>301406</v>
      </c>
      <c r="C81">
        <v>301406</v>
      </c>
      <c r="D81" t="s">
        <v>64</v>
      </c>
      <c r="E81" t="s">
        <v>86</v>
      </c>
      <c r="F81" s="1">
        <v>15.58</v>
      </c>
      <c r="H81" s="1">
        <v>13.55</v>
      </c>
      <c r="K81" t="s">
        <v>57</v>
      </c>
      <c r="L81">
        <v>0.39</v>
      </c>
      <c r="O81">
        <f t="shared" si="9"/>
        <v>13.55</v>
      </c>
      <c r="P81" t="s">
        <v>58</v>
      </c>
      <c r="Q81">
        <v>3</v>
      </c>
      <c r="R81" s="42">
        <v>42676</v>
      </c>
      <c r="S81">
        <v>15</v>
      </c>
      <c r="U81">
        <v>0.65</v>
      </c>
      <c r="V81" t="str">
        <f>IF(LEFT(E81,3)="SLV","Harmony Romo", "Jerry Floyd")</f>
        <v>Jerry Floyd</v>
      </c>
      <c r="X81" t="s">
        <v>420</v>
      </c>
      <c r="Y81" t="s">
        <v>89</v>
      </c>
      <c r="Z81">
        <v>2.5</v>
      </c>
      <c r="AA81" t="s">
        <v>90</v>
      </c>
      <c r="AB81">
        <v>1</v>
      </c>
      <c r="AC81" t="s">
        <v>64</v>
      </c>
      <c r="AD81">
        <v>1500</v>
      </c>
      <c r="AE81">
        <v>77</v>
      </c>
      <c r="AF81" t="s">
        <v>65</v>
      </c>
      <c r="AK81">
        <v>8483308040</v>
      </c>
      <c r="AN81">
        <v>10.95</v>
      </c>
      <c r="AO81">
        <v>9.14</v>
      </c>
      <c r="AQ81">
        <v>10.24</v>
      </c>
      <c r="AR81">
        <v>8.43</v>
      </c>
    </row>
    <row r="82" spans="1:44">
      <c r="A82" t="s">
        <v>54</v>
      </c>
      <c r="B82" t="s">
        <v>421</v>
      </c>
      <c r="C82" t="s">
        <v>421</v>
      </c>
      <c r="D82" t="s">
        <v>80</v>
      </c>
      <c r="E82" t="s">
        <v>422</v>
      </c>
      <c r="F82" s="1">
        <v>8.23</v>
      </c>
      <c r="H82" s="1">
        <v>7.16</v>
      </c>
      <c r="K82" t="s">
        <v>57</v>
      </c>
      <c r="L82">
        <v>0.23</v>
      </c>
      <c r="O82">
        <f t="shared" si="9"/>
        <v>7.16</v>
      </c>
      <c r="P82" t="s">
        <v>58</v>
      </c>
      <c r="Q82">
        <v>3</v>
      </c>
      <c r="R82" s="42">
        <v>42879</v>
      </c>
      <c r="S82">
        <v>15</v>
      </c>
      <c r="U82" t="s">
        <v>423</v>
      </c>
      <c r="V82" t="str">
        <f>IF(LEFT(E82,3)="SLV","Harmony Romo", "Jerry Floyd")</f>
        <v>Jerry Floyd</v>
      </c>
      <c r="X82" t="s">
        <v>424</v>
      </c>
      <c r="Y82" t="s">
        <v>425</v>
      </c>
      <c r="Z82">
        <v>2.15</v>
      </c>
      <c r="AA82" t="s">
        <v>426</v>
      </c>
      <c r="AB82">
        <v>1</v>
      </c>
      <c r="AC82" t="s">
        <v>64</v>
      </c>
      <c r="AD82">
        <v>500</v>
      </c>
      <c r="AE82">
        <v>105</v>
      </c>
      <c r="AF82" t="s">
        <v>65</v>
      </c>
      <c r="AK82">
        <v>8413919080</v>
      </c>
      <c r="AN82">
        <v>5.96</v>
      </c>
      <c r="AO82">
        <v>4.7699999999999996</v>
      </c>
      <c r="AP82">
        <v>39814</v>
      </c>
      <c r="AQ82">
        <v>5.67</v>
      </c>
      <c r="AR82">
        <v>4.6399999999999997</v>
      </c>
    </row>
    <row r="83" spans="1:44">
      <c r="A83" t="s">
        <v>54</v>
      </c>
      <c r="B83" t="s">
        <v>427</v>
      </c>
      <c r="C83">
        <v>64</v>
      </c>
      <c r="D83" t="s">
        <v>428</v>
      </c>
      <c r="E83" t="s">
        <v>429</v>
      </c>
      <c r="F83" s="1">
        <v>30.83</v>
      </c>
      <c r="H83" s="1">
        <v>26.81</v>
      </c>
      <c r="K83" t="s">
        <v>57</v>
      </c>
      <c r="L83">
        <v>1.665</v>
      </c>
      <c r="O83">
        <f t="shared" si="9"/>
        <v>26.81</v>
      </c>
      <c r="P83" t="s">
        <v>58</v>
      </c>
      <c r="Q83">
        <v>3</v>
      </c>
      <c r="R83" s="42">
        <v>42676</v>
      </c>
      <c r="S83">
        <v>15</v>
      </c>
      <c r="V83" t="str">
        <f>IF(LEFT(E83,3)="SLV","Harmony Romo", "Jerry Floyd")</f>
        <v>Jerry Floyd</v>
      </c>
      <c r="X83" t="s">
        <v>430</v>
      </c>
      <c r="Y83" t="s">
        <v>431</v>
      </c>
      <c r="AC83" t="s">
        <v>80</v>
      </c>
      <c r="AD83">
        <v>500</v>
      </c>
      <c r="AE83">
        <v>112</v>
      </c>
      <c r="AF83" t="s">
        <v>65</v>
      </c>
      <c r="AK83">
        <v>8413919080</v>
      </c>
      <c r="AN83">
        <v>11.19</v>
      </c>
      <c r="AO83">
        <v>9.41</v>
      </c>
      <c r="AQ83">
        <v>10.71</v>
      </c>
      <c r="AR83">
        <v>8.93</v>
      </c>
    </row>
    <row r="84" spans="1:44">
      <c r="A84" t="s">
        <v>54</v>
      </c>
      <c r="B84" t="s">
        <v>432</v>
      </c>
      <c r="C84">
        <v>815</v>
      </c>
      <c r="D84" t="s">
        <v>96</v>
      </c>
      <c r="E84" t="s">
        <v>362</v>
      </c>
      <c r="F84" s="1">
        <v>4.57</v>
      </c>
      <c r="H84" s="1">
        <v>3.97</v>
      </c>
      <c r="K84" t="s">
        <v>57</v>
      </c>
      <c r="L84">
        <v>0.13500000000000001</v>
      </c>
      <c r="O84">
        <f t="shared" si="9"/>
        <v>3.97</v>
      </c>
      <c r="P84" t="s">
        <v>58</v>
      </c>
      <c r="Q84">
        <v>3</v>
      </c>
      <c r="R84" s="42">
        <v>42879</v>
      </c>
      <c r="S84">
        <v>15</v>
      </c>
      <c r="U84" t="s">
        <v>433</v>
      </c>
      <c r="V84" t="s">
        <v>186</v>
      </c>
      <c r="X84" t="s">
        <v>434</v>
      </c>
      <c r="Y84" t="s">
        <v>365</v>
      </c>
      <c r="Z84">
        <v>4</v>
      </c>
      <c r="AA84" t="s">
        <v>435</v>
      </c>
      <c r="AB84">
        <v>1</v>
      </c>
      <c r="AC84" t="s">
        <v>64</v>
      </c>
      <c r="AD84">
        <v>500</v>
      </c>
      <c r="AE84">
        <v>84</v>
      </c>
      <c r="AF84" t="s">
        <v>65</v>
      </c>
      <c r="AK84">
        <v>8413919080</v>
      </c>
      <c r="AN84">
        <v>8.06</v>
      </c>
      <c r="AO84">
        <v>6.44</v>
      </c>
      <c r="AQ84">
        <v>7.78</v>
      </c>
      <c r="AR84">
        <v>6.16</v>
      </c>
    </row>
    <row r="85" spans="1:44">
      <c r="A85" t="s">
        <v>54</v>
      </c>
      <c r="B85">
        <v>41943</v>
      </c>
      <c r="C85" t="s">
        <v>436</v>
      </c>
      <c r="D85" t="s">
        <v>55</v>
      </c>
      <c r="E85" t="s">
        <v>203</v>
      </c>
      <c r="F85" s="1">
        <v>2.54</v>
      </c>
      <c r="H85" s="1">
        <v>2.21</v>
      </c>
      <c r="K85" t="s">
        <v>57</v>
      </c>
      <c r="L85">
        <v>0.09</v>
      </c>
      <c r="P85" t="s">
        <v>58</v>
      </c>
      <c r="Q85">
        <v>3</v>
      </c>
      <c r="R85" s="42">
        <v>42879</v>
      </c>
      <c r="S85">
        <v>15</v>
      </c>
      <c r="U85" t="s">
        <v>437</v>
      </c>
      <c r="V85" t="str">
        <f>IF(LEFT(E85,3)="SLV","Harmony Romo", "Jerry Floyd")</f>
        <v>Harmony Romo</v>
      </c>
      <c r="X85" t="s">
        <v>438</v>
      </c>
      <c r="Y85" t="s">
        <v>205</v>
      </c>
      <c r="Z85">
        <v>1</v>
      </c>
      <c r="AA85" t="s">
        <v>439</v>
      </c>
      <c r="AB85">
        <v>1</v>
      </c>
      <c r="AC85" t="s">
        <v>64</v>
      </c>
      <c r="AD85">
        <v>1000</v>
      </c>
      <c r="AE85">
        <v>77</v>
      </c>
      <c r="AF85" t="s">
        <v>65</v>
      </c>
      <c r="AK85">
        <v>8483308040</v>
      </c>
      <c r="AM85">
        <v>17.82</v>
      </c>
      <c r="AN85">
        <v>21.87</v>
      </c>
      <c r="AO85">
        <v>18.25</v>
      </c>
      <c r="AP85">
        <v>39814</v>
      </c>
      <c r="AQ85">
        <v>23.25</v>
      </c>
      <c r="AR85">
        <v>20.07</v>
      </c>
    </row>
    <row r="86" spans="1:44">
      <c r="A86" t="s">
        <v>54</v>
      </c>
      <c r="B86">
        <v>61898</v>
      </c>
      <c r="C86">
        <v>61898</v>
      </c>
      <c r="D86" t="s">
        <v>80</v>
      </c>
      <c r="E86" t="s">
        <v>440</v>
      </c>
      <c r="F86" s="1">
        <v>21.1</v>
      </c>
      <c r="H86" s="1">
        <v>18.350000000000001</v>
      </c>
      <c r="K86" t="s">
        <v>57</v>
      </c>
      <c r="L86">
        <v>1.26</v>
      </c>
      <c r="O86">
        <f>IF(L86&lt;0,ROUND(I86+3.46*ABS(L86),2),H86)</f>
        <v>18.350000000000001</v>
      </c>
      <c r="P86" t="s">
        <v>58</v>
      </c>
      <c r="Q86">
        <v>1</v>
      </c>
      <c r="R86" s="42">
        <v>42879</v>
      </c>
      <c r="S86">
        <v>15</v>
      </c>
      <c r="T86">
        <v>1.26</v>
      </c>
      <c r="U86" t="s">
        <v>441</v>
      </c>
      <c r="V86" t="str">
        <f>IF(LEFT(E86,3)="SLV","Harmony Romo", "Jerry Floyd")</f>
        <v>Jerry Floyd</v>
      </c>
      <c r="X86" t="s">
        <v>442</v>
      </c>
      <c r="Y86" t="s">
        <v>443</v>
      </c>
      <c r="Z86">
        <v>3.5</v>
      </c>
      <c r="AA86" t="s">
        <v>444</v>
      </c>
      <c r="AB86">
        <v>4.0999999999999996</v>
      </c>
      <c r="AC86" t="s">
        <v>64</v>
      </c>
      <c r="AD86">
        <v>1000</v>
      </c>
      <c r="AE86">
        <v>112</v>
      </c>
      <c r="AF86" t="s">
        <v>65</v>
      </c>
      <c r="AK86">
        <v>8413919080</v>
      </c>
      <c r="AN86">
        <v>6.71</v>
      </c>
      <c r="AO86">
        <v>5.41</v>
      </c>
      <c r="AQ86">
        <v>6.39</v>
      </c>
      <c r="AR86">
        <v>5.15</v>
      </c>
    </row>
    <row r="87" spans="1:44">
      <c r="A87" t="s">
        <v>54</v>
      </c>
      <c r="B87">
        <v>61943</v>
      </c>
      <c r="C87">
        <v>61943</v>
      </c>
      <c r="D87" t="s">
        <v>69</v>
      </c>
      <c r="E87" t="s">
        <v>445</v>
      </c>
      <c r="F87" s="1">
        <v>16.48</v>
      </c>
      <c r="H87" s="1">
        <v>14.33</v>
      </c>
      <c r="K87" t="s">
        <v>57</v>
      </c>
      <c r="L87">
        <v>0.87</v>
      </c>
      <c r="O87">
        <f>IF(L87&lt;0,ROUND(I87+3.46*ABS(L87),2),H87)</f>
        <v>14.33</v>
      </c>
      <c r="P87" t="s">
        <v>58</v>
      </c>
      <c r="Q87">
        <v>3</v>
      </c>
      <c r="R87" s="42">
        <v>42879</v>
      </c>
      <c r="S87">
        <v>15</v>
      </c>
      <c r="U87" t="s">
        <v>446</v>
      </c>
      <c r="V87" t="str">
        <f>IF(LEFT(E87,3)="SLV","Harmony Romo", "Jerry Floyd")</f>
        <v>Jerry Floyd</v>
      </c>
      <c r="X87" t="s">
        <v>447</v>
      </c>
      <c r="Y87" t="s">
        <v>448</v>
      </c>
      <c r="Z87">
        <v>2.5</v>
      </c>
      <c r="AA87" t="s">
        <v>254</v>
      </c>
      <c r="AB87">
        <v>1</v>
      </c>
      <c r="AC87" t="s">
        <v>64</v>
      </c>
      <c r="AD87">
        <v>300</v>
      </c>
      <c r="AE87">
        <v>77</v>
      </c>
      <c r="AF87" t="s">
        <v>65</v>
      </c>
      <c r="AK87">
        <v>8413919080</v>
      </c>
      <c r="AN87">
        <v>63.64</v>
      </c>
      <c r="AO87">
        <v>57.86</v>
      </c>
      <c r="AP87">
        <v>38951</v>
      </c>
      <c r="AQ87">
        <v>60.61</v>
      </c>
      <c r="AR87">
        <v>55.1</v>
      </c>
    </row>
    <row r="88" spans="1:44">
      <c r="A88" t="s">
        <v>54</v>
      </c>
      <c r="B88">
        <v>63001</v>
      </c>
      <c r="C88">
        <v>63001</v>
      </c>
      <c r="D88" t="s">
        <v>64</v>
      </c>
      <c r="E88" t="s">
        <v>449</v>
      </c>
      <c r="F88" s="1">
        <v>14.95</v>
      </c>
      <c r="H88" s="1">
        <v>13</v>
      </c>
      <c r="K88" t="s">
        <v>57</v>
      </c>
      <c r="L88">
        <v>0.4</v>
      </c>
      <c r="O88">
        <f>IF(L88&lt;0,ROUND(I88+3.46*ABS(L88),2),H88)</f>
        <v>13</v>
      </c>
      <c r="P88" t="s">
        <v>58</v>
      </c>
      <c r="Q88">
        <v>3</v>
      </c>
      <c r="R88" s="42">
        <v>42879</v>
      </c>
      <c r="S88">
        <v>15</v>
      </c>
      <c r="U88" t="s">
        <v>450</v>
      </c>
      <c r="V88" t="s">
        <v>87</v>
      </c>
      <c r="X88" t="s">
        <v>451</v>
      </c>
      <c r="Y88" t="s">
        <v>452</v>
      </c>
      <c r="Z88">
        <v>3.5</v>
      </c>
      <c r="AA88" t="s">
        <v>453</v>
      </c>
      <c r="AB88">
        <v>1</v>
      </c>
      <c r="AC88" t="s">
        <v>64</v>
      </c>
      <c r="AD88">
        <v>400</v>
      </c>
      <c r="AE88">
        <v>105</v>
      </c>
      <c r="AF88" t="s">
        <v>65</v>
      </c>
      <c r="AK88">
        <v>8413919080</v>
      </c>
      <c r="AM88">
        <v>8.91</v>
      </c>
      <c r="AN88">
        <v>11.52</v>
      </c>
      <c r="AO88">
        <v>9.27</v>
      </c>
      <c r="AP88">
        <v>39814</v>
      </c>
      <c r="AQ88">
        <v>13.24</v>
      </c>
      <c r="AR88">
        <v>10.9682</v>
      </c>
    </row>
    <row r="89" spans="1:44">
      <c r="A89" t="s">
        <v>54</v>
      </c>
      <c r="B89">
        <v>54693</v>
      </c>
      <c r="C89">
        <v>54693</v>
      </c>
      <c r="D89" t="s">
        <v>454</v>
      </c>
      <c r="E89" t="s">
        <v>455</v>
      </c>
      <c r="F89" s="1">
        <v>20.45</v>
      </c>
      <c r="H89" s="1">
        <v>17.78</v>
      </c>
      <c r="K89" t="s">
        <v>57</v>
      </c>
      <c r="L89">
        <v>1.32</v>
      </c>
      <c r="O89">
        <f>IF(L89&lt;0,ROUND(I89+3.46*ABS(L89),2),H89)</f>
        <v>17.78</v>
      </c>
      <c r="P89" t="s">
        <v>58</v>
      </c>
      <c r="Q89">
        <v>1</v>
      </c>
      <c r="R89" s="42">
        <v>42879</v>
      </c>
      <c r="S89">
        <v>14</v>
      </c>
      <c r="T89">
        <v>1.32</v>
      </c>
      <c r="U89" t="s">
        <v>456</v>
      </c>
      <c r="V89" t="str">
        <f>IF(LEFT(E89,3)="SLV","Harmony Romo", "Jerry Floyd")</f>
        <v>Jerry Floyd</v>
      </c>
      <c r="X89" t="s">
        <v>457</v>
      </c>
      <c r="Y89" t="s">
        <v>458</v>
      </c>
      <c r="Z89">
        <v>3.5</v>
      </c>
      <c r="AA89" t="s">
        <v>459</v>
      </c>
      <c r="AB89">
        <v>4.0999999999999996</v>
      </c>
      <c r="AC89" t="s">
        <v>64</v>
      </c>
      <c r="AD89">
        <v>1500</v>
      </c>
      <c r="AE89">
        <v>112</v>
      </c>
      <c r="AF89" t="s">
        <v>65</v>
      </c>
      <c r="AK89">
        <v>8413919080</v>
      </c>
      <c r="AN89">
        <v>17.45</v>
      </c>
      <c r="AO89">
        <v>14.61</v>
      </c>
      <c r="AQ89">
        <v>16.14</v>
      </c>
      <c r="AR89">
        <v>13.3</v>
      </c>
    </row>
    <row r="90" spans="1:44">
      <c r="A90" t="s">
        <v>54</v>
      </c>
      <c r="B90">
        <v>57940</v>
      </c>
      <c r="C90" t="s">
        <v>281</v>
      </c>
      <c r="D90" t="s">
        <v>69</v>
      </c>
      <c r="E90" t="s">
        <v>203</v>
      </c>
      <c r="F90" s="1">
        <v>3.73</v>
      </c>
      <c r="H90" s="1">
        <v>3.24</v>
      </c>
      <c r="K90" t="s">
        <v>57</v>
      </c>
      <c r="L90">
        <v>0.1</v>
      </c>
      <c r="O90">
        <v>3.24</v>
      </c>
      <c r="P90" t="s">
        <v>58</v>
      </c>
      <c r="Q90">
        <v>3</v>
      </c>
      <c r="R90" s="42">
        <v>42879</v>
      </c>
      <c r="S90">
        <v>14</v>
      </c>
      <c r="U90" t="s">
        <v>460</v>
      </c>
      <c r="V90" t="s">
        <v>186</v>
      </c>
      <c r="X90" t="s">
        <v>461</v>
      </c>
      <c r="Y90" t="s">
        <v>205</v>
      </c>
      <c r="Z90">
        <v>1</v>
      </c>
      <c r="AA90" t="s">
        <v>462</v>
      </c>
      <c r="AB90">
        <v>1</v>
      </c>
      <c r="AC90" t="s">
        <v>64</v>
      </c>
      <c r="AD90">
        <v>2000</v>
      </c>
      <c r="AE90">
        <v>77</v>
      </c>
      <c r="AF90" t="s">
        <v>65</v>
      </c>
      <c r="AK90">
        <v>8483903000</v>
      </c>
      <c r="AN90">
        <v>13.15</v>
      </c>
      <c r="AO90">
        <v>11.16</v>
      </c>
      <c r="AQ90">
        <v>9.66</v>
      </c>
      <c r="AR90">
        <v>7.67</v>
      </c>
    </row>
    <row r="91" spans="1:44">
      <c r="A91" t="s">
        <v>54</v>
      </c>
      <c r="B91">
        <v>58213</v>
      </c>
      <c r="C91" t="s">
        <v>281</v>
      </c>
      <c r="D91" t="s">
        <v>69</v>
      </c>
      <c r="E91" t="s">
        <v>203</v>
      </c>
      <c r="F91" s="1">
        <v>4.84</v>
      </c>
      <c r="H91" s="1">
        <v>4.21</v>
      </c>
      <c r="K91" t="s">
        <v>57</v>
      </c>
      <c r="L91">
        <v>0.12</v>
      </c>
      <c r="O91">
        <v>3.99</v>
      </c>
      <c r="P91" t="s">
        <v>58</v>
      </c>
      <c r="Q91">
        <v>3</v>
      </c>
      <c r="R91" s="42">
        <v>42879</v>
      </c>
      <c r="S91">
        <v>14</v>
      </c>
      <c r="U91" t="s">
        <v>463</v>
      </c>
      <c r="V91" t="s">
        <v>186</v>
      </c>
      <c r="X91" t="s">
        <v>464</v>
      </c>
      <c r="Y91" t="s">
        <v>205</v>
      </c>
      <c r="Z91">
        <v>1</v>
      </c>
      <c r="AA91" t="s">
        <v>465</v>
      </c>
      <c r="AB91">
        <v>1</v>
      </c>
      <c r="AC91" t="s">
        <v>64</v>
      </c>
      <c r="AD91">
        <v>500</v>
      </c>
      <c r="AE91">
        <v>77</v>
      </c>
      <c r="AF91" t="s">
        <v>65</v>
      </c>
      <c r="AK91">
        <v>8483903000</v>
      </c>
      <c r="AN91" t="e">
        <f>ROUND(AQ91+3.46*-#REF!,2)</f>
        <v>#REF!</v>
      </c>
      <c r="AO91" t="e">
        <f>ROUND(AQ91+3.46*-#REF!,2)</f>
        <v>#REF!</v>
      </c>
      <c r="AQ91">
        <v>19.79</v>
      </c>
      <c r="AR91">
        <v>15.69</v>
      </c>
    </row>
    <row r="92" spans="1:44">
      <c r="A92" t="s">
        <v>54</v>
      </c>
      <c r="B92">
        <v>60225</v>
      </c>
      <c r="C92">
        <v>60225</v>
      </c>
      <c r="D92" t="s">
        <v>67</v>
      </c>
      <c r="E92" t="s">
        <v>466</v>
      </c>
      <c r="F92" s="1">
        <v>39.380000000000003</v>
      </c>
      <c r="H92" s="1">
        <v>34.24</v>
      </c>
      <c r="K92" t="s">
        <v>57</v>
      </c>
      <c r="L92">
        <v>2.6949999999999998</v>
      </c>
      <c r="O92">
        <f t="shared" ref="O92:O97" si="10">IF(L92&lt;0,ROUND(I92+3.46*ABS(L92),2),H92)</f>
        <v>34.24</v>
      </c>
      <c r="P92" t="s">
        <v>58</v>
      </c>
      <c r="Q92">
        <v>1</v>
      </c>
      <c r="R92" s="42">
        <v>42879</v>
      </c>
      <c r="S92">
        <v>14</v>
      </c>
      <c r="T92">
        <v>2.6949999999999998</v>
      </c>
      <c r="U92" t="s">
        <v>467</v>
      </c>
      <c r="V92" t="str">
        <f>IF(LEFT(E92,3)="SLV","Harmony Romo", "Jerry Floyd")</f>
        <v>Jerry Floyd</v>
      </c>
      <c r="X92" t="s">
        <v>468</v>
      </c>
      <c r="Y92" t="s">
        <v>469</v>
      </c>
      <c r="Z92">
        <v>6</v>
      </c>
      <c r="AA92" t="s">
        <v>470</v>
      </c>
      <c r="AB92">
        <v>10</v>
      </c>
      <c r="AC92" t="s">
        <v>64</v>
      </c>
      <c r="AD92">
        <v>300</v>
      </c>
      <c r="AE92">
        <v>112</v>
      </c>
      <c r="AF92" t="s">
        <v>65</v>
      </c>
      <c r="AK92">
        <v>8413919080</v>
      </c>
      <c r="AN92">
        <v>38.75</v>
      </c>
      <c r="AO92">
        <v>33.33</v>
      </c>
      <c r="AQ92">
        <v>30.1</v>
      </c>
      <c r="AR92">
        <v>24.68</v>
      </c>
    </row>
    <row r="93" spans="1:44">
      <c r="A93" t="s">
        <v>54</v>
      </c>
      <c r="B93">
        <v>60806</v>
      </c>
      <c r="C93">
        <v>60806</v>
      </c>
      <c r="D93" t="s">
        <v>69</v>
      </c>
      <c r="E93" t="s">
        <v>471</v>
      </c>
      <c r="F93" s="1">
        <v>10.119999999999999</v>
      </c>
      <c r="H93" s="1">
        <v>8.8000000000000007</v>
      </c>
      <c r="K93" t="s">
        <v>57</v>
      </c>
      <c r="L93">
        <v>0.5</v>
      </c>
      <c r="O93">
        <f t="shared" si="10"/>
        <v>8.8000000000000007</v>
      </c>
      <c r="P93" t="s">
        <v>58</v>
      </c>
      <c r="Q93">
        <v>3</v>
      </c>
      <c r="R93" s="42">
        <v>42879</v>
      </c>
      <c r="S93">
        <v>14</v>
      </c>
      <c r="U93" t="s">
        <v>472</v>
      </c>
      <c r="V93" t="str">
        <f>IF(LEFT(E93,3)="SLV","Harmony Romo", "Jerry Floyd")</f>
        <v>Jerry Floyd</v>
      </c>
      <c r="X93" t="s">
        <v>473</v>
      </c>
      <c r="Y93" t="s">
        <v>474</v>
      </c>
      <c r="Z93">
        <v>2.5</v>
      </c>
      <c r="AA93" t="s">
        <v>475</v>
      </c>
      <c r="AB93">
        <v>1</v>
      </c>
      <c r="AC93" t="s">
        <v>64</v>
      </c>
      <c r="AD93">
        <v>300</v>
      </c>
      <c r="AE93">
        <v>77</v>
      </c>
      <c r="AF93" t="s">
        <v>65</v>
      </c>
      <c r="AK93">
        <v>8413919080</v>
      </c>
      <c r="AN93">
        <v>104.19</v>
      </c>
      <c r="AO93">
        <v>85.85</v>
      </c>
      <c r="AQ93">
        <v>99.23</v>
      </c>
      <c r="AR93">
        <v>81.760000000000005</v>
      </c>
    </row>
    <row r="94" spans="1:44">
      <c r="A94" t="s">
        <v>54</v>
      </c>
      <c r="B94">
        <v>68378</v>
      </c>
      <c r="C94">
        <v>48661</v>
      </c>
      <c r="D94" t="s">
        <v>69</v>
      </c>
      <c r="E94" t="s">
        <v>203</v>
      </c>
      <c r="F94" s="1">
        <v>2.0499999999999998</v>
      </c>
      <c r="H94" s="1">
        <v>1.78</v>
      </c>
      <c r="K94" t="s">
        <v>57</v>
      </c>
      <c r="L94">
        <v>1.0999999999999999E-2</v>
      </c>
      <c r="O94">
        <f t="shared" si="10"/>
        <v>1.78</v>
      </c>
      <c r="P94" t="s">
        <v>58</v>
      </c>
      <c r="Q94">
        <v>3</v>
      </c>
      <c r="R94" s="42">
        <v>42879</v>
      </c>
      <c r="S94">
        <v>14</v>
      </c>
      <c r="U94">
        <v>0.19</v>
      </c>
      <c r="V94" t="str">
        <f>IF(LEFT(E94,3)="SLV","Harmony Romo", "Jerry Floyd")</f>
        <v>Harmony Romo</v>
      </c>
      <c r="X94" t="s">
        <v>476</v>
      </c>
      <c r="Y94" t="s">
        <v>205</v>
      </c>
      <c r="AD94">
        <v>2000</v>
      </c>
      <c r="AE94">
        <v>77</v>
      </c>
      <c r="AF94" t="s">
        <v>65</v>
      </c>
      <c r="AG94" t="s">
        <v>477</v>
      </c>
      <c r="AH94" t="s">
        <v>80</v>
      </c>
      <c r="AI94" t="s">
        <v>478</v>
      </c>
      <c r="AJ94" t="s">
        <v>64</v>
      </c>
      <c r="AK94">
        <v>8483903000</v>
      </c>
      <c r="AM94">
        <v>3.24</v>
      </c>
      <c r="AN94">
        <v>4.13</v>
      </c>
      <c r="AO94">
        <v>3.38</v>
      </c>
      <c r="AP94">
        <v>39814</v>
      </c>
      <c r="AQ94">
        <v>4.7699999999999996</v>
      </c>
      <c r="AR94">
        <v>4.05</v>
      </c>
    </row>
    <row r="95" spans="1:44">
      <c r="A95" t="s">
        <v>54</v>
      </c>
      <c r="B95">
        <v>301398</v>
      </c>
      <c r="C95" t="s">
        <v>479</v>
      </c>
      <c r="D95" t="s">
        <v>69</v>
      </c>
      <c r="E95" t="s">
        <v>203</v>
      </c>
      <c r="F95" s="1">
        <v>1.7</v>
      </c>
      <c r="H95" s="1">
        <v>1.48</v>
      </c>
      <c r="K95" t="s">
        <v>57</v>
      </c>
      <c r="L95">
        <v>1.7000000000000001E-2</v>
      </c>
      <c r="O95">
        <f t="shared" si="10"/>
        <v>1.48</v>
      </c>
      <c r="P95" t="s">
        <v>58</v>
      </c>
      <c r="Q95">
        <v>3</v>
      </c>
      <c r="R95" s="42">
        <v>42879</v>
      </c>
      <c r="S95">
        <v>14</v>
      </c>
      <c r="U95">
        <v>0.16</v>
      </c>
      <c r="V95" t="str">
        <f>IF(LEFT(E95,3)="SLV","Harmony Romo", "Jerry Floyd")</f>
        <v>Harmony Romo</v>
      </c>
      <c r="X95" t="s">
        <v>480</v>
      </c>
      <c r="Y95" t="s">
        <v>205</v>
      </c>
      <c r="Z95">
        <v>1</v>
      </c>
      <c r="AA95" t="s">
        <v>481</v>
      </c>
      <c r="AB95">
        <v>1</v>
      </c>
      <c r="AC95" t="s">
        <v>64</v>
      </c>
      <c r="AD95">
        <v>3000</v>
      </c>
      <c r="AE95">
        <v>77</v>
      </c>
      <c r="AF95" t="s">
        <v>65</v>
      </c>
      <c r="AG95">
        <v>306029</v>
      </c>
      <c r="AK95">
        <v>8483903000</v>
      </c>
      <c r="AN95">
        <v>89.18</v>
      </c>
      <c r="AO95">
        <v>74.319999999999993</v>
      </c>
      <c r="AP95">
        <v>39904</v>
      </c>
      <c r="AQ95">
        <v>96.6</v>
      </c>
      <c r="AR95">
        <v>80.459999999999994</v>
      </c>
    </row>
    <row r="96" spans="1:44">
      <c r="A96" t="s">
        <v>54</v>
      </c>
      <c r="B96">
        <v>301508</v>
      </c>
      <c r="C96">
        <v>301506</v>
      </c>
      <c r="D96" t="s">
        <v>69</v>
      </c>
      <c r="E96" t="s">
        <v>482</v>
      </c>
      <c r="F96" s="1">
        <v>27.68</v>
      </c>
      <c r="H96" s="1">
        <v>24.07</v>
      </c>
      <c r="K96" t="s">
        <v>57</v>
      </c>
      <c r="L96">
        <v>1.43</v>
      </c>
      <c r="O96">
        <f t="shared" si="10"/>
        <v>24.07</v>
      </c>
      <c r="P96" t="s">
        <v>58</v>
      </c>
      <c r="Q96">
        <v>3</v>
      </c>
      <c r="R96" s="42">
        <v>42879</v>
      </c>
      <c r="S96">
        <v>14</v>
      </c>
      <c r="U96">
        <v>3.53</v>
      </c>
      <c r="V96" t="s">
        <v>87</v>
      </c>
      <c r="X96" t="s">
        <v>483</v>
      </c>
      <c r="Y96" t="s">
        <v>484</v>
      </c>
      <c r="Z96">
        <v>7.5</v>
      </c>
      <c r="AA96" t="s">
        <v>485</v>
      </c>
      <c r="AB96">
        <v>2</v>
      </c>
      <c r="AC96" t="s">
        <v>69</v>
      </c>
      <c r="AD96">
        <v>100</v>
      </c>
      <c r="AE96">
        <v>84</v>
      </c>
      <c r="AF96" t="s">
        <v>65</v>
      </c>
      <c r="AG96">
        <v>306027</v>
      </c>
      <c r="AH96" t="s">
        <v>64</v>
      </c>
      <c r="AK96">
        <v>8413919080</v>
      </c>
      <c r="AN96">
        <v>54.48</v>
      </c>
      <c r="AO96">
        <v>44.29</v>
      </c>
      <c r="AP96">
        <v>39904</v>
      </c>
      <c r="AQ96">
        <v>58.36</v>
      </c>
      <c r="AR96">
        <v>47.92</v>
      </c>
    </row>
    <row r="97" spans="1:44">
      <c r="A97" t="s">
        <v>54</v>
      </c>
      <c r="B97">
        <v>301627</v>
      </c>
      <c r="C97">
        <v>301627</v>
      </c>
      <c r="D97" t="s">
        <v>69</v>
      </c>
      <c r="E97" t="s">
        <v>486</v>
      </c>
      <c r="F97" s="1">
        <v>12.29</v>
      </c>
      <c r="H97" s="1">
        <v>10.69</v>
      </c>
      <c r="K97" t="s">
        <v>57</v>
      </c>
      <c r="L97">
        <v>0.64</v>
      </c>
      <c r="O97">
        <f t="shared" si="10"/>
        <v>10.69</v>
      </c>
      <c r="P97" t="s">
        <v>58</v>
      </c>
      <c r="Q97">
        <v>1</v>
      </c>
      <c r="R97" s="42">
        <v>42879</v>
      </c>
      <c r="S97">
        <v>14</v>
      </c>
      <c r="T97">
        <v>0.64</v>
      </c>
      <c r="U97">
        <v>1</v>
      </c>
      <c r="V97" t="str">
        <f>IF(LEFT(E97,3)="SLV","Harmony Romo", "Jerry Floyd")</f>
        <v>Jerry Floyd</v>
      </c>
      <c r="X97" t="s">
        <v>487</v>
      </c>
      <c r="Y97" t="s">
        <v>488</v>
      </c>
      <c r="Z97">
        <v>1.8</v>
      </c>
      <c r="AA97" t="s">
        <v>270</v>
      </c>
      <c r="AB97">
        <v>1</v>
      </c>
      <c r="AC97" t="s">
        <v>69</v>
      </c>
      <c r="AD97">
        <v>5000</v>
      </c>
      <c r="AE97">
        <v>119</v>
      </c>
      <c r="AF97" t="s">
        <v>81</v>
      </c>
      <c r="AK97">
        <v>8413919080</v>
      </c>
      <c r="AN97">
        <v>17.7</v>
      </c>
      <c r="AO97">
        <v>14.16</v>
      </c>
      <c r="AP97">
        <v>39904</v>
      </c>
      <c r="AQ97">
        <v>19.54</v>
      </c>
      <c r="AR97">
        <v>15.7</v>
      </c>
    </row>
    <row r="98" spans="1:44">
      <c r="A98" t="s">
        <v>54</v>
      </c>
      <c r="B98">
        <v>53535</v>
      </c>
      <c r="C98">
        <v>53535</v>
      </c>
      <c r="D98" t="s">
        <v>454</v>
      </c>
      <c r="E98" t="s">
        <v>489</v>
      </c>
      <c r="F98" s="1">
        <v>311.68</v>
      </c>
      <c r="H98" s="1">
        <v>271.02999999999997</v>
      </c>
      <c r="K98" t="s">
        <v>490</v>
      </c>
      <c r="L98">
        <v>7.2149999999999999</v>
      </c>
      <c r="P98" t="s">
        <v>58</v>
      </c>
      <c r="Q98">
        <v>4</v>
      </c>
      <c r="R98" s="42">
        <v>42879</v>
      </c>
      <c r="S98">
        <v>14</v>
      </c>
      <c r="U98" t="s">
        <v>491</v>
      </c>
      <c r="V98" t="s">
        <v>60</v>
      </c>
      <c r="X98" t="s">
        <v>492</v>
      </c>
      <c r="Y98" t="s">
        <v>493</v>
      </c>
      <c r="Z98">
        <v>29</v>
      </c>
      <c r="AA98" t="s">
        <v>494</v>
      </c>
      <c r="AB98">
        <v>40</v>
      </c>
      <c r="AC98" t="s">
        <v>69</v>
      </c>
      <c r="AD98">
        <v>50</v>
      </c>
      <c r="AE98">
        <v>140</v>
      </c>
      <c r="AF98" t="s">
        <v>65</v>
      </c>
      <c r="AK98">
        <v>8413919080</v>
      </c>
      <c r="AN98">
        <v>6.64</v>
      </c>
      <c r="AO98">
        <v>5.56</v>
      </c>
      <c r="AQ98">
        <v>5.19</v>
      </c>
      <c r="AR98">
        <v>4.1100000000000003</v>
      </c>
    </row>
    <row r="99" spans="1:44">
      <c r="A99" t="s">
        <v>54</v>
      </c>
      <c r="B99">
        <v>59765</v>
      </c>
      <c r="C99">
        <v>59765</v>
      </c>
      <c r="D99" t="s">
        <v>55</v>
      </c>
      <c r="E99" t="s">
        <v>495</v>
      </c>
      <c r="F99" s="1">
        <v>612.79</v>
      </c>
      <c r="H99" s="1">
        <v>532.86</v>
      </c>
      <c r="K99" t="s">
        <v>490</v>
      </c>
      <c r="L99">
        <v>29</v>
      </c>
      <c r="P99" t="s">
        <v>58</v>
      </c>
      <c r="Q99">
        <v>4</v>
      </c>
      <c r="R99" s="42">
        <v>42879</v>
      </c>
      <c r="S99">
        <v>14</v>
      </c>
      <c r="U99" t="s">
        <v>496</v>
      </c>
      <c r="V99" t="str">
        <f>IF(LEFT(E99,3)="SLV","Harmony Romo", "Jerry Floyd")</f>
        <v>Jerry Floyd</v>
      </c>
      <c r="X99" t="s">
        <v>497</v>
      </c>
      <c r="Y99" t="s">
        <v>498</v>
      </c>
      <c r="Z99">
        <v>42.5</v>
      </c>
      <c r="AA99" t="s">
        <v>499</v>
      </c>
      <c r="AB99">
        <v>53.64</v>
      </c>
      <c r="AC99" t="s">
        <v>121</v>
      </c>
      <c r="AD99">
        <v>100</v>
      </c>
      <c r="AE99">
        <v>140</v>
      </c>
      <c r="AF99" t="s">
        <v>65</v>
      </c>
      <c r="AG99">
        <v>35640</v>
      </c>
      <c r="AK99">
        <v>8413919080</v>
      </c>
      <c r="AM99">
        <v>25.59</v>
      </c>
      <c r="AN99">
        <v>33.85</v>
      </c>
      <c r="AO99">
        <v>27.44</v>
      </c>
      <c r="AP99">
        <v>39814</v>
      </c>
      <c r="AQ99">
        <v>43.08</v>
      </c>
      <c r="AR99">
        <v>36.863500000000002</v>
      </c>
    </row>
    <row r="100" spans="1:44">
      <c r="A100" t="s">
        <v>54</v>
      </c>
      <c r="B100">
        <v>301978</v>
      </c>
      <c r="C100">
        <v>301978</v>
      </c>
      <c r="D100" t="s">
        <v>64</v>
      </c>
      <c r="E100" t="s">
        <v>203</v>
      </c>
      <c r="F100" s="1">
        <v>4.37</v>
      </c>
      <c r="H100" s="1">
        <v>3.8</v>
      </c>
      <c r="K100" t="s">
        <v>500</v>
      </c>
      <c r="L100">
        <v>1.0999999999999999E-2</v>
      </c>
      <c r="P100" t="s">
        <v>58</v>
      </c>
      <c r="Q100">
        <v>4</v>
      </c>
      <c r="R100" s="42">
        <v>42879</v>
      </c>
      <c r="S100">
        <v>14</v>
      </c>
      <c r="U100">
        <v>0.06</v>
      </c>
      <c r="V100" t="str">
        <f>IF(LEFT(E100,3)="SLV","Harmony Romo", "Jerry Floyd")</f>
        <v>Harmony Romo</v>
      </c>
      <c r="X100" t="s">
        <v>501</v>
      </c>
      <c r="Y100" t="s">
        <v>502</v>
      </c>
      <c r="AD100">
        <v>100</v>
      </c>
      <c r="AE100">
        <v>49</v>
      </c>
      <c r="AF100" t="s">
        <v>65</v>
      </c>
      <c r="AK100">
        <v>8483903000</v>
      </c>
      <c r="AN100">
        <v>17.7</v>
      </c>
      <c r="AO100">
        <v>14.16</v>
      </c>
      <c r="AP100">
        <v>39904</v>
      </c>
      <c r="AQ100">
        <v>19.47</v>
      </c>
      <c r="AR100">
        <v>15.7</v>
      </c>
    </row>
    <row r="101" spans="1:44">
      <c r="A101" t="s">
        <v>54</v>
      </c>
      <c r="B101">
        <v>50589</v>
      </c>
      <c r="C101" t="s">
        <v>503</v>
      </c>
      <c r="D101" t="s">
        <v>121</v>
      </c>
      <c r="E101" t="s">
        <v>504</v>
      </c>
      <c r="F101" s="1">
        <v>3.21</v>
      </c>
      <c r="H101" s="1">
        <v>2.79</v>
      </c>
      <c r="K101" t="s">
        <v>179</v>
      </c>
      <c r="L101">
        <v>0.51500000000000001</v>
      </c>
      <c r="P101" t="s">
        <v>58</v>
      </c>
      <c r="Q101">
        <v>4</v>
      </c>
      <c r="R101" s="42">
        <v>42879</v>
      </c>
      <c r="S101">
        <v>14</v>
      </c>
      <c r="U101">
        <v>0.52</v>
      </c>
      <c r="V101" t="s">
        <v>87</v>
      </c>
      <c r="X101" t="s">
        <v>505</v>
      </c>
      <c r="Y101" t="s">
        <v>506</v>
      </c>
      <c r="Z101">
        <v>3.25</v>
      </c>
      <c r="AA101" t="s">
        <v>183</v>
      </c>
      <c r="AC101" t="s">
        <v>64</v>
      </c>
      <c r="AD101">
        <v>100</v>
      </c>
      <c r="AE101">
        <v>56</v>
      </c>
      <c r="AF101" t="s">
        <v>81</v>
      </c>
      <c r="AK101">
        <v>8483903000</v>
      </c>
      <c r="AM101">
        <v>1.74</v>
      </c>
      <c r="AN101">
        <v>2.13</v>
      </c>
      <c r="AO101">
        <v>1.76</v>
      </c>
      <c r="AP101">
        <v>39814</v>
      </c>
      <c r="AQ101">
        <v>2.14</v>
      </c>
      <c r="AR101">
        <v>1.78342</v>
      </c>
    </row>
    <row r="102" spans="1:44">
      <c r="A102" t="s">
        <v>54</v>
      </c>
      <c r="B102">
        <v>69593</v>
      </c>
      <c r="C102">
        <v>65976</v>
      </c>
      <c r="D102" t="s">
        <v>64</v>
      </c>
      <c r="E102" t="s">
        <v>507</v>
      </c>
      <c r="F102" s="1">
        <v>7.46</v>
      </c>
      <c r="H102" s="1">
        <v>6.49</v>
      </c>
      <c r="K102" t="s">
        <v>179</v>
      </c>
      <c r="L102">
        <v>1.62</v>
      </c>
      <c r="P102" t="s">
        <v>58</v>
      </c>
      <c r="Q102">
        <v>4</v>
      </c>
      <c r="R102" s="42">
        <v>42879</v>
      </c>
      <c r="S102">
        <v>14</v>
      </c>
      <c r="V102" t="s">
        <v>87</v>
      </c>
      <c r="X102" t="s">
        <v>508</v>
      </c>
      <c r="Y102" t="s">
        <v>509</v>
      </c>
      <c r="Z102">
        <v>3.5</v>
      </c>
      <c r="AA102" t="s">
        <v>183</v>
      </c>
      <c r="AC102" t="s">
        <v>64</v>
      </c>
      <c r="AD102">
        <v>100</v>
      </c>
      <c r="AE102">
        <v>56</v>
      </c>
      <c r="AF102" t="s">
        <v>81</v>
      </c>
      <c r="AK102">
        <v>7325995000</v>
      </c>
      <c r="AN102">
        <v>8.41</v>
      </c>
      <c r="AO102">
        <v>6.89</v>
      </c>
      <c r="AP102">
        <v>39814</v>
      </c>
      <c r="AQ102">
        <v>7.79</v>
      </c>
      <c r="AR102">
        <v>6.27</v>
      </c>
    </row>
    <row r="103" spans="1:44">
      <c r="A103" t="s">
        <v>54</v>
      </c>
      <c r="B103">
        <v>46370</v>
      </c>
      <c r="C103" t="s">
        <v>510</v>
      </c>
      <c r="D103" t="s">
        <v>121</v>
      </c>
      <c r="E103" t="s">
        <v>203</v>
      </c>
      <c r="F103" s="1">
        <v>2.04</v>
      </c>
      <c r="H103" s="1">
        <v>1.77</v>
      </c>
      <c r="K103" t="s">
        <v>57</v>
      </c>
      <c r="L103">
        <v>3.6999999999999998E-2</v>
      </c>
      <c r="P103" t="s">
        <v>58</v>
      </c>
      <c r="Q103">
        <v>3</v>
      </c>
      <c r="R103" s="42">
        <v>42879</v>
      </c>
      <c r="S103">
        <v>14</v>
      </c>
      <c r="U103" t="s">
        <v>511</v>
      </c>
      <c r="V103" t="str">
        <f>IF(LEFT(E103,3)="SLV","Harmony Romo", "Jerry Floyd")</f>
        <v>Harmony Romo</v>
      </c>
      <c r="X103" t="s">
        <v>512</v>
      </c>
      <c r="Y103" t="s">
        <v>205</v>
      </c>
      <c r="Z103">
        <v>1</v>
      </c>
      <c r="AA103" t="s">
        <v>513</v>
      </c>
      <c r="AB103">
        <v>1</v>
      </c>
      <c r="AC103" t="s">
        <v>64</v>
      </c>
      <c r="AD103">
        <v>1000</v>
      </c>
      <c r="AE103">
        <v>77</v>
      </c>
      <c r="AF103" t="s">
        <v>65</v>
      </c>
      <c r="AG103" t="s">
        <v>514</v>
      </c>
      <c r="AH103" t="s">
        <v>121</v>
      </c>
      <c r="AI103" t="s">
        <v>515</v>
      </c>
      <c r="AJ103" t="s">
        <v>64</v>
      </c>
      <c r="AK103">
        <v>8413919080</v>
      </c>
      <c r="AN103">
        <v>6.99</v>
      </c>
      <c r="AO103">
        <v>5.46</v>
      </c>
      <c r="AP103">
        <v>39814</v>
      </c>
      <c r="AQ103">
        <v>8.65</v>
      </c>
      <c r="AR103">
        <v>7.44</v>
      </c>
    </row>
    <row r="104" spans="1:44">
      <c r="A104" t="s">
        <v>54</v>
      </c>
      <c r="B104">
        <v>60040</v>
      </c>
      <c r="C104">
        <v>60040</v>
      </c>
      <c r="D104" t="s">
        <v>55</v>
      </c>
      <c r="E104" t="s">
        <v>516</v>
      </c>
      <c r="F104" s="1">
        <v>569.6</v>
      </c>
      <c r="H104" s="1">
        <v>495.3</v>
      </c>
      <c r="K104" t="s">
        <v>490</v>
      </c>
      <c r="L104">
        <v>20.8</v>
      </c>
      <c r="P104" t="s">
        <v>58</v>
      </c>
      <c r="Q104">
        <v>4</v>
      </c>
      <c r="R104" s="42">
        <v>42879</v>
      </c>
      <c r="S104">
        <v>14</v>
      </c>
      <c r="U104">
        <v>26.5</v>
      </c>
      <c r="V104" t="str">
        <f>IF(LEFT(E104,3)="SLV","Harmony Romo", "Jerry Floyd")</f>
        <v>Jerry Floyd</v>
      </c>
      <c r="X104" t="s">
        <v>517</v>
      </c>
      <c r="Y104" t="s">
        <v>518</v>
      </c>
      <c r="Z104">
        <v>30</v>
      </c>
      <c r="AA104" t="s">
        <v>519</v>
      </c>
      <c r="AB104">
        <v>20</v>
      </c>
      <c r="AC104" t="s">
        <v>121</v>
      </c>
      <c r="AD104">
        <v>80</v>
      </c>
      <c r="AE104">
        <v>140</v>
      </c>
      <c r="AF104" t="s">
        <v>65</v>
      </c>
      <c r="AK104">
        <v>8413919080</v>
      </c>
      <c r="AN104">
        <v>42.5</v>
      </c>
      <c r="AO104">
        <v>34</v>
      </c>
      <c r="AP104">
        <v>39904</v>
      </c>
      <c r="AQ104">
        <v>45.59</v>
      </c>
      <c r="AR104">
        <v>36.770000000000003</v>
      </c>
    </row>
    <row r="105" spans="1:44">
      <c r="A105" t="s">
        <v>54</v>
      </c>
      <c r="B105">
        <v>61891</v>
      </c>
      <c r="C105">
        <v>61891</v>
      </c>
      <c r="D105" t="s">
        <v>121</v>
      </c>
      <c r="E105" t="s">
        <v>520</v>
      </c>
      <c r="F105" s="1">
        <v>34.49</v>
      </c>
      <c r="H105" s="1">
        <v>29.99</v>
      </c>
      <c r="K105" t="s">
        <v>57</v>
      </c>
      <c r="L105">
        <v>4.3</v>
      </c>
      <c r="O105">
        <f>IF(L105&lt;0,ROUND(I105+3.46*ABS(L105),2),H105)</f>
        <v>29.99</v>
      </c>
      <c r="P105" t="s">
        <v>58</v>
      </c>
      <c r="Q105">
        <v>1</v>
      </c>
      <c r="R105" s="42">
        <v>42879</v>
      </c>
      <c r="S105">
        <v>14</v>
      </c>
      <c r="T105">
        <v>4.29</v>
      </c>
      <c r="U105" t="s">
        <v>521</v>
      </c>
      <c r="V105" t="str">
        <f>IF(LEFT(E105,3)="SLV","Harmony Romo", "Jerry Floyd")</f>
        <v>Jerry Floyd</v>
      </c>
      <c r="X105" t="s">
        <v>522</v>
      </c>
      <c r="Y105" t="s">
        <v>523</v>
      </c>
      <c r="Z105">
        <v>3.5</v>
      </c>
      <c r="AA105" t="s">
        <v>524</v>
      </c>
      <c r="AB105">
        <v>4.0999999999999996</v>
      </c>
      <c r="AC105" t="s">
        <v>69</v>
      </c>
      <c r="AD105">
        <v>1000</v>
      </c>
      <c r="AE105">
        <v>112</v>
      </c>
      <c r="AF105" t="s">
        <v>65</v>
      </c>
      <c r="AK105">
        <v>8413919080</v>
      </c>
      <c r="AN105">
        <v>14.33</v>
      </c>
      <c r="AO105">
        <v>11.36</v>
      </c>
      <c r="AQ105">
        <v>13.65</v>
      </c>
      <c r="AR105">
        <v>10.82</v>
      </c>
    </row>
    <row r="106" spans="1:44">
      <c r="A106" t="s">
        <v>54</v>
      </c>
      <c r="B106" t="s">
        <v>525</v>
      </c>
      <c r="C106">
        <v>2578</v>
      </c>
      <c r="D106" t="s">
        <v>526</v>
      </c>
      <c r="E106" t="s">
        <v>527</v>
      </c>
      <c r="F106" s="1">
        <v>10.09</v>
      </c>
      <c r="H106" s="1">
        <v>8.77</v>
      </c>
      <c r="K106" t="s">
        <v>57</v>
      </c>
      <c r="L106">
        <v>1.21</v>
      </c>
      <c r="O106">
        <f>IF(L106&lt;0,ROUND(I106+3.46*ABS(L106),2),H106)</f>
        <v>8.77</v>
      </c>
      <c r="P106" t="s">
        <v>58</v>
      </c>
      <c r="Q106">
        <v>1</v>
      </c>
      <c r="R106" s="42">
        <v>42879</v>
      </c>
      <c r="S106">
        <v>14</v>
      </c>
      <c r="T106">
        <v>1.21</v>
      </c>
      <c r="U106" t="s">
        <v>528</v>
      </c>
      <c r="V106" t="str">
        <f>IF(LEFT(E106,3)="SLV","Harmony Romo", "Jerry Floyd")</f>
        <v>Jerry Floyd</v>
      </c>
      <c r="X106" t="s">
        <v>529</v>
      </c>
      <c r="Y106" t="s">
        <v>530</v>
      </c>
      <c r="Z106">
        <v>2</v>
      </c>
      <c r="AA106" t="s">
        <v>531</v>
      </c>
      <c r="AB106">
        <v>2</v>
      </c>
      <c r="AC106" t="s">
        <v>64</v>
      </c>
      <c r="AD106">
        <v>3000</v>
      </c>
      <c r="AE106">
        <v>70</v>
      </c>
      <c r="AF106" t="s">
        <v>81</v>
      </c>
      <c r="AK106">
        <v>8413919080</v>
      </c>
      <c r="AN106">
        <v>3.15</v>
      </c>
      <c r="AO106">
        <v>2.52</v>
      </c>
      <c r="AP106">
        <v>38954</v>
      </c>
      <c r="AQ106">
        <v>3</v>
      </c>
      <c r="AR106">
        <v>2.4</v>
      </c>
    </row>
    <row r="107" spans="1:44">
      <c r="A107" t="s">
        <v>54</v>
      </c>
      <c r="B107">
        <v>53781</v>
      </c>
      <c r="C107">
        <v>48661</v>
      </c>
      <c r="D107" t="s">
        <v>69</v>
      </c>
      <c r="E107" t="s">
        <v>203</v>
      </c>
      <c r="F107" s="1">
        <v>2.3199999999999998</v>
      </c>
      <c r="H107" s="1">
        <v>2.02</v>
      </c>
      <c r="K107" t="s">
        <v>57</v>
      </c>
      <c r="L107">
        <v>1.4999999999999999E-2</v>
      </c>
      <c r="O107">
        <f>IF(L107&lt;0,ROUND(I107+3.46*ABS(L107),2),H107)</f>
        <v>2.02</v>
      </c>
      <c r="P107" t="s">
        <v>58</v>
      </c>
      <c r="Q107">
        <v>3</v>
      </c>
      <c r="R107" s="42">
        <v>42879</v>
      </c>
      <c r="S107">
        <v>13</v>
      </c>
      <c r="V107" t="str">
        <f>IF(LEFT(E107,3)="SLV","Harmony Romo", "Jerry Floyd")</f>
        <v>Harmony Romo</v>
      </c>
      <c r="X107" t="s">
        <v>532</v>
      </c>
      <c r="Y107" t="s">
        <v>205</v>
      </c>
      <c r="AD107">
        <v>500</v>
      </c>
      <c r="AE107">
        <v>77</v>
      </c>
      <c r="AF107" t="s">
        <v>65</v>
      </c>
      <c r="AK107">
        <v>8483903000</v>
      </c>
      <c r="AN107">
        <v>7.24</v>
      </c>
      <c r="AO107">
        <v>5.95</v>
      </c>
      <c r="AP107">
        <v>38912</v>
      </c>
      <c r="AQ107">
        <v>6.44</v>
      </c>
      <c r="AR107">
        <v>5.15</v>
      </c>
    </row>
    <row r="108" spans="1:44">
      <c r="A108" t="s">
        <v>54</v>
      </c>
      <c r="B108">
        <v>53786</v>
      </c>
      <c r="C108" t="s">
        <v>281</v>
      </c>
      <c r="D108" t="s">
        <v>69</v>
      </c>
      <c r="E108" t="s">
        <v>203</v>
      </c>
      <c r="F108" s="1">
        <v>2.54</v>
      </c>
      <c r="H108" s="1">
        <v>2.21</v>
      </c>
      <c r="K108" t="s">
        <v>57</v>
      </c>
      <c r="L108">
        <v>5.7500000000000002E-2</v>
      </c>
      <c r="O108">
        <v>2.09</v>
      </c>
      <c r="P108" t="s">
        <v>58</v>
      </c>
      <c r="Q108">
        <v>3</v>
      </c>
      <c r="R108" s="42">
        <v>42879</v>
      </c>
      <c r="S108">
        <v>13</v>
      </c>
      <c r="U108" t="s">
        <v>282</v>
      </c>
      <c r="V108" t="s">
        <v>186</v>
      </c>
      <c r="X108" t="s">
        <v>533</v>
      </c>
      <c r="Y108" t="s">
        <v>205</v>
      </c>
      <c r="Z108">
        <v>1</v>
      </c>
      <c r="AA108" t="s">
        <v>465</v>
      </c>
      <c r="AB108">
        <v>1</v>
      </c>
      <c r="AC108" t="s">
        <v>64</v>
      </c>
      <c r="AD108">
        <v>4000</v>
      </c>
      <c r="AE108">
        <v>77</v>
      </c>
      <c r="AF108" t="s">
        <v>65</v>
      </c>
      <c r="AK108">
        <v>8483903000</v>
      </c>
      <c r="AN108">
        <v>22.26</v>
      </c>
      <c r="AO108">
        <v>19.32</v>
      </c>
      <c r="AP108">
        <v>38862</v>
      </c>
      <c r="AQ108">
        <v>17.62</v>
      </c>
      <c r="AR108">
        <v>14.68</v>
      </c>
    </row>
    <row r="109" spans="1:44">
      <c r="A109" t="s">
        <v>54</v>
      </c>
      <c r="B109">
        <v>60026</v>
      </c>
      <c r="C109">
        <v>60026</v>
      </c>
      <c r="D109" t="s">
        <v>64</v>
      </c>
      <c r="E109" t="s">
        <v>534</v>
      </c>
      <c r="F109" s="1">
        <v>25.09</v>
      </c>
      <c r="H109" s="1">
        <v>21.82</v>
      </c>
      <c r="K109" t="s">
        <v>57</v>
      </c>
      <c r="L109">
        <v>0.98</v>
      </c>
      <c r="O109">
        <f>IF(L109&lt;0,ROUND(I109+3.46*ABS(L109),2),H109)</f>
        <v>21.82</v>
      </c>
      <c r="P109" t="s">
        <v>58</v>
      </c>
      <c r="Q109">
        <v>3</v>
      </c>
      <c r="R109" s="42">
        <v>42879</v>
      </c>
      <c r="S109">
        <v>13</v>
      </c>
      <c r="U109" t="s">
        <v>535</v>
      </c>
      <c r="V109" t="str">
        <f t="shared" ref="V109:V115" si="11">IF(LEFT(E109,3)="SLV","Harmony Romo", "Jerry Floyd")</f>
        <v>Jerry Floyd</v>
      </c>
      <c r="X109" t="s">
        <v>536</v>
      </c>
      <c r="Y109" t="s">
        <v>537</v>
      </c>
      <c r="Z109">
        <v>2.5</v>
      </c>
      <c r="AA109" t="s">
        <v>538</v>
      </c>
      <c r="AB109">
        <v>1</v>
      </c>
      <c r="AC109" t="s">
        <v>64</v>
      </c>
      <c r="AD109">
        <v>100</v>
      </c>
      <c r="AE109">
        <v>77</v>
      </c>
      <c r="AF109" t="s">
        <v>65</v>
      </c>
      <c r="AK109">
        <v>8413919080</v>
      </c>
      <c r="AN109">
        <v>5.34</v>
      </c>
      <c r="AO109">
        <v>4.3</v>
      </c>
      <c r="AP109">
        <v>38807</v>
      </c>
      <c r="AQ109">
        <v>5.19</v>
      </c>
      <c r="AR109">
        <v>4.1500000000000004</v>
      </c>
    </row>
    <row r="110" spans="1:44">
      <c r="A110" t="s">
        <v>54</v>
      </c>
      <c r="B110">
        <v>60656</v>
      </c>
      <c r="C110">
        <v>60656</v>
      </c>
      <c r="D110" t="s">
        <v>121</v>
      </c>
      <c r="E110" t="s">
        <v>539</v>
      </c>
      <c r="F110" s="1">
        <v>92.22</v>
      </c>
      <c r="H110" s="1">
        <v>80.19</v>
      </c>
      <c r="K110" t="s">
        <v>57</v>
      </c>
      <c r="L110">
        <v>7.9</v>
      </c>
      <c r="O110">
        <f>IF(L110&lt;0,ROUND(I110+3.46*ABS(L110),2),H110)</f>
        <v>80.19</v>
      </c>
      <c r="P110" t="s">
        <v>58</v>
      </c>
      <c r="Q110">
        <v>1</v>
      </c>
      <c r="R110" s="42">
        <v>42879</v>
      </c>
      <c r="S110">
        <v>13</v>
      </c>
      <c r="T110">
        <v>7.9</v>
      </c>
      <c r="U110" t="s">
        <v>540</v>
      </c>
      <c r="V110" t="str">
        <f t="shared" si="11"/>
        <v>Jerry Floyd</v>
      </c>
      <c r="X110" t="s">
        <v>541</v>
      </c>
      <c r="Y110" t="s">
        <v>542</v>
      </c>
      <c r="Z110">
        <v>4.5</v>
      </c>
      <c r="AA110" t="s">
        <v>543</v>
      </c>
      <c r="AB110">
        <v>10</v>
      </c>
      <c r="AC110" t="s">
        <v>69</v>
      </c>
      <c r="AD110">
        <v>500</v>
      </c>
      <c r="AE110">
        <v>112</v>
      </c>
      <c r="AF110" t="s">
        <v>65</v>
      </c>
      <c r="AK110">
        <v>8413919080</v>
      </c>
      <c r="AM110">
        <v>7.14</v>
      </c>
      <c r="AN110">
        <v>8.91</v>
      </c>
      <c r="AO110">
        <v>7.14</v>
      </c>
      <c r="AP110">
        <v>39814</v>
      </c>
      <c r="AQ110">
        <v>8.68</v>
      </c>
      <c r="AR110">
        <v>6.9507599999999998</v>
      </c>
    </row>
    <row r="111" spans="1:44">
      <c r="A111" t="s">
        <v>54</v>
      </c>
      <c r="B111">
        <v>61972</v>
      </c>
      <c r="C111">
        <v>61972</v>
      </c>
      <c r="D111" t="s">
        <v>80</v>
      </c>
      <c r="E111" t="s">
        <v>544</v>
      </c>
      <c r="F111" s="1">
        <v>16.3</v>
      </c>
      <c r="H111" s="1">
        <v>14.17</v>
      </c>
      <c r="K111" t="s">
        <v>57</v>
      </c>
      <c r="L111">
        <v>1.46</v>
      </c>
      <c r="P111" t="s">
        <v>58</v>
      </c>
      <c r="Q111">
        <v>3</v>
      </c>
      <c r="R111" s="42">
        <v>42879</v>
      </c>
      <c r="S111">
        <v>13</v>
      </c>
      <c r="V111" t="str">
        <f t="shared" si="11"/>
        <v>Jerry Floyd</v>
      </c>
      <c r="AD111">
        <v>3000</v>
      </c>
      <c r="AE111">
        <v>112</v>
      </c>
      <c r="AF111" t="s">
        <v>65</v>
      </c>
      <c r="AK111">
        <v>8413919080</v>
      </c>
      <c r="AN111">
        <v>20.98</v>
      </c>
      <c r="AO111">
        <v>16.78</v>
      </c>
      <c r="AP111">
        <v>39814</v>
      </c>
      <c r="AQ111">
        <v>19.62</v>
      </c>
      <c r="AR111">
        <v>15.69</v>
      </c>
    </row>
    <row r="112" spans="1:44">
      <c r="A112" t="s">
        <v>54</v>
      </c>
      <c r="B112">
        <v>62011</v>
      </c>
      <c r="C112" t="s">
        <v>281</v>
      </c>
      <c r="D112" t="s">
        <v>69</v>
      </c>
      <c r="E112" t="s">
        <v>203</v>
      </c>
      <c r="F112" s="1">
        <v>2.69</v>
      </c>
      <c r="H112" s="1">
        <v>2.34</v>
      </c>
      <c r="K112" t="s">
        <v>57</v>
      </c>
      <c r="L112">
        <v>0.06</v>
      </c>
      <c r="O112">
        <f>IF(L112&lt;0,ROUND(I112+3.46*ABS(L112),2),H112)</f>
        <v>2.34</v>
      </c>
      <c r="P112" t="s">
        <v>58</v>
      </c>
      <c r="Q112">
        <v>3</v>
      </c>
      <c r="R112" s="42">
        <v>42879</v>
      </c>
      <c r="S112">
        <v>13</v>
      </c>
      <c r="U112" t="s">
        <v>282</v>
      </c>
      <c r="V112" t="str">
        <f t="shared" si="11"/>
        <v>Harmony Romo</v>
      </c>
      <c r="X112" t="s">
        <v>545</v>
      </c>
      <c r="Y112" t="s">
        <v>205</v>
      </c>
      <c r="Z112">
        <v>1</v>
      </c>
      <c r="AA112" t="s">
        <v>465</v>
      </c>
      <c r="AB112">
        <v>1</v>
      </c>
      <c r="AC112" t="s">
        <v>64</v>
      </c>
      <c r="AD112">
        <v>2000</v>
      </c>
      <c r="AE112">
        <v>77</v>
      </c>
      <c r="AF112" t="s">
        <v>65</v>
      </c>
      <c r="AG112">
        <v>302918</v>
      </c>
      <c r="AH112" t="s">
        <v>64</v>
      </c>
      <c r="AK112">
        <v>8483903000</v>
      </c>
      <c r="AN112">
        <v>80.38</v>
      </c>
      <c r="AO112">
        <v>64.819999999999993</v>
      </c>
      <c r="AP112">
        <v>39904</v>
      </c>
      <c r="AQ112">
        <v>87.12</v>
      </c>
      <c r="AR112">
        <v>70.23</v>
      </c>
    </row>
    <row r="113" spans="1:44">
      <c r="A113" t="s">
        <v>54</v>
      </c>
      <c r="B113">
        <v>66416</v>
      </c>
      <c r="C113">
        <v>66416</v>
      </c>
      <c r="D113" t="s">
        <v>121</v>
      </c>
      <c r="E113" t="s">
        <v>546</v>
      </c>
      <c r="F113" s="1">
        <v>19.260000000000002</v>
      </c>
      <c r="H113" s="1">
        <v>16.75</v>
      </c>
      <c r="K113" t="s">
        <v>57</v>
      </c>
      <c r="L113">
        <v>1.075</v>
      </c>
      <c r="O113">
        <f>IF(L113&lt;0,ROUND(I113+3.46*ABS(L113),2),H113)</f>
        <v>16.75</v>
      </c>
      <c r="P113" t="s">
        <v>58</v>
      </c>
      <c r="Q113">
        <v>1</v>
      </c>
      <c r="R113" s="42">
        <v>42879</v>
      </c>
      <c r="S113">
        <v>13</v>
      </c>
      <c r="T113">
        <v>1.075</v>
      </c>
      <c r="U113" t="s">
        <v>547</v>
      </c>
      <c r="V113" t="str">
        <f t="shared" si="11"/>
        <v>Jerry Floyd</v>
      </c>
      <c r="X113" t="s">
        <v>548</v>
      </c>
      <c r="Y113" t="s">
        <v>549</v>
      </c>
      <c r="Z113">
        <v>3.5</v>
      </c>
      <c r="AA113" t="s">
        <v>550</v>
      </c>
      <c r="AB113">
        <v>4.0999999999999996</v>
      </c>
      <c r="AC113" t="s">
        <v>64</v>
      </c>
      <c r="AD113">
        <v>2000</v>
      </c>
      <c r="AE113">
        <v>105</v>
      </c>
      <c r="AF113" t="s">
        <v>65</v>
      </c>
      <c r="AK113">
        <v>8413919080</v>
      </c>
      <c r="AM113">
        <v>2.06</v>
      </c>
      <c r="AN113">
        <v>2.61</v>
      </c>
      <c r="AO113">
        <v>2.11</v>
      </c>
      <c r="AP113">
        <v>39814</v>
      </c>
      <c r="AQ113">
        <v>2.79</v>
      </c>
      <c r="AR113">
        <v>2.2941000000000003</v>
      </c>
    </row>
    <row r="114" spans="1:44">
      <c r="A114" t="s">
        <v>54</v>
      </c>
      <c r="B114">
        <v>301666</v>
      </c>
      <c r="C114" t="s">
        <v>202</v>
      </c>
      <c r="D114" t="s">
        <v>80</v>
      </c>
      <c r="E114" t="s">
        <v>203</v>
      </c>
      <c r="F114" s="1">
        <v>3.59</v>
      </c>
      <c r="H114" s="1">
        <v>3.12</v>
      </c>
      <c r="K114" t="s">
        <v>57</v>
      </c>
      <c r="L114">
        <v>4.4999999999999998E-2</v>
      </c>
      <c r="O114">
        <f>IF(L114&lt;0,ROUND(I114+3.46*ABS(L114),2),H114)</f>
        <v>3.12</v>
      </c>
      <c r="P114" t="s">
        <v>58</v>
      </c>
      <c r="Q114">
        <v>3</v>
      </c>
      <c r="R114" s="42">
        <v>42879</v>
      </c>
      <c r="S114">
        <v>13</v>
      </c>
      <c r="U114">
        <v>0.255</v>
      </c>
      <c r="V114" t="str">
        <f t="shared" si="11"/>
        <v>Harmony Romo</v>
      </c>
      <c r="X114" t="s">
        <v>551</v>
      </c>
      <c r="Y114" t="s">
        <v>341</v>
      </c>
      <c r="Z114">
        <v>1</v>
      </c>
      <c r="AA114" t="s">
        <v>284</v>
      </c>
      <c r="AB114">
        <v>1</v>
      </c>
      <c r="AC114" t="s">
        <v>64</v>
      </c>
      <c r="AD114">
        <v>1000</v>
      </c>
      <c r="AE114">
        <v>77</v>
      </c>
      <c r="AF114" t="s">
        <v>65</v>
      </c>
      <c r="AK114">
        <v>8483903000</v>
      </c>
      <c r="AN114">
        <v>7.55</v>
      </c>
      <c r="AO114">
        <v>6.04</v>
      </c>
      <c r="AP114">
        <v>40142</v>
      </c>
      <c r="AQ114">
        <v>7.36</v>
      </c>
      <c r="AR114">
        <v>5.89</v>
      </c>
    </row>
    <row r="115" spans="1:44">
      <c r="A115" t="s">
        <v>54</v>
      </c>
      <c r="B115" t="s">
        <v>552</v>
      </c>
      <c r="C115">
        <v>105115695</v>
      </c>
      <c r="D115" t="s">
        <v>67</v>
      </c>
      <c r="E115" t="s">
        <v>553</v>
      </c>
      <c r="F115" s="1">
        <v>3.43</v>
      </c>
      <c r="H115" s="1">
        <v>2.98</v>
      </c>
      <c r="K115" t="s">
        <v>57</v>
      </c>
      <c r="L115">
        <v>0.18</v>
      </c>
      <c r="O115">
        <f>IF(L115&lt;0,ROUND(I115+3.46*ABS(L115),2),H115)</f>
        <v>2.98</v>
      </c>
      <c r="P115" t="s">
        <v>58</v>
      </c>
      <c r="Q115">
        <v>3</v>
      </c>
      <c r="R115" s="42">
        <v>42879</v>
      </c>
      <c r="S115">
        <v>13</v>
      </c>
      <c r="U115">
        <v>0.8</v>
      </c>
      <c r="V115" t="str">
        <f t="shared" si="11"/>
        <v>Jerry Floyd</v>
      </c>
      <c r="X115" t="s">
        <v>554</v>
      </c>
      <c r="Y115" t="s">
        <v>555</v>
      </c>
      <c r="Z115">
        <v>1</v>
      </c>
      <c r="AA115" t="s">
        <v>556</v>
      </c>
      <c r="AB115">
        <v>1</v>
      </c>
      <c r="AD115">
        <v>1200</v>
      </c>
      <c r="AE115">
        <v>70</v>
      </c>
      <c r="AF115" t="s">
        <v>81</v>
      </c>
      <c r="AK115">
        <v>8413919080</v>
      </c>
      <c r="AM115">
        <v>0.87</v>
      </c>
      <c r="AN115">
        <v>1.06</v>
      </c>
      <c r="AO115">
        <v>0.87</v>
      </c>
      <c r="AP115">
        <v>39814</v>
      </c>
      <c r="AQ115">
        <v>1.07</v>
      </c>
      <c r="AR115">
        <v>0.85902999999999996</v>
      </c>
    </row>
    <row r="116" spans="1:44">
      <c r="A116" t="s">
        <v>54</v>
      </c>
      <c r="B116">
        <v>34875</v>
      </c>
      <c r="C116">
        <v>34875</v>
      </c>
      <c r="D116" t="s">
        <v>70</v>
      </c>
      <c r="E116" t="s">
        <v>557</v>
      </c>
      <c r="F116" s="1">
        <v>6.19</v>
      </c>
      <c r="H116" s="1">
        <v>5.38</v>
      </c>
      <c r="K116" t="s">
        <v>191</v>
      </c>
      <c r="L116">
        <v>1.73</v>
      </c>
      <c r="P116" t="s">
        <v>58</v>
      </c>
      <c r="Q116">
        <v>4</v>
      </c>
      <c r="R116" s="42">
        <v>42879</v>
      </c>
      <c r="S116">
        <v>13</v>
      </c>
      <c r="U116" t="s">
        <v>558</v>
      </c>
      <c r="V116" t="s">
        <v>87</v>
      </c>
      <c r="X116" t="s">
        <v>559</v>
      </c>
      <c r="Y116" t="s">
        <v>560</v>
      </c>
      <c r="Z116">
        <v>3.5</v>
      </c>
      <c r="AA116" t="s">
        <v>561</v>
      </c>
      <c r="AB116">
        <v>1.4</v>
      </c>
      <c r="AC116" t="s">
        <v>64</v>
      </c>
      <c r="AD116">
        <v>1000</v>
      </c>
      <c r="AE116">
        <v>6</v>
      </c>
      <c r="AF116" t="s">
        <v>81</v>
      </c>
      <c r="AK116">
        <v>7325995000</v>
      </c>
      <c r="AN116">
        <v>2.75</v>
      </c>
      <c r="AO116">
        <v>2.21</v>
      </c>
      <c r="AP116">
        <v>38954</v>
      </c>
      <c r="AQ116">
        <v>2.62</v>
      </c>
      <c r="AR116">
        <v>2.1</v>
      </c>
    </row>
    <row r="117" spans="1:44">
      <c r="A117" t="s">
        <v>54</v>
      </c>
      <c r="B117">
        <v>62664</v>
      </c>
      <c r="C117">
        <v>62664</v>
      </c>
      <c r="D117" t="s">
        <v>69</v>
      </c>
      <c r="E117" t="s">
        <v>562</v>
      </c>
      <c r="F117" s="1">
        <v>16.95</v>
      </c>
      <c r="H117" s="1">
        <v>14.74</v>
      </c>
      <c r="K117" t="s">
        <v>57</v>
      </c>
      <c r="L117">
        <v>0.56999999999999995</v>
      </c>
      <c r="O117">
        <f>IF(L117&lt;0,ROUND(I117+3.46*ABS(L117),2),H117)</f>
        <v>14.74</v>
      </c>
      <c r="P117" t="s">
        <v>58</v>
      </c>
      <c r="Q117">
        <v>3</v>
      </c>
      <c r="R117" s="42">
        <v>42676</v>
      </c>
      <c r="S117">
        <v>13</v>
      </c>
      <c r="U117" t="s">
        <v>563</v>
      </c>
      <c r="V117" t="s">
        <v>87</v>
      </c>
      <c r="X117" t="s">
        <v>564</v>
      </c>
      <c r="Y117" t="s">
        <v>565</v>
      </c>
      <c r="Z117">
        <v>2</v>
      </c>
      <c r="AA117" t="s">
        <v>566</v>
      </c>
      <c r="AB117">
        <v>1.4</v>
      </c>
      <c r="AC117" t="s">
        <v>64</v>
      </c>
      <c r="AD117">
        <v>3000</v>
      </c>
      <c r="AE117">
        <v>77</v>
      </c>
      <c r="AF117" t="s">
        <v>65</v>
      </c>
      <c r="AK117">
        <v>8483308040</v>
      </c>
      <c r="AN117">
        <v>88.01</v>
      </c>
      <c r="AO117">
        <v>71.38</v>
      </c>
      <c r="AQ117">
        <v>83.82</v>
      </c>
      <c r="AR117">
        <v>67.98</v>
      </c>
    </row>
    <row r="118" spans="1:44">
      <c r="A118" t="s">
        <v>54</v>
      </c>
      <c r="B118">
        <v>307764</v>
      </c>
      <c r="C118">
        <v>307764</v>
      </c>
      <c r="D118" t="s">
        <v>110</v>
      </c>
      <c r="E118" t="s">
        <v>567</v>
      </c>
      <c r="F118" s="1">
        <v>33.22</v>
      </c>
      <c r="H118" s="1">
        <v>28.89</v>
      </c>
      <c r="K118" t="s">
        <v>276</v>
      </c>
      <c r="L118">
        <v>0.88</v>
      </c>
      <c r="P118" t="s">
        <v>58</v>
      </c>
      <c r="Q118">
        <v>4</v>
      </c>
      <c r="R118" s="42">
        <v>42879</v>
      </c>
      <c r="S118">
        <v>12</v>
      </c>
      <c r="V118" t="s">
        <v>60</v>
      </c>
      <c r="X118" t="s">
        <v>568</v>
      </c>
      <c r="Y118" t="s">
        <v>569</v>
      </c>
      <c r="AD118">
        <v>200</v>
      </c>
      <c r="AE118">
        <v>119</v>
      </c>
      <c r="AF118" t="s">
        <v>65</v>
      </c>
      <c r="AK118">
        <v>8413919080</v>
      </c>
      <c r="AN118">
        <v>1.97</v>
      </c>
      <c r="AO118">
        <v>1.64</v>
      </c>
      <c r="AQ118">
        <v>1.91</v>
      </c>
      <c r="AR118">
        <v>1.58</v>
      </c>
    </row>
    <row r="119" spans="1:44">
      <c r="A119" t="s">
        <v>54</v>
      </c>
      <c r="B119">
        <v>46779</v>
      </c>
      <c r="C119">
        <v>46779</v>
      </c>
      <c r="D119" t="s">
        <v>55</v>
      </c>
      <c r="E119" t="s">
        <v>570</v>
      </c>
      <c r="F119" s="1">
        <v>3.78</v>
      </c>
      <c r="H119" s="1">
        <v>3.29</v>
      </c>
      <c r="K119" t="s">
        <v>57</v>
      </c>
      <c r="L119">
        <v>0.2</v>
      </c>
      <c r="O119">
        <v>3.19</v>
      </c>
      <c r="P119" t="s">
        <v>58</v>
      </c>
      <c r="Q119">
        <v>3</v>
      </c>
      <c r="R119" s="42">
        <v>42879</v>
      </c>
      <c r="S119">
        <v>12</v>
      </c>
      <c r="U119" t="s">
        <v>571</v>
      </c>
      <c r="V119" t="s">
        <v>186</v>
      </c>
      <c r="X119" t="s">
        <v>572</v>
      </c>
      <c r="Y119" t="s">
        <v>341</v>
      </c>
      <c r="AD119">
        <v>200</v>
      </c>
      <c r="AE119">
        <v>77</v>
      </c>
      <c r="AF119" t="s">
        <v>65</v>
      </c>
      <c r="AK119">
        <v>8483903000</v>
      </c>
      <c r="AN119">
        <v>3.58</v>
      </c>
      <c r="AO119">
        <v>2.9</v>
      </c>
      <c r="AP119">
        <v>38590</v>
      </c>
      <c r="AQ119">
        <v>3.52</v>
      </c>
      <c r="AR119">
        <v>2.84</v>
      </c>
    </row>
    <row r="120" spans="1:44">
      <c r="A120" t="s">
        <v>54</v>
      </c>
      <c r="B120">
        <v>48369</v>
      </c>
      <c r="C120">
        <v>48369</v>
      </c>
      <c r="D120" t="s">
        <v>69</v>
      </c>
      <c r="E120" t="s">
        <v>573</v>
      </c>
      <c r="F120" s="1">
        <v>16.489999999999998</v>
      </c>
      <c r="H120" s="1">
        <v>14.34</v>
      </c>
      <c r="K120" t="s">
        <v>57</v>
      </c>
      <c r="L120">
        <v>0.81</v>
      </c>
      <c r="O120">
        <v>13.88</v>
      </c>
      <c r="P120" t="s">
        <v>58</v>
      </c>
      <c r="Q120">
        <v>3</v>
      </c>
      <c r="R120" s="42">
        <v>42879</v>
      </c>
      <c r="S120">
        <v>12</v>
      </c>
      <c r="U120" t="s">
        <v>574</v>
      </c>
      <c r="V120" t="s">
        <v>87</v>
      </c>
      <c r="X120" t="s">
        <v>575</v>
      </c>
      <c r="Y120" t="s">
        <v>576</v>
      </c>
      <c r="Z120">
        <v>4.4000000000000004</v>
      </c>
      <c r="AA120" t="s">
        <v>577</v>
      </c>
      <c r="AB120">
        <v>1.5</v>
      </c>
      <c r="AC120" t="s">
        <v>64</v>
      </c>
      <c r="AD120">
        <v>300</v>
      </c>
      <c r="AE120">
        <v>105</v>
      </c>
      <c r="AF120" t="s">
        <v>65</v>
      </c>
      <c r="AK120">
        <v>8421990080</v>
      </c>
      <c r="AN120">
        <v>27.5</v>
      </c>
      <c r="AO120">
        <v>22</v>
      </c>
      <c r="AP120">
        <v>39904</v>
      </c>
      <c r="AQ120">
        <v>32.49</v>
      </c>
      <c r="AR120">
        <v>17.3</v>
      </c>
    </row>
    <row r="121" spans="1:44">
      <c r="A121" t="s">
        <v>54</v>
      </c>
      <c r="B121">
        <v>53981</v>
      </c>
      <c r="C121">
        <v>48661</v>
      </c>
      <c r="D121" t="s">
        <v>64</v>
      </c>
      <c r="E121" t="s">
        <v>203</v>
      </c>
      <c r="F121" s="1">
        <v>2.06</v>
      </c>
      <c r="H121" s="1">
        <v>1.79</v>
      </c>
      <c r="K121" t="s">
        <v>57</v>
      </c>
      <c r="L121">
        <v>0.02</v>
      </c>
      <c r="O121">
        <v>1.68</v>
      </c>
      <c r="P121" t="s">
        <v>58</v>
      </c>
      <c r="Q121">
        <v>3</v>
      </c>
      <c r="R121" s="42">
        <v>42879</v>
      </c>
      <c r="S121">
        <v>12</v>
      </c>
      <c r="U121" t="s">
        <v>578</v>
      </c>
      <c r="V121" t="s">
        <v>186</v>
      </c>
      <c r="X121" t="s">
        <v>579</v>
      </c>
      <c r="Y121" t="s">
        <v>205</v>
      </c>
      <c r="Z121">
        <v>1</v>
      </c>
      <c r="AA121" t="s">
        <v>513</v>
      </c>
      <c r="AB121">
        <v>1</v>
      </c>
      <c r="AC121" t="s">
        <v>64</v>
      </c>
      <c r="AD121">
        <v>500</v>
      </c>
      <c r="AE121">
        <v>77</v>
      </c>
      <c r="AF121" t="s">
        <v>65</v>
      </c>
      <c r="AK121">
        <v>8483903000</v>
      </c>
      <c r="AM121">
        <v>27.84</v>
      </c>
      <c r="AN121">
        <v>35.72</v>
      </c>
      <c r="AO121">
        <v>29.66</v>
      </c>
      <c r="AP121">
        <v>39814</v>
      </c>
      <c r="AQ121">
        <v>44.47</v>
      </c>
      <c r="AR121">
        <v>38.590000000000003</v>
      </c>
    </row>
    <row r="122" spans="1:44">
      <c r="A122" t="s">
        <v>54</v>
      </c>
      <c r="B122">
        <v>54827</v>
      </c>
      <c r="C122" t="s">
        <v>379</v>
      </c>
      <c r="D122" t="s">
        <v>69</v>
      </c>
      <c r="E122" t="s">
        <v>203</v>
      </c>
      <c r="F122" s="1">
        <v>3.04</v>
      </c>
      <c r="H122" s="1">
        <v>2.64</v>
      </c>
      <c r="K122" t="s">
        <v>57</v>
      </c>
      <c r="L122">
        <v>0.13</v>
      </c>
      <c r="O122">
        <v>2.54</v>
      </c>
      <c r="P122" t="s">
        <v>58</v>
      </c>
      <c r="Q122">
        <v>3</v>
      </c>
      <c r="R122" s="42">
        <v>42879</v>
      </c>
      <c r="S122">
        <v>12</v>
      </c>
      <c r="U122" t="s">
        <v>580</v>
      </c>
      <c r="V122" t="s">
        <v>186</v>
      </c>
      <c r="X122" t="s">
        <v>581</v>
      </c>
      <c r="Y122" t="s">
        <v>205</v>
      </c>
      <c r="Z122">
        <v>1</v>
      </c>
      <c r="AA122" t="s">
        <v>582</v>
      </c>
      <c r="AB122">
        <v>1</v>
      </c>
      <c r="AC122" t="s">
        <v>64</v>
      </c>
      <c r="AD122">
        <v>600</v>
      </c>
      <c r="AE122">
        <v>77</v>
      </c>
      <c r="AF122" t="s">
        <v>65</v>
      </c>
      <c r="AK122">
        <v>8483903000</v>
      </c>
      <c r="AM122">
        <v>14.84</v>
      </c>
      <c r="AN122">
        <v>18.54</v>
      </c>
      <c r="AO122">
        <v>15.37</v>
      </c>
      <c r="AP122">
        <v>39814</v>
      </c>
      <c r="AQ122">
        <v>20.84</v>
      </c>
      <c r="AR122">
        <v>17.759</v>
      </c>
    </row>
    <row r="123" spans="1:44">
      <c r="A123" t="s">
        <v>54</v>
      </c>
      <c r="B123">
        <v>60226</v>
      </c>
      <c r="C123">
        <v>60226</v>
      </c>
      <c r="D123" t="s">
        <v>67</v>
      </c>
      <c r="E123" t="s">
        <v>583</v>
      </c>
      <c r="F123" s="1">
        <v>39.450000000000003</v>
      </c>
      <c r="H123" s="1">
        <v>34.299999999999997</v>
      </c>
      <c r="K123" t="s">
        <v>57</v>
      </c>
      <c r="L123">
        <v>2.7250000000000001</v>
      </c>
      <c r="O123">
        <f t="shared" ref="O123:O136" si="12">IF(L123&lt;0,ROUND(I123+3.46*ABS(L123),2),H123)</f>
        <v>34.299999999999997</v>
      </c>
      <c r="P123" t="s">
        <v>58</v>
      </c>
      <c r="Q123">
        <v>1</v>
      </c>
      <c r="R123" s="42">
        <v>42879</v>
      </c>
      <c r="S123">
        <v>12</v>
      </c>
      <c r="T123">
        <v>2.7250000000000001</v>
      </c>
      <c r="U123" t="s">
        <v>106</v>
      </c>
      <c r="V123" t="str">
        <f>IF(LEFT(E123,3)="SLV","Harmony Romo", "Jerry Floyd")</f>
        <v>Jerry Floyd</v>
      </c>
      <c r="X123" t="s">
        <v>584</v>
      </c>
      <c r="Y123" t="s">
        <v>585</v>
      </c>
      <c r="Z123">
        <v>6</v>
      </c>
      <c r="AA123" t="s">
        <v>586</v>
      </c>
      <c r="AB123">
        <v>10</v>
      </c>
      <c r="AC123" t="s">
        <v>64</v>
      </c>
      <c r="AD123">
        <v>300</v>
      </c>
      <c r="AE123">
        <v>112</v>
      </c>
      <c r="AF123" t="s">
        <v>65</v>
      </c>
      <c r="AK123">
        <v>8413919080</v>
      </c>
      <c r="AM123">
        <v>4.46</v>
      </c>
      <c r="AN123">
        <v>5.64</v>
      </c>
      <c r="AO123">
        <v>4.5599999999999996</v>
      </c>
      <c r="AP123">
        <v>39814</v>
      </c>
      <c r="AQ123">
        <v>6.05</v>
      </c>
      <c r="AR123">
        <v>5</v>
      </c>
    </row>
    <row r="124" spans="1:44">
      <c r="A124" t="s">
        <v>54</v>
      </c>
      <c r="B124">
        <v>60517</v>
      </c>
      <c r="C124">
        <v>60517</v>
      </c>
      <c r="D124" t="s">
        <v>80</v>
      </c>
      <c r="E124" t="s">
        <v>587</v>
      </c>
      <c r="F124" s="1">
        <v>17.66</v>
      </c>
      <c r="H124" s="1">
        <v>15.36</v>
      </c>
      <c r="K124" t="s">
        <v>57</v>
      </c>
      <c r="L124">
        <v>1.51</v>
      </c>
      <c r="O124">
        <f t="shared" si="12"/>
        <v>15.36</v>
      </c>
      <c r="P124" t="s">
        <v>58</v>
      </c>
      <c r="Q124">
        <v>3</v>
      </c>
      <c r="R124" s="42">
        <v>42879</v>
      </c>
      <c r="S124">
        <v>12</v>
      </c>
      <c r="U124">
        <v>2.0499999999999998</v>
      </c>
      <c r="V124" t="str">
        <f>IF(LEFT(E124,3)="SLV","Harmony Romo", "Jerry Floyd")</f>
        <v>Jerry Floyd</v>
      </c>
      <c r="X124" t="s">
        <v>588</v>
      </c>
      <c r="Y124" t="s">
        <v>589</v>
      </c>
      <c r="Z124">
        <v>1.5</v>
      </c>
      <c r="AA124" t="s">
        <v>590</v>
      </c>
      <c r="AB124">
        <v>2</v>
      </c>
      <c r="AC124" t="s">
        <v>64</v>
      </c>
      <c r="AD124">
        <v>1600</v>
      </c>
      <c r="AE124">
        <v>105</v>
      </c>
      <c r="AF124" t="s">
        <v>65</v>
      </c>
      <c r="AK124">
        <v>8413919080</v>
      </c>
      <c r="AN124">
        <v>1.94</v>
      </c>
      <c r="AO124">
        <v>1.61</v>
      </c>
      <c r="AQ124">
        <v>1.91</v>
      </c>
      <c r="AR124">
        <v>1.58</v>
      </c>
    </row>
    <row r="125" spans="1:44">
      <c r="A125" t="s">
        <v>54</v>
      </c>
      <c r="B125">
        <v>60547</v>
      </c>
      <c r="C125">
        <v>60547</v>
      </c>
      <c r="D125" t="s">
        <v>55</v>
      </c>
      <c r="E125" t="s">
        <v>591</v>
      </c>
      <c r="F125" s="1">
        <v>45.55</v>
      </c>
      <c r="H125" s="1">
        <v>39.61</v>
      </c>
      <c r="K125" t="s">
        <v>57</v>
      </c>
      <c r="L125">
        <v>3.23</v>
      </c>
      <c r="O125">
        <f t="shared" si="12"/>
        <v>39.61</v>
      </c>
      <c r="P125" t="s">
        <v>58</v>
      </c>
      <c r="Q125">
        <v>1</v>
      </c>
      <c r="R125" s="42">
        <v>42676</v>
      </c>
      <c r="S125">
        <v>12</v>
      </c>
      <c r="T125">
        <v>3.23</v>
      </c>
      <c r="U125" t="s">
        <v>592</v>
      </c>
      <c r="V125" t="str">
        <f>IF(LEFT(E125,3)="SLV","Harmony Romo", "Jerry Floyd")</f>
        <v>Jerry Floyd</v>
      </c>
      <c r="X125" t="s">
        <v>593</v>
      </c>
      <c r="Y125" t="s">
        <v>594</v>
      </c>
      <c r="Z125">
        <v>3.7</v>
      </c>
      <c r="AA125" t="s">
        <v>595</v>
      </c>
      <c r="AB125">
        <v>4.0999999999999996</v>
      </c>
      <c r="AC125" t="s">
        <v>64</v>
      </c>
      <c r="AD125">
        <v>500</v>
      </c>
      <c r="AE125">
        <v>105</v>
      </c>
      <c r="AF125" t="s">
        <v>65</v>
      </c>
      <c r="AK125">
        <v>8413919080</v>
      </c>
      <c r="AN125">
        <v>15.78</v>
      </c>
      <c r="AO125">
        <v>13.27</v>
      </c>
      <c r="AP125">
        <v>40057</v>
      </c>
      <c r="AQ125">
        <v>17.350000000000001</v>
      </c>
      <c r="AR125">
        <v>13.97</v>
      </c>
    </row>
    <row r="126" spans="1:44">
      <c r="A126" t="s">
        <v>54</v>
      </c>
      <c r="B126">
        <v>60638</v>
      </c>
      <c r="C126">
        <v>60638</v>
      </c>
      <c r="D126" t="s">
        <v>80</v>
      </c>
      <c r="E126" t="s">
        <v>596</v>
      </c>
      <c r="F126" s="1">
        <v>30.61</v>
      </c>
      <c r="H126" s="1">
        <v>26.62</v>
      </c>
      <c r="K126" t="s">
        <v>57</v>
      </c>
      <c r="L126">
        <v>1.55</v>
      </c>
      <c r="O126">
        <f t="shared" si="12"/>
        <v>26.62</v>
      </c>
      <c r="P126" t="s">
        <v>58</v>
      </c>
      <c r="Q126">
        <v>3</v>
      </c>
      <c r="R126" s="42">
        <v>42879</v>
      </c>
      <c r="S126">
        <v>12</v>
      </c>
      <c r="U126" t="s">
        <v>597</v>
      </c>
      <c r="V126" t="str">
        <f>IF(LEFT(E126,3)="SLV","Harmony Romo", "Jerry Floyd")</f>
        <v>Jerry Floyd</v>
      </c>
      <c r="X126" t="s">
        <v>598</v>
      </c>
      <c r="Y126" t="s">
        <v>599</v>
      </c>
      <c r="Z126">
        <v>4.0999999999999996</v>
      </c>
      <c r="AA126" t="s">
        <v>600</v>
      </c>
      <c r="AB126">
        <v>1</v>
      </c>
      <c r="AC126" t="s">
        <v>64</v>
      </c>
      <c r="AD126">
        <v>100</v>
      </c>
      <c r="AE126">
        <v>77</v>
      </c>
      <c r="AF126" t="s">
        <v>65</v>
      </c>
      <c r="AK126">
        <v>8413919080</v>
      </c>
      <c r="AN126">
        <v>6.9</v>
      </c>
      <c r="AO126">
        <v>5.52</v>
      </c>
      <c r="AP126">
        <v>39904</v>
      </c>
      <c r="AQ126">
        <v>7.64</v>
      </c>
      <c r="AR126">
        <v>6.13</v>
      </c>
    </row>
    <row r="127" spans="1:44">
      <c r="A127" t="s">
        <v>54</v>
      </c>
      <c r="B127">
        <v>61653</v>
      </c>
      <c r="C127">
        <v>61653</v>
      </c>
      <c r="D127" t="s">
        <v>69</v>
      </c>
      <c r="E127" t="s">
        <v>601</v>
      </c>
      <c r="F127" s="1">
        <v>16.190000000000001</v>
      </c>
      <c r="H127" s="1">
        <v>14.08</v>
      </c>
      <c r="K127" t="s">
        <v>57</v>
      </c>
      <c r="L127">
        <v>1.1299999999999999</v>
      </c>
      <c r="O127">
        <f t="shared" si="12"/>
        <v>14.08</v>
      </c>
      <c r="P127" t="s">
        <v>58</v>
      </c>
      <c r="Q127">
        <v>3</v>
      </c>
      <c r="R127" s="42">
        <v>42879</v>
      </c>
      <c r="S127">
        <v>12</v>
      </c>
      <c r="U127" t="s">
        <v>192</v>
      </c>
      <c r="V127" t="s">
        <v>87</v>
      </c>
      <c r="X127" t="s">
        <v>602</v>
      </c>
      <c r="Y127" t="s">
        <v>194</v>
      </c>
      <c r="Z127">
        <v>2.25</v>
      </c>
      <c r="AA127" t="s">
        <v>603</v>
      </c>
      <c r="AB127">
        <v>1</v>
      </c>
      <c r="AC127" t="s">
        <v>64</v>
      </c>
      <c r="AD127">
        <v>500</v>
      </c>
      <c r="AE127">
        <v>70</v>
      </c>
      <c r="AF127" t="s">
        <v>81</v>
      </c>
      <c r="AK127">
        <v>7325995000</v>
      </c>
      <c r="AM127">
        <v>2.98</v>
      </c>
      <c r="AN127">
        <v>3.66</v>
      </c>
      <c r="AO127">
        <v>3.03</v>
      </c>
      <c r="AP127">
        <v>39814</v>
      </c>
      <c r="AQ127">
        <v>3.83</v>
      </c>
      <c r="AR127">
        <v>3.2187000000000001</v>
      </c>
    </row>
    <row r="128" spans="1:44">
      <c r="A128" t="s">
        <v>54</v>
      </c>
      <c r="B128">
        <v>63631</v>
      </c>
      <c r="C128">
        <v>63631</v>
      </c>
      <c r="D128" t="s">
        <v>80</v>
      </c>
      <c r="E128" t="s">
        <v>604</v>
      </c>
      <c r="F128" s="1">
        <v>6.62</v>
      </c>
      <c r="H128" s="1">
        <v>5.76</v>
      </c>
      <c r="K128" t="s">
        <v>57</v>
      </c>
      <c r="L128">
        <v>0.44</v>
      </c>
      <c r="O128">
        <f t="shared" si="12"/>
        <v>5.76</v>
      </c>
      <c r="P128" t="s">
        <v>58</v>
      </c>
      <c r="Q128">
        <v>1</v>
      </c>
      <c r="R128" s="42">
        <v>42879</v>
      </c>
      <c r="S128">
        <v>12</v>
      </c>
      <c r="T128">
        <v>0.44</v>
      </c>
      <c r="U128">
        <v>1.52</v>
      </c>
      <c r="V128" t="str">
        <f>IF(LEFT(E128,3)="SLV","Harmony Romo", "Jerry Floyd")</f>
        <v>Jerry Floyd</v>
      </c>
      <c r="X128" t="s">
        <v>605</v>
      </c>
      <c r="Y128" t="s">
        <v>606</v>
      </c>
      <c r="Z128">
        <v>2</v>
      </c>
      <c r="AA128" t="s">
        <v>607</v>
      </c>
      <c r="AB128">
        <v>2</v>
      </c>
      <c r="AC128" t="s">
        <v>64</v>
      </c>
      <c r="AD128">
        <v>3000</v>
      </c>
      <c r="AE128">
        <v>70</v>
      </c>
      <c r="AF128" t="s">
        <v>65</v>
      </c>
      <c r="AK128">
        <v>8413919080</v>
      </c>
      <c r="AN128">
        <v>3.88</v>
      </c>
      <c r="AO128">
        <v>3.27</v>
      </c>
      <c r="AQ128">
        <v>3.5</v>
      </c>
      <c r="AR128">
        <v>2.89</v>
      </c>
    </row>
    <row r="129" spans="1:44">
      <c r="A129" t="s">
        <v>54</v>
      </c>
      <c r="B129">
        <v>66612</v>
      </c>
      <c r="C129">
        <v>66612</v>
      </c>
      <c r="D129" t="s">
        <v>64</v>
      </c>
      <c r="E129" t="s">
        <v>608</v>
      </c>
      <c r="F129" s="1">
        <v>9.09</v>
      </c>
      <c r="H129" s="1">
        <v>7.9</v>
      </c>
      <c r="K129" t="s">
        <v>57</v>
      </c>
      <c r="L129">
        <v>0.38</v>
      </c>
      <c r="O129">
        <f t="shared" si="12"/>
        <v>7.9</v>
      </c>
      <c r="P129" t="s">
        <v>58</v>
      </c>
      <c r="Q129">
        <v>3</v>
      </c>
      <c r="R129" s="42">
        <v>42879</v>
      </c>
      <c r="S129">
        <v>12</v>
      </c>
      <c r="U129" t="s">
        <v>609</v>
      </c>
      <c r="V129" t="str">
        <f>IF(LEFT(E129,3)="SLV","Harmony Romo", "Jerry Floyd")</f>
        <v>Jerry Floyd</v>
      </c>
      <c r="X129" t="s">
        <v>610</v>
      </c>
      <c r="Y129" t="s">
        <v>611</v>
      </c>
      <c r="Z129">
        <v>2.5</v>
      </c>
      <c r="AA129" t="s">
        <v>612</v>
      </c>
      <c r="AB129">
        <v>1</v>
      </c>
      <c r="AC129" t="s">
        <v>64</v>
      </c>
      <c r="AD129">
        <v>100</v>
      </c>
      <c r="AE129">
        <v>77</v>
      </c>
      <c r="AF129" t="s">
        <v>65</v>
      </c>
      <c r="AK129">
        <v>8413919080</v>
      </c>
      <c r="AN129">
        <v>4.97</v>
      </c>
      <c r="AO129">
        <v>4.18</v>
      </c>
      <c r="AQ129">
        <v>4.55</v>
      </c>
      <c r="AR129">
        <v>3.76</v>
      </c>
    </row>
    <row r="130" spans="1:44">
      <c r="A130" t="s">
        <v>54</v>
      </c>
      <c r="B130">
        <v>69011</v>
      </c>
      <c r="C130">
        <v>69011</v>
      </c>
      <c r="D130" t="s">
        <v>64</v>
      </c>
      <c r="E130" t="s">
        <v>613</v>
      </c>
      <c r="F130" s="1">
        <v>7.54</v>
      </c>
      <c r="H130" s="1">
        <v>6.56</v>
      </c>
      <c r="K130" t="s">
        <v>57</v>
      </c>
      <c r="L130">
        <v>0.3</v>
      </c>
      <c r="O130">
        <f t="shared" si="12"/>
        <v>6.56</v>
      </c>
      <c r="P130" t="s">
        <v>58</v>
      </c>
      <c r="Q130">
        <v>3</v>
      </c>
      <c r="R130" s="42">
        <v>42879</v>
      </c>
      <c r="S130">
        <v>12</v>
      </c>
      <c r="U130" t="s">
        <v>614</v>
      </c>
      <c r="V130" t="str">
        <f>IF(LEFT(E130,3)="SLV","Harmony Romo", "Jerry Floyd")</f>
        <v>Jerry Floyd</v>
      </c>
      <c r="X130" t="s">
        <v>615</v>
      </c>
      <c r="Y130" t="s">
        <v>616</v>
      </c>
      <c r="Z130">
        <v>5</v>
      </c>
      <c r="AA130" t="s">
        <v>617</v>
      </c>
      <c r="AB130">
        <v>1</v>
      </c>
      <c r="AC130" t="s">
        <v>64</v>
      </c>
      <c r="AD130">
        <v>200</v>
      </c>
      <c r="AE130">
        <v>105</v>
      </c>
      <c r="AF130" t="s">
        <v>65</v>
      </c>
      <c r="AK130">
        <v>8421990080</v>
      </c>
      <c r="AN130">
        <v>45.92</v>
      </c>
      <c r="AO130">
        <v>40.520000000000003</v>
      </c>
      <c r="AQ130">
        <v>31.04</v>
      </c>
      <c r="AR130">
        <v>25.64</v>
      </c>
    </row>
    <row r="131" spans="1:44">
      <c r="A131" t="s">
        <v>54</v>
      </c>
      <c r="B131">
        <v>300524</v>
      </c>
      <c r="C131">
        <v>813</v>
      </c>
      <c r="D131" t="s">
        <v>64</v>
      </c>
      <c r="E131" t="s">
        <v>618</v>
      </c>
      <c r="F131" s="1">
        <v>6.44</v>
      </c>
      <c r="H131" s="1">
        <v>5.6</v>
      </c>
      <c r="K131" t="s">
        <v>57</v>
      </c>
      <c r="L131">
        <v>0.9</v>
      </c>
      <c r="O131">
        <f t="shared" si="12"/>
        <v>5.6</v>
      </c>
      <c r="P131" t="s">
        <v>58</v>
      </c>
      <c r="Q131">
        <v>3</v>
      </c>
      <c r="R131" s="42">
        <v>42879</v>
      </c>
      <c r="S131">
        <v>12</v>
      </c>
      <c r="U131">
        <v>0.39</v>
      </c>
      <c r="V131" t="s">
        <v>186</v>
      </c>
      <c r="X131" t="s">
        <v>619</v>
      </c>
      <c r="Y131" t="s">
        <v>312</v>
      </c>
      <c r="Z131">
        <v>5</v>
      </c>
      <c r="AA131" t="s">
        <v>313</v>
      </c>
      <c r="AB131">
        <v>1</v>
      </c>
      <c r="AC131" t="s">
        <v>64</v>
      </c>
      <c r="AD131">
        <v>500</v>
      </c>
      <c r="AE131">
        <v>84</v>
      </c>
      <c r="AF131" t="s">
        <v>65</v>
      </c>
      <c r="AG131">
        <v>61165</v>
      </c>
      <c r="AH131" t="s">
        <v>80</v>
      </c>
      <c r="AI131">
        <v>61229</v>
      </c>
      <c r="AJ131" t="s">
        <v>121</v>
      </c>
      <c r="AK131">
        <v>8413919080</v>
      </c>
      <c r="AM131">
        <v>12.98</v>
      </c>
      <c r="AN131">
        <v>16.64</v>
      </c>
      <c r="AO131">
        <v>13.87</v>
      </c>
      <c r="AP131">
        <v>39814</v>
      </c>
      <c r="AQ131">
        <v>20.86</v>
      </c>
      <c r="AR131">
        <v>18.343599999999999</v>
      </c>
    </row>
    <row r="132" spans="1:44">
      <c r="A132" t="s">
        <v>54</v>
      </c>
      <c r="B132">
        <v>300685</v>
      </c>
      <c r="C132">
        <v>300685</v>
      </c>
      <c r="D132" t="s">
        <v>121</v>
      </c>
      <c r="E132" t="s">
        <v>620</v>
      </c>
      <c r="F132" s="1">
        <v>27.55</v>
      </c>
      <c r="H132" s="1">
        <v>23.96</v>
      </c>
      <c r="K132" t="s">
        <v>57</v>
      </c>
      <c r="L132">
        <v>2.94</v>
      </c>
      <c r="O132">
        <f t="shared" si="12"/>
        <v>23.96</v>
      </c>
      <c r="P132" t="s">
        <v>58</v>
      </c>
      <c r="Q132">
        <v>3</v>
      </c>
      <c r="R132" s="42">
        <v>42879</v>
      </c>
      <c r="S132">
        <v>12</v>
      </c>
      <c r="T132">
        <v>2.94</v>
      </c>
      <c r="U132">
        <v>4.25</v>
      </c>
      <c r="V132" t="str">
        <f>IF(LEFT(E132,3)="SLV","Harmony Romo", "Jerry Floyd")</f>
        <v>Jerry Floyd</v>
      </c>
      <c r="X132" t="s">
        <v>621</v>
      </c>
      <c r="Y132" t="s">
        <v>622</v>
      </c>
      <c r="AA132" t="s">
        <v>623</v>
      </c>
      <c r="AB132">
        <v>4.0999999999999996</v>
      </c>
      <c r="AC132" t="s">
        <v>69</v>
      </c>
      <c r="AD132">
        <v>500</v>
      </c>
      <c r="AE132">
        <v>112</v>
      </c>
      <c r="AF132" t="s">
        <v>65</v>
      </c>
      <c r="AK132">
        <v>8413919080</v>
      </c>
      <c r="AN132">
        <v>99.86</v>
      </c>
      <c r="AO132">
        <v>86.13</v>
      </c>
      <c r="AQ132">
        <v>75.16</v>
      </c>
      <c r="AR132">
        <v>61.43</v>
      </c>
    </row>
    <row r="133" spans="1:44">
      <c r="A133" t="s">
        <v>54</v>
      </c>
      <c r="B133">
        <v>301505</v>
      </c>
      <c r="C133">
        <v>301505</v>
      </c>
      <c r="D133" t="s">
        <v>64</v>
      </c>
      <c r="E133" t="s">
        <v>624</v>
      </c>
      <c r="F133" s="1">
        <v>10.17</v>
      </c>
      <c r="H133" s="1">
        <v>8.84</v>
      </c>
      <c r="K133" t="s">
        <v>57</v>
      </c>
      <c r="L133">
        <v>0.5</v>
      </c>
      <c r="O133">
        <f t="shared" si="12"/>
        <v>8.84</v>
      </c>
      <c r="P133" t="s">
        <v>58</v>
      </c>
      <c r="Q133">
        <v>3</v>
      </c>
      <c r="R133" s="42">
        <v>42879</v>
      </c>
      <c r="S133">
        <v>12</v>
      </c>
      <c r="U133">
        <v>0.78</v>
      </c>
      <c r="V133" t="str">
        <f>IF(LEFT(E133,3)="SLV","Harmony Romo", "Jerry Floyd")</f>
        <v>Jerry Floyd</v>
      </c>
      <c r="X133" t="s">
        <v>625</v>
      </c>
      <c r="Y133" t="s">
        <v>626</v>
      </c>
      <c r="Z133">
        <v>2.5</v>
      </c>
      <c r="AA133" t="s">
        <v>475</v>
      </c>
      <c r="AB133">
        <v>1</v>
      </c>
      <c r="AC133" t="s">
        <v>64</v>
      </c>
      <c r="AD133">
        <v>100</v>
      </c>
      <c r="AE133">
        <v>77</v>
      </c>
      <c r="AF133" t="s">
        <v>65</v>
      </c>
      <c r="AK133">
        <v>8413919080</v>
      </c>
      <c r="AM133">
        <v>2.2200000000000002</v>
      </c>
      <c r="AN133">
        <v>2.79</v>
      </c>
      <c r="AO133">
        <v>2.2799999999999998</v>
      </c>
      <c r="AP133">
        <v>39814</v>
      </c>
      <c r="AQ133">
        <v>2.99</v>
      </c>
      <c r="AR133">
        <v>2.5406</v>
      </c>
    </row>
    <row r="134" spans="1:44">
      <c r="A134" t="s">
        <v>54</v>
      </c>
      <c r="B134">
        <v>301512</v>
      </c>
      <c r="C134">
        <v>301512</v>
      </c>
      <c r="D134" t="s">
        <v>69</v>
      </c>
      <c r="E134" t="s">
        <v>627</v>
      </c>
      <c r="F134" s="1">
        <v>11.48</v>
      </c>
      <c r="H134" s="1">
        <v>9.98</v>
      </c>
      <c r="K134" t="s">
        <v>57</v>
      </c>
      <c r="L134">
        <v>0.48</v>
      </c>
      <c r="O134">
        <f t="shared" si="12"/>
        <v>9.98</v>
      </c>
      <c r="P134" t="s">
        <v>58</v>
      </c>
      <c r="Q134">
        <v>3</v>
      </c>
      <c r="R134" s="42">
        <v>42879</v>
      </c>
      <c r="S134">
        <v>12</v>
      </c>
      <c r="U134">
        <v>2.04</v>
      </c>
      <c r="V134" t="str">
        <f>IF(LEFT(E134,3)="SLV","Harmony Romo", "Jerry Floyd")</f>
        <v>Harmony Romo</v>
      </c>
      <c r="X134" t="s">
        <v>628</v>
      </c>
      <c r="Y134" t="s">
        <v>629</v>
      </c>
      <c r="Z134">
        <v>2.5</v>
      </c>
      <c r="AA134" t="s">
        <v>260</v>
      </c>
      <c r="AB134">
        <v>1</v>
      </c>
      <c r="AC134" t="s">
        <v>64</v>
      </c>
      <c r="AD134">
        <v>200</v>
      </c>
      <c r="AE134">
        <v>84</v>
      </c>
      <c r="AF134" t="s">
        <v>65</v>
      </c>
      <c r="AK134">
        <v>8483903000</v>
      </c>
      <c r="AN134">
        <v>4.8</v>
      </c>
      <c r="AO134">
        <v>4.04</v>
      </c>
      <c r="AQ134">
        <v>4.3499999999999996</v>
      </c>
      <c r="AR134">
        <v>3.59</v>
      </c>
    </row>
    <row r="135" spans="1:44">
      <c r="A135" t="s">
        <v>54</v>
      </c>
      <c r="B135" t="s">
        <v>630</v>
      </c>
      <c r="C135">
        <v>13480</v>
      </c>
      <c r="D135" t="s">
        <v>55</v>
      </c>
      <c r="E135" t="s">
        <v>631</v>
      </c>
      <c r="F135" s="1">
        <v>6.3</v>
      </c>
      <c r="H135" s="1">
        <v>5.48</v>
      </c>
      <c r="K135" t="s">
        <v>57</v>
      </c>
      <c r="L135">
        <v>0.39</v>
      </c>
      <c r="O135">
        <f t="shared" si="12"/>
        <v>5.48</v>
      </c>
      <c r="P135" t="s">
        <v>58</v>
      </c>
      <c r="Q135">
        <v>3</v>
      </c>
      <c r="R135" s="42">
        <v>42879</v>
      </c>
      <c r="S135">
        <v>12</v>
      </c>
      <c r="U135">
        <v>0.8</v>
      </c>
      <c r="V135" t="str">
        <f>IF(LEFT(E135,3)="SLV","Harmony Romo", "Jerry Floyd")</f>
        <v>Jerry Floyd</v>
      </c>
      <c r="X135" t="s">
        <v>632</v>
      </c>
      <c r="Y135" t="s">
        <v>633</v>
      </c>
      <c r="Z135">
        <v>1</v>
      </c>
      <c r="AA135" t="s">
        <v>634</v>
      </c>
      <c r="AB135">
        <v>1</v>
      </c>
      <c r="AD135">
        <v>1200</v>
      </c>
      <c r="AE135">
        <v>70</v>
      </c>
      <c r="AF135" t="s">
        <v>81</v>
      </c>
      <c r="AK135">
        <v>8413919080</v>
      </c>
      <c r="AN135">
        <v>1.63</v>
      </c>
      <c r="AO135">
        <v>1.33</v>
      </c>
      <c r="AP135">
        <v>38590</v>
      </c>
      <c r="AQ135">
        <v>1.56</v>
      </c>
      <c r="AR135">
        <v>1.26</v>
      </c>
    </row>
    <row r="136" spans="1:44">
      <c r="A136" t="s">
        <v>54</v>
      </c>
      <c r="B136" t="s">
        <v>635</v>
      </c>
      <c r="C136">
        <v>813</v>
      </c>
      <c r="D136" t="s">
        <v>217</v>
      </c>
      <c r="E136" t="s">
        <v>636</v>
      </c>
      <c r="F136" s="1">
        <v>11.76</v>
      </c>
      <c r="H136" s="1">
        <v>10.23</v>
      </c>
      <c r="K136" t="s">
        <v>57</v>
      </c>
      <c r="L136">
        <v>0.6</v>
      </c>
      <c r="O136">
        <f t="shared" si="12"/>
        <v>10.23</v>
      </c>
      <c r="P136" t="s">
        <v>58</v>
      </c>
      <c r="Q136">
        <v>3</v>
      </c>
      <c r="R136" s="42">
        <v>42879</v>
      </c>
      <c r="S136">
        <v>12</v>
      </c>
      <c r="U136" t="s">
        <v>310</v>
      </c>
      <c r="V136" t="s">
        <v>186</v>
      </c>
      <c r="X136" t="s">
        <v>637</v>
      </c>
      <c r="Y136" t="s">
        <v>259</v>
      </c>
      <c r="Z136">
        <v>5</v>
      </c>
      <c r="AA136" t="s">
        <v>638</v>
      </c>
      <c r="AB136">
        <v>1</v>
      </c>
      <c r="AC136" t="s">
        <v>64</v>
      </c>
      <c r="AD136">
        <v>500</v>
      </c>
      <c r="AE136">
        <v>84</v>
      </c>
      <c r="AF136" t="s">
        <v>65</v>
      </c>
      <c r="AK136">
        <v>8413919080</v>
      </c>
      <c r="AN136">
        <v>10.24</v>
      </c>
      <c r="AO136">
        <v>8.94</v>
      </c>
      <c r="AQ136">
        <v>6.71</v>
      </c>
      <c r="AR136">
        <v>5.41</v>
      </c>
    </row>
    <row r="137" spans="1:44">
      <c r="A137" t="s">
        <v>54</v>
      </c>
      <c r="B137">
        <v>50692</v>
      </c>
      <c r="C137">
        <v>50692</v>
      </c>
      <c r="D137" t="s">
        <v>217</v>
      </c>
      <c r="E137" t="s">
        <v>639</v>
      </c>
      <c r="F137" s="1">
        <v>978.94</v>
      </c>
      <c r="H137" s="1">
        <v>851.25</v>
      </c>
      <c r="K137" t="s">
        <v>490</v>
      </c>
      <c r="L137">
        <v>43.5</v>
      </c>
      <c r="P137" t="s">
        <v>58</v>
      </c>
      <c r="Q137">
        <v>4</v>
      </c>
      <c r="R137" s="42">
        <v>42879</v>
      </c>
      <c r="S137">
        <v>12</v>
      </c>
      <c r="U137" t="s">
        <v>640</v>
      </c>
      <c r="V137" t="s">
        <v>60</v>
      </c>
      <c r="X137" t="s">
        <v>641</v>
      </c>
      <c r="Y137" t="s">
        <v>642</v>
      </c>
      <c r="Z137">
        <v>45.5</v>
      </c>
      <c r="AA137" t="s">
        <v>643</v>
      </c>
      <c r="AB137">
        <v>53.64</v>
      </c>
      <c r="AC137" t="s">
        <v>121</v>
      </c>
      <c r="AD137">
        <v>80</v>
      </c>
      <c r="AE137">
        <v>140</v>
      </c>
      <c r="AF137" t="s">
        <v>65</v>
      </c>
      <c r="AK137">
        <v>8413919080</v>
      </c>
      <c r="AN137">
        <v>3.54</v>
      </c>
      <c r="AO137">
        <v>2.96</v>
      </c>
      <c r="AQ137">
        <v>3.26</v>
      </c>
      <c r="AR137">
        <v>2.68</v>
      </c>
    </row>
    <row r="138" spans="1:44">
      <c r="A138" t="s">
        <v>54</v>
      </c>
      <c r="B138">
        <v>52075</v>
      </c>
      <c r="C138">
        <v>52075</v>
      </c>
      <c r="D138" t="s">
        <v>64</v>
      </c>
      <c r="E138" t="s">
        <v>644</v>
      </c>
      <c r="F138" s="1">
        <v>11.36</v>
      </c>
      <c r="H138" s="1">
        <v>9.8800000000000008</v>
      </c>
      <c r="K138" t="s">
        <v>191</v>
      </c>
      <c r="L138">
        <v>2.0049999999999999</v>
      </c>
      <c r="P138" t="s">
        <v>58</v>
      </c>
      <c r="Q138">
        <v>4</v>
      </c>
      <c r="R138" s="42">
        <v>42879</v>
      </c>
      <c r="S138">
        <v>12</v>
      </c>
      <c r="U138">
        <v>2.99</v>
      </c>
      <c r="V138" t="s">
        <v>645</v>
      </c>
      <c r="X138" t="s">
        <v>646</v>
      </c>
      <c r="Y138" t="s">
        <v>647</v>
      </c>
      <c r="Z138">
        <v>10.5</v>
      </c>
      <c r="AA138" t="s">
        <v>648</v>
      </c>
      <c r="AB138">
        <v>1</v>
      </c>
      <c r="AC138" t="s">
        <v>64</v>
      </c>
      <c r="AD138">
        <v>50</v>
      </c>
      <c r="AE138">
        <v>6</v>
      </c>
      <c r="AF138" t="s">
        <v>81</v>
      </c>
      <c r="AK138">
        <v>7325995000</v>
      </c>
      <c r="AN138">
        <v>3.5</v>
      </c>
      <c r="AO138">
        <v>2.87</v>
      </c>
      <c r="AP138">
        <v>38590</v>
      </c>
      <c r="AQ138">
        <v>3.26</v>
      </c>
      <c r="AR138">
        <v>2.63</v>
      </c>
    </row>
    <row r="139" spans="1:44">
      <c r="A139" t="s">
        <v>54</v>
      </c>
      <c r="B139">
        <v>903898</v>
      </c>
      <c r="C139">
        <v>903898</v>
      </c>
      <c r="D139" t="s">
        <v>64</v>
      </c>
      <c r="E139" t="s">
        <v>649</v>
      </c>
      <c r="F139" s="1">
        <v>6.15</v>
      </c>
      <c r="H139" s="1">
        <v>5.35</v>
      </c>
      <c r="K139" t="s">
        <v>191</v>
      </c>
      <c r="L139">
        <v>1.17</v>
      </c>
      <c r="P139" t="s">
        <v>58</v>
      </c>
      <c r="Q139">
        <v>4</v>
      </c>
      <c r="R139" s="42">
        <v>42879</v>
      </c>
      <c r="S139">
        <v>12</v>
      </c>
      <c r="V139" t="s">
        <v>87</v>
      </c>
      <c r="X139" t="s">
        <v>650</v>
      </c>
      <c r="Y139" t="s">
        <v>651</v>
      </c>
      <c r="Z139">
        <v>2.15</v>
      </c>
      <c r="AA139" t="s">
        <v>652</v>
      </c>
      <c r="AB139">
        <v>1</v>
      </c>
      <c r="AC139" t="s">
        <v>64</v>
      </c>
      <c r="AD139">
        <v>100</v>
      </c>
      <c r="AE139">
        <v>6</v>
      </c>
      <c r="AF139" t="s">
        <v>81</v>
      </c>
      <c r="AK139">
        <v>7325995000</v>
      </c>
      <c r="AN139">
        <v>2</v>
      </c>
      <c r="AO139">
        <v>1.67</v>
      </c>
      <c r="AQ139">
        <v>1.91</v>
      </c>
      <c r="AR139">
        <v>1.58</v>
      </c>
    </row>
    <row r="140" spans="1:44">
      <c r="A140" t="s">
        <v>54</v>
      </c>
      <c r="B140">
        <v>300080</v>
      </c>
      <c r="C140">
        <v>300080</v>
      </c>
      <c r="D140" t="s">
        <v>121</v>
      </c>
      <c r="E140" t="s">
        <v>653</v>
      </c>
      <c r="F140" s="1">
        <v>115.02</v>
      </c>
      <c r="H140" s="1">
        <v>100.02</v>
      </c>
      <c r="K140" t="s">
        <v>654</v>
      </c>
      <c r="L140">
        <v>5.9749999999999996</v>
      </c>
      <c r="P140" t="s">
        <v>58</v>
      </c>
      <c r="Q140">
        <v>4</v>
      </c>
      <c r="R140" s="42">
        <v>42879</v>
      </c>
      <c r="S140">
        <v>11</v>
      </c>
      <c r="U140">
        <v>5</v>
      </c>
      <c r="V140" t="str">
        <f>IF(LEFT(E140,3)="SLV","Harmony Romo", "Jerry Floyd")</f>
        <v>Jerry Floyd</v>
      </c>
      <c r="X140" t="s">
        <v>655</v>
      </c>
      <c r="Y140" t="s">
        <v>656</v>
      </c>
      <c r="Z140">
        <v>27.5</v>
      </c>
      <c r="AA140" t="s">
        <v>657</v>
      </c>
      <c r="AB140">
        <v>35.64</v>
      </c>
      <c r="AC140" t="s">
        <v>69</v>
      </c>
      <c r="AD140">
        <v>100</v>
      </c>
      <c r="AE140">
        <v>126</v>
      </c>
      <c r="AF140" t="s">
        <v>65</v>
      </c>
      <c r="AK140">
        <v>8413919080</v>
      </c>
      <c r="AM140">
        <v>5.26</v>
      </c>
      <c r="AN140">
        <v>6.55</v>
      </c>
      <c r="AO140">
        <v>5.42</v>
      </c>
      <c r="AP140">
        <v>39814</v>
      </c>
      <c r="AQ140">
        <v>8.19</v>
      </c>
      <c r="AR140">
        <v>6.9125999999999994</v>
      </c>
    </row>
    <row r="141" spans="1:44">
      <c r="A141" t="s">
        <v>54</v>
      </c>
      <c r="B141">
        <v>68032</v>
      </c>
      <c r="C141" t="s">
        <v>281</v>
      </c>
      <c r="D141" t="s">
        <v>69</v>
      </c>
      <c r="E141" t="s">
        <v>203</v>
      </c>
      <c r="F141" s="1">
        <v>2.79</v>
      </c>
      <c r="H141" s="1">
        <v>2.4300000000000002</v>
      </c>
      <c r="K141" t="s">
        <v>658</v>
      </c>
      <c r="L141">
        <v>5.1999999999999998E-2</v>
      </c>
      <c r="P141" t="s">
        <v>58</v>
      </c>
      <c r="Q141">
        <v>4</v>
      </c>
      <c r="R141" s="42">
        <v>42879</v>
      </c>
      <c r="S141">
        <v>11</v>
      </c>
      <c r="V141" t="s">
        <v>186</v>
      </c>
      <c r="AD141">
        <v>500</v>
      </c>
      <c r="AE141">
        <v>77</v>
      </c>
      <c r="AF141" t="s">
        <v>65</v>
      </c>
      <c r="AK141">
        <v>8483903000</v>
      </c>
      <c r="AN141">
        <v>10.93</v>
      </c>
      <c r="AO141">
        <v>9.1199999999999992</v>
      </c>
      <c r="AQ141">
        <v>10.24</v>
      </c>
      <c r="AR141">
        <v>8.43</v>
      </c>
    </row>
    <row r="142" spans="1:44">
      <c r="A142" t="s">
        <v>54</v>
      </c>
      <c r="B142">
        <v>306022</v>
      </c>
      <c r="C142">
        <v>306022</v>
      </c>
      <c r="D142" t="s">
        <v>55</v>
      </c>
      <c r="E142" t="s">
        <v>105</v>
      </c>
      <c r="F142" s="1">
        <v>61.32</v>
      </c>
      <c r="H142" s="1">
        <v>53.32</v>
      </c>
      <c r="K142" t="s">
        <v>658</v>
      </c>
      <c r="L142">
        <v>3</v>
      </c>
      <c r="P142" t="s">
        <v>58</v>
      </c>
      <c r="Q142">
        <v>4</v>
      </c>
      <c r="R142" s="42">
        <v>42879</v>
      </c>
      <c r="S142">
        <v>11</v>
      </c>
      <c r="V142" t="str">
        <f>IF(LEFT(E142,3)="SLV","Harmony Romo", "Jerry Floyd")</f>
        <v>Jerry Floyd</v>
      </c>
      <c r="X142" t="s">
        <v>659</v>
      </c>
      <c r="Y142" t="s">
        <v>660</v>
      </c>
      <c r="Z142">
        <v>2.78</v>
      </c>
      <c r="AA142" t="s">
        <v>661</v>
      </c>
      <c r="AB142">
        <v>4.0999999999999996</v>
      </c>
      <c r="AC142" t="s">
        <v>69</v>
      </c>
      <c r="AD142">
        <v>500</v>
      </c>
      <c r="AE142">
        <v>105</v>
      </c>
      <c r="AF142" t="s">
        <v>65</v>
      </c>
      <c r="AK142">
        <v>8413919080</v>
      </c>
      <c r="AN142" t="e">
        <f>ROUND(AQ142+3.46*-#REF!,2)</f>
        <v>#REF!</v>
      </c>
      <c r="AO142" t="e">
        <f>ROUND(AQ142+3.46*-#REF!,2)</f>
        <v>#REF!</v>
      </c>
      <c r="AQ142">
        <v>18.38</v>
      </c>
      <c r="AR142">
        <v>15.14</v>
      </c>
    </row>
    <row r="143" spans="1:44">
      <c r="A143" t="s">
        <v>54</v>
      </c>
      <c r="B143" t="s">
        <v>662</v>
      </c>
      <c r="C143" t="s">
        <v>662</v>
      </c>
      <c r="D143" t="s">
        <v>110</v>
      </c>
      <c r="E143" t="s">
        <v>663</v>
      </c>
      <c r="F143" s="1">
        <v>16.559999999999999</v>
      </c>
      <c r="H143" s="1">
        <v>14.4</v>
      </c>
      <c r="K143" t="s">
        <v>664</v>
      </c>
      <c r="L143">
        <v>0.47</v>
      </c>
      <c r="O143">
        <f>IF(L143&lt;0,ROUND(I143+3.46*ABS(L143),2),H143)</f>
        <v>14.4</v>
      </c>
      <c r="P143" t="s">
        <v>58</v>
      </c>
      <c r="Q143">
        <v>4</v>
      </c>
      <c r="R143" s="42">
        <v>42879</v>
      </c>
      <c r="S143">
        <v>11</v>
      </c>
      <c r="U143" t="s">
        <v>411</v>
      </c>
      <c r="V143" t="s">
        <v>87</v>
      </c>
      <c r="X143" t="s">
        <v>665</v>
      </c>
      <c r="Y143" t="s">
        <v>666</v>
      </c>
      <c r="Z143">
        <v>3.75</v>
      </c>
      <c r="AA143" t="s">
        <v>667</v>
      </c>
      <c r="AB143">
        <v>1</v>
      </c>
      <c r="AC143" t="s">
        <v>64</v>
      </c>
      <c r="AD143">
        <v>800</v>
      </c>
      <c r="AE143">
        <v>77</v>
      </c>
      <c r="AF143" t="s">
        <v>65</v>
      </c>
      <c r="AK143">
        <v>8421990080</v>
      </c>
      <c r="AN143">
        <v>2.0099999999999998</v>
      </c>
      <c r="AO143">
        <v>1.62</v>
      </c>
      <c r="AP143">
        <v>38399</v>
      </c>
      <c r="AQ143">
        <v>1.97</v>
      </c>
      <c r="AR143">
        <v>1.58</v>
      </c>
    </row>
    <row r="144" spans="1:44">
      <c r="A144" t="s">
        <v>54</v>
      </c>
      <c r="B144">
        <v>54824</v>
      </c>
      <c r="C144" t="s">
        <v>379</v>
      </c>
      <c r="D144" t="s">
        <v>69</v>
      </c>
      <c r="E144" t="s">
        <v>203</v>
      </c>
      <c r="F144" s="1">
        <v>5.99</v>
      </c>
      <c r="H144" s="1">
        <v>5.21</v>
      </c>
      <c r="K144" t="s">
        <v>57</v>
      </c>
      <c r="L144">
        <v>0.22</v>
      </c>
      <c r="O144">
        <v>4.99</v>
      </c>
      <c r="P144" t="s">
        <v>58</v>
      </c>
      <c r="Q144">
        <v>3</v>
      </c>
      <c r="R144" s="42">
        <v>42879</v>
      </c>
      <c r="S144">
        <v>11</v>
      </c>
      <c r="U144" t="s">
        <v>668</v>
      </c>
      <c r="V144" t="s">
        <v>186</v>
      </c>
      <c r="X144" t="s">
        <v>669</v>
      </c>
      <c r="Y144" t="s">
        <v>205</v>
      </c>
      <c r="Z144">
        <v>1</v>
      </c>
      <c r="AA144" t="s">
        <v>670</v>
      </c>
      <c r="AB144">
        <v>1</v>
      </c>
      <c r="AC144" t="s">
        <v>64</v>
      </c>
      <c r="AD144">
        <v>2000</v>
      </c>
      <c r="AE144">
        <v>77</v>
      </c>
      <c r="AF144" t="s">
        <v>65</v>
      </c>
      <c r="AK144">
        <v>8483903000</v>
      </c>
      <c r="AM144">
        <v>15.82</v>
      </c>
      <c r="AN144">
        <v>19.77</v>
      </c>
      <c r="AO144">
        <v>16.25</v>
      </c>
      <c r="AP144">
        <v>39814</v>
      </c>
      <c r="AQ144">
        <v>21.58</v>
      </c>
      <c r="AR144">
        <v>18.162599999999998</v>
      </c>
    </row>
    <row r="145" spans="1:44">
      <c r="A145" t="s">
        <v>54</v>
      </c>
      <c r="B145">
        <v>60824</v>
      </c>
      <c r="C145" t="s">
        <v>202</v>
      </c>
      <c r="D145" t="s">
        <v>69</v>
      </c>
      <c r="E145" t="s">
        <v>203</v>
      </c>
      <c r="F145" s="1">
        <v>1.66</v>
      </c>
      <c r="H145" s="1">
        <v>1.44</v>
      </c>
      <c r="K145" t="s">
        <v>57</v>
      </c>
      <c r="L145">
        <v>1.7000000000000001E-2</v>
      </c>
      <c r="O145">
        <f t="shared" ref="O145:O152" si="13">IF(L145&lt;0,ROUND(I145+3.46*ABS(L145),2),H145)</f>
        <v>1.44</v>
      </c>
      <c r="P145" t="s">
        <v>58</v>
      </c>
      <c r="Q145">
        <v>3</v>
      </c>
      <c r="R145" s="42">
        <v>42879</v>
      </c>
      <c r="S145">
        <v>11</v>
      </c>
      <c r="U145">
        <v>0.06</v>
      </c>
      <c r="V145" t="str">
        <f>IF(LEFT(E145,3)="SLV","Harmony Romo", "Jerry Floyd")</f>
        <v>Harmony Romo</v>
      </c>
      <c r="X145" t="s">
        <v>671</v>
      </c>
      <c r="Y145" t="s">
        <v>205</v>
      </c>
      <c r="Z145">
        <v>1</v>
      </c>
      <c r="AA145" t="s">
        <v>672</v>
      </c>
      <c r="AB145">
        <v>1</v>
      </c>
      <c r="AC145" t="s">
        <v>64</v>
      </c>
      <c r="AD145">
        <v>2000</v>
      </c>
      <c r="AE145">
        <v>77</v>
      </c>
      <c r="AF145" t="s">
        <v>65</v>
      </c>
      <c r="AK145">
        <v>8483903000</v>
      </c>
      <c r="AN145">
        <v>7.5</v>
      </c>
      <c r="AO145">
        <v>6.31</v>
      </c>
      <c r="AQ145">
        <v>6.44</v>
      </c>
      <c r="AR145">
        <v>5.25</v>
      </c>
    </row>
    <row r="146" spans="1:44">
      <c r="A146" t="s">
        <v>54</v>
      </c>
      <c r="B146">
        <v>61107</v>
      </c>
      <c r="C146">
        <v>61107</v>
      </c>
      <c r="D146" t="s">
        <v>64</v>
      </c>
      <c r="E146" t="s">
        <v>673</v>
      </c>
      <c r="F146" s="1">
        <v>9.3000000000000007</v>
      </c>
      <c r="H146" s="1">
        <v>8.09</v>
      </c>
      <c r="K146" t="s">
        <v>57</v>
      </c>
      <c r="L146">
        <v>0.48</v>
      </c>
      <c r="O146">
        <f t="shared" si="13"/>
        <v>8.09</v>
      </c>
      <c r="P146" t="s">
        <v>58</v>
      </c>
      <c r="Q146">
        <v>3</v>
      </c>
      <c r="R146" s="42">
        <v>42879</v>
      </c>
      <c r="S146">
        <v>11</v>
      </c>
      <c r="U146" t="s">
        <v>411</v>
      </c>
      <c r="V146" t="str">
        <f>IF(LEFT(E146,3)="SLV","Harmony Romo", "Jerry Floyd")</f>
        <v>Jerry Floyd</v>
      </c>
      <c r="X146" t="s">
        <v>674</v>
      </c>
      <c r="Y146" t="s">
        <v>675</v>
      </c>
      <c r="Z146">
        <v>2.5</v>
      </c>
      <c r="AA146" t="s">
        <v>414</v>
      </c>
      <c r="AB146">
        <v>1</v>
      </c>
      <c r="AC146" t="s">
        <v>64</v>
      </c>
      <c r="AD146">
        <v>300</v>
      </c>
      <c r="AE146">
        <v>77</v>
      </c>
      <c r="AF146" t="s">
        <v>65</v>
      </c>
      <c r="AK146">
        <v>8413919080</v>
      </c>
      <c r="AN146">
        <v>7.88</v>
      </c>
      <c r="AO146">
        <v>6.69</v>
      </c>
      <c r="AQ146">
        <v>6.44</v>
      </c>
      <c r="AR146">
        <v>5.25</v>
      </c>
    </row>
    <row r="147" spans="1:44">
      <c r="A147" t="s">
        <v>54</v>
      </c>
      <c r="B147">
        <v>61126</v>
      </c>
      <c r="C147">
        <v>61126</v>
      </c>
      <c r="D147" t="s">
        <v>121</v>
      </c>
      <c r="E147" t="s">
        <v>676</v>
      </c>
      <c r="F147" s="1">
        <v>20.16</v>
      </c>
      <c r="H147" s="1">
        <v>17.53</v>
      </c>
      <c r="K147" t="s">
        <v>57</v>
      </c>
      <c r="L147">
        <v>1.18</v>
      </c>
      <c r="O147">
        <f t="shared" si="13"/>
        <v>17.53</v>
      </c>
      <c r="P147" t="s">
        <v>58</v>
      </c>
      <c r="Q147">
        <v>3</v>
      </c>
      <c r="R147" s="42">
        <v>42879</v>
      </c>
      <c r="S147">
        <v>11</v>
      </c>
      <c r="U147">
        <v>2.02</v>
      </c>
      <c r="V147" t="str">
        <f>IF(LEFT(E147,3)="SLV","Harmony Romo", "Jerry Floyd")</f>
        <v>Jerry Floyd</v>
      </c>
      <c r="X147" t="s">
        <v>677</v>
      </c>
      <c r="Y147" t="s">
        <v>678</v>
      </c>
      <c r="Z147">
        <v>2.5</v>
      </c>
      <c r="AA147" t="s">
        <v>242</v>
      </c>
      <c r="AB147">
        <v>1</v>
      </c>
      <c r="AC147" t="s">
        <v>64</v>
      </c>
      <c r="AD147">
        <v>100</v>
      </c>
      <c r="AE147">
        <v>77</v>
      </c>
      <c r="AF147" t="s">
        <v>65</v>
      </c>
      <c r="AK147">
        <v>8413919080</v>
      </c>
      <c r="AN147">
        <v>75.42</v>
      </c>
      <c r="AO147">
        <v>68.569999999999993</v>
      </c>
      <c r="AP147">
        <v>38951</v>
      </c>
      <c r="AQ147">
        <v>71.83</v>
      </c>
      <c r="AR147">
        <v>65.3</v>
      </c>
    </row>
    <row r="148" spans="1:44">
      <c r="A148" t="s">
        <v>54</v>
      </c>
      <c r="B148">
        <v>61978</v>
      </c>
      <c r="C148">
        <v>61978</v>
      </c>
      <c r="D148" t="s">
        <v>67</v>
      </c>
      <c r="E148" t="s">
        <v>679</v>
      </c>
      <c r="F148" s="1">
        <v>11.87</v>
      </c>
      <c r="H148" s="1">
        <v>10.32</v>
      </c>
      <c r="K148" t="s">
        <v>57</v>
      </c>
      <c r="L148">
        <v>0.47499999999999998</v>
      </c>
      <c r="O148">
        <f t="shared" si="13"/>
        <v>10.32</v>
      </c>
      <c r="P148" t="s">
        <v>58</v>
      </c>
      <c r="Q148">
        <v>3</v>
      </c>
      <c r="R148" s="42">
        <v>42676</v>
      </c>
      <c r="S148">
        <v>11</v>
      </c>
      <c r="V148" t="str">
        <f>IF(LEFT(E148,3)="SLV","Harmony Romo", "Jerry Floyd")</f>
        <v>Jerry Floyd</v>
      </c>
      <c r="X148" t="s">
        <v>680</v>
      </c>
      <c r="Y148" t="s">
        <v>681</v>
      </c>
      <c r="Z148">
        <v>1.3</v>
      </c>
      <c r="AA148" t="s">
        <v>682</v>
      </c>
      <c r="AB148">
        <v>1</v>
      </c>
      <c r="AC148" t="s">
        <v>80</v>
      </c>
      <c r="AD148">
        <v>500</v>
      </c>
      <c r="AE148">
        <v>112</v>
      </c>
      <c r="AF148" t="s">
        <v>65</v>
      </c>
      <c r="AK148">
        <v>8413919080</v>
      </c>
      <c r="AN148">
        <v>11.07</v>
      </c>
      <c r="AO148">
        <v>9.26</v>
      </c>
      <c r="AQ148">
        <v>10.24</v>
      </c>
      <c r="AR148">
        <v>8.43</v>
      </c>
    </row>
    <row r="149" spans="1:44">
      <c r="A149" t="s">
        <v>54</v>
      </c>
      <c r="B149">
        <v>300153</v>
      </c>
      <c r="C149">
        <v>300153</v>
      </c>
      <c r="D149" t="s">
        <v>69</v>
      </c>
      <c r="E149" t="s">
        <v>683</v>
      </c>
      <c r="F149" s="1">
        <v>8.25</v>
      </c>
      <c r="H149" s="1">
        <v>7.17</v>
      </c>
      <c r="K149" t="s">
        <v>684</v>
      </c>
      <c r="L149">
        <v>0.19</v>
      </c>
      <c r="O149">
        <f t="shared" si="13"/>
        <v>7.17</v>
      </c>
      <c r="P149" t="s">
        <v>58</v>
      </c>
      <c r="Q149">
        <v>3</v>
      </c>
      <c r="R149" s="42">
        <v>42879</v>
      </c>
      <c r="S149">
        <v>11</v>
      </c>
      <c r="U149">
        <v>0.38</v>
      </c>
      <c r="V149" t="s">
        <v>87</v>
      </c>
      <c r="X149" t="s">
        <v>685</v>
      </c>
      <c r="Y149" t="s">
        <v>686</v>
      </c>
      <c r="Z149">
        <v>1.9</v>
      </c>
      <c r="AA149" t="s">
        <v>687</v>
      </c>
      <c r="AB149">
        <v>1</v>
      </c>
      <c r="AC149" t="s">
        <v>64</v>
      </c>
      <c r="AD149">
        <v>200</v>
      </c>
      <c r="AE149">
        <v>105</v>
      </c>
      <c r="AF149" t="s">
        <v>65</v>
      </c>
      <c r="AG149">
        <v>32552</v>
      </c>
      <c r="AH149" t="s">
        <v>70</v>
      </c>
      <c r="AK149">
        <v>8413919080</v>
      </c>
      <c r="AM149">
        <v>5.52</v>
      </c>
      <c r="AN149">
        <v>6.87</v>
      </c>
      <c r="AO149">
        <v>5.67</v>
      </c>
      <c r="AP149">
        <v>39814</v>
      </c>
      <c r="AQ149">
        <v>8.4600000000000009</v>
      </c>
      <c r="AR149">
        <v>7.0987999999999998</v>
      </c>
    </row>
    <row r="150" spans="1:44">
      <c r="A150" t="s">
        <v>54</v>
      </c>
      <c r="B150">
        <v>301507</v>
      </c>
      <c r="C150">
        <v>301506</v>
      </c>
      <c r="D150" t="s">
        <v>69</v>
      </c>
      <c r="E150" t="s">
        <v>688</v>
      </c>
      <c r="F150" s="1">
        <v>27.96</v>
      </c>
      <c r="H150" s="1">
        <v>24.31</v>
      </c>
      <c r="K150" t="s">
        <v>57</v>
      </c>
      <c r="L150">
        <v>1.43</v>
      </c>
      <c r="O150">
        <f t="shared" si="13"/>
        <v>24.31</v>
      </c>
      <c r="P150" t="s">
        <v>58</v>
      </c>
      <c r="Q150">
        <v>3</v>
      </c>
      <c r="R150" s="42">
        <v>42879</v>
      </c>
      <c r="S150">
        <v>11</v>
      </c>
      <c r="U150">
        <v>3.53</v>
      </c>
      <c r="V150" t="s">
        <v>87</v>
      </c>
      <c r="X150" t="s">
        <v>689</v>
      </c>
      <c r="Y150" t="s">
        <v>484</v>
      </c>
      <c r="Z150">
        <v>7.5</v>
      </c>
      <c r="AA150" t="s">
        <v>485</v>
      </c>
      <c r="AB150">
        <v>2</v>
      </c>
      <c r="AC150" t="s">
        <v>69</v>
      </c>
      <c r="AD150">
        <v>300</v>
      </c>
      <c r="AE150">
        <v>84</v>
      </c>
      <c r="AF150" t="s">
        <v>65</v>
      </c>
      <c r="AK150">
        <v>8413919080</v>
      </c>
      <c r="AM150">
        <v>3.03</v>
      </c>
      <c r="AN150">
        <v>3.87</v>
      </c>
      <c r="AO150">
        <v>3.19</v>
      </c>
      <c r="AP150">
        <v>39814</v>
      </c>
      <c r="AQ150">
        <v>4.5999999999999996</v>
      </c>
      <c r="AR150">
        <v>3.9779999999999998</v>
      </c>
    </row>
    <row r="151" spans="1:44">
      <c r="A151" t="s">
        <v>54</v>
      </c>
      <c r="B151">
        <v>301956</v>
      </c>
      <c r="C151">
        <v>301954</v>
      </c>
      <c r="D151" t="s">
        <v>80</v>
      </c>
      <c r="E151" t="s">
        <v>690</v>
      </c>
      <c r="F151" s="1">
        <v>64.040000000000006</v>
      </c>
      <c r="H151" s="1">
        <v>55.69</v>
      </c>
      <c r="K151" t="s">
        <v>57</v>
      </c>
      <c r="L151">
        <v>2.64</v>
      </c>
      <c r="O151">
        <f t="shared" si="13"/>
        <v>55.69</v>
      </c>
      <c r="P151" t="s">
        <v>58</v>
      </c>
      <c r="Q151">
        <v>3</v>
      </c>
      <c r="R151" s="42">
        <v>42879</v>
      </c>
      <c r="S151">
        <v>11</v>
      </c>
      <c r="U151">
        <v>5.61</v>
      </c>
      <c r="V151" t="s">
        <v>87</v>
      </c>
      <c r="X151" t="s">
        <v>691</v>
      </c>
      <c r="Y151" t="s">
        <v>692</v>
      </c>
      <c r="Z151">
        <v>8</v>
      </c>
      <c r="AA151" t="s">
        <v>390</v>
      </c>
      <c r="AB151">
        <v>3</v>
      </c>
      <c r="AC151" t="s">
        <v>121</v>
      </c>
      <c r="AD151">
        <v>100</v>
      </c>
      <c r="AE151">
        <v>105</v>
      </c>
      <c r="AF151" t="s">
        <v>65</v>
      </c>
      <c r="AK151">
        <v>8413919080</v>
      </c>
      <c r="AN151">
        <v>2.1800000000000002</v>
      </c>
      <c r="AO151">
        <v>1.82</v>
      </c>
      <c r="AQ151">
        <v>2.04</v>
      </c>
      <c r="AR151">
        <v>1.68</v>
      </c>
    </row>
    <row r="152" spans="1:44">
      <c r="A152" t="s">
        <v>54</v>
      </c>
      <c r="B152" t="s">
        <v>693</v>
      </c>
      <c r="C152">
        <v>815</v>
      </c>
      <c r="D152" t="s">
        <v>96</v>
      </c>
      <c r="E152" t="s">
        <v>362</v>
      </c>
      <c r="F152" s="1">
        <v>6.74</v>
      </c>
      <c r="H152" s="1">
        <v>5.86</v>
      </c>
      <c r="K152" t="s">
        <v>57</v>
      </c>
      <c r="L152">
        <v>0.44</v>
      </c>
      <c r="O152">
        <f t="shared" si="13"/>
        <v>5.86</v>
      </c>
      <c r="P152" t="s">
        <v>58</v>
      </c>
      <c r="Q152">
        <v>3</v>
      </c>
      <c r="R152" s="42">
        <v>42879</v>
      </c>
      <c r="S152">
        <v>11</v>
      </c>
      <c r="U152">
        <v>1.675</v>
      </c>
      <c r="V152" t="s">
        <v>186</v>
      </c>
      <c r="X152" t="s">
        <v>694</v>
      </c>
      <c r="Y152" t="s">
        <v>265</v>
      </c>
      <c r="Z152">
        <v>1.9</v>
      </c>
      <c r="AA152" t="s">
        <v>369</v>
      </c>
      <c r="AB152">
        <v>1</v>
      </c>
      <c r="AC152" t="s">
        <v>64</v>
      </c>
      <c r="AD152">
        <v>500</v>
      </c>
      <c r="AE152">
        <v>84</v>
      </c>
      <c r="AF152" t="s">
        <v>65</v>
      </c>
      <c r="AK152">
        <v>8413919080</v>
      </c>
      <c r="AN152">
        <v>2.73</v>
      </c>
      <c r="AO152">
        <v>2.23</v>
      </c>
      <c r="AP152">
        <v>38399</v>
      </c>
      <c r="AQ152">
        <v>2.5099999999999998</v>
      </c>
      <c r="AR152">
        <v>2.0099999999999998</v>
      </c>
    </row>
    <row r="153" spans="1:44">
      <c r="A153" t="s">
        <v>54</v>
      </c>
      <c r="B153">
        <v>41830</v>
      </c>
      <c r="C153">
        <v>41830</v>
      </c>
      <c r="D153" t="s">
        <v>67</v>
      </c>
      <c r="E153" t="s">
        <v>695</v>
      </c>
      <c r="F153" s="1">
        <v>8.7899999999999991</v>
      </c>
      <c r="H153" s="1">
        <v>7.64</v>
      </c>
      <c r="K153" t="s">
        <v>191</v>
      </c>
      <c r="L153">
        <v>2.78</v>
      </c>
      <c r="P153" t="s">
        <v>58</v>
      </c>
      <c r="Q153">
        <v>4</v>
      </c>
      <c r="R153" s="42">
        <v>42879</v>
      </c>
      <c r="S153">
        <v>11</v>
      </c>
      <c r="U153" t="s">
        <v>696</v>
      </c>
      <c r="V153" t="s">
        <v>87</v>
      </c>
      <c r="X153" t="s">
        <v>697</v>
      </c>
      <c r="Y153" t="s">
        <v>698</v>
      </c>
      <c r="Z153">
        <v>3</v>
      </c>
      <c r="AA153" t="s">
        <v>699</v>
      </c>
      <c r="AB153">
        <v>1.4</v>
      </c>
      <c r="AC153" t="s">
        <v>69</v>
      </c>
      <c r="AD153">
        <v>200</v>
      </c>
      <c r="AE153">
        <v>70</v>
      </c>
      <c r="AF153" t="s">
        <v>81</v>
      </c>
      <c r="AK153">
        <v>7325995000</v>
      </c>
      <c r="AN153">
        <v>12.02</v>
      </c>
      <c r="AO153">
        <v>8.61</v>
      </c>
      <c r="AQ153">
        <v>10.46</v>
      </c>
      <c r="AR153">
        <v>7.05</v>
      </c>
    </row>
    <row r="154" spans="1:44">
      <c r="A154" t="s">
        <v>54</v>
      </c>
      <c r="B154">
        <v>66239</v>
      </c>
      <c r="C154">
        <v>66239</v>
      </c>
      <c r="D154" t="s">
        <v>55</v>
      </c>
      <c r="E154" t="s">
        <v>700</v>
      </c>
      <c r="F154" s="1">
        <v>0</v>
      </c>
      <c r="K154" t="s">
        <v>664</v>
      </c>
      <c r="L154">
        <v>5.35</v>
      </c>
      <c r="P154" t="s">
        <v>58</v>
      </c>
      <c r="Q154">
        <v>4</v>
      </c>
      <c r="R154" s="42">
        <v>41422</v>
      </c>
      <c r="S154">
        <v>11</v>
      </c>
      <c r="U154">
        <v>5.26</v>
      </c>
      <c r="V154" t="s">
        <v>87</v>
      </c>
      <c r="X154" t="s">
        <v>701</v>
      </c>
      <c r="Y154" t="s">
        <v>702</v>
      </c>
      <c r="Z154">
        <v>7.25</v>
      </c>
      <c r="AA154" t="s">
        <v>703</v>
      </c>
      <c r="AB154">
        <v>3.2</v>
      </c>
      <c r="AC154" t="s">
        <v>69</v>
      </c>
      <c r="AD154">
        <v>200</v>
      </c>
      <c r="AE154">
        <v>105</v>
      </c>
      <c r="AF154" t="s">
        <v>65</v>
      </c>
      <c r="AK154">
        <v>8413919080</v>
      </c>
      <c r="AN154">
        <v>7.94</v>
      </c>
      <c r="AO154">
        <v>6.68</v>
      </c>
      <c r="AQ154">
        <v>6.56</v>
      </c>
      <c r="AR154">
        <v>5.3</v>
      </c>
    </row>
    <row r="155" spans="1:44">
      <c r="A155" t="s">
        <v>54</v>
      </c>
      <c r="B155">
        <v>66239</v>
      </c>
      <c r="C155">
        <v>66239</v>
      </c>
      <c r="D155" t="s">
        <v>55</v>
      </c>
      <c r="E155" t="s">
        <v>700</v>
      </c>
      <c r="F155" s="1">
        <v>0</v>
      </c>
      <c r="K155" t="s">
        <v>57</v>
      </c>
      <c r="L155">
        <v>5.35</v>
      </c>
      <c r="P155" t="s">
        <v>58</v>
      </c>
      <c r="Q155">
        <v>4</v>
      </c>
      <c r="R155" s="42">
        <v>41422</v>
      </c>
      <c r="S155">
        <v>11</v>
      </c>
      <c r="U155">
        <v>5.26</v>
      </c>
      <c r="V155" t="s">
        <v>87</v>
      </c>
      <c r="X155" t="s">
        <v>701</v>
      </c>
      <c r="Y155" t="s">
        <v>702</v>
      </c>
      <c r="Z155">
        <v>7.25</v>
      </c>
      <c r="AA155" t="s">
        <v>703</v>
      </c>
      <c r="AB155">
        <v>3.2</v>
      </c>
      <c r="AC155" t="s">
        <v>69</v>
      </c>
      <c r="AD155">
        <v>200</v>
      </c>
      <c r="AE155">
        <v>105</v>
      </c>
      <c r="AF155" t="s">
        <v>65</v>
      </c>
      <c r="AK155">
        <v>8413919080</v>
      </c>
      <c r="AN155">
        <v>7.94</v>
      </c>
      <c r="AO155">
        <v>6.68</v>
      </c>
      <c r="AQ155">
        <v>6.56</v>
      </c>
      <c r="AR155">
        <v>5.3</v>
      </c>
    </row>
    <row r="156" spans="1:44">
      <c r="A156" t="s">
        <v>54</v>
      </c>
      <c r="B156">
        <v>66239</v>
      </c>
      <c r="C156">
        <v>66239</v>
      </c>
      <c r="D156" t="s">
        <v>55</v>
      </c>
      <c r="E156" t="s">
        <v>700</v>
      </c>
      <c r="F156" s="1">
        <v>19.91</v>
      </c>
      <c r="H156" s="1">
        <v>17.309999999999999</v>
      </c>
      <c r="K156" t="s">
        <v>191</v>
      </c>
      <c r="L156">
        <v>5.26</v>
      </c>
      <c r="P156" t="s">
        <v>58</v>
      </c>
      <c r="Q156">
        <v>4</v>
      </c>
      <c r="R156" s="42">
        <v>40707</v>
      </c>
      <c r="S156">
        <v>11</v>
      </c>
      <c r="T156" t="s">
        <v>704</v>
      </c>
      <c r="U156">
        <v>5.26</v>
      </c>
      <c r="V156" t="s">
        <v>87</v>
      </c>
      <c r="X156" t="s">
        <v>701</v>
      </c>
      <c r="Y156" t="s">
        <v>702</v>
      </c>
      <c r="Z156">
        <v>7.25</v>
      </c>
      <c r="AA156" t="s">
        <v>703</v>
      </c>
      <c r="AB156">
        <v>3.2</v>
      </c>
      <c r="AC156" t="s">
        <v>69</v>
      </c>
      <c r="AD156">
        <v>200</v>
      </c>
      <c r="AE156">
        <v>105</v>
      </c>
      <c r="AF156" t="s">
        <v>65</v>
      </c>
      <c r="AK156">
        <v>8413919080</v>
      </c>
      <c r="AN156">
        <v>7.94</v>
      </c>
      <c r="AO156">
        <v>6.68</v>
      </c>
      <c r="AQ156">
        <v>6.56</v>
      </c>
      <c r="AR156">
        <v>5.3</v>
      </c>
    </row>
    <row r="157" spans="1:44">
      <c r="A157" t="s">
        <v>54</v>
      </c>
      <c r="B157">
        <v>61932</v>
      </c>
      <c r="C157" t="s">
        <v>510</v>
      </c>
      <c r="D157" t="s">
        <v>69</v>
      </c>
      <c r="E157" t="s">
        <v>203</v>
      </c>
      <c r="F157" s="1">
        <v>1.86</v>
      </c>
      <c r="H157" s="1">
        <v>1.62</v>
      </c>
      <c r="K157" t="s">
        <v>57</v>
      </c>
      <c r="L157">
        <v>0.01</v>
      </c>
      <c r="P157" t="s">
        <v>58</v>
      </c>
      <c r="Q157">
        <v>3</v>
      </c>
      <c r="R157" s="42">
        <v>41096</v>
      </c>
      <c r="S157">
        <v>11</v>
      </c>
      <c r="U157">
        <v>0.19</v>
      </c>
      <c r="V157" t="str">
        <f>IF(LEFT(E157,3)="SLV","Harmony Romo", "Jerry Floyd")</f>
        <v>Harmony Romo</v>
      </c>
      <c r="X157" t="s">
        <v>705</v>
      </c>
      <c r="Y157" t="s">
        <v>205</v>
      </c>
      <c r="Z157">
        <v>1</v>
      </c>
      <c r="AA157" t="s">
        <v>439</v>
      </c>
      <c r="AB157">
        <v>1</v>
      </c>
      <c r="AC157" t="s">
        <v>64</v>
      </c>
      <c r="AD157">
        <v>3000</v>
      </c>
      <c r="AE157">
        <v>5</v>
      </c>
      <c r="AF157" t="s">
        <v>65</v>
      </c>
      <c r="AK157">
        <v>8483903000</v>
      </c>
      <c r="AN157">
        <v>4.97</v>
      </c>
      <c r="AO157">
        <v>4.18</v>
      </c>
      <c r="AQ157">
        <v>4.55</v>
      </c>
      <c r="AR157">
        <v>3.76</v>
      </c>
    </row>
    <row r="158" spans="1:44">
      <c r="A158" t="s">
        <v>54</v>
      </c>
      <c r="B158">
        <v>300074</v>
      </c>
      <c r="C158">
        <v>300074</v>
      </c>
      <c r="D158" t="s">
        <v>64</v>
      </c>
      <c r="E158" t="s">
        <v>706</v>
      </c>
      <c r="F158" s="1">
        <v>87.38</v>
      </c>
      <c r="H158" s="1">
        <v>75.98</v>
      </c>
      <c r="K158" t="s">
        <v>654</v>
      </c>
      <c r="L158">
        <v>3.95</v>
      </c>
      <c r="P158" t="s">
        <v>58</v>
      </c>
      <c r="Q158">
        <v>4</v>
      </c>
      <c r="R158" s="42">
        <v>42879</v>
      </c>
      <c r="S158">
        <v>10</v>
      </c>
      <c r="U158">
        <v>6.48</v>
      </c>
      <c r="V158" t="str">
        <f>IF(LEFT(E158,3)="SLV","Harmony Romo", "Jerry Floyd")</f>
        <v>Jerry Floyd</v>
      </c>
      <c r="X158" t="s">
        <v>707</v>
      </c>
      <c r="Y158" t="s">
        <v>708</v>
      </c>
      <c r="AD158">
        <v>100</v>
      </c>
      <c r="AE158">
        <v>119</v>
      </c>
      <c r="AF158" t="s">
        <v>65</v>
      </c>
      <c r="AK158">
        <v>8413919080</v>
      </c>
      <c r="AN158">
        <v>9.85</v>
      </c>
      <c r="AO158">
        <v>7.88</v>
      </c>
      <c r="AP158">
        <v>38485</v>
      </c>
      <c r="AQ158">
        <v>9.3800000000000008</v>
      </c>
      <c r="AR158">
        <v>7.5</v>
      </c>
    </row>
    <row r="159" spans="1:44">
      <c r="A159" t="s">
        <v>54</v>
      </c>
      <c r="B159">
        <v>306019</v>
      </c>
      <c r="C159">
        <v>306019</v>
      </c>
      <c r="D159" t="s">
        <v>69</v>
      </c>
      <c r="E159" t="s">
        <v>122</v>
      </c>
      <c r="F159" s="1">
        <v>31.6</v>
      </c>
      <c r="H159" s="1">
        <v>27.48</v>
      </c>
      <c r="K159" t="s">
        <v>658</v>
      </c>
      <c r="L159">
        <v>1.0349999999999999</v>
      </c>
      <c r="P159" t="s">
        <v>58</v>
      </c>
      <c r="Q159">
        <v>4</v>
      </c>
      <c r="R159" s="42">
        <v>42879</v>
      </c>
      <c r="S159">
        <v>10</v>
      </c>
      <c r="V159" t="str">
        <f>IF(LEFT(E159,3)="SLV","Harmony Romo", "Jerry Floyd")</f>
        <v>Jerry Floyd</v>
      </c>
      <c r="X159" t="s">
        <v>709</v>
      </c>
      <c r="Y159" t="s">
        <v>710</v>
      </c>
      <c r="Z159">
        <v>2.92</v>
      </c>
      <c r="AA159" t="s">
        <v>711</v>
      </c>
      <c r="AB159">
        <v>4.0999999999999996</v>
      </c>
      <c r="AC159" t="s">
        <v>64</v>
      </c>
      <c r="AD159">
        <v>500</v>
      </c>
      <c r="AE159">
        <v>105</v>
      </c>
      <c r="AF159" t="s">
        <v>65</v>
      </c>
      <c r="AK159">
        <v>8413919080</v>
      </c>
      <c r="AN159">
        <v>31.02</v>
      </c>
      <c r="AO159">
        <v>25.42</v>
      </c>
      <c r="AQ159">
        <v>29.54</v>
      </c>
      <c r="AR159">
        <v>24.21</v>
      </c>
    </row>
    <row r="160" spans="1:44">
      <c r="A160" t="s">
        <v>54</v>
      </c>
      <c r="B160">
        <v>48272</v>
      </c>
      <c r="C160">
        <v>48272</v>
      </c>
      <c r="D160" t="s">
        <v>121</v>
      </c>
      <c r="E160" t="s">
        <v>712</v>
      </c>
      <c r="F160" s="1">
        <v>12.04</v>
      </c>
      <c r="H160" s="1">
        <v>10.47</v>
      </c>
      <c r="K160" t="s">
        <v>57</v>
      </c>
      <c r="L160">
        <v>0.52</v>
      </c>
      <c r="O160">
        <v>10.08</v>
      </c>
      <c r="P160" t="s">
        <v>58</v>
      </c>
      <c r="Q160">
        <v>3</v>
      </c>
      <c r="R160" s="42">
        <v>42879</v>
      </c>
      <c r="S160">
        <v>10</v>
      </c>
      <c r="U160" t="s">
        <v>713</v>
      </c>
      <c r="V160" t="s">
        <v>87</v>
      </c>
      <c r="X160" t="s">
        <v>714</v>
      </c>
      <c r="Y160" t="s">
        <v>715</v>
      </c>
      <c r="Z160">
        <v>4.75</v>
      </c>
      <c r="AA160" t="s">
        <v>716</v>
      </c>
      <c r="AB160">
        <v>1.2</v>
      </c>
      <c r="AC160" t="s">
        <v>64</v>
      </c>
      <c r="AD160">
        <v>500</v>
      </c>
      <c r="AE160">
        <v>105</v>
      </c>
      <c r="AF160" t="s">
        <v>65</v>
      </c>
      <c r="AK160">
        <v>8421990080</v>
      </c>
      <c r="AN160">
        <v>15.14</v>
      </c>
      <c r="AO160">
        <v>12.79</v>
      </c>
      <c r="AQ160">
        <v>13.39</v>
      </c>
      <c r="AR160">
        <v>11.04</v>
      </c>
    </row>
    <row r="161" spans="1:44">
      <c r="A161" t="s">
        <v>54</v>
      </c>
      <c r="B161">
        <v>60628</v>
      </c>
      <c r="C161">
        <v>60628</v>
      </c>
      <c r="D161" t="s">
        <v>121</v>
      </c>
      <c r="E161" t="s">
        <v>717</v>
      </c>
      <c r="F161" s="1">
        <v>23.71</v>
      </c>
      <c r="H161" s="1">
        <v>20.62</v>
      </c>
      <c r="K161" t="s">
        <v>57</v>
      </c>
      <c r="L161">
        <v>1.75</v>
      </c>
      <c r="O161">
        <f t="shared" ref="O161:O171" si="14">IF(L161&lt;0,ROUND(I161+3.46*ABS(L161),2),H161)</f>
        <v>20.62</v>
      </c>
      <c r="P161" t="s">
        <v>58</v>
      </c>
      <c r="Q161">
        <v>1</v>
      </c>
      <c r="R161" s="42">
        <v>42676</v>
      </c>
      <c r="S161">
        <v>10</v>
      </c>
      <c r="T161">
        <v>1.75</v>
      </c>
      <c r="U161" t="s">
        <v>718</v>
      </c>
      <c r="V161" t="str">
        <f t="shared" ref="V161:V168" si="15">IF(LEFT(E161,3)="SLV","Harmony Romo", "Jerry Floyd")</f>
        <v>Jerry Floyd</v>
      </c>
      <c r="X161" t="s">
        <v>719</v>
      </c>
      <c r="Y161" t="s">
        <v>720</v>
      </c>
      <c r="Z161">
        <v>2.2999999999999998</v>
      </c>
      <c r="AA161" t="s">
        <v>721</v>
      </c>
      <c r="AB161">
        <v>2</v>
      </c>
      <c r="AC161" t="s">
        <v>64</v>
      </c>
      <c r="AD161">
        <v>1000</v>
      </c>
      <c r="AE161">
        <v>6</v>
      </c>
      <c r="AF161" t="s">
        <v>65</v>
      </c>
      <c r="AK161">
        <v>8413919080</v>
      </c>
      <c r="AN161">
        <v>24.72</v>
      </c>
      <c r="AO161">
        <v>19.43</v>
      </c>
      <c r="AP161">
        <v>38607</v>
      </c>
      <c r="AQ161">
        <v>23.54</v>
      </c>
      <c r="AR161">
        <v>18.5</v>
      </c>
    </row>
    <row r="162" spans="1:44">
      <c r="A162" t="s">
        <v>54</v>
      </c>
      <c r="B162">
        <v>60821</v>
      </c>
      <c r="C162" t="s">
        <v>202</v>
      </c>
      <c r="D162" t="s">
        <v>69</v>
      </c>
      <c r="E162" t="s">
        <v>203</v>
      </c>
      <c r="F162" s="1">
        <v>1.24</v>
      </c>
      <c r="H162" s="1">
        <v>1.08</v>
      </c>
      <c r="K162" t="s">
        <v>57</v>
      </c>
      <c r="L162">
        <v>8.9999999999999993E-3</v>
      </c>
      <c r="O162">
        <f t="shared" si="14"/>
        <v>1.08</v>
      </c>
      <c r="P162" t="s">
        <v>58</v>
      </c>
      <c r="Q162">
        <v>3</v>
      </c>
      <c r="R162" s="42">
        <v>42879</v>
      </c>
      <c r="S162">
        <v>10</v>
      </c>
      <c r="U162">
        <v>2.9000000000000001E-2</v>
      </c>
      <c r="V162" t="str">
        <f t="shared" si="15"/>
        <v>Harmony Romo</v>
      </c>
      <c r="X162" t="s">
        <v>722</v>
      </c>
      <c r="Y162" t="s">
        <v>205</v>
      </c>
      <c r="Z162">
        <v>1</v>
      </c>
      <c r="AA162" t="s">
        <v>723</v>
      </c>
      <c r="AB162">
        <v>1</v>
      </c>
      <c r="AC162" t="s">
        <v>64</v>
      </c>
      <c r="AD162">
        <v>1000</v>
      </c>
      <c r="AE162">
        <v>77</v>
      </c>
      <c r="AF162" t="s">
        <v>65</v>
      </c>
      <c r="AK162">
        <v>8483903000</v>
      </c>
      <c r="AN162">
        <v>12.53</v>
      </c>
      <c r="AO162">
        <v>7.14</v>
      </c>
      <c r="AP162">
        <v>38607</v>
      </c>
      <c r="AQ162">
        <v>11.93</v>
      </c>
      <c r="AR162">
        <v>6.8</v>
      </c>
    </row>
    <row r="163" spans="1:44">
      <c r="A163" t="s">
        <v>54</v>
      </c>
      <c r="B163">
        <v>60825</v>
      </c>
      <c r="C163" t="s">
        <v>202</v>
      </c>
      <c r="D163" t="s">
        <v>69</v>
      </c>
      <c r="E163" t="s">
        <v>203</v>
      </c>
      <c r="F163" s="1">
        <v>1.82</v>
      </c>
      <c r="H163" s="1">
        <v>1.58</v>
      </c>
      <c r="K163" t="s">
        <v>57</v>
      </c>
      <c r="L163">
        <v>0.02</v>
      </c>
      <c r="O163">
        <f t="shared" si="14"/>
        <v>1.58</v>
      </c>
      <c r="P163" t="s">
        <v>58</v>
      </c>
      <c r="Q163">
        <v>3</v>
      </c>
      <c r="R163" s="42">
        <v>42879</v>
      </c>
      <c r="S163">
        <v>10</v>
      </c>
      <c r="U163">
        <v>5.7000000000000002E-2</v>
      </c>
      <c r="V163" t="str">
        <f t="shared" si="15"/>
        <v>Harmony Romo</v>
      </c>
      <c r="X163" t="s">
        <v>724</v>
      </c>
      <c r="Y163" t="s">
        <v>205</v>
      </c>
      <c r="Z163">
        <v>1</v>
      </c>
      <c r="AA163" t="s">
        <v>725</v>
      </c>
      <c r="AB163">
        <v>1</v>
      </c>
      <c r="AC163" t="s">
        <v>64</v>
      </c>
      <c r="AD163">
        <v>2000</v>
      </c>
      <c r="AE163">
        <v>77</v>
      </c>
      <c r="AF163" t="s">
        <v>65</v>
      </c>
      <c r="AK163">
        <v>8483903000</v>
      </c>
      <c r="AN163">
        <v>8.74</v>
      </c>
      <c r="AO163">
        <v>7.04</v>
      </c>
      <c r="AP163">
        <v>38583</v>
      </c>
      <c r="AQ163">
        <v>8.32</v>
      </c>
      <c r="AR163">
        <v>6.7</v>
      </c>
    </row>
    <row r="164" spans="1:44">
      <c r="A164" t="s">
        <v>54</v>
      </c>
      <c r="B164">
        <v>60829</v>
      </c>
      <c r="C164">
        <v>48661</v>
      </c>
      <c r="D164" t="s">
        <v>69</v>
      </c>
      <c r="E164" t="s">
        <v>203</v>
      </c>
      <c r="F164" s="1">
        <v>2.52</v>
      </c>
      <c r="H164" s="1">
        <v>2.19</v>
      </c>
      <c r="K164" t="s">
        <v>57</v>
      </c>
      <c r="L164">
        <v>0.05</v>
      </c>
      <c r="O164">
        <f t="shared" si="14"/>
        <v>2.19</v>
      </c>
      <c r="P164" t="s">
        <v>58</v>
      </c>
      <c r="Q164">
        <v>3</v>
      </c>
      <c r="R164" s="42">
        <v>42879</v>
      </c>
      <c r="S164">
        <v>10</v>
      </c>
      <c r="U164">
        <v>8.5999999999999993E-2</v>
      </c>
      <c r="V164" t="str">
        <f t="shared" si="15"/>
        <v>Harmony Romo</v>
      </c>
      <c r="X164" t="s">
        <v>726</v>
      </c>
      <c r="Y164" t="s">
        <v>205</v>
      </c>
      <c r="Z164">
        <v>1</v>
      </c>
      <c r="AA164" t="s">
        <v>727</v>
      </c>
      <c r="AB164">
        <v>1</v>
      </c>
      <c r="AC164" t="s">
        <v>64</v>
      </c>
      <c r="AD164">
        <v>1000</v>
      </c>
      <c r="AE164">
        <v>77</v>
      </c>
      <c r="AF164" t="s">
        <v>65</v>
      </c>
      <c r="AK164">
        <v>8483903000</v>
      </c>
      <c r="AN164">
        <v>5.89</v>
      </c>
      <c r="AO164">
        <v>4.79</v>
      </c>
      <c r="AP164">
        <v>38483</v>
      </c>
      <c r="AQ164">
        <v>5.51</v>
      </c>
      <c r="AR164">
        <v>4.41</v>
      </c>
    </row>
    <row r="165" spans="1:44">
      <c r="A165" t="s">
        <v>54</v>
      </c>
      <c r="B165">
        <v>62010</v>
      </c>
      <c r="C165">
        <v>62010</v>
      </c>
      <c r="D165" t="s">
        <v>69</v>
      </c>
      <c r="E165" t="s">
        <v>203</v>
      </c>
      <c r="F165" s="1">
        <v>2.08</v>
      </c>
      <c r="H165" s="1">
        <v>1.81</v>
      </c>
      <c r="K165" t="s">
        <v>57</v>
      </c>
      <c r="L165">
        <v>2.7E-2</v>
      </c>
      <c r="O165">
        <f t="shared" si="14"/>
        <v>1.81</v>
      </c>
      <c r="P165" t="s">
        <v>58</v>
      </c>
      <c r="Q165">
        <v>3</v>
      </c>
      <c r="R165" s="42">
        <v>42879</v>
      </c>
      <c r="S165">
        <v>10</v>
      </c>
      <c r="U165" t="s">
        <v>578</v>
      </c>
      <c r="V165" t="str">
        <f t="shared" si="15"/>
        <v>Harmony Romo</v>
      </c>
      <c r="X165" t="s">
        <v>728</v>
      </c>
      <c r="Y165" t="s">
        <v>205</v>
      </c>
      <c r="Z165">
        <v>1</v>
      </c>
      <c r="AA165" t="s">
        <v>462</v>
      </c>
      <c r="AB165">
        <v>1</v>
      </c>
      <c r="AC165" t="s">
        <v>64</v>
      </c>
      <c r="AD165">
        <v>2000</v>
      </c>
      <c r="AE165">
        <v>77</v>
      </c>
      <c r="AF165" t="s">
        <v>65</v>
      </c>
      <c r="AK165">
        <v>8483903000</v>
      </c>
      <c r="AN165">
        <v>13.78</v>
      </c>
      <c r="AO165">
        <v>11.03</v>
      </c>
      <c r="AP165">
        <v>38485</v>
      </c>
      <c r="AQ165">
        <v>13.12</v>
      </c>
      <c r="AR165">
        <v>10.5</v>
      </c>
    </row>
    <row r="166" spans="1:44">
      <c r="A166" t="s">
        <v>54</v>
      </c>
      <c r="B166">
        <v>63619</v>
      </c>
      <c r="C166">
        <v>63619</v>
      </c>
      <c r="D166" t="s">
        <v>121</v>
      </c>
      <c r="E166" t="s">
        <v>729</v>
      </c>
      <c r="F166" s="1">
        <v>8.44</v>
      </c>
      <c r="H166" s="1">
        <v>7.34</v>
      </c>
      <c r="K166" t="s">
        <v>57</v>
      </c>
      <c r="L166">
        <v>0.40500000000000003</v>
      </c>
      <c r="O166">
        <f t="shared" si="14"/>
        <v>7.34</v>
      </c>
      <c r="P166" t="s">
        <v>58</v>
      </c>
      <c r="Q166">
        <v>1</v>
      </c>
      <c r="R166" s="42">
        <v>42879</v>
      </c>
      <c r="S166">
        <v>10</v>
      </c>
      <c r="T166">
        <v>0.40500000000000003</v>
      </c>
      <c r="V166" t="str">
        <f t="shared" si="15"/>
        <v>Jerry Floyd</v>
      </c>
      <c r="X166" t="s">
        <v>730</v>
      </c>
      <c r="Y166" t="s">
        <v>731</v>
      </c>
      <c r="Z166">
        <v>2</v>
      </c>
      <c r="AA166" t="s">
        <v>732</v>
      </c>
      <c r="AB166">
        <v>2</v>
      </c>
      <c r="AC166" t="s">
        <v>80</v>
      </c>
      <c r="AD166">
        <v>1000</v>
      </c>
      <c r="AE166">
        <v>70</v>
      </c>
      <c r="AF166" t="s">
        <v>81</v>
      </c>
      <c r="AK166">
        <v>8413919080</v>
      </c>
      <c r="AM166">
        <v>10.63</v>
      </c>
      <c r="AN166">
        <v>13.51</v>
      </c>
      <c r="AO166">
        <v>10.9</v>
      </c>
      <c r="AP166">
        <v>39814</v>
      </c>
      <c r="AQ166">
        <v>14.6</v>
      </c>
      <c r="AR166">
        <v>12.05</v>
      </c>
    </row>
    <row r="167" spans="1:44">
      <c r="A167" t="s">
        <v>54</v>
      </c>
      <c r="B167">
        <v>300420</v>
      </c>
      <c r="C167" t="s">
        <v>379</v>
      </c>
      <c r="D167" t="s">
        <v>69</v>
      </c>
      <c r="E167" t="s">
        <v>203</v>
      </c>
      <c r="F167" s="1">
        <v>2.36</v>
      </c>
      <c r="H167" s="1">
        <v>2.0499999999999998</v>
      </c>
      <c r="K167" t="s">
        <v>57</v>
      </c>
      <c r="L167">
        <v>4.4999999999999998E-2</v>
      </c>
      <c r="O167">
        <f t="shared" si="14"/>
        <v>2.0499999999999998</v>
      </c>
      <c r="P167" t="s">
        <v>58</v>
      </c>
      <c r="Q167">
        <v>3</v>
      </c>
      <c r="R167" s="42">
        <v>38950</v>
      </c>
      <c r="S167">
        <v>10</v>
      </c>
      <c r="U167">
        <v>0.32</v>
      </c>
      <c r="V167" t="str">
        <f t="shared" si="15"/>
        <v>Harmony Romo</v>
      </c>
      <c r="X167" t="s">
        <v>733</v>
      </c>
      <c r="Y167" t="s">
        <v>205</v>
      </c>
      <c r="Z167">
        <v>1</v>
      </c>
      <c r="AA167" t="s">
        <v>734</v>
      </c>
      <c r="AB167">
        <v>1</v>
      </c>
      <c r="AC167" t="s">
        <v>64</v>
      </c>
      <c r="AD167">
        <v>1000</v>
      </c>
      <c r="AE167">
        <v>77</v>
      </c>
      <c r="AF167" t="s">
        <v>65</v>
      </c>
      <c r="AK167">
        <v>8483903000</v>
      </c>
      <c r="AN167">
        <v>11.9</v>
      </c>
      <c r="AO167">
        <v>9.3000000000000007</v>
      </c>
      <c r="AQ167">
        <v>11.33</v>
      </c>
      <c r="AR167">
        <v>8.86</v>
      </c>
    </row>
    <row r="168" spans="1:44">
      <c r="A168" t="s">
        <v>54</v>
      </c>
      <c r="B168">
        <v>300681</v>
      </c>
      <c r="C168">
        <v>300681</v>
      </c>
      <c r="D168" t="s">
        <v>80</v>
      </c>
      <c r="E168" t="s">
        <v>735</v>
      </c>
      <c r="F168" s="1">
        <v>17.600000000000001</v>
      </c>
      <c r="H168" s="1">
        <v>15.3</v>
      </c>
      <c r="K168" t="s">
        <v>57</v>
      </c>
      <c r="L168">
        <v>0.81</v>
      </c>
      <c r="O168">
        <f t="shared" si="14"/>
        <v>15.3</v>
      </c>
      <c r="P168" t="s">
        <v>58</v>
      </c>
      <c r="Q168">
        <v>3</v>
      </c>
      <c r="R168" s="42">
        <v>42879</v>
      </c>
      <c r="S168">
        <v>10</v>
      </c>
      <c r="T168">
        <v>0.81</v>
      </c>
      <c r="U168">
        <v>1.2450000000000001</v>
      </c>
      <c r="V168" t="str">
        <f t="shared" si="15"/>
        <v>Jerry Floyd</v>
      </c>
      <c r="X168" t="s">
        <v>736</v>
      </c>
      <c r="Y168" t="s">
        <v>737</v>
      </c>
      <c r="Z168">
        <v>2.5</v>
      </c>
      <c r="AA168" t="s">
        <v>738</v>
      </c>
      <c r="AB168">
        <v>4.0999999999999996</v>
      </c>
      <c r="AC168" t="s">
        <v>64</v>
      </c>
      <c r="AD168">
        <v>500</v>
      </c>
      <c r="AE168">
        <v>112</v>
      </c>
      <c r="AF168" t="s">
        <v>65</v>
      </c>
      <c r="AK168">
        <v>8413919080</v>
      </c>
      <c r="AN168">
        <v>20.54</v>
      </c>
      <c r="AO168">
        <v>17.489999999999998</v>
      </c>
      <c r="AQ168">
        <v>15.49</v>
      </c>
      <c r="AR168">
        <v>12.44</v>
      </c>
    </row>
    <row r="169" spans="1:44">
      <c r="A169" t="s">
        <v>54</v>
      </c>
      <c r="B169">
        <v>300955</v>
      </c>
      <c r="C169">
        <v>5720</v>
      </c>
      <c r="D169" t="s">
        <v>64</v>
      </c>
      <c r="E169" t="s">
        <v>739</v>
      </c>
      <c r="F169" s="1">
        <v>7.52</v>
      </c>
      <c r="H169" s="1">
        <v>6.54</v>
      </c>
      <c r="K169" t="s">
        <v>57</v>
      </c>
      <c r="L169">
        <v>0.38</v>
      </c>
      <c r="O169">
        <f t="shared" si="14"/>
        <v>6.54</v>
      </c>
      <c r="P169" t="s">
        <v>58</v>
      </c>
      <c r="Q169">
        <v>3</v>
      </c>
      <c r="R169" s="42">
        <v>42879</v>
      </c>
      <c r="S169">
        <v>10</v>
      </c>
      <c r="U169">
        <v>2.2799999999999998</v>
      </c>
      <c r="V169" t="s">
        <v>186</v>
      </c>
      <c r="X169" t="s">
        <v>740</v>
      </c>
      <c r="Y169" t="s">
        <v>741</v>
      </c>
      <c r="Z169">
        <v>2.5</v>
      </c>
      <c r="AA169" t="s">
        <v>435</v>
      </c>
      <c r="AB169">
        <v>1</v>
      </c>
      <c r="AC169" t="s">
        <v>64</v>
      </c>
      <c r="AD169">
        <v>500</v>
      </c>
      <c r="AE169">
        <v>84</v>
      </c>
      <c r="AF169" t="s">
        <v>65</v>
      </c>
      <c r="AK169">
        <v>8413919080</v>
      </c>
      <c r="AN169">
        <v>1.64</v>
      </c>
      <c r="AO169">
        <v>1.31</v>
      </c>
      <c r="AQ169">
        <v>1.52</v>
      </c>
      <c r="AR169">
        <v>1.19</v>
      </c>
    </row>
    <row r="170" spans="1:44">
      <c r="A170" t="s">
        <v>54</v>
      </c>
      <c r="B170">
        <v>301516</v>
      </c>
      <c r="C170">
        <v>301516</v>
      </c>
      <c r="D170" t="s">
        <v>121</v>
      </c>
      <c r="E170" t="s">
        <v>742</v>
      </c>
      <c r="F170" s="1">
        <v>29.64</v>
      </c>
      <c r="H170" s="1">
        <v>25.77</v>
      </c>
      <c r="K170" t="s">
        <v>57</v>
      </c>
      <c r="L170">
        <v>0.56000000000000005</v>
      </c>
      <c r="O170">
        <f t="shared" si="14"/>
        <v>25.77</v>
      </c>
      <c r="P170" t="s">
        <v>58</v>
      </c>
      <c r="Q170">
        <v>3</v>
      </c>
      <c r="R170" s="42">
        <v>42879</v>
      </c>
      <c r="S170">
        <v>10</v>
      </c>
      <c r="U170">
        <v>1.04</v>
      </c>
      <c r="V170" t="s">
        <v>416</v>
      </c>
      <c r="X170" t="s">
        <v>743</v>
      </c>
      <c r="Y170" t="s">
        <v>744</v>
      </c>
      <c r="Z170">
        <v>3.33</v>
      </c>
      <c r="AA170" t="s">
        <v>745</v>
      </c>
      <c r="AB170">
        <v>1.4</v>
      </c>
      <c r="AC170" t="s">
        <v>64</v>
      </c>
      <c r="AD170">
        <v>200</v>
      </c>
      <c r="AE170">
        <v>77</v>
      </c>
      <c r="AF170" t="s">
        <v>65</v>
      </c>
      <c r="AK170">
        <v>8483308040</v>
      </c>
      <c r="AN170">
        <v>45.51</v>
      </c>
      <c r="AO170">
        <v>38.24</v>
      </c>
      <c r="AQ170">
        <v>36.31</v>
      </c>
      <c r="AR170">
        <v>29.04</v>
      </c>
    </row>
    <row r="171" spans="1:44">
      <c r="A171" t="s">
        <v>54</v>
      </c>
      <c r="B171">
        <v>301665</v>
      </c>
      <c r="C171" t="s">
        <v>202</v>
      </c>
      <c r="D171" t="s">
        <v>121</v>
      </c>
      <c r="E171" t="s">
        <v>203</v>
      </c>
      <c r="F171" s="1">
        <v>3.55</v>
      </c>
      <c r="H171" s="1">
        <v>3.09</v>
      </c>
      <c r="K171" t="s">
        <v>57</v>
      </c>
      <c r="L171">
        <v>0.03</v>
      </c>
      <c r="O171">
        <f t="shared" si="14"/>
        <v>3.09</v>
      </c>
      <c r="P171" t="s">
        <v>58</v>
      </c>
      <c r="Q171">
        <v>3</v>
      </c>
      <c r="R171" s="42">
        <v>42879</v>
      </c>
      <c r="S171">
        <v>10</v>
      </c>
      <c r="U171">
        <v>0.19</v>
      </c>
      <c r="V171" t="str">
        <f>IF(LEFT(E171,3)="SLV","Harmony Romo", "Jerry Floyd")</f>
        <v>Harmony Romo</v>
      </c>
      <c r="X171" t="s">
        <v>746</v>
      </c>
      <c r="Y171" t="s">
        <v>341</v>
      </c>
      <c r="Z171">
        <v>1</v>
      </c>
      <c r="AA171" t="s">
        <v>462</v>
      </c>
      <c r="AB171">
        <v>1</v>
      </c>
      <c r="AC171" t="s">
        <v>64</v>
      </c>
      <c r="AD171">
        <v>1000</v>
      </c>
      <c r="AE171">
        <v>77</v>
      </c>
      <c r="AF171" t="s">
        <v>65</v>
      </c>
      <c r="AK171">
        <v>8483903000</v>
      </c>
      <c r="AN171">
        <v>98.93</v>
      </c>
      <c r="AO171">
        <v>85.2</v>
      </c>
      <c r="AQ171">
        <v>75.16</v>
      </c>
      <c r="AR171">
        <v>61.43</v>
      </c>
    </row>
    <row r="172" spans="1:44">
      <c r="A172" t="s">
        <v>54</v>
      </c>
      <c r="B172">
        <v>301923</v>
      </c>
      <c r="C172">
        <v>105115694</v>
      </c>
      <c r="D172" t="s">
        <v>80</v>
      </c>
      <c r="E172" t="s">
        <v>747</v>
      </c>
      <c r="F172" s="1">
        <v>3.67</v>
      </c>
      <c r="H172" s="1">
        <v>3.19</v>
      </c>
      <c r="K172" t="s">
        <v>57</v>
      </c>
      <c r="L172">
        <v>0.17399999999999999</v>
      </c>
      <c r="P172" t="s">
        <v>58</v>
      </c>
      <c r="Q172">
        <v>3</v>
      </c>
      <c r="R172" s="42">
        <v>42879</v>
      </c>
      <c r="S172">
        <v>10</v>
      </c>
      <c r="V172" t="s">
        <v>60</v>
      </c>
      <c r="X172" t="s">
        <v>748</v>
      </c>
      <c r="Y172" t="s">
        <v>749</v>
      </c>
      <c r="AD172">
        <v>1000</v>
      </c>
      <c r="AE172">
        <v>5</v>
      </c>
      <c r="AF172" t="s">
        <v>81</v>
      </c>
      <c r="AK172">
        <v>8413919080</v>
      </c>
      <c r="AN172">
        <v>88.01</v>
      </c>
      <c r="AO172">
        <v>71.38</v>
      </c>
      <c r="AQ172">
        <v>83.82</v>
      </c>
      <c r="AR172">
        <v>67.98</v>
      </c>
    </row>
    <row r="173" spans="1:44">
      <c r="A173" t="s">
        <v>54</v>
      </c>
      <c r="B173">
        <v>301955</v>
      </c>
      <c r="C173">
        <v>301954</v>
      </c>
      <c r="D173" t="s">
        <v>80</v>
      </c>
      <c r="E173" t="s">
        <v>750</v>
      </c>
      <c r="F173" s="1">
        <v>81.569999999999993</v>
      </c>
      <c r="H173" s="1">
        <v>70.930000000000007</v>
      </c>
      <c r="K173" t="s">
        <v>57</v>
      </c>
      <c r="L173">
        <v>3.38</v>
      </c>
      <c r="O173">
        <f>IF(L173&lt;0,ROUND(I173+3.46*ABS(L173),2),H173)</f>
        <v>70.930000000000007</v>
      </c>
      <c r="P173" t="s">
        <v>58</v>
      </c>
      <c r="Q173">
        <v>3</v>
      </c>
      <c r="R173" s="42">
        <v>42879</v>
      </c>
      <c r="S173">
        <v>10</v>
      </c>
      <c r="U173">
        <v>5.9</v>
      </c>
      <c r="V173" t="s">
        <v>87</v>
      </c>
      <c r="X173" t="s">
        <v>751</v>
      </c>
      <c r="Y173" t="s">
        <v>752</v>
      </c>
      <c r="Z173">
        <v>8</v>
      </c>
      <c r="AA173" t="s">
        <v>753</v>
      </c>
      <c r="AB173">
        <v>3</v>
      </c>
      <c r="AC173" t="s">
        <v>754</v>
      </c>
      <c r="AD173">
        <v>50</v>
      </c>
      <c r="AE173">
        <v>126</v>
      </c>
      <c r="AF173" t="s">
        <v>65</v>
      </c>
      <c r="AK173">
        <v>8413919080</v>
      </c>
      <c r="AN173">
        <v>35.32</v>
      </c>
      <c r="AO173">
        <v>28.48</v>
      </c>
      <c r="AP173">
        <v>39814</v>
      </c>
      <c r="AQ173">
        <v>39.03</v>
      </c>
      <c r="AR173">
        <v>31.51</v>
      </c>
    </row>
    <row r="174" spans="1:44">
      <c r="A174" t="s">
        <v>54</v>
      </c>
      <c r="B174">
        <v>302581</v>
      </c>
      <c r="C174">
        <v>319116</v>
      </c>
      <c r="D174" t="s">
        <v>96</v>
      </c>
      <c r="E174" t="s">
        <v>755</v>
      </c>
      <c r="F174" s="1">
        <v>428.23</v>
      </c>
      <c r="H174" s="1">
        <v>372.37</v>
      </c>
      <c r="K174" t="s">
        <v>57</v>
      </c>
      <c r="L174">
        <v>25.76</v>
      </c>
      <c r="O174">
        <f>IF(L174&lt;0,ROUND(I174+3.46*ABS(L174),2),H174)</f>
        <v>372.37</v>
      </c>
      <c r="P174" t="s">
        <v>58</v>
      </c>
      <c r="Q174">
        <v>3</v>
      </c>
      <c r="R174" s="42">
        <v>42879</v>
      </c>
      <c r="S174">
        <v>10</v>
      </c>
      <c r="V174" t="s">
        <v>60</v>
      </c>
      <c r="X174" t="s">
        <v>756</v>
      </c>
      <c r="Y174" t="s">
        <v>757</v>
      </c>
      <c r="AD174">
        <v>100</v>
      </c>
      <c r="AE174">
        <v>140</v>
      </c>
      <c r="AF174" t="s">
        <v>65</v>
      </c>
      <c r="AK174">
        <v>8413919080</v>
      </c>
      <c r="AN174">
        <v>112.84</v>
      </c>
      <c r="AO174">
        <v>94.03</v>
      </c>
      <c r="AP174">
        <v>39814</v>
      </c>
      <c r="AQ174">
        <v>123.43</v>
      </c>
      <c r="AR174">
        <v>103.83</v>
      </c>
    </row>
    <row r="175" spans="1:44">
      <c r="A175" t="s">
        <v>54</v>
      </c>
      <c r="B175" t="s">
        <v>758</v>
      </c>
      <c r="C175">
        <v>5707</v>
      </c>
      <c r="D175" t="s">
        <v>151</v>
      </c>
      <c r="E175" t="s">
        <v>759</v>
      </c>
      <c r="F175" s="1">
        <v>5.93</v>
      </c>
      <c r="H175" s="1">
        <v>5.16</v>
      </c>
      <c r="K175" t="s">
        <v>57</v>
      </c>
      <c r="L175">
        <v>0.19</v>
      </c>
      <c r="O175">
        <f>IF(L175&lt;0,ROUND(I175+3.46*ABS(L175),2),H175)</f>
        <v>5.16</v>
      </c>
      <c r="P175" t="s">
        <v>58</v>
      </c>
      <c r="Q175">
        <v>3</v>
      </c>
      <c r="R175" s="42">
        <v>42879</v>
      </c>
      <c r="S175">
        <v>10</v>
      </c>
      <c r="U175" t="s">
        <v>319</v>
      </c>
      <c r="V175" t="s">
        <v>186</v>
      </c>
      <c r="X175" t="s">
        <v>760</v>
      </c>
      <c r="Y175" t="s">
        <v>761</v>
      </c>
      <c r="Z175">
        <v>1.5</v>
      </c>
      <c r="AA175" t="s">
        <v>313</v>
      </c>
      <c r="AB175">
        <v>1</v>
      </c>
      <c r="AC175" t="s">
        <v>64</v>
      </c>
      <c r="AD175">
        <v>2000</v>
      </c>
      <c r="AE175">
        <v>84</v>
      </c>
      <c r="AF175" t="s">
        <v>65</v>
      </c>
      <c r="AK175">
        <v>8413919080</v>
      </c>
      <c r="AN175">
        <v>16.89</v>
      </c>
      <c r="AO175">
        <v>13.51</v>
      </c>
      <c r="AP175">
        <v>39904</v>
      </c>
      <c r="AQ175">
        <v>18.62</v>
      </c>
      <c r="AR175">
        <v>14.98</v>
      </c>
    </row>
    <row r="176" spans="1:44">
      <c r="A176" t="s">
        <v>54</v>
      </c>
      <c r="B176">
        <v>53142</v>
      </c>
      <c r="C176">
        <v>53142</v>
      </c>
      <c r="D176" t="s">
        <v>96</v>
      </c>
      <c r="E176" t="s">
        <v>762</v>
      </c>
      <c r="F176" s="1">
        <v>125.09</v>
      </c>
      <c r="H176" s="1">
        <v>108.77</v>
      </c>
      <c r="K176" t="s">
        <v>490</v>
      </c>
      <c r="L176">
        <v>3.8849999999999998</v>
      </c>
      <c r="P176" t="s">
        <v>58</v>
      </c>
      <c r="Q176">
        <v>4</v>
      </c>
      <c r="R176" s="42">
        <v>42879</v>
      </c>
      <c r="S176">
        <v>10</v>
      </c>
      <c r="U176">
        <v>6.98</v>
      </c>
      <c r="V176" t="str">
        <f>IF(LEFT(E176,3)="SLV","Harmony Romo", "Jerry Floyd")</f>
        <v>Jerry Floyd</v>
      </c>
      <c r="X176" t="s">
        <v>763</v>
      </c>
      <c r="Y176" t="s">
        <v>764</v>
      </c>
      <c r="Z176">
        <v>10</v>
      </c>
      <c r="AA176" t="s">
        <v>765</v>
      </c>
      <c r="AB176">
        <v>35.64</v>
      </c>
      <c r="AC176" t="s">
        <v>69</v>
      </c>
      <c r="AD176">
        <v>25</v>
      </c>
      <c r="AE176">
        <v>126</v>
      </c>
      <c r="AF176" t="s">
        <v>65</v>
      </c>
      <c r="AK176">
        <v>8413919080</v>
      </c>
      <c r="AN176">
        <v>43.48</v>
      </c>
      <c r="AO176">
        <v>37.880000000000003</v>
      </c>
      <c r="AP176">
        <v>38468</v>
      </c>
      <c r="AQ176">
        <v>31.02</v>
      </c>
      <c r="AR176">
        <v>25.42</v>
      </c>
    </row>
    <row r="177" spans="1:44">
      <c r="A177" t="s">
        <v>54</v>
      </c>
      <c r="B177">
        <v>50583</v>
      </c>
      <c r="C177">
        <v>50583</v>
      </c>
      <c r="D177" t="s">
        <v>69</v>
      </c>
      <c r="E177" t="s">
        <v>766</v>
      </c>
      <c r="F177" s="1">
        <v>6.07</v>
      </c>
      <c r="H177" s="1">
        <v>5.28</v>
      </c>
      <c r="K177" t="s">
        <v>191</v>
      </c>
      <c r="L177">
        <v>1.05</v>
      </c>
      <c r="P177" t="s">
        <v>58</v>
      </c>
      <c r="Q177">
        <v>4</v>
      </c>
      <c r="R177" s="42">
        <v>42879</v>
      </c>
      <c r="S177">
        <v>10</v>
      </c>
      <c r="U177" t="s">
        <v>767</v>
      </c>
      <c r="V177" t="s">
        <v>87</v>
      </c>
      <c r="X177" t="s">
        <v>768</v>
      </c>
      <c r="Y177" t="s">
        <v>769</v>
      </c>
      <c r="Z177">
        <v>3</v>
      </c>
      <c r="AA177" t="s">
        <v>770</v>
      </c>
      <c r="AB177">
        <v>1.4</v>
      </c>
      <c r="AC177" t="s">
        <v>64</v>
      </c>
      <c r="AD177">
        <v>100</v>
      </c>
      <c r="AE177">
        <v>70</v>
      </c>
      <c r="AF177" t="s">
        <v>81</v>
      </c>
      <c r="AG177" t="s">
        <v>771</v>
      </c>
      <c r="AH177" t="s">
        <v>64</v>
      </c>
      <c r="AI177" t="s">
        <v>772</v>
      </c>
      <c r="AJ177" t="s">
        <v>64</v>
      </c>
      <c r="AK177">
        <v>7325995000</v>
      </c>
      <c r="AN177">
        <v>208.46</v>
      </c>
      <c r="AO177">
        <v>180.55</v>
      </c>
      <c r="AP177">
        <v>38862</v>
      </c>
      <c r="AQ177">
        <v>156.01</v>
      </c>
      <c r="AR177">
        <v>128.1</v>
      </c>
    </row>
    <row r="178" spans="1:44">
      <c r="A178" t="s">
        <v>54</v>
      </c>
      <c r="B178">
        <v>57598</v>
      </c>
      <c r="C178">
        <v>57598</v>
      </c>
      <c r="D178" t="s">
        <v>121</v>
      </c>
      <c r="E178" t="s">
        <v>773</v>
      </c>
      <c r="F178" s="1">
        <v>36.340000000000003</v>
      </c>
      <c r="H178" s="1">
        <v>31.6</v>
      </c>
      <c r="K178" t="s">
        <v>191</v>
      </c>
      <c r="L178">
        <v>12.8</v>
      </c>
      <c r="P178" t="s">
        <v>58</v>
      </c>
      <c r="Q178">
        <v>4</v>
      </c>
      <c r="R178" s="42">
        <v>42879</v>
      </c>
      <c r="S178">
        <v>10</v>
      </c>
      <c r="U178" t="s">
        <v>774</v>
      </c>
      <c r="V178" t="s">
        <v>87</v>
      </c>
      <c r="X178" t="s">
        <v>775</v>
      </c>
      <c r="Y178" t="s">
        <v>776</v>
      </c>
      <c r="AD178">
        <v>200</v>
      </c>
      <c r="AE178">
        <v>105</v>
      </c>
      <c r="AF178" t="s">
        <v>65</v>
      </c>
      <c r="AK178">
        <v>8413919080</v>
      </c>
      <c r="AN178">
        <v>61.69</v>
      </c>
      <c r="AO178">
        <v>54.95</v>
      </c>
      <c r="AP178">
        <v>38628</v>
      </c>
      <c r="AQ178">
        <v>40.450000000000003</v>
      </c>
      <c r="AR178">
        <v>33.71</v>
      </c>
    </row>
    <row r="179" spans="1:44">
      <c r="A179" t="s">
        <v>54</v>
      </c>
      <c r="B179">
        <v>65930</v>
      </c>
      <c r="C179">
        <v>65930</v>
      </c>
      <c r="D179" t="s">
        <v>69</v>
      </c>
      <c r="E179" t="s">
        <v>777</v>
      </c>
      <c r="F179" s="1">
        <v>12.39</v>
      </c>
      <c r="H179" s="1">
        <v>10.77</v>
      </c>
      <c r="K179" t="s">
        <v>191</v>
      </c>
      <c r="L179">
        <v>3.5</v>
      </c>
      <c r="P179" t="s">
        <v>58</v>
      </c>
      <c r="Q179">
        <v>4</v>
      </c>
      <c r="R179" s="42">
        <v>42879</v>
      </c>
      <c r="S179">
        <v>10</v>
      </c>
      <c r="V179" t="s">
        <v>87</v>
      </c>
      <c r="X179" t="s">
        <v>778</v>
      </c>
      <c r="Y179" t="s">
        <v>779</v>
      </c>
      <c r="AD179">
        <v>100</v>
      </c>
      <c r="AE179">
        <v>77</v>
      </c>
      <c r="AF179" t="s">
        <v>65</v>
      </c>
      <c r="AG179">
        <v>308508</v>
      </c>
      <c r="AK179">
        <v>7325995000</v>
      </c>
      <c r="AN179">
        <v>56.33</v>
      </c>
      <c r="AO179">
        <v>46.94</v>
      </c>
      <c r="AP179">
        <v>39904</v>
      </c>
      <c r="AQ179">
        <v>61.78</v>
      </c>
      <c r="AR179">
        <v>51.89</v>
      </c>
    </row>
    <row r="180" spans="1:44">
      <c r="A180" t="s">
        <v>54</v>
      </c>
      <c r="B180" t="s">
        <v>780</v>
      </c>
      <c r="C180" t="s">
        <v>780</v>
      </c>
      <c r="D180" t="s">
        <v>67</v>
      </c>
      <c r="E180" t="s">
        <v>695</v>
      </c>
      <c r="F180" s="1">
        <v>5.73</v>
      </c>
      <c r="H180" s="1">
        <v>4.9800000000000004</v>
      </c>
      <c r="K180" t="s">
        <v>191</v>
      </c>
      <c r="L180">
        <v>1</v>
      </c>
      <c r="P180" t="s">
        <v>58</v>
      </c>
      <c r="Q180">
        <v>4</v>
      </c>
      <c r="R180" s="42">
        <v>40707</v>
      </c>
      <c r="S180">
        <v>10</v>
      </c>
      <c r="U180">
        <v>1.345</v>
      </c>
      <c r="V180" t="s">
        <v>87</v>
      </c>
      <c r="X180" t="s">
        <v>781</v>
      </c>
      <c r="Y180" t="s">
        <v>782</v>
      </c>
      <c r="Z180">
        <v>3.5</v>
      </c>
      <c r="AA180" t="s">
        <v>783</v>
      </c>
      <c r="AB180">
        <v>2.2000000000000002</v>
      </c>
      <c r="AC180" t="s">
        <v>64</v>
      </c>
      <c r="AD180">
        <v>2000</v>
      </c>
      <c r="AE180">
        <v>70</v>
      </c>
      <c r="AF180" t="s">
        <v>81</v>
      </c>
      <c r="AK180">
        <v>7325995000</v>
      </c>
      <c r="AN180">
        <v>10.1</v>
      </c>
      <c r="AO180">
        <v>8.08</v>
      </c>
      <c r="AP180">
        <v>39904</v>
      </c>
      <c r="AQ180">
        <v>11.1</v>
      </c>
      <c r="AR180">
        <v>8.94</v>
      </c>
    </row>
    <row r="181" spans="1:44">
      <c r="A181" t="s">
        <v>54</v>
      </c>
      <c r="B181">
        <v>62022</v>
      </c>
      <c r="C181">
        <v>62022</v>
      </c>
      <c r="D181" t="s">
        <v>110</v>
      </c>
      <c r="E181" t="s">
        <v>784</v>
      </c>
      <c r="F181" s="1">
        <v>9.4499999999999993</v>
      </c>
      <c r="H181" s="1">
        <v>8.2200000000000006</v>
      </c>
      <c r="K181" t="s">
        <v>57</v>
      </c>
      <c r="L181">
        <v>0.4</v>
      </c>
      <c r="O181">
        <f>IF(L181&lt;0,ROUND(I181+3.46*ABS(L181),2),H181)</f>
        <v>8.2200000000000006</v>
      </c>
      <c r="P181" t="s">
        <v>58</v>
      </c>
      <c r="Q181">
        <v>1</v>
      </c>
      <c r="R181" s="42">
        <v>40464</v>
      </c>
      <c r="S181">
        <v>10</v>
      </c>
      <c r="V181" t="str">
        <f>IF(LEFT(E181,3)="SLV","Harmony Romo", "Jerry Floyd")</f>
        <v>Jerry Floyd</v>
      </c>
      <c r="Y181" t="s">
        <v>731</v>
      </c>
      <c r="Z181">
        <v>2</v>
      </c>
      <c r="AA181" t="s">
        <v>732</v>
      </c>
      <c r="AB181">
        <v>2</v>
      </c>
      <c r="AC181" t="s">
        <v>80</v>
      </c>
      <c r="AD181">
        <v>1000</v>
      </c>
      <c r="AE181">
        <v>5</v>
      </c>
      <c r="AF181" t="s">
        <v>81</v>
      </c>
      <c r="AK181">
        <v>8413919080</v>
      </c>
      <c r="AM181">
        <v>10.63</v>
      </c>
      <c r="AN181">
        <v>13.51</v>
      </c>
      <c r="AO181">
        <v>10.9</v>
      </c>
      <c r="AP181">
        <v>39814</v>
      </c>
      <c r="AQ181">
        <v>14.6</v>
      </c>
      <c r="AR181">
        <v>12.05</v>
      </c>
    </row>
    <row r="182" spans="1:44">
      <c r="A182" t="s">
        <v>54</v>
      </c>
      <c r="B182" t="s">
        <v>785</v>
      </c>
      <c r="C182" t="s">
        <v>786</v>
      </c>
      <c r="D182" t="s">
        <v>55</v>
      </c>
      <c r="E182" t="s">
        <v>787</v>
      </c>
      <c r="F182" s="1">
        <v>1.48</v>
      </c>
      <c r="H182" s="1">
        <v>1.29</v>
      </c>
      <c r="K182" t="s">
        <v>57</v>
      </c>
      <c r="L182">
        <v>4.0000000000000001E-3</v>
      </c>
      <c r="P182" t="s">
        <v>58</v>
      </c>
      <c r="Q182">
        <v>3</v>
      </c>
      <c r="R182" s="42">
        <v>42879</v>
      </c>
      <c r="S182">
        <v>10</v>
      </c>
      <c r="V182" t="s">
        <v>186</v>
      </c>
      <c r="AD182">
        <v>1000</v>
      </c>
      <c r="AE182">
        <v>77</v>
      </c>
      <c r="AF182" t="s">
        <v>65</v>
      </c>
    </row>
    <row r="183" spans="1:44">
      <c r="A183" t="s">
        <v>54</v>
      </c>
      <c r="B183">
        <v>40625</v>
      </c>
      <c r="C183">
        <v>40625</v>
      </c>
      <c r="D183" t="s">
        <v>151</v>
      </c>
      <c r="E183" t="s">
        <v>788</v>
      </c>
      <c r="F183" s="1">
        <v>11.78</v>
      </c>
      <c r="H183" s="1">
        <v>10.24</v>
      </c>
      <c r="K183" t="s">
        <v>57</v>
      </c>
      <c r="L183">
        <v>1.595</v>
      </c>
      <c r="P183" t="s">
        <v>58</v>
      </c>
      <c r="Q183">
        <v>4</v>
      </c>
      <c r="R183" s="42">
        <v>42879</v>
      </c>
      <c r="S183">
        <v>10</v>
      </c>
      <c r="U183" t="s">
        <v>789</v>
      </c>
      <c r="V183" t="str">
        <f>IF(LEFT(E183,3)="SLV","Harmony Romo", "Jerry Floyd")</f>
        <v>Jerry Floyd</v>
      </c>
      <c r="AD183">
        <v>500</v>
      </c>
      <c r="AE183">
        <v>105</v>
      </c>
      <c r="AF183" t="s">
        <v>65</v>
      </c>
      <c r="AK183">
        <v>8413919080</v>
      </c>
      <c r="AN183">
        <v>20.55</v>
      </c>
      <c r="AO183">
        <v>17.670000000000002</v>
      </c>
      <c r="AQ183">
        <v>16.399999999999999</v>
      </c>
      <c r="AR183">
        <v>13.52</v>
      </c>
    </row>
    <row r="184" spans="1:44">
      <c r="A184" t="s">
        <v>54</v>
      </c>
      <c r="B184">
        <v>61875</v>
      </c>
      <c r="C184">
        <v>61875</v>
      </c>
      <c r="D184" t="s">
        <v>55</v>
      </c>
      <c r="E184" t="s">
        <v>790</v>
      </c>
      <c r="F184" s="1">
        <v>17.690000000000001</v>
      </c>
      <c r="H184" s="1">
        <v>15.38</v>
      </c>
      <c r="K184" t="s">
        <v>57</v>
      </c>
      <c r="L184">
        <v>0.99</v>
      </c>
      <c r="O184">
        <f>IF(L184&lt;0,ROUND(I184+3.46*ABS(L184),2),H184)</f>
        <v>15.38</v>
      </c>
      <c r="P184" t="s">
        <v>58</v>
      </c>
      <c r="Q184">
        <v>1</v>
      </c>
      <c r="R184" s="42">
        <v>42879</v>
      </c>
      <c r="S184">
        <v>10</v>
      </c>
      <c r="T184">
        <v>0.99</v>
      </c>
      <c r="U184" t="s">
        <v>791</v>
      </c>
      <c r="V184" t="str">
        <f>IF(LEFT(E184,3)="SLV","Harmony Romo", "Jerry Floyd")</f>
        <v>Jerry Floyd</v>
      </c>
      <c r="X184" t="s">
        <v>792</v>
      </c>
      <c r="Y184" t="s">
        <v>793</v>
      </c>
      <c r="Z184">
        <v>2.75</v>
      </c>
      <c r="AA184" t="s">
        <v>794</v>
      </c>
      <c r="AB184">
        <v>4.0999999999999996</v>
      </c>
      <c r="AC184" t="s">
        <v>64</v>
      </c>
      <c r="AD184">
        <v>1500</v>
      </c>
      <c r="AE184">
        <v>112</v>
      </c>
      <c r="AF184" t="s">
        <v>65</v>
      </c>
      <c r="AK184">
        <v>8413919080</v>
      </c>
      <c r="AN184">
        <v>7.66</v>
      </c>
      <c r="AO184">
        <v>6.27</v>
      </c>
      <c r="AP184">
        <v>38258</v>
      </c>
      <c r="AQ184">
        <v>6.38</v>
      </c>
      <c r="AR184">
        <v>4.99</v>
      </c>
    </row>
    <row r="185" spans="1:44">
      <c r="A185" t="s">
        <v>54</v>
      </c>
      <c r="B185" t="s">
        <v>795</v>
      </c>
      <c r="C185">
        <v>61875</v>
      </c>
      <c r="D185" t="s">
        <v>55</v>
      </c>
      <c r="E185" t="s">
        <v>796</v>
      </c>
      <c r="F185" s="1">
        <v>21.14</v>
      </c>
      <c r="H185" s="1">
        <v>18.38</v>
      </c>
      <c r="K185" t="s">
        <v>57</v>
      </c>
      <c r="L185">
        <v>0.99</v>
      </c>
      <c r="P185" t="s">
        <v>58</v>
      </c>
      <c r="Q185">
        <v>1</v>
      </c>
      <c r="R185" s="42">
        <v>41884</v>
      </c>
      <c r="S185">
        <v>10</v>
      </c>
      <c r="T185">
        <v>0.99</v>
      </c>
      <c r="U185" t="s">
        <v>791</v>
      </c>
      <c r="V185" t="str">
        <f>IF(LEFT(E185,3)="SLV","Harmony Romo", "Jerry Floyd")</f>
        <v>Jerry Floyd</v>
      </c>
      <c r="X185" t="s">
        <v>792</v>
      </c>
      <c r="Y185" t="s">
        <v>793</v>
      </c>
      <c r="Z185">
        <v>2.75</v>
      </c>
      <c r="AA185" t="s">
        <v>794</v>
      </c>
      <c r="AB185">
        <v>4.0999999999999996</v>
      </c>
      <c r="AC185" t="s">
        <v>64</v>
      </c>
      <c r="AD185">
        <v>1500</v>
      </c>
      <c r="AE185">
        <v>112</v>
      </c>
      <c r="AF185" t="s">
        <v>65</v>
      </c>
      <c r="AK185">
        <v>8413919080</v>
      </c>
      <c r="AN185">
        <v>7.66</v>
      </c>
      <c r="AO185">
        <v>6.27</v>
      </c>
      <c r="AP185">
        <v>38258</v>
      </c>
      <c r="AQ185">
        <v>6.38</v>
      </c>
      <c r="AR185">
        <v>4.99</v>
      </c>
    </row>
    <row r="186" spans="1:44">
      <c r="A186" t="s">
        <v>54</v>
      </c>
      <c r="B186">
        <v>305617</v>
      </c>
      <c r="C186">
        <v>305617</v>
      </c>
      <c r="D186" t="s">
        <v>64</v>
      </c>
      <c r="E186" t="s">
        <v>797</v>
      </c>
      <c r="F186" s="1">
        <v>61.8</v>
      </c>
      <c r="H186" s="1">
        <v>53.74</v>
      </c>
      <c r="K186" t="s">
        <v>276</v>
      </c>
      <c r="L186">
        <v>2.5979999999999999</v>
      </c>
      <c r="P186" t="s">
        <v>58</v>
      </c>
      <c r="Q186">
        <v>4</v>
      </c>
      <c r="R186" s="42">
        <v>40707</v>
      </c>
      <c r="S186">
        <v>9</v>
      </c>
      <c r="U186">
        <v>4.125</v>
      </c>
      <c r="V186" t="str">
        <f>IF(LEFT(E186,3)="SLV","Harmony Romo", "Jerry Floyd")</f>
        <v>Jerry Floyd</v>
      </c>
      <c r="X186" t="s">
        <v>798</v>
      </c>
      <c r="Y186" t="s">
        <v>799</v>
      </c>
      <c r="Z186">
        <v>3.57</v>
      </c>
      <c r="AA186" t="s">
        <v>800</v>
      </c>
      <c r="AB186">
        <v>1</v>
      </c>
      <c r="AC186" t="s">
        <v>69</v>
      </c>
      <c r="AD186">
        <v>50</v>
      </c>
      <c r="AE186">
        <v>112</v>
      </c>
      <c r="AF186" t="s">
        <v>65</v>
      </c>
      <c r="AK186">
        <v>8413919080</v>
      </c>
      <c r="AN186">
        <v>12.82</v>
      </c>
      <c r="AO186">
        <v>10.51</v>
      </c>
      <c r="AP186">
        <v>39904</v>
      </c>
      <c r="AQ186">
        <v>14.13</v>
      </c>
      <c r="AR186">
        <v>11.64</v>
      </c>
    </row>
    <row r="187" spans="1:44">
      <c r="A187" t="s">
        <v>54</v>
      </c>
      <c r="B187">
        <v>41948</v>
      </c>
      <c r="C187" t="s">
        <v>436</v>
      </c>
      <c r="D187" t="s">
        <v>80</v>
      </c>
      <c r="E187" t="s">
        <v>203</v>
      </c>
      <c r="F187" s="1">
        <v>1.94</v>
      </c>
      <c r="H187" s="1">
        <v>1.69</v>
      </c>
      <c r="K187" t="s">
        <v>57</v>
      </c>
      <c r="L187">
        <v>0.03</v>
      </c>
      <c r="O187">
        <v>1.59</v>
      </c>
      <c r="P187" t="s">
        <v>58</v>
      </c>
      <c r="Q187">
        <v>3</v>
      </c>
      <c r="R187" s="42">
        <v>42879</v>
      </c>
      <c r="S187">
        <v>9</v>
      </c>
      <c r="U187" t="s">
        <v>801</v>
      </c>
      <c r="V187" t="s">
        <v>186</v>
      </c>
      <c r="X187" t="s">
        <v>802</v>
      </c>
      <c r="Y187" t="s">
        <v>205</v>
      </c>
      <c r="Z187">
        <v>1</v>
      </c>
      <c r="AA187" t="s">
        <v>803</v>
      </c>
      <c r="AB187">
        <v>1</v>
      </c>
      <c r="AC187" t="s">
        <v>64</v>
      </c>
      <c r="AD187">
        <v>500</v>
      </c>
      <c r="AE187">
        <v>77</v>
      </c>
      <c r="AF187" t="s">
        <v>65</v>
      </c>
      <c r="AK187">
        <v>8483903000</v>
      </c>
      <c r="AN187">
        <v>53.05</v>
      </c>
      <c r="AO187">
        <v>44.21</v>
      </c>
      <c r="AP187">
        <v>39184</v>
      </c>
      <c r="AQ187">
        <v>50.52</v>
      </c>
      <c r="AR187">
        <v>42.1</v>
      </c>
    </row>
    <row r="188" spans="1:44">
      <c r="A188" t="s">
        <v>54</v>
      </c>
      <c r="B188">
        <v>48278</v>
      </c>
      <c r="C188">
        <v>48278</v>
      </c>
      <c r="D188" t="s">
        <v>121</v>
      </c>
      <c r="E188" t="s">
        <v>804</v>
      </c>
      <c r="F188" s="1">
        <v>18.87</v>
      </c>
      <c r="H188" s="1">
        <v>16.41</v>
      </c>
      <c r="K188" t="s">
        <v>57</v>
      </c>
      <c r="L188">
        <v>0.93</v>
      </c>
      <c r="O188">
        <v>15.88</v>
      </c>
      <c r="P188" t="s">
        <v>58</v>
      </c>
      <c r="Q188">
        <v>3</v>
      </c>
      <c r="R188" s="42">
        <v>42879</v>
      </c>
      <c r="S188">
        <v>9</v>
      </c>
      <c r="U188" t="s">
        <v>805</v>
      </c>
      <c r="V188" t="s">
        <v>87</v>
      </c>
      <c r="X188" t="s">
        <v>806</v>
      </c>
      <c r="Y188" t="s">
        <v>807</v>
      </c>
      <c r="Z188">
        <v>3.25</v>
      </c>
      <c r="AA188" t="s">
        <v>808</v>
      </c>
      <c r="AB188">
        <v>1.2</v>
      </c>
      <c r="AC188" t="s">
        <v>64</v>
      </c>
      <c r="AD188">
        <v>400</v>
      </c>
      <c r="AE188">
        <v>105</v>
      </c>
      <c r="AF188" t="s">
        <v>65</v>
      </c>
      <c r="AK188">
        <v>8421990080</v>
      </c>
      <c r="AM188">
        <v>5.84</v>
      </c>
      <c r="AN188">
        <v>7.4</v>
      </c>
      <c r="AO188">
        <v>5.94</v>
      </c>
      <c r="AP188">
        <v>39814</v>
      </c>
      <c r="AQ188">
        <v>7.73</v>
      </c>
      <c r="AR188">
        <v>6.31</v>
      </c>
    </row>
    <row r="189" spans="1:44">
      <c r="A189" t="s">
        <v>54</v>
      </c>
      <c r="B189">
        <v>50477</v>
      </c>
      <c r="C189">
        <v>50477</v>
      </c>
      <c r="D189" t="s">
        <v>55</v>
      </c>
      <c r="E189" t="s">
        <v>809</v>
      </c>
      <c r="F189" s="1">
        <v>7.56</v>
      </c>
      <c r="H189" s="1">
        <v>6.57</v>
      </c>
      <c r="K189" t="s">
        <v>57</v>
      </c>
      <c r="L189">
        <v>0.40500000000000003</v>
      </c>
      <c r="O189">
        <v>6.38</v>
      </c>
      <c r="P189" t="s">
        <v>58</v>
      </c>
      <c r="Q189">
        <v>3</v>
      </c>
      <c r="R189" s="42">
        <v>42879</v>
      </c>
      <c r="S189">
        <v>9</v>
      </c>
      <c r="U189" t="s">
        <v>810</v>
      </c>
      <c r="V189" t="s">
        <v>60</v>
      </c>
      <c r="X189" t="s">
        <v>811</v>
      </c>
      <c r="Y189" t="s">
        <v>812</v>
      </c>
      <c r="AC189" t="s">
        <v>64</v>
      </c>
      <c r="AD189">
        <v>100</v>
      </c>
      <c r="AE189">
        <v>5</v>
      </c>
      <c r="AF189" t="s">
        <v>65</v>
      </c>
      <c r="AK189">
        <v>8413919080</v>
      </c>
      <c r="AN189">
        <v>8.26</v>
      </c>
      <c r="AO189">
        <v>6.92</v>
      </c>
      <c r="AP189">
        <v>39064</v>
      </c>
      <c r="AQ189">
        <v>6.7</v>
      </c>
      <c r="AR189">
        <v>5.36</v>
      </c>
    </row>
    <row r="190" spans="1:44">
      <c r="A190" t="s">
        <v>54</v>
      </c>
      <c r="B190">
        <v>60055</v>
      </c>
      <c r="C190">
        <v>60055</v>
      </c>
      <c r="D190" t="s">
        <v>80</v>
      </c>
      <c r="E190" t="s">
        <v>813</v>
      </c>
      <c r="F190" s="1">
        <v>93.99</v>
      </c>
      <c r="H190" s="1">
        <v>81.73</v>
      </c>
      <c r="K190" t="s">
        <v>57</v>
      </c>
      <c r="L190">
        <v>7.42</v>
      </c>
      <c r="O190">
        <f>IF(L190&lt;0,ROUND(I190+3.46*ABS(L190),2),H190)</f>
        <v>81.73</v>
      </c>
      <c r="P190" t="s">
        <v>58</v>
      </c>
      <c r="Q190">
        <v>1</v>
      </c>
      <c r="R190" s="42">
        <v>42879</v>
      </c>
      <c r="S190">
        <v>9</v>
      </c>
      <c r="T190" t="s">
        <v>814</v>
      </c>
      <c r="U190" t="s">
        <v>815</v>
      </c>
      <c r="V190" t="str">
        <f>IF(LEFT(E190,3)="SLV","Harmony Romo", "Jerry Floyd")</f>
        <v>Jerry Floyd</v>
      </c>
      <c r="X190" t="s">
        <v>816</v>
      </c>
      <c r="Y190" t="s">
        <v>817</v>
      </c>
      <c r="Z190">
        <v>6</v>
      </c>
      <c r="AA190" t="s">
        <v>818</v>
      </c>
      <c r="AB190">
        <v>10</v>
      </c>
      <c r="AC190" t="s">
        <v>69</v>
      </c>
      <c r="AD190">
        <v>300</v>
      </c>
      <c r="AE190">
        <v>112</v>
      </c>
      <c r="AF190" t="s">
        <v>65</v>
      </c>
      <c r="AK190">
        <v>8413919080</v>
      </c>
      <c r="AN190">
        <v>7.63</v>
      </c>
      <c r="AO190">
        <v>6.1</v>
      </c>
      <c r="AP190">
        <v>39904</v>
      </c>
      <c r="AQ190">
        <v>8.24</v>
      </c>
      <c r="AR190">
        <v>6.62</v>
      </c>
    </row>
    <row r="191" spans="1:44">
      <c r="A191" t="s">
        <v>54</v>
      </c>
      <c r="B191">
        <v>60836</v>
      </c>
      <c r="C191" t="s">
        <v>479</v>
      </c>
      <c r="D191" t="s">
        <v>121</v>
      </c>
      <c r="E191" t="s">
        <v>203</v>
      </c>
      <c r="F191" s="1">
        <v>2.37</v>
      </c>
      <c r="H191" s="1">
        <v>2.06</v>
      </c>
      <c r="K191" t="s">
        <v>57</v>
      </c>
      <c r="L191">
        <v>0.03</v>
      </c>
      <c r="O191">
        <f>IF(L191&lt;0,ROUND(I191+3.46*ABS(L191),2),H191)</f>
        <v>2.06</v>
      </c>
      <c r="P191" t="s">
        <v>58</v>
      </c>
      <c r="Q191">
        <v>3</v>
      </c>
      <c r="R191" s="42">
        <v>42879</v>
      </c>
      <c r="S191">
        <v>9</v>
      </c>
      <c r="U191">
        <v>9.5000000000000001E-2</v>
      </c>
      <c r="V191" t="str">
        <f>IF(LEFT(E191,3)="SLV","Harmony Romo", "Jerry Floyd")</f>
        <v>Harmony Romo</v>
      </c>
      <c r="X191" t="s">
        <v>819</v>
      </c>
      <c r="Y191" t="s">
        <v>205</v>
      </c>
      <c r="Z191">
        <v>1</v>
      </c>
      <c r="AA191" t="s">
        <v>284</v>
      </c>
      <c r="AB191">
        <v>1</v>
      </c>
      <c r="AC191" t="s">
        <v>64</v>
      </c>
      <c r="AD191">
        <v>500</v>
      </c>
      <c r="AE191">
        <v>77</v>
      </c>
      <c r="AF191" t="s">
        <v>65</v>
      </c>
      <c r="AG191">
        <v>304056</v>
      </c>
      <c r="AH191">
        <v>1</v>
      </c>
      <c r="AI191">
        <v>304055</v>
      </c>
      <c r="AJ191">
        <v>1</v>
      </c>
      <c r="AK191">
        <v>8483903000</v>
      </c>
      <c r="AM191">
        <v>34.39</v>
      </c>
      <c r="AN191">
        <v>43.53</v>
      </c>
      <c r="AO191">
        <v>36.409999999999997</v>
      </c>
      <c r="AP191">
        <v>39814</v>
      </c>
      <c r="AQ191">
        <v>53.11</v>
      </c>
      <c r="AR191">
        <v>46.43</v>
      </c>
    </row>
    <row r="192" spans="1:44">
      <c r="A192" t="s">
        <v>54</v>
      </c>
      <c r="B192">
        <v>301407</v>
      </c>
      <c r="C192">
        <v>301407</v>
      </c>
      <c r="D192" t="s">
        <v>69</v>
      </c>
      <c r="E192" t="s">
        <v>86</v>
      </c>
      <c r="F192" s="1">
        <v>15.87</v>
      </c>
      <c r="H192" s="1">
        <v>13.8</v>
      </c>
      <c r="K192" t="s">
        <v>57</v>
      </c>
      <c r="L192">
        <v>0.4</v>
      </c>
      <c r="O192">
        <f>IF(L192&lt;0,ROUND(I192+3.46*ABS(L192),2),H192)</f>
        <v>13.8</v>
      </c>
      <c r="P192" t="s">
        <v>58</v>
      </c>
      <c r="Q192">
        <v>3</v>
      </c>
      <c r="R192" s="42">
        <v>42676</v>
      </c>
      <c r="S192">
        <v>9</v>
      </c>
      <c r="U192">
        <v>0.65</v>
      </c>
      <c r="V192" t="s">
        <v>87</v>
      </c>
      <c r="X192" t="s">
        <v>820</v>
      </c>
      <c r="Y192" t="s">
        <v>89</v>
      </c>
      <c r="Z192">
        <v>2.5</v>
      </c>
      <c r="AA192" t="s">
        <v>90</v>
      </c>
      <c r="AB192">
        <v>1</v>
      </c>
      <c r="AC192" t="s">
        <v>64</v>
      </c>
      <c r="AD192">
        <v>500</v>
      </c>
      <c r="AE192">
        <v>77</v>
      </c>
      <c r="AF192" t="s">
        <v>65</v>
      </c>
      <c r="AK192">
        <v>8483308040</v>
      </c>
      <c r="AN192">
        <v>29.7</v>
      </c>
      <c r="AO192">
        <v>24.15</v>
      </c>
      <c r="AP192">
        <v>39036</v>
      </c>
      <c r="AQ192">
        <v>28.29</v>
      </c>
      <c r="AR192">
        <v>23</v>
      </c>
    </row>
    <row r="193" spans="1:44">
      <c r="A193" t="s">
        <v>54</v>
      </c>
      <c r="B193">
        <v>302344</v>
      </c>
      <c r="C193">
        <v>302344</v>
      </c>
      <c r="D193" t="s">
        <v>110</v>
      </c>
      <c r="E193" t="s">
        <v>821</v>
      </c>
      <c r="F193" s="1">
        <v>16.68</v>
      </c>
      <c r="H193" s="1">
        <v>14.5</v>
      </c>
      <c r="K193" t="s">
        <v>57</v>
      </c>
      <c r="L193">
        <v>0.76500000000000001</v>
      </c>
      <c r="O193">
        <f>IF(L193&lt;0,ROUND(I193+3.46*ABS(L193),2),H193)</f>
        <v>14.5</v>
      </c>
      <c r="P193" t="s">
        <v>58</v>
      </c>
      <c r="Q193">
        <v>3</v>
      </c>
      <c r="R193" s="42">
        <v>42676</v>
      </c>
      <c r="S193">
        <v>9</v>
      </c>
      <c r="U193">
        <v>1.45</v>
      </c>
      <c r="V193" t="str">
        <f>IF(LEFT(E193,3)="SLV","Harmony Romo", "Jerry Floyd")</f>
        <v>Jerry Floyd</v>
      </c>
      <c r="X193" t="s">
        <v>822</v>
      </c>
      <c r="Y193" t="s">
        <v>823</v>
      </c>
      <c r="Z193">
        <v>2.5</v>
      </c>
      <c r="AA193" t="s">
        <v>212</v>
      </c>
      <c r="AB193">
        <v>4.0999999999999996</v>
      </c>
      <c r="AC193" t="s">
        <v>64</v>
      </c>
      <c r="AD193">
        <v>100</v>
      </c>
      <c r="AE193">
        <v>112</v>
      </c>
      <c r="AF193" t="s">
        <v>65</v>
      </c>
      <c r="AK193">
        <v>8413919080</v>
      </c>
      <c r="AN193">
        <v>25.6</v>
      </c>
      <c r="AO193">
        <v>20.48</v>
      </c>
      <c r="AP193">
        <v>39036</v>
      </c>
      <c r="AQ193">
        <v>24.38</v>
      </c>
      <c r="AR193">
        <v>19.5</v>
      </c>
    </row>
    <row r="194" spans="1:44">
      <c r="A194" t="s">
        <v>54</v>
      </c>
      <c r="B194">
        <v>304443</v>
      </c>
      <c r="C194">
        <v>304443</v>
      </c>
      <c r="D194" t="s">
        <v>69</v>
      </c>
      <c r="E194" t="s">
        <v>824</v>
      </c>
      <c r="F194" s="1">
        <v>10.07</v>
      </c>
      <c r="H194" s="1">
        <v>8.76</v>
      </c>
      <c r="K194" t="s">
        <v>57</v>
      </c>
      <c r="L194">
        <v>0.6</v>
      </c>
      <c r="P194" t="s">
        <v>58</v>
      </c>
      <c r="Q194">
        <v>3</v>
      </c>
      <c r="R194" s="42">
        <v>42879</v>
      </c>
      <c r="S194">
        <v>9</v>
      </c>
      <c r="V194" t="str">
        <f>IF(LEFT(E194,3)="SLV","Harmony Romo", "Jerry Floyd")</f>
        <v>Jerry Floyd</v>
      </c>
      <c r="AF194" t="s">
        <v>65</v>
      </c>
      <c r="AK194">
        <v>8483308040</v>
      </c>
      <c r="AN194">
        <v>23.25</v>
      </c>
      <c r="AO194">
        <v>18.899999999999999</v>
      </c>
      <c r="AP194">
        <v>39036</v>
      </c>
      <c r="AQ194">
        <v>22.14</v>
      </c>
      <c r="AR194">
        <v>18</v>
      </c>
    </row>
    <row r="195" spans="1:44">
      <c r="A195" t="s">
        <v>54</v>
      </c>
      <c r="B195">
        <v>309361</v>
      </c>
      <c r="C195">
        <v>309361</v>
      </c>
      <c r="D195" t="s">
        <v>64</v>
      </c>
      <c r="E195" t="s">
        <v>825</v>
      </c>
      <c r="F195" s="1">
        <v>46.47</v>
      </c>
      <c r="H195" s="1">
        <v>40.409999999999997</v>
      </c>
      <c r="K195" t="s">
        <v>57</v>
      </c>
      <c r="L195">
        <v>4.74</v>
      </c>
      <c r="P195" t="s">
        <v>58</v>
      </c>
      <c r="Q195">
        <v>3</v>
      </c>
      <c r="R195" s="42">
        <v>42879</v>
      </c>
      <c r="S195">
        <v>9</v>
      </c>
      <c r="V195" t="s">
        <v>60</v>
      </c>
      <c r="AD195">
        <v>200</v>
      </c>
      <c r="AE195">
        <v>105</v>
      </c>
      <c r="AF195" t="s">
        <v>65</v>
      </c>
      <c r="AK195">
        <v>8413919080</v>
      </c>
      <c r="AN195">
        <v>3.55</v>
      </c>
      <c r="AO195">
        <v>2.84</v>
      </c>
      <c r="AP195">
        <v>38957</v>
      </c>
      <c r="AQ195">
        <v>3.38</v>
      </c>
      <c r="AR195">
        <v>2.7</v>
      </c>
    </row>
    <row r="196" spans="1:44">
      <c r="A196" t="s">
        <v>54</v>
      </c>
      <c r="B196" t="s">
        <v>826</v>
      </c>
      <c r="C196">
        <v>13457</v>
      </c>
      <c r="D196" t="s">
        <v>55</v>
      </c>
      <c r="E196" t="s">
        <v>827</v>
      </c>
      <c r="F196" s="1">
        <v>6.42</v>
      </c>
      <c r="H196" s="1">
        <v>5.58</v>
      </c>
      <c r="K196" t="s">
        <v>57</v>
      </c>
      <c r="L196">
        <v>0.45</v>
      </c>
      <c r="O196">
        <f>IF(L196&lt;0,ROUND(I196+3.46*ABS(L196),2),H196)</f>
        <v>5.58</v>
      </c>
      <c r="P196" t="s">
        <v>58</v>
      </c>
      <c r="Q196">
        <v>1</v>
      </c>
      <c r="R196" s="42">
        <v>42879</v>
      </c>
      <c r="S196">
        <v>9</v>
      </c>
      <c r="T196">
        <v>0.45</v>
      </c>
      <c r="U196">
        <v>0.88500000000000001</v>
      </c>
      <c r="V196" t="str">
        <f>IF(LEFT(E196,3)="SLV","Harmony Romo", "Jerry Floyd")</f>
        <v>Jerry Floyd</v>
      </c>
      <c r="X196" t="s">
        <v>828</v>
      </c>
      <c r="Y196" t="s">
        <v>829</v>
      </c>
      <c r="AD196">
        <v>3000</v>
      </c>
      <c r="AE196">
        <v>70</v>
      </c>
      <c r="AF196" t="s">
        <v>81</v>
      </c>
      <c r="AK196">
        <v>8413919080</v>
      </c>
      <c r="AN196">
        <v>23.29</v>
      </c>
      <c r="AO196">
        <v>19.71</v>
      </c>
      <c r="AP196">
        <v>38940</v>
      </c>
      <c r="AQ196">
        <v>19.86</v>
      </c>
      <c r="AR196">
        <v>16.28</v>
      </c>
    </row>
    <row r="197" spans="1:44">
      <c r="A197" t="s">
        <v>54</v>
      </c>
      <c r="B197" t="s">
        <v>830</v>
      </c>
      <c r="C197" t="s">
        <v>830</v>
      </c>
      <c r="D197" t="s">
        <v>75</v>
      </c>
      <c r="E197" t="s">
        <v>831</v>
      </c>
      <c r="F197" s="1">
        <v>7.92</v>
      </c>
      <c r="H197" s="1">
        <v>6.89</v>
      </c>
      <c r="K197" t="s">
        <v>57</v>
      </c>
      <c r="L197">
        <v>0.18</v>
      </c>
      <c r="O197">
        <f>IF(L197&lt;0,ROUND(I197+3.46*ABS(L197),2),H197)</f>
        <v>6.89</v>
      </c>
      <c r="P197" t="s">
        <v>58</v>
      </c>
      <c r="Q197">
        <v>3</v>
      </c>
      <c r="R197" s="42">
        <v>42879</v>
      </c>
      <c r="S197">
        <v>9</v>
      </c>
      <c r="U197" t="s">
        <v>257</v>
      </c>
      <c r="V197" t="s">
        <v>87</v>
      </c>
      <c r="X197" t="s">
        <v>832</v>
      </c>
      <c r="Y197" t="s">
        <v>833</v>
      </c>
      <c r="Z197">
        <v>4.1500000000000004</v>
      </c>
      <c r="AA197" t="s">
        <v>834</v>
      </c>
      <c r="AB197">
        <v>1</v>
      </c>
      <c r="AC197" t="s">
        <v>64</v>
      </c>
      <c r="AD197">
        <v>2000</v>
      </c>
      <c r="AE197">
        <v>77</v>
      </c>
      <c r="AF197" t="s">
        <v>65</v>
      </c>
      <c r="AK197">
        <v>8421990080</v>
      </c>
      <c r="AN197">
        <v>6.86</v>
      </c>
      <c r="AO197">
        <v>5.57</v>
      </c>
      <c r="AP197">
        <v>38806</v>
      </c>
      <c r="AQ197">
        <v>6.44</v>
      </c>
      <c r="AR197">
        <v>5.15</v>
      </c>
    </row>
    <row r="198" spans="1:44">
      <c r="A198" t="s">
        <v>54</v>
      </c>
      <c r="B198" t="s">
        <v>835</v>
      </c>
      <c r="C198">
        <v>815</v>
      </c>
      <c r="D198" t="s">
        <v>96</v>
      </c>
      <c r="E198" t="s">
        <v>262</v>
      </c>
      <c r="F198" s="1">
        <v>3.91</v>
      </c>
      <c r="H198" s="1">
        <v>3.4</v>
      </c>
      <c r="K198" t="s">
        <v>57</v>
      </c>
      <c r="L198">
        <v>8.6999999999999994E-2</v>
      </c>
      <c r="O198">
        <f>IF(L198&lt;0,ROUND(I198+3.46*ABS(L198),2),H198)</f>
        <v>3.4</v>
      </c>
      <c r="P198" t="s">
        <v>58</v>
      </c>
      <c r="Q198">
        <v>3</v>
      </c>
      <c r="R198" s="42">
        <v>42879</v>
      </c>
      <c r="S198">
        <v>9</v>
      </c>
      <c r="U198" t="s">
        <v>836</v>
      </c>
      <c r="V198" t="s">
        <v>186</v>
      </c>
      <c r="X198" t="s">
        <v>837</v>
      </c>
      <c r="Y198" t="s">
        <v>365</v>
      </c>
      <c r="Z198">
        <v>1.9</v>
      </c>
      <c r="AA198" t="s">
        <v>435</v>
      </c>
      <c r="AB198">
        <v>1</v>
      </c>
      <c r="AC198" t="s">
        <v>64</v>
      </c>
      <c r="AD198">
        <v>500</v>
      </c>
      <c r="AE198">
        <v>84</v>
      </c>
      <c r="AF198" t="s">
        <v>65</v>
      </c>
      <c r="AK198">
        <v>8413919080</v>
      </c>
      <c r="AN198">
        <v>3.1</v>
      </c>
      <c r="AO198">
        <v>2.5</v>
      </c>
      <c r="AP198">
        <v>38806</v>
      </c>
      <c r="AQ198">
        <v>3.02</v>
      </c>
      <c r="AR198">
        <v>2.42</v>
      </c>
    </row>
    <row r="199" spans="1:44">
      <c r="A199" t="s">
        <v>54</v>
      </c>
      <c r="B199">
        <v>60047</v>
      </c>
      <c r="C199">
        <v>60047</v>
      </c>
      <c r="D199" t="s">
        <v>80</v>
      </c>
      <c r="E199" t="s">
        <v>838</v>
      </c>
      <c r="F199" s="1">
        <v>137.36000000000001</v>
      </c>
      <c r="H199" s="1">
        <v>119.44</v>
      </c>
      <c r="K199" t="s">
        <v>490</v>
      </c>
      <c r="L199">
        <v>5.16</v>
      </c>
      <c r="P199" t="s">
        <v>58</v>
      </c>
      <c r="Q199">
        <v>4</v>
      </c>
      <c r="R199" s="42">
        <v>42879</v>
      </c>
      <c r="S199">
        <v>9</v>
      </c>
      <c r="U199">
        <v>10.6</v>
      </c>
      <c r="V199" t="str">
        <f>IF(LEFT(E199,3)="SLV","Harmony Romo", "Jerry Floyd")</f>
        <v>Jerry Floyd</v>
      </c>
      <c r="X199" t="s">
        <v>839</v>
      </c>
      <c r="Y199" t="s">
        <v>840</v>
      </c>
      <c r="Z199">
        <v>20</v>
      </c>
      <c r="AA199" t="s">
        <v>841</v>
      </c>
      <c r="AB199">
        <v>25</v>
      </c>
      <c r="AC199" t="s">
        <v>69</v>
      </c>
      <c r="AD199">
        <v>100</v>
      </c>
      <c r="AE199">
        <v>133</v>
      </c>
      <c r="AF199" t="s">
        <v>65</v>
      </c>
      <c r="AG199">
        <v>59609</v>
      </c>
      <c r="AH199" t="s">
        <v>110</v>
      </c>
      <c r="AK199">
        <v>8413919080</v>
      </c>
      <c r="AN199">
        <v>7.6</v>
      </c>
      <c r="AO199">
        <v>6.66</v>
      </c>
      <c r="AP199">
        <v>39059</v>
      </c>
      <c r="AQ199">
        <v>4.7300000000000004</v>
      </c>
      <c r="AR199">
        <v>3.79</v>
      </c>
    </row>
    <row r="200" spans="1:44">
      <c r="A200" t="s">
        <v>54</v>
      </c>
      <c r="B200">
        <v>601178</v>
      </c>
      <c r="C200">
        <v>601178</v>
      </c>
      <c r="D200" t="s">
        <v>69</v>
      </c>
      <c r="E200" t="s">
        <v>842</v>
      </c>
      <c r="F200" s="1">
        <v>92</v>
      </c>
      <c r="H200" s="1">
        <v>80</v>
      </c>
      <c r="K200" t="s">
        <v>843</v>
      </c>
      <c r="L200">
        <v>0</v>
      </c>
      <c r="O200">
        <v>250</v>
      </c>
      <c r="P200" t="s">
        <v>844</v>
      </c>
      <c r="Q200">
        <v>4</v>
      </c>
      <c r="R200" s="42">
        <v>40318</v>
      </c>
      <c r="S200">
        <v>9</v>
      </c>
      <c r="V200" t="str">
        <f>IF(LEFT(E200,3)="SLV","Harmony Romo", "Jerry Floyd")</f>
        <v>Jerry Floyd</v>
      </c>
      <c r="AF200" t="s">
        <v>65</v>
      </c>
      <c r="AK200">
        <v>8483308040</v>
      </c>
      <c r="AN200">
        <v>23.46</v>
      </c>
      <c r="AO200">
        <v>19.52</v>
      </c>
      <c r="AP200">
        <v>38862</v>
      </c>
      <c r="AQ200">
        <v>21.9</v>
      </c>
      <c r="AR200">
        <v>17.96</v>
      </c>
    </row>
    <row r="201" spans="1:44">
      <c r="A201" t="s">
        <v>54</v>
      </c>
      <c r="B201">
        <v>60459</v>
      </c>
      <c r="C201">
        <v>60459</v>
      </c>
      <c r="D201" t="s">
        <v>64</v>
      </c>
      <c r="E201" t="s">
        <v>845</v>
      </c>
      <c r="F201" s="1">
        <v>6.01</v>
      </c>
      <c r="H201" s="1">
        <v>5.23</v>
      </c>
      <c r="K201" t="s">
        <v>191</v>
      </c>
      <c r="L201">
        <v>0.62</v>
      </c>
      <c r="P201" t="s">
        <v>58</v>
      </c>
      <c r="Q201">
        <v>4</v>
      </c>
      <c r="R201" s="42">
        <v>42879</v>
      </c>
      <c r="S201">
        <v>9</v>
      </c>
      <c r="U201" t="s">
        <v>563</v>
      </c>
      <c r="V201" t="s">
        <v>87</v>
      </c>
      <c r="X201" t="s">
        <v>846</v>
      </c>
      <c r="Y201" t="s">
        <v>847</v>
      </c>
      <c r="Z201">
        <v>3</v>
      </c>
      <c r="AA201" t="s">
        <v>848</v>
      </c>
      <c r="AB201">
        <v>1.4</v>
      </c>
      <c r="AC201" t="s">
        <v>64</v>
      </c>
      <c r="AD201">
        <v>100</v>
      </c>
      <c r="AE201">
        <v>70</v>
      </c>
      <c r="AF201" t="s">
        <v>81</v>
      </c>
      <c r="AK201">
        <v>7325995000</v>
      </c>
      <c r="AM201">
        <v>13.52</v>
      </c>
      <c r="AN201">
        <v>17.11</v>
      </c>
      <c r="AO201">
        <v>14.06</v>
      </c>
      <c r="AP201">
        <v>39814</v>
      </c>
      <c r="AQ201">
        <v>19.47</v>
      </c>
      <c r="AR201">
        <v>16.59</v>
      </c>
    </row>
    <row r="202" spans="1:44">
      <c r="A202" t="s">
        <v>54</v>
      </c>
      <c r="B202">
        <v>306143</v>
      </c>
      <c r="C202">
        <v>306143</v>
      </c>
      <c r="D202" t="s">
        <v>64</v>
      </c>
      <c r="E202" t="s">
        <v>849</v>
      </c>
      <c r="F202" s="1">
        <v>15.55</v>
      </c>
      <c r="H202" s="1">
        <v>13.52</v>
      </c>
      <c r="K202" t="s">
        <v>191</v>
      </c>
      <c r="L202">
        <v>0.92</v>
      </c>
      <c r="P202" t="s">
        <v>58</v>
      </c>
      <c r="Q202">
        <v>4</v>
      </c>
      <c r="R202" s="42">
        <v>40707</v>
      </c>
      <c r="S202">
        <v>9</v>
      </c>
      <c r="V202" t="s">
        <v>87</v>
      </c>
      <c r="X202" t="s">
        <v>850</v>
      </c>
      <c r="Y202" t="s">
        <v>851</v>
      </c>
      <c r="AC202" t="s">
        <v>69</v>
      </c>
      <c r="AD202">
        <v>200</v>
      </c>
      <c r="AE202">
        <v>105</v>
      </c>
      <c r="AF202" t="s">
        <v>65</v>
      </c>
      <c r="AK202">
        <v>8413919080</v>
      </c>
      <c r="AN202">
        <v>10.89</v>
      </c>
      <c r="AO202">
        <v>8.93</v>
      </c>
      <c r="AP202">
        <v>38974</v>
      </c>
      <c r="AQ202">
        <v>10.37</v>
      </c>
      <c r="AR202">
        <v>8.5</v>
      </c>
    </row>
    <row r="203" spans="1:44">
      <c r="A203" t="s">
        <v>54</v>
      </c>
      <c r="B203">
        <v>65975</v>
      </c>
      <c r="C203">
        <v>65976</v>
      </c>
      <c r="D203" t="s">
        <v>64</v>
      </c>
      <c r="E203" t="s">
        <v>852</v>
      </c>
      <c r="F203" s="1">
        <v>16.399999999999999</v>
      </c>
      <c r="H203" s="1">
        <v>14.26</v>
      </c>
      <c r="K203" t="s">
        <v>179</v>
      </c>
      <c r="L203">
        <v>7.4</v>
      </c>
      <c r="P203" t="s">
        <v>58</v>
      </c>
      <c r="Q203">
        <v>4</v>
      </c>
      <c r="R203" s="42">
        <v>42879</v>
      </c>
      <c r="S203">
        <v>9</v>
      </c>
      <c r="V203" t="s">
        <v>87</v>
      </c>
      <c r="X203" t="s">
        <v>853</v>
      </c>
      <c r="Y203" t="s">
        <v>854</v>
      </c>
      <c r="AD203">
        <v>100</v>
      </c>
      <c r="AE203">
        <v>56</v>
      </c>
      <c r="AF203" t="s">
        <v>81</v>
      </c>
      <c r="AK203">
        <v>7325995000</v>
      </c>
      <c r="AM203">
        <v>5.77</v>
      </c>
      <c r="AN203">
        <v>7.32</v>
      </c>
      <c r="AO203">
        <v>5.91</v>
      </c>
      <c r="AP203">
        <v>39814</v>
      </c>
      <c r="AQ203">
        <v>7.89</v>
      </c>
      <c r="AR203">
        <v>6.51</v>
      </c>
    </row>
    <row r="204" spans="1:44">
      <c r="A204" t="s">
        <v>54</v>
      </c>
      <c r="B204" t="s">
        <v>855</v>
      </c>
      <c r="C204" t="s">
        <v>855</v>
      </c>
      <c r="D204" t="s">
        <v>69</v>
      </c>
      <c r="E204" t="s">
        <v>856</v>
      </c>
      <c r="F204" s="1">
        <v>16.68</v>
      </c>
      <c r="H204" s="1">
        <v>14.5</v>
      </c>
      <c r="K204" t="s">
        <v>857</v>
      </c>
      <c r="P204" t="s">
        <v>58</v>
      </c>
      <c r="Q204">
        <v>4</v>
      </c>
      <c r="R204" s="42">
        <v>39532</v>
      </c>
      <c r="S204">
        <v>9</v>
      </c>
      <c r="U204">
        <v>0.8</v>
      </c>
      <c r="V204" t="str">
        <f>IF(LEFT(E204,3)="SLV","Harmony Romo", "Jerry Floyd")</f>
        <v>Jerry Floyd</v>
      </c>
      <c r="AD204">
        <v>200</v>
      </c>
      <c r="AE204">
        <v>77</v>
      </c>
      <c r="AF204" t="s">
        <v>65</v>
      </c>
      <c r="AN204">
        <v>91.22</v>
      </c>
      <c r="AO204">
        <v>75.17</v>
      </c>
      <c r="AQ204">
        <v>86.88</v>
      </c>
      <c r="AR204">
        <v>71.59</v>
      </c>
    </row>
    <row r="205" spans="1:44">
      <c r="A205" t="s">
        <v>54</v>
      </c>
      <c r="B205">
        <v>63438</v>
      </c>
      <c r="C205">
        <v>63435</v>
      </c>
      <c r="D205" t="s">
        <v>69</v>
      </c>
      <c r="E205" t="s">
        <v>858</v>
      </c>
      <c r="F205" s="1">
        <v>5.95</v>
      </c>
      <c r="H205" s="1">
        <v>5.17</v>
      </c>
      <c r="K205" t="s">
        <v>684</v>
      </c>
      <c r="L205">
        <v>0.19500000000000001</v>
      </c>
      <c r="O205">
        <f>IF(L205&lt;0,ROUND(I205+3.46*ABS(L205),2),H205)</f>
        <v>5.17</v>
      </c>
      <c r="P205" t="s">
        <v>58</v>
      </c>
      <c r="Q205">
        <v>3</v>
      </c>
      <c r="R205" s="42">
        <v>42104</v>
      </c>
      <c r="S205">
        <v>9</v>
      </c>
      <c r="V205" t="s">
        <v>186</v>
      </c>
      <c r="X205" t="s">
        <v>859</v>
      </c>
      <c r="Y205" t="s">
        <v>860</v>
      </c>
      <c r="AD205">
        <v>300</v>
      </c>
      <c r="AE205">
        <v>84</v>
      </c>
      <c r="AF205" t="s">
        <v>65</v>
      </c>
      <c r="AK205">
        <v>8413919080</v>
      </c>
      <c r="AN205">
        <v>21.53</v>
      </c>
      <c r="AO205">
        <v>18.25</v>
      </c>
      <c r="AP205">
        <v>38940</v>
      </c>
      <c r="AQ205">
        <v>18.190000000000001</v>
      </c>
      <c r="AR205">
        <v>14.91</v>
      </c>
    </row>
    <row r="206" spans="1:44">
      <c r="A206" t="s">
        <v>54</v>
      </c>
      <c r="B206">
        <v>40478</v>
      </c>
      <c r="C206">
        <v>57941</v>
      </c>
      <c r="D206" t="s">
        <v>69</v>
      </c>
      <c r="E206" t="s">
        <v>203</v>
      </c>
      <c r="F206" s="1">
        <v>3.85</v>
      </c>
      <c r="H206" s="1">
        <v>3.35</v>
      </c>
      <c r="K206" t="s">
        <v>57</v>
      </c>
      <c r="L206">
        <v>7.3999999999999996E-2</v>
      </c>
      <c r="O206">
        <f>IF(L206&lt;0,ROUND(I206+3.46*ABS(L206),2),H206)</f>
        <v>3.35</v>
      </c>
      <c r="P206" t="s">
        <v>58</v>
      </c>
      <c r="Q206">
        <v>3</v>
      </c>
      <c r="R206" s="42">
        <v>42879</v>
      </c>
      <c r="S206">
        <v>8</v>
      </c>
      <c r="U206" t="s">
        <v>460</v>
      </c>
      <c r="V206" t="str">
        <f>IF(LEFT(E206,3)="SLV","Harmony Romo", "Jerry Floyd")</f>
        <v>Harmony Romo</v>
      </c>
      <c r="X206" t="s">
        <v>861</v>
      </c>
      <c r="Y206" t="s">
        <v>205</v>
      </c>
      <c r="Z206">
        <v>1</v>
      </c>
      <c r="AA206" t="s">
        <v>206</v>
      </c>
      <c r="AB206">
        <v>1</v>
      </c>
      <c r="AC206" t="s">
        <v>64</v>
      </c>
      <c r="AD206">
        <v>500</v>
      </c>
      <c r="AE206">
        <v>77</v>
      </c>
      <c r="AF206" t="s">
        <v>65</v>
      </c>
      <c r="AK206">
        <v>8483903000</v>
      </c>
      <c r="AM206">
        <v>2.38</v>
      </c>
      <c r="AN206">
        <v>3.02</v>
      </c>
      <c r="AO206">
        <v>2.44</v>
      </c>
      <c r="AP206">
        <v>39814</v>
      </c>
      <c r="AQ206">
        <v>3.25</v>
      </c>
      <c r="AR206">
        <v>2.6733000000000002</v>
      </c>
    </row>
    <row r="207" spans="1:44">
      <c r="A207" t="s">
        <v>54</v>
      </c>
      <c r="B207">
        <v>40680</v>
      </c>
      <c r="C207">
        <v>40680</v>
      </c>
      <c r="D207" t="s">
        <v>862</v>
      </c>
      <c r="E207" t="s">
        <v>863</v>
      </c>
      <c r="F207" s="1">
        <v>9.7799999999999994</v>
      </c>
      <c r="H207" s="1">
        <v>8.5</v>
      </c>
      <c r="K207" t="s">
        <v>57</v>
      </c>
      <c r="L207">
        <v>0.5</v>
      </c>
      <c r="O207">
        <f>IF(L207&lt;0,ROUND(I207+3.46*ABS(L207),2),H207)</f>
        <v>8.5</v>
      </c>
      <c r="P207" t="s">
        <v>58</v>
      </c>
      <c r="Q207">
        <v>1</v>
      </c>
      <c r="R207" s="42">
        <v>42879</v>
      </c>
      <c r="S207">
        <v>8</v>
      </c>
      <c r="T207">
        <v>0.5</v>
      </c>
      <c r="U207" t="s">
        <v>864</v>
      </c>
      <c r="V207" t="str">
        <f>IF(LEFT(E207,3)="SLV","Harmony Romo", "Jerry Floyd")</f>
        <v>Jerry Floyd</v>
      </c>
      <c r="X207" t="s">
        <v>865</v>
      </c>
      <c r="Y207" t="s">
        <v>866</v>
      </c>
      <c r="Z207">
        <v>2.2000000000000002</v>
      </c>
      <c r="AA207" t="s">
        <v>867</v>
      </c>
      <c r="AB207">
        <v>2</v>
      </c>
      <c r="AC207" t="s">
        <v>64</v>
      </c>
      <c r="AD207">
        <v>1000</v>
      </c>
      <c r="AE207">
        <v>105</v>
      </c>
      <c r="AF207" t="s">
        <v>65</v>
      </c>
      <c r="AK207">
        <v>8413919080</v>
      </c>
      <c r="AN207">
        <v>5.49</v>
      </c>
      <c r="AO207">
        <v>4.54</v>
      </c>
      <c r="AP207">
        <v>38803</v>
      </c>
      <c r="AQ207">
        <v>4.7300000000000004</v>
      </c>
      <c r="AR207">
        <v>3.78</v>
      </c>
    </row>
    <row r="208" spans="1:44">
      <c r="A208" t="s">
        <v>54</v>
      </c>
      <c r="B208">
        <v>41951</v>
      </c>
      <c r="C208" t="s">
        <v>281</v>
      </c>
      <c r="D208" t="s">
        <v>121</v>
      </c>
      <c r="E208" t="s">
        <v>203</v>
      </c>
      <c r="F208" s="1">
        <v>3.88</v>
      </c>
      <c r="H208" s="1">
        <v>3.37</v>
      </c>
      <c r="K208" t="s">
        <v>57</v>
      </c>
      <c r="L208">
        <v>0.125</v>
      </c>
      <c r="O208">
        <f>IF(L208&lt;0,ROUND(I208+3.46*ABS(L208),2),H208)</f>
        <v>3.37</v>
      </c>
      <c r="P208" t="s">
        <v>58</v>
      </c>
      <c r="Q208">
        <v>3</v>
      </c>
      <c r="S208">
        <v>8</v>
      </c>
      <c r="U208" t="s">
        <v>356</v>
      </c>
      <c r="V208" t="str">
        <f>IF(LEFT(E208,3)="SLV","Harmony Romo", "Jerry Floyd")</f>
        <v>Harmony Romo</v>
      </c>
      <c r="X208" t="s">
        <v>868</v>
      </c>
      <c r="Y208" t="s">
        <v>205</v>
      </c>
      <c r="Z208">
        <v>1</v>
      </c>
      <c r="AA208" t="s">
        <v>465</v>
      </c>
      <c r="AB208">
        <v>1</v>
      </c>
      <c r="AC208" t="s">
        <v>64</v>
      </c>
      <c r="AD208">
        <v>1000</v>
      </c>
      <c r="AE208">
        <v>77</v>
      </c>
      <c r="AF208" t="s">
        <v>65</v>
      </c>
      <c r="AK208">
        <v>8483903000</v>
      </c>
      <c r="AM208">
        <v>6.46</v>
      </c>
      <c r="AN208">
        <v>8.4</v>
      </c>
      <c r="AO208">
        <v>6.81</v>
      </c>
      <c r="AP208">
        <v>39814</v>
      </c>
      <c r="AQ208">
        <v>10.130000000000001</v>
      </c>
      <c r="AR208">
        <v>8.5190000000000001</v>
      </c>
    </row>
    <row r="209" spans="1:44">
      <c r="A209" t="s">
        <v>54</v>
      </c>
      <c r="B209">
        <v>41953</v>
      </c>
      <c r="C209" t="s">
        <v>281</v>
      </c>
      <c r="D209" t="s">
        <v>121</v>
      </c>
      <c r="E209" t="s">
        <v>203</v>
      </c>
      <c r="F209" s="1">
        <v>3.3</v>
      </c>
      <c r="H209" s="1">
        <v>2.87</v>
      </c>
      <c r="K209" t="s">
        <v>57</v>
      </c>
      <c r="L209">
        <v>0.1</v>
      </c>
      <c r="O209">
        <f>IF(L209&lt;0,ROUND(I209+3.46*ABS(L209),2),H209)</f>
        <v>2.87</v>
      </c>
      <c r="P209" t="s">
        <v>58</v>
      </c>
      <c r="Q209">
        <v>3</v>
      </c>
      <c r="R209" s="42">
        <v>42879</v>
      </c>
      <c r="S209">
        <v>8</v>
      </c>
      <c r="U209" t="s">
        <v>801</v>
      </c>
      <c r="V209" t="str">
        <f>IF(LEFT(E209,3)="SLV","Harmony Romo", "Jerry Floyd")</f>
        <v>Harmony Romo</v>
      </c>
      <c r="X209" t="s">
        <v>869</v>
      </c>
      <c r="Y209" t="s">
        <v>341</v>
      </c>
      <c r="Z209">
        <v>1</v>
      </c>
      <c r="AA209" t="s">
        <v>462</v>
      </c>
      <c r="AB209">
        <v>1</v>
      </c>
      <c r="AC209" t="s">
        <v>64</v>
      </c>
      <c r="AD209">
        <v>500</v>
      </c>
      <c r="AE209">
        <v>77</v>
      </c>
      <c r="AF209" t="s">
        <v>65</v>
      </c>
      <c r="AK209">
        <v>8413919080</v>
      </c>
      <c r="AM209">
        <v>4.0199999999999996</v>
      </c>
      <c r="AN209">
        <v>5.15</v>
      </c>
      <c r="AO209">
        <v>4.16</v>
      </c>
      <c r="AP209">
        <v>39814</v>
      </c>
      <c r="AQ209">
        <v>5.86</v>
      </c>
      <c r="AR209">
        <v>4.7995999999999999</v>
      </c>
    </row>
    <row r="210" spans="1:44">
      <c r="A210" t="s">
        <v>54</v>
      </c>
      <c r="B210">
        <v>47017</v>
      </c>
      <c r="C210">
        <v>47017</v>
      </c>
      <c r="D210" t="s">
        <v>110</v>
      </c>
      <c r="E210" t="s">
        <v>870</v>
      </c>
      <c r="F210" s="1">
        <v>20.010000000000002</v>
      </c>
      <c r="H210" s="1">
        <v>17.399999999999999</v>
      </c>
      <c r="K210" t="s">
        <v>57</v>
      </c>
      <c r="L210">
        <v>1.85</v>
      </c>
      <c r="O210">
        <v>17.48</v>
      </c>
      <c r="P210" t="s">
        <v>58</v>
      </c>
      <c r="Q210">
        <v>3</v>
      </c>
      <c r="R210" s="42">
        <v>42676</v>
      </c>
      <c r="S210">
        <v>8</v>
      </c>
      <c r="U210" t="s">
        <v>441</v>
      </c>
      <c r="V210" t="s">
        <v>60</v>
      </c>
      <c r="X210" t="s">
        <v>871</v>
      </c>
      <c r="Y210" t="s">
        <v>872</v>
      </c>
      <c r="Z210">
        <v>1.5</v>
      </c>
      <c r="AA210" t="s">
        <v>873</v>
      </c>
      <c r="AB210">
        <v>4.0999999999999996</v>
      </c>
      <c r="AC210" t="s">
        <v>64</v>
      </c>
      <c r="AD210">
        <v>1500</v>
      </c>
      <c r="AE210">
        <v>112</v>
      </c>
      <c r="AF210" t="s">
        <v>65</v>
      </c>
      <c r="AK210">
        <v>8413919080</v>
      </c>
      <c r="AN210">
        <v>21.66</v>
      </c>
      <c r="AO210">
        <v>17.329999999999998</v>
      </c>
      <c r="AP210">
        <v>38695</v>
      </c>
      <c r="AQ210">
        <v>20.625</v>
      </c>
      <c r="AR210">
        <v>16.5</v>
      </c>
    </row>
    <row r="211" spans="1:44">
      <c r="A211" t="s">
        <v>54</v>
      </c>
      <c r="B211">
        <v>47916</v>
      </c>
      <c r="C211">
        <v>47916</v>
      </c>
      <c r="D211" t="s">
        <v>80</v>
      </c>
      <c r="E211" t="s">
        <v>874</v>
      </c>
      <c r="F211" s="1">
        <v>8.7200000000000006</v>
      </c>
      <c r="H211" s="1">
        <v>7.58</v>
      </c>
      <c r="K211" t="s">
        <v>57</v>
      </c>
      <c r="L211">
        <v>0.2</v>
      </c>
      <c r="O211">
        <v>7.17</v>
      </c>
      <c r="P211" t="s">
        <v>58</v>
      </c>
      <c r="Q211">
        <v>3</v>
      </c>
      <c r="R211" s="42">
        <v>42879</v>
      </c>
      <c r="S211">
        <v>8</v>
      </c>
      <c r="U211">
        <v>0.432</v>
      </c>
      <c r="V211" t="s">
        <v>60</v>
      </c>
      <c r="X211" t="s">
        <v>875</v>
      </c>
      <c r="Y211" t="s">
        <v>876</v>
      </c>
      <c r="Z211">
        <v>5</v>
      </c>
      <c r="AA211" t="s">
        <v>877</v>
      </c>
      <c r="AB211">
        <v>1</v>
      </c>
      <c r="AC211" t="s">
        <v>64</v>
      </c>
      <c r="AD211">
        <v>100</v>
      </c>
      <c r="AE211">
        <v>77</v>
      </c>
      <c r="AF211" t="s">
        <v>65</v>
      </c>
      <c r="AK211">
        <v>8413919080</v>
      </c>
      <c r="AN211">
        <v>13.78</v>
      </c>
      <c r="AO211">
        <v>11.03</v>
      </c>
      <c r="AP211">
        <v>38705</v>
      </c>
      <c r="AQ211">
        <v>13.12</v>
      </c>
      <c r="AR211">
        <v>10.5</v>
      </c>
    </row>
    <row r="212" spans="1:44">
      <c r="A212" t="s">
        <v>54</v>
      </c>
      <c r="B212">
        <v>48280</v>
      </c>
      <c r="C212">
        <v>48280</v>
      </c>
      <c r="D212" t="s">
        <v>69</v>
      </c>
      <c r="E212" t="s">
        <v>203</v>
      </c>
      <c r="F212" s="1">
        <v>4.38</v>
      </c>
      <c r="H212" s="1">
        <v>3.81</v>
      </c>
      <c r="K212" t="s">
        <v>57</v>
      </c>
      <c r="L212">
        <v>0.3</v>
      </c>
      <c r="O212">
        <v>3.75</v>
      </c>
      <c r="P212" t="s">
        <v>58</v>
      </c>
      <c r="Q212">
        <v>3</v>
      </c>
      <c r="R212" s="42">
        <v>42676</v>
      </c>
      <c r="S212">
        <v>8</v>
      </c>
      <c r="U212" t="s">
        <v>356</v>
      </c>
      <c r="V212" t="s">
        <v>186</v>
      </c>
      <c r="X212" t="s">
        <v>878</v>
      </c>
      <c r="Y212" t="s">
        <v>205</v>
      </c>
      <c r="AC212" t="s">
        <v>64</v>
      </c>
      <c r="AD212">
        <v>200</v>
      </c>
      <c r="AE212">
        <v>77</v>
      </c>
      <c r="AF212" t="s">
        <v>65</v>
      </c>
      <c r="AK212">
        <v>8483903000</v>
      </c>
      <c r="AN212">
        <v>9.85</v>
      </c>
      <c r="AO212">
        <v>7.88</v>
      </c>
      <c r="AP212">
        <v>38698</v>
      </c>
      <c r="AQ212">
        <v>9.3800000000000008</v>
      </c>
      <c r="AR212">
        <v>7.5</v>
      </c>
    </row>
    <row r="213" spans="1:44">
      <c r="A213" t="s">
        <v>54</v>
      </c>
      <c r="B213">
        <v>60823</v>
      </c>
      <c r="C213">
        <v>48661</v>
      </c>
      <c r="D213" t="s">
        <v>69</v>
      </c>
      <c r="E213" t="s">
        <v>203</v>
      </c>
      <c r="F213" s="1">
        <v>1.53</v>
      </c>
      <c r="H213" s="1">
        <v>1.33</v>
      </c>
      <c r="K213" t="s">
        <v>57</v>
      </c>
      <c r="L213">
        <v>1.4999999999999999E-2</v>
      </c>
      <c r="O213">
        <f t="shared" ref="O213:O226" si="16">IF(L213&lt;0,ROUND(I213+3.46*ABS(L213),2),H213)</f>
        <v>1.33</v>
      </c>
      <c r="P213" t="s">
        <v>58</v>
      </c>
      <c r="Q213">
        <v>3</v>
      </c>
      <c r="R213" s="42">
        <v>42879</v>
      </c>
      <c r="S213">
        <v>8</v>
      </c>
      <c r="U213">
        <v>4.2999999999999997E-2</v>
      </c>
      <c r="V213" t="str">
        <f>IF(LEFT(E213,3)="SLV","Harmony Romo", "Jerry Floyd")</f>
        <v>Harmony Romo</v>
      </c>
      <c r="X213" t="s">
        <v>879</v>
      </c>
      <c r="Y213" t="s">
        <v>205</v>
      </c>
      <c r="Z213">
        <v>1</v>
      </c>
      <c r="AA213" t="s">
        <v>880</v>
      </c>
      <c r="AB213">
        <v>1</v>
      </c>
      <c r="AC213" t="s">
        <v>64</v>
      </c>
      <c r="AD213">
        <v>2000</v>
      </c>
      <c r="AE213">
        <v>77</v>
      </c>
      <c r="AF213" t="s">
        <v>65</v>
      </c>
      <c r="AK213">
        <v>8483903000</v>
      </c>
      <c r="AN213">
        <v>11.36</v>
      </c>
      <c r="AO213">
        <v>9.61</v>
      </c>
      <c r="AP213">
        <v>39082</v>
      </c>
      <c r="AQ213">
        <v>9.73</v>
      </c>
      <c r="AR213">
        <v>7.98</v>
      </c>
    </row>
    <row r="214" spans="1:44">
      <c r="A214" t="s">
        <v>54</v>
      </c>
      <c r="B214">
        <v>60835</v>
      </c>
      <c r="C214" t="s">
        <v>479</v>
      </c>
      <c r="D214" t="s">
        <v>121</v>
      </c>
      <c r="E214" t="s">
        <v>203</v>
      </c>
      <c r="F214" s="1">
        <v>2.2200000000000002</v>
      </c>
      <c r="H214" s="1">
        <v>1.93</v>
      </c>
      <c r="K214" t="s">
        <v>57</v>
      </c>
      <c r="L214">
        <v>2.7E-2</v>
      </c>
      <c r="O214">
        <f t="shared" si="16"/>
        <v>1.93</v>
      </c>
      <c r="P214" t="s">
        <v>58</v>
      </c>
      <c r="Q214">
        <v>3</v>
      </c>
      <c r="R214" s="42">
        <v>42879</v>
      </c>
      <c r="S214">
        <v>8</v>
      </c>
      <c r="U214">
        <v>9.5000000000000001E-2</v>
      </c>
      <c r="V214" t="str">
        <f>IF(LEFT(E214,3)="SLV","Harmony Romo", "Jerry Floyd")</f>
        <v>Harmony Romo</v>
      </c>
      <c r="X214" t="s">
        <v>881</v>
      </c>
      <c r="Y214" t="s">
        <v>205</v>
      </c>
      <c r="Z214">
        <v>1</v>
      </c>
      <c r="AA214" t="s">
        <v>465</v>
      </c>
      <c r="AB214">
        <v>1</v>
      </c>
      <c r="AC214" t="s">
        <v>64</v>
      </c>
      <c r="AD214">
        <v>500</v>
      </c>
      <c r="AE214">
        <v>77</v>
      </c>
      <c r="AF214" t="s">
        <v>65</v>
      </c>
      <c r="AK214">
        <v>8483903000</v>
      </c>
      <c r="AN214">
        <v>33.65</v>
      </c>
      <c r="AO214">
        <v>27.48</v>
      </c>
      <c r="AP214">
        <v>38362</v>
      </c>
      <c r="AQ214">
        <v>30.85</v>
      </c>
      <c r="AR214">
        <v>24.68</v>
      </c>
    </row>
    <row r="215" spans="1:44">
      <c r="A215" t="s">
        <v>54</v>
      </c>
      <c r="B215">
        <v>61106</v>
      </c>
      <c r="C215">
        <v>61106</v>
      </c>
      <c r="D215" t="s">
        <v>64</v>
      </c>
      <c r="E215" t="s">
        <v>882</v>
      </c>
      <c r="F215" s="1">
        <v>10.119999999999999</v>
      </c>
      <c r="H215" s="1">
        <v>8.8000000000000007</v>
      </c>
      <c r="K215" t="s">
        <v>57</v>
      </c>
      <c r="L215">
        <v>0.53500000000000003</v>
      </c>
      <c r="O215">
        <f t="shared" si="16"/>
        <v>8.8000000000000007</v>
      </c>
      <c r="P215" t="s">
        <v>58</v>
      </c>
      <c r="Q215">
        <v>3</v>
      </c>
      <c r="R215" s="42">
        <v>42879</v>
      </c>
      <c r="S215">
        <v>8</v>
      </c>
      <c r="U215" t="s">
        <v>883</v>
      </c>
      <c r="V215" t="str">
        <f>IF(LEFT(E215,3)="SLV","Harmony Romo", "Jerry Floyd")</f>
        <v>Jerry Floyd</v>
      </c>
      <c r="X215" t="s">
        <v>884</v>
      </c>
      <c r="Y215" t="s">
        <v>885</v>
      </c>
      <c r="Z215">
        <v>2.5</v>
      </c>
      <c r="AA215" t="s">
        <v>886</v>
      </c>
      <c r="AB215">
        <v>1</v>
      </c>
      <c r="AC215" t="s">
        <v>64</v>
      </c>
      <c r="AD215">
        <v>300</v>
      </c>
      <c r="AE215">
        <v>77</v>
      </c>
      <c r="AF215" t="s">
        <v>65</v>
      </c>
      <c r="AK215">
        <v>8413919080</v>
      </c>
      <c r="AN215">
        <v>10.89</v>
      </c>
      <c r="AO215">
        <v>9.0500000000000007</v>
      </c>
      <c r="AP215">
        <v>38757</v>
      </c>
      <c r="AQ215">
        <v>9.19</v>
      </c>
      <c r="AR215">
        <v>7.35</v>
      </c>
    </row>
    <row r="216" spans="1:44">
      <c r="A216" t="s">
        <v>54</v>
      </c>
      <c r="B216">
        <v>62660</v>
      </c>
      <c r="C216">
        <v>62660</v>
      </c>
      <c r="D216" t="s">
        <v>64</v>
      </c>
      <c r="E216" t="s">
        <v>562</v>
      </c>
      <c r="F216" s="1">
        <v>23.79</v>
      </c>
      <c r="H216" s="1">
        <v>20.69</v>
      </c>
      <c r="K216" t="s">
        <v>57</v>
      </c>
      <c r="L216">
        <v>0.8</v>
      </c>
      <c r="O216">
        <f t="shared" si="16"/>
        <v>20.69</v>
      </c>
      <c r="P216" t="s">
        <v>58</v>
      </c>
      <c r="Q216">
        <v>3</v>
      </c>
      <c r="R216" s="42">
        <v>42676</v>
      </c>
      <c r="S216">
        <v>8</v>
      </c>
      <c r="T216" t="s">
        <v>363</v>
      </c>
      <c r="U216" t="s">
        <v>713</v>
      </c>
      <c r="V216" t="s">
        <v>87</v>
      </c>
      <c r="X216" t="s">
        <v>887</v>
      </c>
      <c r="Y216" t="s">
        <v>888</v>
      </c>
      <c r="Z216">
        <v>6</v>
      </c>
      <c r="AA216" t="s">
        <v>889</v>
      </c>
      <c r="AB216">
        <v>1.7</v>
      </c>
      <c r="AC216" t="s">
        <v>64</v>
      </c>
      <c r="AD216">
        <v>400</v>
      </c>
      <c r="AE216">
        <v>77</v>
      </c>
      <c r="AF216" t="s">
        <v>65</v>
      </c>
      <c r="AK216">
        <v>8483308040</v>
      </c>
      <c r="AN216">
        <v>12.76</v>
      </c>
      <c r="AO216">
        <v>7.88</v>
      </c>
      <c r="AQ216">
        <v>12.15</v>
      </c>
      <c r="AR216">
        <v>7.5</v>
      </c>
    </row>
    <row r="217" spans="1:44">
      <c r="A217" t="s">
        <v>54</v>
      </c>
      <c r="B217">
        <v>300436</v>
      </c>
      <c r="C217" t="s">
        <v>379</v>
      </c>
      <c r="D217" t="s">
        <v>64</v>
      </c>
      <c r="E217" t="s">
        <v>203</v>
      </c>
      <c r="F217" s="1">
        <v>2.5099999999999998</v>
      </c>
      <c r="H217" s="1">
        <v>2.1800000000000002</v>
      </c>
      <c r="K217" t="s">
        <v>57</v>
      </c>
      <c r="L217">
        <v>4.2000000000000003E-2</v>
      </c>
      <c r="O217">
        <f t="shared" si="16"/>
        <v>2.1800000000000002</v>
      </c>
      <c r="P217" t="s">
        <v>58</v>
      </c>
      <c r="Q217">
        <v>3</v>
      </c>
      <c r="R217" s="42">
        <v>42879</v>
      </c>
      <c r="S217">
        <v>8</v>
      </c>
      <c r="U217">
        <v>0.32</v>
      </c>
      <c r="V217" t="str">
        <f>IF(LEFT(E217,3)="SLV","Harmony Romo", "Jerry Floyd")</f>
        <v>Harmony Romo</v>
      </c>
      <c r="X217" t="s">
        <v>890</v>
      </c>
      <c r="Y217" t="s">
        <v>205</v>
      </c>
      <c r="Z217">
        <v>1</v>
      </c>
      <c r="AA217" t="s">
        <v>734</v>
      </c>
      <c r="AB217">
        <v>1</v>
      </c>
      <c r="AC217" t="s">
        <v>64</v>
      </c>
      <c r="AD217">
        <v>2000</v>
      </c>
      <c r="AE217">
        <v>77</v>
      </c>
      <c r="AF217" t="s">
        <v>65</v>
      </c>
      <c r="AK217">
        <v>8483903000</v>
      </c>
      <c r="AN217">
        <v>76.89</v>
      </c>
      <c r="AO217">
        <v>64.849999999999994</v>
      </c>
      <c r="AQ217">
        <v>65.89</v>
      </c>
      <c r="AR217">
        <v>53.85</v>
      </c>
    </row>
    <row r="218" spans="1:44">
      <c r="A218" t="s">
        <v>54</v>
      </c>
      <c r="B218">
        <v>300684</v>
      </c>
      <c r="C218">
        <v>300684</v>
      </c>
      <c r="E218" t="s">
        <v>891</v>
      </c>
      <c r="F218" s="1">
        <v>30.98</v>
      </c>
      <c r="H218" s="1">
        <v>26.94</v>
      </c>
      <c r="K218" t="s">
        <v>57</v>
      </c>
      <c r="L218">
        <v>2.94</v>
      </c>
      <c r="O218">
        <f t="shared" si="16"/>
        <v>26.94</v>
      </c>
      <c r="P218" t="s">
        <v>58</v>
      </c>
      <c r="Q218">
        <v>3</v>
      </c>
      <c r="S218">
        <v>8</v>
      </c>
      <c r="T218">
        <v>2.94</v>
      </c>
      <c r="V218" t="s">
        <v>60</v>
      </c>
      <c r="AF218" t="s">
        <v>65</v>
      </c>
      <c r="AK218">
        <v>8413919080</v>
      </c>
      <c r="AN218">
        <v>9.16</v>
      </c>
      <c r="AO218">
        <v>7.5</v>
      </c>
      <c r="AQ218">
        <v>8.4700000000000006</v>
      </c>
      <c r="AR218">
        <v>6.81</v>
      </c>
    </row>
    <row r="219" spans="1:44">
      <c r="A219" t="s">
        <v>54</v>
      </c>
      <c r="B219">
        <v>301234</v>
      </c>
      <c r="C219">
        <v>301234</v>
      </c>
      <c r="D219" t="s">
        <v>69</v>
      </c>
      <c r="E219" t="s">
        <v>892</v>
      </c>
      <c r="F219" s="1">
        <v>7.85</v>
      </c>
      <c r="H219" s="1">
        <v>6.83</v>
      </c>
      <c r="K219" t="s">
        <v>57</v>
      </c>
      <c r="L219">
        <v>0.22</v>
      </c>
      <c r="O219">
        <f t="shared" si="16"/>
        <v>6.83</v>
      </c>
      <c r="P219" t="s">
        <v>58</v>
      </c>
      <c r="Q219">
        <v>3</v>
      </c>
      <c r="R219" s="42">
        <v>42879</v>
      </c>
      <c r="S219">
        <v>8</v>
      </c>
      <c r="U219">
        <v>0.44</v>
      </c>
      <c r="V219" t="s">
        <v>87</v>
      </c>
      <c r="X219" t="s">
        <v>893</v>
      </c>
      <c r="Y219" t="s">
        <v>894</v>
      </c>
      <c r="Z219">
        <v>3.5</v>
      </c>
      <c r="AA219" t="s">
        <v>895</v>
      </c>
      <c r="AB219">
        <v>1</v>
      </c>
      <c r="AC219" t="s">
        <v>64</v>
      </c>
      <c r="AD219">
        <v>500</v>
      </c>
      <c r="AE219">
        <v>91</v>
      </c>
      <c r="AF219" t="s">
        <v>65</v>
      </c>
      <c r="AK219">
        <v>8413919080</v>
      </c>
      <c r="AN219">
        <v>17.13</v>
      </c>
      <c r="AO219">
        <v>14.4</v>
      </c>
      <c r="AQ219">
        <v>14.95</v>
      </c>
      <c r="AR219">
        <v>12.22</v>
      </c>
    </row>
    <row r="220" spans="1:44">
      <c r="A220" t="s">
        <v>54</v>
      </c>
      <c r="B220">
        <v>301399</v>
      </c>
      <c r="C220" t="s">
        <v>479</v>
      </c>
      <c r="D220" t="s">
        <v>69</v>
      </c>
      <c r="E220" t="s">
        <v>203</v>
      </c>
      <c r="F220" s="1">
        <v>3.02</v>
      </c>
      <c r="H220" s="1">
        <v>2.63</v>
      </c>
      <c r="K220" t="s">
        <v>57</v>
      </c>
      <c r="L220">
        <v>3.5000000000000003E-2</v>
      </c>
      <c r="O220">
        <f t="shared" si="16"/>
        <v>2.63</v>
      </c>
      <c r="P220" t="s">
        <v>58</v>
      </c>
      <c r="Q220">
        <v>3</v>
      </c>
      <c r="R220" s="42">
        <v>42879</v>
      </c>
      <c r="S220">
        <v>8</v>
      </c>
      <c r="U220">
        <v>0.16</v>
      </c>
      <c r="V220" t="str">
        <f>IF(LEFT(E220,3)="SLV","Harmony Romo", "Jerry Floyd")</f>
        <v>Harmony Romo</v>
      </c>
      <c r="X220" t="s">
        <v>896</v>
      </c>
      <c r="Y220" t="s">
        <v>205</v>
      </c>
      <c r="Z220">
        <v>1</v>
      </c>
      <c r="AA220" t="s">
        <v>481</v>
      </c>
      <c r="AB220">
        <v>1</v>
      </c>
      <c r="AC220" t="s">
        <v>64</v>
      </c>
      <c r="AD220">
        <v>500</v>
      </c>
      <c r="AE220">
        <v>77</v>
      </c>
      <c r="AF220" t="s">
        <v>65</v>
      </c>
      <c r="AK220">
        <v>8483903000</v>
      </c>
      <c r="AN220">
        <v>5.23</v>
      </c>
      <c r="AO220">
        <v>4.18</v>
      </c>
      <c r="AP220">
        <v>39904</v>
      </c>
      <c r="AQ220">
        <v>5.83</v>
      </c>
      <c r="AR220">
        <v>4.6399999999999997</v>
      </c>
    </row>
    <row r="221" spans="1:44">
      <c r="A221" t="s">
        <v>54</v>
      </c>
      <c r="B221">
        <v>301528</v>
      </c>
      <c r="C221">
        <v>301528</v>
      </c>
      <c r="D221" t="s">
        <v>55</v>
      </c>
      <c r="E221" t="s">
        <v>897</v>
      </c>
      <c r="F221" s="1">
        <v>13.97</v>
      </c>
      <c r="H221" s="1">
        <v>12.15</v>
      </c>
      <c r="K221" t="s">
        <v>57</v>
      </c>
      <c r="L221">
        <v>0.57999999999999996</v>
      </c>
      <c r="O221">
        <f t="shared" si="16"/>
        <v>12.15</v>
      </c>
      <c r="P221" t="s">
        <v>58</v>
      </c>
      <c r="Q221">
        <v>3</v>
      </c>
      <c r="R221" s="42">
        <v>42676</v>
      </c>
      <c r="S221">
        <v>8</v>
      </c>
      <c r="U221">
        <v>1.07</v>
      </c>
      <c r="V221" t="s">
        <v>87</v>
      </c>
      <c r="X221" t="s">
        <v>898</v>
      </c>
      <c r="Y221" t="s">
        <v>899</v>
      </c>
      <c r="Z221">
        <v>2.5</v>
      </c>
      <c r="AA221" t="s">
        <v>745</v>
      </c>
      <c r="AB221">
        <v>1.4</v>
      </c>
      <c r="AC221" t="s">
        <v>64</v>
      </c>
      <c r="AD221">
        <v>100</v>
      </c>
      <c r="AE221">
        <v>77</v>
      </c>
      <c r="AF221" t="s">
        <v>65</v>
      </c>
      <c r="AK221">
        <v>8483308040</v>
      </c>
      <c r="AM221">
        <v>13.99</v>
      </c>
      <c r="AN221">
        <v>17.37</v>
      </c>
      <c r="AO221">
        <v>14.23</v>
      </c>
      <c r="AP221">
        <v>39814</v>
      </c>
      <c r="AQ221">
        <v>18.09</v>
      </c>
      <c r="AR221">
        <v>15.14</v>
      </c>
    </row>
    <row r="222" spans="1:44">
      <c r="A222" t="s">
        <v>54</v>
      </c>
      <c r="B222">
        <v>304604</v>
      </c>
      <c r="C222">
        <v>304604</v>
      </c>
      <c r="D222" t="s">
        <v>64</v>
      </c>
      <c r="E222" t="s">
        <v>562</v>
      </c>
      <c r="F222" s="1">
        <v>16.79</v>
      </c>
      <c r="H222" s="1">
        <v>14.6</v>
      </c>
      <c r="K222" t="s">
        <v>57</v>
      </c>
      <c r="L222">
        <v>0.48499999999999999</v>
      </c>
      <c r="O222">
        <f t="shared" si="16"/>
        <v>14.6</v>
      </c>
      <c r="P222" t="s">
        <v>58</v>
      </c>
      <c r="Q222">
        <v>3</v>
      </c>
      <c r="R222" s="42">
        <v>42879</v>
      </c>
      <c r="S222">
        <v>8</v>
      </c>
      <c r="U222">
        <v>0.99</v>
      </c>
      <c r="V222" t="str">
        <f>IF(LEFT(E222,3)="SLV","Harmony Romo", "Jerry Floyd")</f>
        <v>Jerry Floyd</v>
      </c>
      <c r="X222" t="s">
        <v>900</v>
      </c>
      <c r="Y222" t="s">
        <v>901</v>
      </c>
      <c r="Z222">
        <v>2.75</v>
      </c>
      <c r="AA222" t="s">
        <v>566</v>
      </c>
      <c r="AB222">
        <v>1.4</v>
      </c>
      <c r="AC222" t="s">
        <v>64</v>
      </c>
      <c r="AD222">
        <v>3000</v>
      </c>
      <c r="AE222">
        <v>112</v>
      </c>
      <c r="AF222" t="s">
        <v>65</v>
      </c>
      <c r="AK222">
        <v>8483308040</v>
      </c>
      <c r="AN222">
        <v>5.29</v>
      </c>
      <c r="AO222">
        <v>4.37</v>
      </c>
      <c r="AP222">
        <v>38846</v>
      </c>
      <c r="AQ222">
        <v>4.5999999999999996</v>
      </c>
      <c r="AR222">
        <v>3.68</v>
      </c>
    </row>
    <row r="223" spans="1:44">
      <c r="A223" t="s">
        <v>54</v>
      </c>
      <c r="B223" t="s">
        <v>902</v>
      </c>
      <c r="C223" t="s">
        <v>902</v>
      </c>
      <c r="D223" t="s">
        <v>64</v>
      </c>
      <c r="E223" t="s">
        <v>903</v>
      </c>
      <c r="F223" s="1">
        <v>25.68</v>
      </c>
      <c r="H223" s="1">
        <v>22.33</v>
      </c>
      <c r="K223" t="s">
        <v>57</v>
      </c>
      <c r="L223">
        <v>2.0099999999999998</v>
      </c>
      <c r="O223">
        <f t="shared" si="16"/>
        <v>22.33</v>
      </c>
      <c r="P223" t="s">
        <v>58</v>
      </c>
      <c r="Q223">
        <v>3</v>
      </c>
      <c r="R223" s="42">
        <v>42676</v>
      </c>
      <c r="S223">
        <v>8</v>
      </c>
      <c r="U223" t="s">
        <v>904</v>
      </c>
      <c r="V223" t="s">
        <v>87</v>
      </c>
      <c r="X223" t="s">
        <v>905</v>
      </c>
      <c r="Y223" t="s">
        <v>906</v>
      </c>
      <c r="Z223">
        <v>3.25</v>
      </c>
      <c r="AA223" t="s">
        <v>907</v>
      </c>
      <c r="AB223">
        <v>1.7</v>
      </c>
      <c r="AC223" t="s">
        <v>64</v>
      </c>
      <c r="AD223">
        <v>100</v>
      </c>
      <c r="AE223">
        <v>6</v>
      </c>
      <c r="AF223" t="s">
        <v>65</v>
      </c>
      <c r="AK223">
        <v>8421990080</v>
      </c>
      <c r="AN223">
        <v>6</v>
      </c>
      <c r="AO223">
        <v>4.8</v>
      </c>
      <c r="AP223">
        <v>39904</v>
      </c>
      <c r="AQ223">
        <v>6.61</v>
      </c>
      <c r="AR223">
        <v>5.32</v>
      </c>
    </row>
    <row r="224" spans="1:44">
      <c r="A224" t="s">
        <v>54</v>
      </c>
      <c r="B224" t="s">
        <v>908</v>
      </c>
      <c r="C224">
        <v>10950</v>
      </c>
      <c r="D224" t="s">
        <v>67</v>
      </c>
      <c r="E224" t="s">
        <v>909</v>
      </c>
      <c r="F224" s="1">
        <v>14.71</v>
      </c>
      <c r="H224" s="1">
        <v>12.79</v>
      </c>
      <c r="K224" t="s">
        <v>57</v>
      </c>
      <c r="L224">
        <v>0.505</v>
      </c>
      <c r="O224">
        <f t="shared" si="16"/>
        <v>12.79</v>
      </c>
      <c r="P224" t="s">
        <v>58</v>
      </c>
      <c r="Q224">
        <v>3</v>
      </c>
      <c r="S224">
        <v>8</v>
      </c>
      <c r="U224" t="s">
        <v>910</v>
      </c>
      <c r="V224" t="str">
        <f>IF(LEFT(E224,3)="SLV","Harmony Romo", "Jerry Floyd")</f>
        <v>Jerry Floyd</v>
      </c>
      <c r="X224" t="s">
        <v>911</v>
      </c>
      <c r="Y224" t="s">
        <v>912</v>
      </c>
      <c r="Z224">
        <v>6</v>
      </c>
      <c r="AA224" t="s">
        <v>913</v>
      </c>
      <c r="AB224">
        <v>1</v>
      </c>
      <c r="AC224" t="s">
        <v>64</v>
      </c>
      <c r="AD224">
        <v>300</v>
      </c>
      <c r="AE224">
        <v>77</v>
      </c>
      <c r="AF224" t="s">
        <v>65</v>
      </c>
      <c r="AK224">
        <v>8483308090</v>
      </c>
      <c r="AM224">
        <v>3.9</v>
      </c>
      <c r="AN224">
        <v>5.16</v>
      </c>
      <c r="AO224">
        <v>4.17</v>
      </c>
      <c r="AP224">
        <v>39814</v>
      </c>
      <c r="AQ224">
        <v>6.48</v>
      </c>
      <c r="AR224">
        <v>5.52</v>
      </c>
    </row>
    <row r="225" spans="1:44">
      <c r="A225" t="s">
        <v>54</v>
      </c>
      <c r="B225" t="s">
        <v>914</v>
      </c>
      <c r="C225">
        <v>7793</v>
      </c>
      <c r="D225" t="s">
        <v>121</v>
      </c>
      <c r="E225" t="s">
        <v>915</v>
      </c>
      <c r="F225" s="1">
        <v>31.14</v>
      </c>
      <c r="H225" s="1">
        <v>27.08</v>
      </c>
      <c r="K225" t="s">
        <v>57</v>
      </c>
      <c r="L225">
        <v>0.67</v>
      </c>
      <c r="O225">
        <f t="shared" si="16"/>
        <v>27.08</v>
      </c>
      <c r="P225" t="s">
        <v>58</v>
      </c>
      <c r="Q225">
        <v>3</v>
      </c>
      <c r="R225" s="42">
        <v>42879</v>
      </c>
      <c r="S225">
        <v>8</v>
      </c>
      <c r="U225" t="s">
        <v>916</v>
      </c>
      <c r="V225" t="s">
        <v>87</v>
      </c>
      <c r="X225" t="s">
        <v>917</v>
      </c>
      <c r="Y225" t="s">
        <v>918</v>
      </c>
      <c r="Z225">
        <v>5</v>
      </c>
      <c r="AA225" t="s">
        <v>919</v>
      </c>
      <c r="AB225">
        <v>1</v>
      </c>
      <c r="AC225" t="s">
        <v>64</v>
      </c>
      <c r="AD225">
        <v>500</v>
      </c>
      <c r="AE225">
        <v>105</v>
      </c>
      <c r="AF225" t="s">
        <v>65</v>
      </c>
      <c r="AK225">
        <v>8483308040</v>
      </c>
      <c r="AN225">
        <v>0</v>
      </c>
      <c r="AO225">
        <v>0</v>
      </c>
    </row>
    <row r="226" spans="1:44">
      <c r="A226" t="s">
        <v>54</v>
      </c>
      <c r="B226" t="s">
        <v>920</v>
      </c>
      <c r="C226">
        <v>815</v>
      </c>
      <c r="D226" t="s">
        <v>96</v>
      </c>
      <c r="E226" t="s">
        <v>362</v>
      </c>
      <c r="F226" s="1">
        <v>9.2100000000000009</v>
      </c>
      <c r="H226" s="1">
        <v>8.01</v>
      </c>
      <c r="K226" t="s">
        <v>57</v>
      </c>
      <c r="L226">
        <v>0.65</v>
      </c>
      <c r="O226">
        <f t="shared" si="16"/>
        <v>8.01</v>
      </c>
      <c r="P226" t="s">
        <v>58</v>
      </c>
      <c r="Q226">
        <v>3</v>
      </c>
      <c r="R226" s="42">
        <v>42879</v>
      </c>
      <c r="S226">
        <v>8</v>
      </c>
      <c r="U226" t="s">
        <v>921</v>
      </c>
      <c r="V226" t="s">
        <v>186</v>
      </c>
      <c r="X226" t="s">
        <v>922</v>
      </c>
      <c r="Y226" t="s">
        <v>365</v>
      </c>
      <c r="Z226">
        <v>1.9</v>
      </c>
      <c r="AA226" t="s">
        <v>366</v>
      </c>
      <c r="AB226">
        <v>1</v>
      </c>
      <c r="AC226" t="s">
        <v>64</v>
      </c>
      <c r="AD226">
        <v>500</v>
      </c>
      <c r="AE226">
        <v>84</v>
      </c>
      <c r="AF226" t="s">
        <v>65</v>
      </c>
      <c r="AK226">
        <v>8413919080</v>
      </c>
      <c r="AN226">
        <v>4.1100000000000003</v>
      </c>
      <c r="AO226">
        <v>3.29</v>
      </c>
      <c r="AP226">
        <v>40179</v>
      </c>
      <c r="AQ226">
        <v>3.66</v>
      </c>
      <c r="AR226">
        <v>2.93</v>
      </c>
    </row>
    <row r="227" spans="1:44">
      <c r="A227" t="s">
        <v>54</v>
      </c>
      <c r="B227">
        <v>50931</v>
      </c>
      <c r="C227">
        <v>50931</v>
      </c>
      <c r="D227" t="s">
        <v>454</v>
      </c>
      <c r="E227" t="s">
        <v>923</v>
      </c>
      <c r="F227" s="1">
        <v>302.52999999999997</v>
      </c>
      <c r="H227" s="1">
        <v>263.07</v>
      </c>
      <c r="K227" t="s">
        <v>490</v>
      </c>
      <c r="L227">
        <v>12.7</v>
      </c>
      <c r="P227" t="s">
        <v>58</v>
      </c>
      <c r="Q227">
        <v>4</v>
      </c>
      <c r="R227" s="42">
        <v>40707</v>
      </c>
      <c r="S227">
        <v>8</v>
      </c>
      <c r="U227" t="s">
        <v>924</v>
      </c>
      <c r="V227" t="str">
        <f>IF(LEFT(E227,3)="SLV","Harmony Romo", "Jerry Floyd")</f>
        <v>Jerry Floyd</v>
      </c>
      <c r="X227" t="s">
        <v>925</v>
      </c>
      <c r="Y227" t="s">
        <v>926</v>
      </c>
      <c r="AD227">
        <v>80</v>
      </c>
      <c r="AE227">
        <v>140</v>
      </c>
      <c r="AF227" t="s">
        <v>65</v>
      </c>
      <c r="AK227">
        <v>8413919080</v>
      </c>
      <c r="AN227">
        <v>14.13</v>
      </c>
      <c r="AO227">
        <v>9.51</v>
      </c>
      <c r="AQ227">
        <v>13.46</v>
      </c>
      <c r="AR227">
        <v>9.06</v>
      </c>
    </row>
    <row r="228" spans="1:44">
      <c r="A228" t="s">
        <v>54</v>
      </c>
      <c r="B228">
        <v>53784</v>
      </c>
      <c r="C228">
        <v>53784</v>
      </c>
      <c r="D228" t="s">
        <v>96</v>
      </c>
      <c r="E228" t="s">
        <v>927</v>
      </c>
      <c r="F228" s="1">
        <v>122.46</v>
      </c>
      <c r="H228" s="1">
        <v>106.49</v>
      </c>
      <c r="K228" t="s">
        <v>490</v>
      </c>
      <c r="L228">
        <v>3.85</v>
      </c>
      <c r="P228" t="s">
        <v>58</v>
      </c>
      <c r="Q228">
        <v>4</v>
      </c>
      <c r="R228" s="42">
        <v>42879</v>
      </c>
      <c r="S228">
        <v>8</v>
      </c>
      <c r="U228">
        <v>6.2859999999999996</v>
      </c>
      <c r="V228" t="str">
        <f>IF(LEFT(E228,3)="SLV","Harmony Romo", "Jerry Floyd")</f>
        <v>Jerry Floyd</v>
      </c>
      <c r="X228" t="s">
        <v>928</v>
      </c>
      <c r="Y228" t="s">
        <v>929</v>
      </c>
      <c r="Z228">
        <v>10</v>
      </c>
      <c r="AA228" t="s">
        <v>930</v>
      </c>
      <c r="AB228">
        <v>53.46</v>
      </c>
      <c r="AC228" t="s">
        <v>69</v>
      </c>
      <c r="AD228">
        <v>50</v>
      </c>
      <c r="AE228">
        <v>126</v>
      </c>
      <c r="AF228" t="s">
        <v>65</v>
      </c>
      <c r="AK228">
        <v>8413919080</v>
      </c>
      <c r="AN228">
        <v>2.09</v>
      </c>
      <c r="AO228">
        <v>1.7</v>
      </c>
      <c r="AP228">
        <v>38846</v>
      </c>
      <c r="AQ228">
        <v>1.97</v>
      </c>
      <c r="AR228">
        <v>1.58</v>
      </c>
    </row>
    <row r="229" spans="1:44">
      <c r="A229" t="s">
        <v>54</v>
      </c>
      <c r="B229">
        <v>41831</v>
      </c>
      <c r="C229">
        <v>41831</v>
      </c>
      <c r="D229" t="s">
        <v>110</v>
      </c>
      <c r="E229" t="s">
        <v>931</v>
      </c>
      <c r="F229" s="1">
        <v>6.87</v>
      </c>
      <c r="H229" s="1">
        <v>5.97</v>
      </c>
      <c r="K229" t="s">
        <v>191</v>
      </c>
      <c r="L229">
        <v>1.78</v>
      </c>
      <c r="P229" t="s">
        <v>58</v>
      </c>
      <c r="Q229">
        <v>4</v>
      </c>
      <c r="R229" s="42">
        <v>42879</v>
      </c>
      <c r="S229">
        <v>8</v>
      </c>
      <c r="U229" t="s">
        <v>932</v>
      </c>
      <c r="V229" t="s">
        <v>87</v>
      </c>
      <c r="X229" t="s">
        <v>933</v>
      </c>
      <c r="Y229" t="s">
        <v>934</v>
      </c>
      <c r="Z229">
        <v>3.5</v>
      </c>
      <c r="AA229" t="s">
        <v>935</v>
      </c>
      <c r="AB229">
        <v>1.4</v>
      </c>
      <c r="AC229" t="s">
        <v>69</v>
      </c>
      <c r="AD229">
        <v>200</v>
      </c>
      <c r="AE229">
        <v>70</v>
      </c>
      <c r="AF229" t="s">
        <v>81</v>
      </c>
      <c r="AK229">
        <v>7325995000</v>
      </c>
      <c r="AN229">
        <v>4.49</v>
      </c>
      <c r="AO229">
        <v>3.7</v>
      </c>
      <c r="AP229">
        <v>38803</v>
      </c>
      <c r="AQ229">
        <v>3.94</v>
      </c>
      <c r="AR229">
        <v>3.15</v>
      </c>
    </row>
    <row r="230" spans="1:44">
      <c r="A230" t="s">
        <v>54</v>
      </c>
      <c r="B230">
        <v>54539</v>
      </c>
      <c r="C230">
        <v>54539</v>
      </c>
      <c r="D230" t="s">
        <v>121</v>
      </c>
      <c r="E230" t="s">
        <v>936</v>
      </c>
      <c r="F230" s="1">
        <v>8.7899999999999991</v>
      </c>
      <c r="H230" s="1">
        <v>7.64</v>
      </c>
      <c r="K230" t="s">
        <v>191</v>
      </c>
      <c r="L230">
        <v>2.97</v>
      </c>
      <c r="P230" t="s">
        <v>58</v>
      </c>
      <c r="Q230">
        <v>4</v>
      </c>
      <c r="R230" s="42">
        <v>42879</v>
      </c>
      <c r="S230">
        <v>8</v>
      </c>
      <c r="T230" t="s">
        <v>277</v>
      </c>
      <c r="U230" t="s">
        <v>937</v>
      </c>
      <c r="V230" t="s">
        <v>87</v>
      </c>
      <c r="X230" t="s">
        <v>938</v>
      </c>
      <c r="Y230" t="s">
        <v>939</v>
      </c>
      <c r="Z230">
        <v>2.4</v>
      </c>
      <c r="AA230" t="s">
        <v>940</v>
      </c>
      <c r="AB230">
        <v>3.2</v>
      </c>
      <c r="AC230" t="s">
        <v>64</v>
      </c>
      <c r="AD230">
        <v>200</v>
      </c>
      <c r="AE230">
        <v>70</v>
      </c>
      <c r="AF230" t="s">
        <v>81</v>
      </c>
      <c r="AK230">
        <v>7325995000</v>
      </c>
      <c r="AN230">
        <v>1.18</v>
      </c>
      <c r="AO230">
        <v>0.95</v>
      </c>
      <c r="AP230">
        <v>38581</v>
      </c>
      <c r="AQ230">
        <v>1.1200000000000001</v>
      </c>
      <c r="AR230">
        <v>0.9</v>
      </c>
    </row>
    <row r="231" spans="1:44">
      <c r="A231" t="s">
        <v>54</v>
      </c>
      <c r="B231">
        <v>54538</v>
      </c>
      <c r="C231">
        <v>65976</v>
      </c>
      <c r="D231" t="s">
        <v>69</v>
      </c>
      <c r="E231" t="s">
        <v>941</v>
      </c>
      <c r="F231" s="1">
        <v>4.8</v>
      </c>
      <c r="H231" s="1">
        <v>4.17</v>
      </c>
      <c r="K231" t="s">
        <v>179</v>
      </c>
      <c r="L231">
        <v>1.85</v>
      </c>
      <c r="P231" t="s">
        <v>58</v>
      </c>
      <c r="Q231">
        <v>4</v>
      </c>
      <c r="R231" s="42">
        <v>42879</v>
      </c>
      <c r="S231">
        <v>8</v>
      </c>
      <c r="U231" t="s">
        <v>942</v>
      </c>
      <c r="V231" t="s">
        <v>87</v>
      </c>
      <c r="X231" t="s">
        <v>943</v>
      </c>
      <c r="Y231" t="s">
        <v>944</v>
      </c>
      <c r="Z231">
        <v>2.4</v>
      </c>
      <c r="AA231" t="s">
        <v>183</v>
      </c>
      <c r="AC231" t="s">
        <v>64</v>
      </c>
      <c r="AD231">
        <v>100</v>
      </c>
      <c r="AE231">
        <v>56</v>
      </c>
      <c r="AF231" t="s">
        <v>81</v>
      </c>
      <c r="AK231">
        <v>7325995000</v>
      </c>
      <c r="AN231">
        <v>2.0299999999999998</v>
      </c>
      <c r="AO231">
        <v>1.66</v>
      </c>
      <c r="AP231">
        <v>38677</v>
      </c>
      <c r="AQ231">
        <v>1.84</v>
      </c>
      <c r="AR231">
        <v>1.47</v>
      </c>
    </row>
    <row r="232" spans="1:44">
      <c r="A232" t="s">
        <v>54</v>
      </c>
      <c r="B232">
        <v>600364</v>
      </c>
      <c r="C232">
        <v>600364</v>
      </c>
      <c r="D232" t="s">
        <v>121</v>
      </c>
      <c r="E232" t="s">
        <v>945</v>
      </c>
      <c r="F232" s="1">
        <v>15.23</v>
      </c>
      <c r="H232" s="1">
        <v>13.24</v>
      </c>
      <c r="K232" t="s">
        <v>179</v>
      </c>
      <c r="L232">
        <v>4.63</v>
      </c>
      <c r="P232" t="s">
        <v>58</v>
      </c>
      <c r="Q232">
        <v>4</v>
      </c>
      <c r="R232" s="42">
        <v>42879</v>
      </c>
      <c r="S232">
        <v>8</v>
      </c>
      <c r="V232" t="s">
        <v>946</v>
      </c>
      <c r="X232" t="s">
        <v>947</v>
      </c>
      <c r="Y232" t="s">
        <v>948</v>
      </c>
      <c r="Z232">
        <v>5.08</v>
      </c>
      <c r="AA232" t="s">
        <v>183</v>
      </c>
      <c r="AC232" t="s">
        <v>64</v>
      </c>
      <c r="AD232">
        <v>100</v>
      </c>
      <c r="AE232">
        <v>5</v>
      </c>
      <c r="AF232" t="s">
        <v>949</v>
      </c>
      <c r="AK232">
        <v>8413919080</v>
      </c>
      <c r="AM232">
        <v>16.77</v>
      </c>
      <c r="AN232">
        <v>21.97</v>
      </c>
      <c r="AO232">
        <v>17.489999999999998</v>
      </c>
      <c r="AP232">
        <v>39814</v>
      </c>
      <c r="AQ232">
        <v>25.8</v>
      </c>
      <c r="AR232">
        <v>20.916400000000003</v>
      </c>
    </row>
    <row r="233" spans="1:44">
      <c r="A233" t="s">
        <v>54</v>
      </c>
      <c r="B233">
        <v>62316</v>
      </c>
      <c r="C233" t="s">
        <v>510</v>
      </c>
      <c r="D233" t="s">
        <v>69</v>
      </c>
      <c r="E233" t="s">
        <v>203</v>
      </c>
      <c r="F233" s="1">
        <v>1.77</v>
      </c>
      <c r="H233" s="1">
        <v>1.54</v>
      </c>
      <c r="K233" t="s">
        <v>57</v>
      </c>
      <c r="L233">
        <v>-0.05</v>
      </c>
      <c r="N233">
        <f>IF(L233&lt;0,ROUND(G233+3.46*ABS(L233),2),F233)</f>
        <v>0.17</v>
      </c>
      <c r="O233">
        <f>IF(L233&lt;0,ROUND(I233+3.46*ABS(L233),2),H233)</f>
        <v>0.17</v>
      </c>
      <c r="P233" t="s">
        <v>58</v>
      </c>
      <c r="Q233">
        <v>3</v>
      </c>
      <c r="R233" s="42">
        <v>42879</v>
      </c>
      <c r="S233">
        <v>8</v>
      </c>
      <c r="U233">
        <v>0.16</v>
      </c>
      <c r="V233" t="str">
        <f>IF(LEFT(E233,3)="SLV","Jerry Floyd", "Dave Jones")</f>
        <v>Jerry Floyd</v>
      </c>
      <c r="X233" t="s">
        <v>950</v>
      </c>
      <c r="Y233" t="s">
        <v>205</v>
      </c>
      <c r="Z233">
        <v>1</v>
      </c>
      <c r="AA233" t="s">
        <v>481</v>
      </c>
      <c r="AB233">
        <v>1</v>
      </c>
      <c r="AC233" t="s">
        <v>64</v>
      </c>
      <c r="AD233">
        <v>1000</v>
      </c>
      <c r="AE233">
        <v>5</v>
      </c>
      <c r="AF233" t="s">
        <v>65</v>
      </c>
      <c r="AG233">
        <v>32552</v>
      </c>
      <c r="AH233" t="s">
        <v>70</v>
      </c>
      <c r="AK233">
        <v>8413919080</v>
      </c>
      <c r="AM233">
        <v>5.52</v>
      </c>
      <c r="AN233">
        <v>6.87</v>
      </c>
      <c r="AO233">
        <v>5.67</v>
      </c>
      <c r="AP233">
        <v>39814</v>
      </c>
      <c r="AQ233">
        <v>8.4600000000000009</v>
      </c>
      <c r="AR233">
        <v>7.0987999999999998</v>
      </c>
    </row>
    <row r="234" spans="1:44">
      <c r="A234" t="s">
        <v>54</v>
      </c>
      <c r="B234">
        <v>302343</v>
      </c>
      <c r="C234">
        <v>302343</v>
      </c>
      <c r="D234" t="s">
        <v>121</v>
      </c>
      <c r="E234" t="s">
        <v>951</v>
      </c>
      <c r="F234" s="1">
        <v>60.96</v>
      </c>
      <c r="H234" s="1">
        <v>53.01</v>
      </c>
      <c r="K234" t="s">
        <v>276</v>
      </c>
      <c r="L234">
        <v>3.0649999999999999</v>
      </c>
      <c r="P234" t="s">
        <v>58</v>
      </c>
      <c r="Q234">
        <v>4</v>
      </c>
      <c r="R234" s="42">
        <v>42879</v>
      </c>
      <c r="S234">
        <v>7</v>
      </c>
      <c r="U234">
        <v>4.3</v>
      </c>
      <c r="V234" t="str">
        <f>IF(LEFT(E234,3)="SLV","Harmony Romo", "Jerry Floyd")</f>
        <v>Jerry Floyd</v>
      </c>
      <c r="X234" t="s">
        <v>952</v>
      </c>
      <c r="Y234" t="s">
        <v>953</v>
      </c>
      <c r="AC234" t="s">
        <v>69</v>
      </c>
      <c r="AD234">
        <v>100</v>
      </c>
      <c r="AE234">
        <v>6</v>
      </c>
      <c r="AF234" t="s">
        <v>65</v>
      </c>
      <c r="AK234">
        <v>8413919080</v>
      </c>
      <c r="AM234">
        <v>3.79</v>
      </c>
      <c r="AN234">
        <v>4.7300000000000004</v>
      </c>
      <c r="AO234">
        <v>3.88</v>
      </c>
      <c r="AP234">
        <v>40087</v>
      </c>
      <c r="AQ234">
        <v>5.26</v>
      </c>
      <c r="AR234">
        <v>4.4000000000000004</v>
      </c>
    </row>
    <row r="235" spans="1:44">
      <c r="A235" t="s">
        <v>54</v>
      </c>
      <c r="B235">
        <v>302365</v>
      </c>
      <c r="C235">
        <v>302292</v>
      </c>
      <c r="D235" t="s">
        <v>69</v>
      </c>
      <c r="E235" t="s">
        <v>954</v>
      </c>
      <c r="F235" s="1">
        <v>7.08</v>
      </c>
      <c r="H235" s="1">
        <v>6.16</v>
      </c>
      <c r="K235" t="s">
        <v>276</v>
      </c>
      <c r="L235">
        <v>6.5000000000000002E-2</v>
      </c>
      <c r="P235" t="s">
        <v>58</v>
      </c>
      <c r="Q235">
        <v>4</v>
      </c>
      <c r="R235" s="42">
        <v>42879</v>
      </c>
      <c r="S235">
        <v>7</v>
      </c>
      <c r="U235">
        <v>1.51</v>
      </c>
      <c r="V235" t="s">
        <v>186</v>
      </c>
      <c r="X235" t="s">
        <v>955</v>
      </c>
      <c r="Y235" t="s">
        <v>956</v>
      </c>
      <c r="AD235">
        <v>100</v>
      </c>
      <c r="AE235">
        <v>105</v>
      </c>
      <c r="AF235" t="s">
        <v>65</v>
      </c>
      <c r="AK235">
        <v>8413919080</v>
      </c>
      <c r="AN235">
        <v>5.76</v>
      </c>
      <c r="AO235">
        <v>4.59</v>
      </c>
      <c r="AQ235">
        <v>5.17</v>
      </c>
      <c r="AR235">
        <v>4</v>
      </c>
    </row>
    <row r="236" spans="1:44">
      <c r="A236" t="s">
        <v>54</v>
      </c>
      <c r="B236">
        <v>63341</v>
      </c>
      <c r="C236">
        <v>63340</v>
      </c>
      <c r="D236" t="s">
        <v>64</v>
      </c>
      <c r="E236" t="s">
        <v>618</v>
      </c>
      <c r="F236" s="1">
        <v>6.77</v>
      </c>
      <c r="H236" s="1">
        <v>5.89</v>
      </c>
      <c r="K236" t="s">
        <v>658</v>
      </c>
      <c r="L236">
        <v>9.4E-2</v>
      </c>
      <c r="P236" t="s">
        <v>58</v>
      </c>
      <c r="Q236">
        <v>4</v>
      </c>
      <c r="R236" s="42">
        <v>42879</v>
      </c>
      <c r="S236">
        <v>7</v>
      </c>
      <c r="V236" t="s">
        <v>186</v>
      </c>
      <c r="X236" t="s">
        <v>957</v>
      </c>
      <c r="Y236" t="s">
        <v>958</v>
      </c>
      <c r="Z236">
        <v>7.6</v>
      </c>
      <c r="AA236" t="s">
        <v>959</v>
      </c>
      <c r="AB236">
        <v>1</v>
      </c>
      <c r="AC236" t="s">
        <v>64</v>
      </c>
      <c r="AD236">
        <v>50</v>
      </c>
      <c r="AE236">
        <v>84</v>
      </c>
      <c r="AF236" t="s">
        <v>65</v>
      </c>
      <c r="AK236">
        <v>8413919080</v>
      </c>
      <c r="AN236">
        <v>16.95</v>
      </c>
      <c r="AO236">
        <v>14.24</v>
      </c>
      <c r="AQ236">
        <v>14.18</v>
      </c>
      <c r="AR236">
        <v>11.47</v>
      </c>
    </row>
    <row r="237" spans="1:44">
      <c r="A237" t="s">
        <v>54</v>
      </c>
      <c r="B237">
        <v>63346</v>
      </c>
      <c r="C237">
        <v>63340</v>
      </c>
      <c r="D237" t="s">
        <v>64</v>
      </c>
      <c r="E237" t="s">
        <v>618</v>
      </c>
      <c r="F237" s="1">
        <v>17.149999999999999</v>
      </c>
      <c r="H237" s="1">
        <v>14.91</v>
      </c>
      <c r="K237" t="s">
        <v>658</v>
      </c>
      <c r="L237">
        <v>0.59</v>
      </c>
      <c r="P237" t="s">
        <v>58</v>
      </c>
      <c r="Q237">
        <v>4</v>
      </c>
      <c r="R237" s="42">
        <v>42879</v>
      </c>
      <c r="S237">
        <v>7</v>
      </c>
      <c r="V237" t="s">
        <v>186</v>
      </c>
      <c r="X237" t="s">
        <v>960</v>
      </c>
      <c r="Y237" t="s">
        <v>958</v>
      </c>
      <c r="Z237">
        <v>7.6</v>
      </c>
      <c r="AA237" t="s">
        <v>961</v>
      </c>
      <c r="AB237">
        <v>1</v>
      </c>
      <c r="AC237" t="s">
        <v>64</v>
      </c>
      <c r="AD237">
        <v>50</v>
      </c>
      <c r="AE237">
        <v>84</v>
      </c>
      <c r="AF237" t="s">
        <v>65</v>
      </c>
      <c r="AK237">
        <v>8413919080</v>
      </c>
      <c r="AN237">
        <v>12.89</v>
      </c>
      <c r="AO237">
        <v>11.13</v>
      </c>
      <c r="AQ237">
        <v>9.98</v>
      </c>
      <c r="AR237">
        <v>8.2200000000000006</v>
      </c>
    </row>
    <row r="238" spans="1:44">
      <c r="A238" t="s">
        <v>54</v>
      </c>
      <c r="B238">
        <v>68028</v>
      </c>
      <c r="C238" t="s">
        <v>281</v>
      </c>
      <c r="D238" t="s">
        <v>69</v>
      </c>
      <c r="E238" t="s">
        <v>203</v>
      </c>
      <c r="F238" s="1">
        <v>1.67</v>
      </c>
      <c r="H238" s="1">
        <v>1.45</v>
      </c>
      <c r="K238" t="s">
        <v>658</v>
      </c>
      <c r="L238">
        <v>4.4999999999999998E-2</v>
      </c>
      <c r="P238" t="s">
        <v>58</v>
      </c>
      <c r="Q238">
        <v>4</v>
      </c>
      <c r="R238" s="42">
        <v>40057</v>
      </c>
      <c r="S238">
        <v>7</v>
      </c>
      <c r="U238">
        <v>0.26300000000000001</v>
      </c>
      <c r="V238" t="str">
        <f>IF(LEFT(E238,3)="SLV","Harmony Romo", "Jerry Floyd")</f>
        <v>Harmony Romo</v>
      </c>
      <c r="X238" t="s">
        <v>962</v>
      </c>
      <c r="Y238" t="s">
        <v>205</v>
      </c>
      <c r="Z238">
        <v>1</v>
      </c>
      <c r="AA238" t="s">
        <v>963</v>
      </c>
      <c r="AB238">
        <v>1</v>
      </c>
      <c r="AC238" t="s">
        <v>64</v>
      </c>
      <c r="AD238">
        <v>500</v>
      </c>
      <c r="AE238">
        <v>77</v>
      </c>
      <c r="AF238" t="s">
        <v>65</v>
      </c>
      <c r="AK238">
        <v>8483903000</v>
      </c>
      <c r="AM238">
        <v>3.74</v>
      </c>
      <c r="AN238">
        <v>4.67</v>
      </c>
      <c r="AO238">
        <v>3.83</v>
      </c>
      <c r="AP238">
        <v>40087</v>
      </c>
      <c r="AQ238">
        <v>5.17</v>
      </c>
      <c r="AR238">
        <v>4.33</v>
      </c>
    </row>
    <row r="239" spans="1:44">
      <c r="A239" t="s">
        <v>54</v>
      </c>
      <c r="B239">
        <v>48203</v>
      </c>
      <c r="C239">
        <v>48203</v>
      </c>
      <c r="D239" t="s">
        <v>121</v>
      </c>
      <c r="E239" t="s">
        <v>964</v>
      </c>
      <c r="F239" s="1">
        <v>10.11</v>
      </c>
      <c r="H239" s="1">
        <v>8.7899999999999991</v>
      </c>
      <c r="K239" t="s">
        <v>57</v>
      </c>
      <c r="L239">
        <v>0.34</v>
      </c>
      <c r="O239">
        <v>8.39</v>
      </c>
      <c r="P239" t="s">
        <v>58</v>
      </c>
      <c r="Q239">
        <v>3</v>
      </c>
      <c r="R239" s="42">
        <v>42676</v>
      </c>
      <c r="S239">
        <v>7</v>
      </c>
      <c r="U239" t="s">
        <v>965</v>
      </c>
      <c r="V239" t="s">
        <v>87</v>
      </c>
      <c r="X239" t="s">
        <v>966</v>
      </c>
      <c r="Y239" t="s">
        <v>967</v>
      </c>
      <c r="Z239">
        <v>2</v>
      </c>
      <c r="AA239" t="s">
        <v>968</v>
      </c>
      <c r="AB239">
        <v>1</v>
      </c>
      <c r="AC239" t="s">
        <v>64</v>
      </c>
      <c r="AD239">
        <v>100</v>
      </c>
      <c r="AE239">
        <v>77</v>
      </c>
      <c r="AF239" t="s">
        <v>65</v>
      </c>
      <c r="AK239">
        <v>8483308040</v>
      </c>
      <c r="AN239">
        <v>5.05</v>
      </c>
      <c r="AO239">
        <v>4.26</v>
      </c>
      <c r="AQ239">
        <v>4.55</v>
      </c>
      <c r="AR239">
        <v>3.76</v>
      </c>
    </row>
    <row r="240" spans="1:44">
      <c r="A240" t="s">
        <v>54</v>
      </c>
      <c r="B240">
        <v>48356</v>
      </c>
      <c r="C240">
        <v>48356</v>
      </c>
      <c r="D240" t="s">
        <v>121</v>
      </c>
      <c r="E240" t="s">
        <v>969</v>
      </c>
      <c r="F240" s="1">
        <v>24.94</v>
      </c>
      <c r="H240" s="1">
        <v>21.69</v>
      </c>
      <c r="K240" t="s">
        <v>57</v>
      </c>
      <c r="L240">
        <v>1.76</v>
      </c>
      <c r="O240">
        <f>IF(L240&lt;0,ROUND(I240+3.46*ABS(L240),2),H240)</f>
        <v>21.69</v>
      </c>
      <c r="P240" t="s">
        <v>58</v>
      </c>
      <c r="Q240">
        <v>3</v>
      </c>
      <c r="R240" s="42">
        <v>42879</v>
      </c>
      <c r="S240">
        <v>7</v>
      </c>
      <c r="U240" t="s">
        <v>904</v>
      </c>
      <c r="V240" t="s">
        <v>87</v>
      </c>
      <c r="X240" t="s">
        <v>970</v>
      </c>
      <c r="Y240" t="s">
        <v>971</v>
      </c>
      <c r="Z240">
        <v>3.25</v>
      </c>
      <c r="AA240" t="s">
        <v>972</v>
      </c>
      <c r="AB240">
        <v>1.7</v>
      </c>
      <c r="AC240" t="s">
        <v>64</v>
      </c>
      <c r="AD240">
        <v>100</v>
      </c>
      <c r="AE240">
        <v>105</v>
      </c>
      <c r="AF240" t="s">
        <v>65</v>
      </c>
      <c r="AK240">
        <v>8421990080</v>
      </c>
      <c r="AN240">
        <v>1.88</v>
      </c>
      <c r="AO240">
        <v>1.51</v>
      </c>
      <c r="AP240">
        <v>38761</v>
      </c>
      <c r="AQ240">
        <v>1.84</v>
      </c>
      <c r="AR240">
        <v>1.47</v>
      </c>
    </row>
    <row r="241" spans="1:44">
      <c r="A241" t="s">
        <v>54</v>
      </c>
      <c r="B241">
        <v>57937</v>
      </c>
      <c r="C241" t="s">
        <v>281</v>
      </c>
      <c r="D241" t="s">
        <v>69</v>
      </c>
      <c r="E241" t="s">
        <v>203</v>
      </c>
      <c r="F241" s="1">
        <v>2.5</v>
      </c>
      <c r="H241" s="1">
        <v>2.17</v>
      </c>
      <c r="K241" t="s">
        <v>57</v>
      </c>
      <c r="L241">
        <v>0.04</v>
      </c>
      <c r="O241">
        <v>2.04</v>
      </c>
      <c r="P241" t="s">
        <v>58</v>
      </c>
      <c r="Q241">
        <v>3</v>
      </c>
      <c r="R241" s="42">
        <v>42879</v>
      </c>
      <c r="S241">
        <v>7</v>
      </c>
      <c r="U241" t="s">
        <v>973</v>
      </c>
      <c r="V241" t="s">
        <v>186</v>
      </c>
      <c r="X241" t="s">
        <v>974</v>
      </c>
      <c r="Y241" t="s">
        <v>205</v>
      </c>
      <c r="Z241">
        <v>1</v>
      </c>
      <c r="AA241" t="s">
        <v>284</v>
      </c>
      <c r="AB241">
        <v>1</v>
      </c>
      <c r="AC241" t="s">
        <v>64</v>
      </c>
      <c r="AD241">
        <v>1000</v>
      </c>
      <c r="AE241">
        <v>77</v>
      </c>
      <c r="AF241" t="s">
        <v>65</v>
      </c>
      <c r="AK241">
        <v>8483903000</v>
      </c>
      <c r="AM241">
        <v>2.2200000000000002</v>
      </c>
      <c r="AN241">
        <v>2.79</v>
      </c>
      <c r="AO241">
        <v>2.29</v>
      </c>
      <c r="AP241">
        <v>39814</v>
      </c>
      <c r="AQ241">
        <v>3.04</v>
      </c>
      <c r="AR241">
        <v>2.5752000000000002</v>
      </c>
    </row>
    <row r="242" spans="1:44">
      <c r="A242" t="s">
        <v>54</v>
      </c>
      <c r="B242">
        <v>57980</v>
      </c>
      <c r="C242" t="s">
        <v>379</v>
      </c>
      <c r="D242" t="s">
        <v>69</v>
      </c>
      <c r="E242" t="s">
        <v>203</v>
      </c>
      <c r="F242" s="1">
        <v>5.89</v>
      </c>
      <c r="H242" s="1">
        <v>5.12</v>
      </c>
      <c r="K242" t="s">
        <v>57</v>
      </c>
      <c r="L242">
        <v>0.17</v>
      </c>
      <c r="O242">
        <v>4.87</v>
      </c>
      <c r="P242" t="s">
        <v>58</v>
      </c>
      <c r="Q242">
        <v>3</v>
      </c>
      <c r="R242" s="42">
        <v>42879</v>
      </c>
      <c r="S242">
        <v>7</v>
      </c>
      <c r="U242" t="s">
        <v>668</v>
      </c>
      <c r="V242" t="s">
        <v>186</v>
      </c>
      <c r="X242" t="s">
        <v>975</v>
      </c>
      <c r="Y242" t="s">
        <v>205</v>
      </c>
      <c r="Z242">
        <v>1</v>
      </c>
      <c r="AA242" t="s">
        <v>342</v>
      </c>
      <c r="AB242">
        <v>1</v>
      </c>
      <c r="AC242" t="s">
        <v>64</v>
      </c>
      <c r="AD242">
        <v>300</v>
      </c>
      <c r="AE242">
        <v>77</v>
      </c>
      <c r="AF242" t="s">
        <v>65</v>
      </c>
      <c r="AK242">
        <v>8483903000</v>
      </c>
      <c r="AM242">
        <v>17.79</v>
      </c>
      <c r="AN242">
        <v>22.62</v>
      </c>
      <c r="AO242">
        <v>18.690000000000001</v>
      </c>
      <c r="AP242">
        <v>39814</v>
      </c>
      <c r="AQ242">
        <v>26.88</v>
      </c>
      <c r="AR242">
        <v>23.082799999999999</v>
      </c>
    </row>
    <row r="243" spans="1:44">
      <c r="A243" t="s">
        <v>54</v>
      </c>
      <c r="B243">
        <v>57981</v>
      </c>
      <c r="C243" t="s">
        <v>379</v>
      </c>
      <c r="D243" t="s">
        <v>69</v>
      </c>
      <c r="E243" t="s">
        <v>203</v>
      </c>
      <c r="F243" s="1">
        <v>5.9</v>
      </c>
      <c r="H243" s="1">
        <v>5.13</v>
      </c>
      <c r="K243" t="s">
        <v>57</v>
      </c>
      <c r="L243">
        <v>0.23</v>
      </c>
      <c r="O243">
        <v>5.13</v>
      </c>
      <c r="P243" t="s">
        <v>58</v>
      </c>
      <c r="Q243">
        <v>3</v>
      </c>
      <c r="R243" s="42">
        <v>42879</v>
      </c>
      <c r="S243">
        <v>7</v>
      </c>
      <c r="U243" t="s">
        <v>668</v>
      </c>
      <c r="V243" t="s">
        <v>186</v>
      </c>
      <c r="X243" t="s">
        <v>976</v>
      </c>
      <c r="Y243" t="s">
        <v>341</v>
      </c>
      <c r="AD243">
        <v>1000</v>
      </c>
      <c r="AE243">
        <v>77</v>
      </c>
      <c r="AF243" t="s">
        <v>65</v>
      </c>
      <c r="AK243">
        <v>8483903000</v>
      </c>
      <c r="AN243">
        <v>4.83</v>
      </c>
      <c r="AO243">
        <v>4.07</v>
      </c>
      <c r="AQ243">
        <v>4.3499999999999996</v>
      </c>
      <c r="AR243">
        <v>3.59</v>
      </c>
    </row>
    <row r="244" spans="1:44">
      <c r="A244" t="s">
        <v>54</v>
      </c>
      <c r="B244">
        <v>60062</v>
      </c>
      <c r="C244">
        <v>60062</v>
      </c>
      <c r="D244" t="s">
        <v>69</v>
      </c>
      <c r="E244" t="s">
        <v>977</v>
      </c>
      <c r="F244" s="1">
        <v>32.590000000000003</v>
      </c>
      <c r="H244" s="1">
        <v>28.34</v>
      </c>
      <c r="K244" t="s">
        <v>57</v>
      </c>
      <c r="L244">
        <v>2.11</v>
      </c>
      <c r="O244">
        <f t="shared" ref="O244:O254" si="17">IF(L244&lt;0,ROUND(I244+3.46*ABS(L244),2),H244)</f>
        <v>28.34</v>
      </c>
      <c r="P244" t="s">
        <v>58</v>
      </c>
      <c r="Q244">
        <v>3</v>
      </c>
      <c r="R244" s="42">
        <v>42879</v>
      </c>
      <c r="S244">
        <v>7</v>
      </c>
      <c r="U244" t="s">
        <v>978</v>
      </c>
      <c r="V244" t="str">
        <f t="shared" ref="V244:V250" si="18">IF(LEFT(E244,3)="SLV","Harmony Romo", "Jerry Floyd")</f>
        <v>Jerry Floyd</v>
      </c>
      <c r="X244" t="s">
        <v>979</v>
      </c>
      <c r="Y244" t="s">
        <v>980</v>
      </c>
      <c r="Z244">
        <v>2.5</v>
      </c>
      <c r="AA244" t="s">
        <v>981</v>
      </c>
      <c r="AB244">
        <v>1</v>
      </c>
      <c r="AC244" t="s">
        <v>64</v>
      </c>
      <c r="AD244">
        <v>100</v>
      </c>
      <c r="AE244">
        <v>77</v>
      </c>
      <c r="AF244" t="s">
        <v>65</v>
      </c>
      <c r="AK244">
        <v>8413919080</v>
      </c>
      <c r="AM244">
        <v>2.0699999999999998</v>
      </c>
      <c r="AN244">
        <v>2.5499999999999998</v>
      </c>
      <c r="AO244">
        <v>2.1</v>
      </c>
      <c r="AP244">
        <v>39814</v>
      </c>
      <c r="AQ244">
        <v>2.64</v>
      </c>
      <c r="AR244">
        <v>2.2200000000000002</v>
      </c>
    </row>
    <row r="245" spans="1:44">
      <c r="A245" t="s">
        <v>54</v>
      </c>
      <c r="B245">
        <v>60653</v>
      </c>
      <c r="C245">
        <v>60653</v>
      </c>
      <c r="D245" t="s">
        <v>121</v>
      </c>
      <c r="E245" t="s">
        <v>982</v>
      </c>
      <c r="F245" s="1">
        <v>26.21</v>
      </c>
      <c r="H245" s="1">
        <v>22.79</v>
      </c>
      <c r="K245" t="s">
        <v>57</v>
      </c>
      <c r="L245">
        <v>1.25</v>
      </c>
      <c r="O245">
        <f t="shared" si="17"/>
        <v>22.79</v>
      </c>
      <c r="P245" t="s">
        <v>58</v>
      </c>
      <c r="Q245">
        <v>1</v>
      </c>
      <c r="R245" s="42">
        <v>42879</v>
      </c>
      <c r="S245">
        <v>7</v>
      </c>
      <c r="T245">
        <v>1.25</v>
      </c>
      <c r="V245" t="str">
        <f t="shared" si="18"/>
        <v>Jerry Floyd</v>
      </c>
      <c r="X245" t="s">
        <v>983</v>
      </c>
      <c r="Y245" t="s">
        <v>984</v>
      </c>
      <c r="Z245">
        <v>4.5</v>
      </c>
      <c r="AA245" t="s">
        <v>985</v>
      </c>
      <c r="AB245">
        <v>10</v>
      </c>
      <c r="AC245" t="s">
        <v>64</v>
      </c>
      <c r="AD245">
        <v>500</v>
      </c>
      <c r="AE245">
        <v>112</v>
      </c>
      <c r="AF245" t="s">
        <v>65</v>
      </c>
      <c r="AK245">
        <v>8413919080</v>
      </c>
      <c r="AN245">
        <v>22.33</v>
      </c>
      <c r="AO245">
        <v>18.36</v>
      </c>
      <c r="AQ245">
        <v>19.11</v>
      </c>
      <c r="AR245">
        <v>15.14</v>
      </c>
    </row>
    <row r="246" spans="1:44">
      <c r="A246" t="s">
        <v>54</v>
      </c>
      <c r="B246">
        <v>60822</v>
      </c>
      <c r="C246">
        <v>48661</v>
      </c>
      <c r="D246" t="s">
        <v>69</v>
      </c>
      <c r="E246" t="s">
        <v>203</v>
      </c>
      <c r="F246" s="1">
        <v>1.38</v>
      </c>
      <c r="H246" s="1">
        <v>1.2</v>
      </c>
      <c r="K246" t="s">
        <v>57</v>
      </c>
      <c r="L246">
        <v>0.01</v>
      </c>
      <c r="O246">
        <f t="shared" si="17"/>
        <v>1.2</v>
      </c>
      <c r="P246" t="s">
        <v>58</v>
      </c>
      <c r="Q246">
        <v>3</v>
      </c>
      <c r="R246" s="42">
        <v>42879</v>
      </c>
      <c r="S246">
        <v>7</v>
      </c>
      <c r="U246">
        <v>4.4999999999999998E-2</v>
      </c>
      <c r="V246" t="str">
        <f t="shared" si="18"/>
        <v>Harmony Romo</v>
      </c>
      <c r="X246" t="s">
        <v>986</v>
      </c>
      <c r="Y246" t="s">
        <v>205</v>
      </c>
      <c r="Z246">
        <v>1</v>
      </c>
      <c r="AA246" t="s">
        <v>725</v>
      </c>
      <c r="AB246">
        <v>1</v>
      </c>
      <c r="AC246" t="s">
        <v>64</v>
      </c>
      <c r="AD246">
        <v>500</v>
      </c>
      <c r="AE246">
        <v>77</v>
      </c>
      <c r="AF246" t="s">
        <v>65</v>
      </c>
      <c r="AK246">
        <v>8483903000</v>
      </c>
      <c r="AM246">
        <v>1.63</v>
      </c>
      <c r="AN246">
        <v>1.99</v>
      </c>
      <c r="AO246">
        <v>1.63</v>
      </c>
      <c r="AP246">
        <v>39814</v>
      </c>
      <c r="AQ246">
        <v>1.94</v>
      </c>
      <c r="AR246">
        <v>1.6146</v>
      </c>
    </row>
    <row r="247" spans="1:44">
      <c r="A247" t="s">
        <v>54</v>
      </c>
      <c r="B247">
        <v>60826</v>
      </c>
      <c r="C247" t="s">
        <v>202</v>
      </c>
      <c r="D247" t="s">
        <v>69</v>
      </c>
      <c r="E247" t="s">
        <v>203</v>
      </c>
      <c r="F247" s="1">
        <v>1.94</v>
      </c>
      <c r="H247" s="1">
        <v>1.69</v>
      </c>
      <c r="K247" t="s">
        <v>57</v>
      </c>
      <c r="L247">
        <v>2.5000000000000001E-2</v>
      </c>
      <c r="O247">
        <f t="shared" si="17"/>
        <v>1.69</v>
      </c>
      <c r="P247" t="s">
        <v>58</v>
      </c>
      <c r="Q247">
        <v>3</v>
      </c>
      <c r="R247" s="42">
        <v>42879</v>
      </c>
      <c r="S247">
        <v>7</v>
      </c>
      <c r="U247">
        <v>8.5999999999999993E-2</v>
      </c>
      <c r="V247" t="str">
        <f t="shared" si="18"/>
        <v>Harmony Romo</v>
      </c>
      <c r="X247" t="s">
        <v>987</v>
      </c>
      <c r="Y247" t="s">
        <v>205</v>
      </c>
      <c r="Z247">
        <v>1</v>
      </c>
      <c r="AA247" t="s">
        <v>727</v>
      </c>
      <c r="AB247">
        <v>1</v>
      </c>
      <c r="AC247" t="s">
        <v>64</v>
      </c>
      <c r="AD247">
        <v>2000</v>
      </c>
      <c r="AE247">
        <v>77</v>
      </c>
      <c r="AF247" t="s">
        <v>65</v>
      </c>
      <c r="AK247">
        <v>8483903000</v>
      </c>
      <c r="AN247">
        <v>42.97</v>
      </c>
      <c r="AO247">
        <v>37.67</v>
      </c>
      <c r="AQ247">
        <v>30.72</v>
      </c>
      <c r="AR247">
        <v>25.42</v>
      </c>
    </row>
    <row r="248" spans="1:44">
      <c r="A248" t="s">
        <v>54</v>
      </c>
      <c r="B248">
        <v>61635</v>
      </c>
      <c r="C248" t="s">
        <v>202</v>
      </c>
      <c r="D248" t="s">
        <v>69</v>
      </c>
      <c r="E248" t="s">
        <v>203</v>
      </c>
      <c r="F248" s="1">
        <v>1.2</v>
      </c>
      <c r="H248" s="1">
        <v>1.04</v>
      </c>
      <c r="K248" t="s">
        <v>57</v>
      </c>
      <c r="L248">
        <v>8.0000000000000002E-3</v>
      </c>
      <c r="O248">
        <f t="shared" si="17"/>
        <v>1.04</v>
      </c>
      <c r="P248" t="s">
        <v>58</v>
      </c>
      <c r="Q248">
        <v>3</v>
      </c>
      <c r="R248" s="42">
        <v>42879</v>
      </c>
      <c r="S248">
        <v>7</v>
      </c>
      <c r="U248" t="s">
        <v>988</v>
      </c>
      <c r="V248" t="str">
        <f t="shared" si="18"/>
        <v>Harmony Romo</v>
      </c>
      <c r="X248" t="s">
        <v>989</v>
      </c>
      <c r="Y248" t="s">
        <v>205</v>
      </c>
      <c r="Z248">
        <v>1</v>
      </c>
      <c r="AA248" t="s">
        <v>723</v>
      </c>
      <c r="AB248">
        <v>1</v>
      </c>
      <c r="AC248" t="s">
        <v>64</v>
      </c>
      <c r="AD248">
        <v>1000</v>
      </c>
      <c r="AE248">
        <v>77</v>
      </c>
      <c r="AF248" t="s">
        <v>65</v>
      </c>
      <c r="AK248">
        <v>8483903000</v>
      </c>
      <c r="AN248">
        <v>3.78</v>
      </c>
      <c r="AO248">
        <v>3.17</v>
      </c>
      <c r="AQ248">
        <v>3.5</v>
      </c>
      <c r="AR248">
        <v>2.89</v>
      </c>
    </row>
    <row r="249" spans="1:44">
      <c r="A249" t="s">
        <v>54</v>
      </c>
      <c r="B249">
        <v>61901</v>
      </c>
      <c r="C249">
        <v>61901</v>
      </c>
      <c r="D249" t="s">
        <v>69</v>
      </c>
      <c r="E249" t="s">
        <v>203</v>
      </c>
      <c r="F249" s="1">
        <v>2.09</v>
      </c>
      <c r="H249" s="1">
        <v>1.82</v>
      </c>
      <c r="K249" t="s">
        <v>57</v>
      </c>
      <c r="L249">
        <v>3.5000000000000003E-2</v>
      </c>
      <c r="O249">
        <f t="shared" si="17"/>
        <v>1.82</v>
      </c>
      <c r="P249" t="s">
        <v>58</v>
      </c>
      <c r="Q249">
        <v>3</v>
      </c>
      <c r="R249" s="42">
        <v>42879</v>
      </c>
      <c r="S249">
        <v>7</v>
      </c>
      <c r="U249" t="s">
        <v>990</v>
      </c>
      <c r="V249" t="str">
        <f t="shared" si="18"/>
        <v>Harmony Romo</v>
      </c>
      <c r="X249" t="s">
        <v>991</v>
      </c>
      <c r="Y249" t="s">
        <v>205</v>
      </c>
      <c r="AD249">
        <v>500</v>
      </c>
      <c r="AE249">
        <v>77</v>
      </c>
      <c r="AF249" t="s">
        <v>65</v>
      </c>
      <c r="AK249">
        <v>8483903000</v>
      </c>
      <c r="AN249">
        <v>7.75</v>
      </c>
      <c r="AO249">
        <v>6.56</v>
      </c>
      <c r="AQ249">
        <v>6.44</v>
      </c>
      <c r="AR249">
        <v>5.25</v>
      </c>
    </row>
    <row r="250" spans="1:44">
      <c r="A250" t="s">
        <v>54</v>
      </c>
      <c r="B250">
        <v>62035</v>
      </c>
      <c r="C250">
        <v>48661</v>
      </c>
      <c r="D250" t="s">
        <v>69</v>
      </c>
      <c r="E250" t="s">
        <v>203</v>
      </c>
      <c r="F250" s="1">
        <v>2.33</v>
      </c>
      <c r="H250" s="1">
        <v>2.0299999999999998</v>
      </c>
      <c r="K250" t="s">
        <v>57</v>
      </c>
      <c r="L250">
        <v>1.9E-2</v>
      </c>
      <c r="O250">
        <f t="shared" si="17"/>
        <v>2.0299999999999998</v>
      </c>
      <c r="P250" t="s">
        <v>58</v>
      </c>
      <c r="Q250">
        <v>3</v>
      </c>
      <c r="R250" s="42">
        <v>42879</v>
      </c>
      <c r="S250">
        <v>7</v>
      </c>
      <c r="U250">
        <v>5.5E-2</v>
      </c>
      <c r="V250" t="str">
        <f t="shared" si="18"/>
        <v>Harmony Romo</v>
      </c>
      <c r="X250" t="s">
        <v>992</v>
      </c>
      <c r="Y250" t="s">
        <v>205</v>
      </c>
      <c r="AC250" t="s">
        <v>64</v>
      </c>
      <c r="AD250">
        <v>2000</v>
      </c>
      <c r="AE250">
        <v>77</v>
      </c>
      <c r="AF250" t="s">
        <v>65</v>
      </c>
      <c r="AK250">
        <v>8483903000</v>
      </c>
      <c r="AN250">
        <v>11.38</v>
      </c>
      <c r="AO250">
        <v>8.93</v>
      </c>
      <c r="AQ250">
        <v>8.9600000000000009</v>
      </c>
      <c r="AR250">
        <v>6.51</v>
      </c>
    </row>
    <row r="251" spans="1:44">
      <c r="A251" t="s">
        <v>54</v>
      </c>
      <c r="B251">
        <v>300152</v>
      </c>
      <c r="C251">
        <v>300152</v>
      </c>
      <c r="D251" t="s">
        <v>80</v>
      </c>
      <c r="E251" t="s">
        <v>993</v>
      </c>
      <c r="F251" s="1">
        <v>9.8000000000000007</v>
      </c>
      <c r="H251" s="1">
        <f>ROUND(F251/1.15,2)</f>
        <v>8.52</v>
      </c>
      <c r="K251" t="s">
        <v>684</v>
      </c>
      <c r="L251">
        <v>0.13</v>
      </c>
      <c r="O251">
        <f t="shared" si="17"/>
        <v>8.52</v>
      </c>
      <c r="P251" t="s">
        <v>58</v>
      </c>
      <c r="Q251">
        <v>3</v>
      </c>
      <c r="R251" s="42">
        <v>42104</v>
      </c>
      <c r="S251">
        <v>7</v>
      </c>
      <c r="U251">
        <v>4.7300000000000004</v>
      </c>
      <c r="V251" t="s">
        <v>87</v>
      </c>
      <c r="X251" t="s">
        <v>994</v>
      </c>
      <c r="Y251" t="s">
        <v>995</v>
      </c>
      <c r="Z251">
        <v>1.75</v>
      </c>
      <c r="AA251" t="s">
        <v>687</v>
      </c>
      <c r="AB251">
        <v>1</v>
      </c>
      <c r="AC251" t="s">
        <v>64</v>
      </c>
      <c r="AD251">
        <v>200</v>
      </c>
      <c r="AE251">
        <v>5</v>
      </c>
      <c r="AF251" t="s">
        <v>65</v>
      </c>
      <c r="AK251">
        <v>8413919080</v>
      </c>
      <c r="AN251">
        <v>11.97</v>
      </c>
      <c r="AO251">
        <v>9.93</v>
      </c>
      <c r="AQ251">
        <v>11.55</v>
      </c>
      <c r="AR251">
        <v>9.51</v>
      </c>
    </row>
    <row r="252" spans="1:44">
      <c r="A252" t="s">
        <v>54</v>
      </c>
      <c r="B252">
        <v>301631</v>
      </c>
      <c r="C252">
        <v>301631</v>
      </c>
      <c r="D252" t="s">
        <v>64</v>
      </c>
      <c r="E252" t="s">
        <v>996</v>
      </c>
      <c r="F252" s="1">
        <v>9.86</v>
      </c>
      <c r="H252" s="1">
        <v>8.57</v>
      </c>
      <c r="K252" t="s">
        <v>57</v>
      </c>
      <c r="L252">
        <v>0.41</v>
      </c>
      <c r="O252">
        <f t="shared" si="17"/>
        <v>8.57</v>
      </c>
      <c r="P252" t="s">
        <v>58</v>
      </c>
      <c r="Q252">
        <v>3</v>
      </c>
      <c r="R252" s="42">
        <v>42879</v>
      </c>
      <c r="S252">
        <v>7</v>
      </c>
      <c r="U252">
        <v>0.6</v>
      </c>
      <c r="V252" t="str">
        <f>IF(LEFT(E252,3)="SLV","Harmony Romo", "Jerry Floyd")</f>
        <v>Jerry Floyd</v>
      </c>
      <c r="X252" t="s">
        <v>997</v>
      </c>
      <c r="Y252" t="s">
        <v>998</v>
      </c>
      <c r="Z252">
        <v>2.5</v>
      </c>
      <c r="AA252" t="s">
        <v>999</v>
      </c>
      <c r="AB252">
        <v>1</v>
      </c>
      <c r="AC252" t="s">
        <v>64</v>
      </c>
      <c r="AD252">
        <v>200</v>
      </c>
      <c r="AE252">
        <v>77</v>
      </c>
      <c r="AF252" t="s">
        <v>65</v>
      </c>
      <c r="AK252">
        <v>8413919080</v>
      </c>
      <c r="AM252">
        <v>4.8600000000000003</v>
      </c>
      <c r="AN252">
        <v>6.08</v>
      </c>
      <c r="AO252">
        <v>5.07</v>
      </c>
      <c r="AP252">
        <v>40087</v>
      </c>
      <c r="AQ252">
        <v>5.96</v>
      </c>
      <c r="AR252">
        <v>4.8600000000000003</v>
      </c>
    </row>
    <row r="253" spans="1:44">
      <c r="A253" t="s">
        <v>54</v>
      </c>
      <c r="B253">
        <v>303040</v>
      </c>
      <c r="C253" t="s">
        <v>379</v>
      </c>
      <c r="D253" t="s">
        <v>64</v>
      </c>
      <c r="E253" t="s">
        <v>203</v>
      </c>
      <c r="F253" s="1">
        <v>6.82</v>
      </c>
      <c r="H253" s="1">
        <v>5.93</v>
      </c>
      <c r="K253" t="s">
        <v>57</v>
      </c>
      <c r="L253">
        <v>0.11</v>
      </c>
      <c r="O253">
        <f t="shared" si="17"/>
        <v>5.93</v>
      </c>
      <c r="P253" t="s">
        <v>58</v>
      </c>
      <c r="Q253">
        <v>3</v>
      </c>
      <c r="R253" s="42">
        <v>42676</v>
      </c>
      <c r="S253">
        <v>7</v>
      </c>
      <c r="T253" t="s">
        <v>1000</v>
      </c>
      <c r="U253">
        <v>0.436</v>
      </c>
      <c r="V253" t="str">
        <f>IF(LEFT(E253,3)="SLV","Harmony Romo", "Jerry Floyd")</f>
        <v>Harmony Romo</v>
      </c>
      <c r="X253" t="s">
        <v>1001</v>
      </c>
      <c r="Y253" t="s">
        <v>341</v>
      </c>
      <c r="Z253">
        <v>1</v>
      </c>
      <c r="AA253" t="s">
        <v>1002</v>
      </c>
      <c r="AB253">
        <v>1</v>
      </c>
      <c r="AC253" t="s">
        <v>64</v>
      </c>
      <c r="AD253">
        <v>300</v>
      </c>
      <c r="AE253">
        <v>77</v>
      </c>
      <c r="AF253" t="s">
        <v>65</v>
      </c>
      <c r="AK253">
        <v>8483903000</v>
      </c>
      <c r="AN253">
        <v>10.24</v>
      </c>
      <c r="AO253">
        <v>8.43</v>
      </c>
      <c r="AQ253">
        <v>9.75</v>
      </c>
      <c r="AR253">
        <v>8.0299999999999994</v>
      </c>
    </row>
    <row r="254" spans="1:44">
      <c r="A254" t="s">
        <v>54</v>
      </c>
      <c r="B254">
        <v>305315</v>
      </c>
      <c r="C254">
        <v>305325</v>
      </c>
      <c r="D254" t="s">
        <v>64</v>
      </c>
      <c r="E254" t="s">
        <v>618</v>
      </c>
      <c r="F254" s="1">
        <v>10.98</v>
      </c>
      <c r="H254" s="1">
        <v>9.5500000000000007</v>
      </c>
      <c r="K254" t="s">
        <v>57</v>
      </c>
      <c r="L254">
        <v>0.375</v>
      </c>
      <c r="O254">
        <f t="shared" si="17"/>
        <v>9.5500000000000007</v>
      </c>
      <c r="P254" t="s">
        <v>58</v>
      </c>
      <c r="Q254">
        <v>3</v>
      </c>
      <c r="R254" s="42">
        <v>42879</v>
      </c>
      <c r="S254">
        <v>7</v>
      </c>
      <c r="U254">
        <v>1</v>
      </c>
      <c r="V254" t="s">
        <v>186</v>
      </c>
      <c r="X254" t="s">
        <v>1003</v>
      </c>
      <c r="Y254" t="s">
        <v>1004</v>
      </c>
      <c r="Z254">
        <v>1.75</v>
      </c>
      <c r="AA254" t="s">
        <v>1005</v>
      </c>
      <c r="AB254">
        <v>1</v>
      </c>
      <c r="AC254" t="s">
        <v>64</v>
      </c>
      <c r="AD254">
        <v>50</v>
      </c>
      <c r="AE254">
        <v>84</v>
      </c>
      <c r="AF254" t="s">
        <v>65</v>
      </c>
      <c r="AK254">
        <v>8413919080</v>
      </c>
      <c r="AN254">
        <v>8.94</v>
      </c>
      <c r="AO254">
        <v>7.65</v>
      </c>
      <c r="AQ254">
        <v>7.35</v>
      </c>
      <c r="AR254">
        <v>6.06</v>
      </c>
    </row>
    <row r="255" spans="1:44">
      <c r="A255" t="s">
        <v>54</v>
      </c>
      <c r="B255">
        <v>309364</v>
      </c>
      <c r="C255">
        <v>309364</v>
      </c>
      <c r="D255" t="s">
        <v>64</v>
      </c>
      <c r="E255" t="s">
        <v>1006</v>
      </c>
      <c r="F255" s="1">
        <v>18.84</v>
      </c>
      <c r="H255" s="1">
        <v>16.38</v>
      </c>
      <c r="K255" t="s">
        <v>57</v>
      </c>
      <c r="L255">
        <v>1</v>
      </c>
      <c r="P255" t="s">
        <v>58</v>
      </c>
      <c r="Q255">
        <v>3</v>
      </c>
      <c r="R255" s="42">
        <v>42676</v>
      </c>
      <c r="S255">
        <v>7</v>
      </c>
      <c r="T255" t="s">
        <v>1007</v>
      </c>
      <c r="V255" t="s">
        <v>87</v>
      </c>
      <c r="AD255">
        <v>100</v>
      </c>
      <c r="AE255">
        <v>84</v>
      </c>
      <c r="AF255" t="s">
        <v>65</v>
      </c>
      <c r="AK255">
        <v>8413919080</v>
      </c>
      <c r="AN255">
        <v>1.22</v>
      </c>
      <c r="AO255">
        <v>0.98</v>
      </c>
      <c r="AP255">
        <v>38754</v>
      </c>
      <c r="AQ255">
        <v>1.2</v>
      </c>
      <c r="AR255">
        <v>0.96</v>
      </c>
    </row>
    <row r="256" spans="1:44">
      <c r="A256" t="s">
        <v>54</v>
      </c>
      <c r="B256" t="s">
        <v>1008</v>
      </c>
      <c r="C256">
        <v>4956</v>
      </c>
      <c r="D256" t="s">
        <v>80</v>
      </c>
      <c r="E256" t="s">
        <v>1009</v>
      </c>
      <c r="F256" s="1">
        <v>12.18</v>
      </c>
      <c r="H256" s="1">
        <v>10.59</v>
      </c>
      <c r="K256" t="s">
        <v>57</v>
      </c>
      <c r="L256">
        <v>0.59</v>
      </c>
      <c r="O256">
        <f>IF(L256&lt;0,ROUND(I256+3.46*ABS(L256),2),H256)</f>
        <v>10.59</v>
      </c>
      <c r="P256" t="s">
        <v>58</v>
      </c>
      <c r="Q256">
        <v>3</v>
      </c>
      <c r="S256">
        <v>7</v>
      </c>
      <c r="U256" t="s">
        <v>1010</v>
      </c>
      <c r="V256" t="s">
        <v>87</v>
      </c>
      <c r="X256" t="s">
        <v>1011</v>
      </c>
      <c r="Y256" t="s">
        <v>1012</v>
      </c>
      <c r="Z256">
        <v>4</v>
      </c>
      <c r="AA256" t="s">
        <v>1013</v>
      </c>
      <c r="AB256">
        <v>1</v>
      </c>
      <c r="AC256" t="s">
        <v>64</v>
      </c>
      <c r="AD256">
        <v>300</v>
      </c>
      <c r="AE256">
        <v>105</v>
      </c>
      <c r="AF256" t="s">
        <v>65</v>
      </c>
      <c r="AK256">
        <v>8413919080</v>
      </c>
      <c r="AN256">
        <v>18.940000000000001</v>
      </c>
      <c r="AO256">
        <v>15.71</v>
      </c>
      <c r="AQ256">
        <v>15.42</v>
      </c>
      <c r="AR256">
        <v>12.22</v>
      </c>
    </row>
    <row r="257" spans="1:44">
      <c r="A257" t="s">
        <v>54</v>
      </c>
      <c r="B257" t="s">
        <v>1014</v>
      </c>
      <c r="C257">
        <v>815</v>
      </c>
      <c r="D257" t="s">
        <v>96</v>
      </c>
      <c r="E257" t="s">
        <v>362</v>
      </c>
      <c r="F257" s="1">
        <v>13</v>
      </c>
      <c r="H257" s="1">
        <v>11.3</v>
      </c>
      <c r="K257" t="s">
        <v>57</v>
      </c>
      <c r="L257">
        <v>0.9</v>
      </c>
      <c r="O257">
        <f>IF(L257&lt;0,ROUND(I257+3.46*ABS(L257),2),H257)</f>
        <v>11.3</v>
      </c>
      <c r="P257" t="s">
        <v>58</v>
      </c>
      <c r="Q257">
        <v>3</v>
      </c>
      <c r="R257" s="42">
        <v>42879</v>
      </c>
      <c r="S257">
        <v>7</v>
      </c>
      <c r="U257" t="s">
        <v>921</v>
      </c>
      <c r="V257" t="s">
        <v>186</v>
      </c>
      <c r="X257" t="s">
        <v>1015</v>
      </c>
      <c r="Y257" t="s">
        <v>365</v>
      </c>
      <c r="Z257">
        <v>4</v>
      </c>
      <c r="AA257" t="s">
        <v>369</v>
      </c>
      <c r="AB257">
        <v>1</v>
      </c>
      <c r="AC257" t="s">
        <v>64</v>
      </c>
      <c r="AD257">
        <v>500</v>
      </c>
      <c r="AE257">
        <v>84</v>
      </c>
      <c r="AF257" t="s">
        <v>65</v>
      </c>
      <c r="AK257">
        <v>8413919080</v>
      </c>
      <c r="AN257">
        <v>30.3</v>
      </c>
      <c r="AO257">
        <v>24.36</v>
      </c>
      <c r="AP257">
        <v>38269</v>
      </c>
      <c r="AQ257">
        <v>28.86</v>
      </c>
      <c r="AR257">
        <v>23.2</v>
      </c>
    </row>
    <row r="258" spans="1:44">
      <c r="A258" t="s">
        <v>54</v>
      </c>
      <c r="B258">
        <v>59757</v>
      </c>
      <c r="C258">
        <v>59757</v>
      </c>
      <c r="D258" t="s">
        <v>67</v>
      </c>
      <c r="E258" t="s">
        <v>1016</v>
      </c>
      <c r="F258" s="1">
        <v>148.41999999999999</v>
      </c>
      <c r="H258" s="1">
        <v>129.06</v>
      </c>
      <c r="K258" t="s">
        <v>490</v>
      </c>
      <c r="L258">
        <v>4.7450000000000001</v>
      </c>
      <c r="P258" t="s">
        <v>58</v>
      </c>
      <c r="Q258">
        <v>4</v>
      </c>
      <c r="R258" s="42">
        <v>42879</v>
      </c>
      <c r="S258">
        <v>7</v>
      </c>
      <c r="U258">
        <v>7.99</v>
      </c>
      <c r="V258" t="str">
        <f>IF(LEFT(E258,3)="SLV","Harmony Romo", "Jerry Floyd")</f>
        <v>Jerry Floyd</v>
      </c>
      <c r="X258" t="s">
        <v>1017</v>
      </c>
      <c r="Y258" t="s">
        <v>1018</v>
      </c>
      <c r="Z258">
        <v>20</v>
      </c>
      <c r="AA258" t="s">
        <v>1019</v>
      </c>
      <c r="AB258">
        <v>25</v>
      </c>
      <c r="AC258" t="s">
        <v>69</v>
      </c>
      <c r="AD258">
        <v>100</v>
      </c>
      <c r="AE258">
        <v>133</v>
      </c>
      <c r="AF258" t="s">
        <v>65</v>
      </c>
      <c r="AK258">
        <v>8413919080</v>
      </c>
      <c r="AN258">
        <v>9.64</v>
      </c>
      <c r="AO258">
        <v>8.0299999999999994</v>
      </c>
      <c r="AQ258">
        <v>8.26</v>
      </c>
      <c r="AR258">
        <v>6.65</v>
      </c>
    </row>
    <row r="259" spans="1:44">
      <c r="A259" t="s">
        <v>54</v>
      </c>
      <c r="B259" t="s">
        <v>1020</v>
      </c>
      <c r="C259" t="s">
        <v>1021</v>
      </c>
      <c r="D259" t="s">
        <v>64</v>
      </c>
      <c r="E259" t="s">
        <v>203</v>
      </c>
      <c r="F259" s="1">
        <v>7.98</v>
      </c>
      <c r="H259" s="1">
        <v>6.94</v>
      </c>
      <c r="K259" t="s">
        <v>490</v>
      </c>
      <c r="L259">
        <v>0.22</v>
      </c>
      <c r="P259" t="s">
        <v>58</v>
      </c>
      <c r="Q259">
        <v>4</v>
      </c>
      <c r="R259" s="42">
        <v>40707</v>
      </c>
      <c r="S259">
        <v>7</v>
      </c>
      <c r="V259" t="str">
        <f>IF(LEFT(E259,3)="SLV","Harmony Romo", "Jerry Floyd")</f>
        <v>Harmony Romo</v>
      </c>
      <c r="X259" t="s">
        <v>1022</v>
      </c>
      <c r="Y259" t="s">
        <v>1023</v>
      </c>
      <c r="Z259">
        <v>1.292</v>
      </c>
      <c r="AA259" t="s">
        <v>1024</v>
      </c>
      <c r="AB259">
        <v>1</v>
      </c>
      <c r="AC259" t="s">
        <v>69</v>
      </c>
      <c r="AD259">
        <v>200</v>
      </c>
      <c r="AE259">
        <v>84</v>
      </c>
      <c r="AF259" t="s">
        <v>65</v>
      </c>
      <c r="AK259">
        <v>8483903000</v>
      </c>
      <c r="AM259">
        <v>4.37</v>
      </c>
      <c r="AN259">
        <v>5.47</v>
      </c>
      <c r="AO259">
        <v>4.5599999999999996</v>
      </c>
      <c r="AP259">
        <v>40087</v>
      </c>
      <c r="AQ259">
        <v>6.57</v>
      </c>
      <c r="AR259">
        <v>5.58</v>
      </c>
    </row>
    <row r="260" spans="1:44">
      <c r="A260" t="s">
        <v>54</v>
      </c>
      <c r="B260">
        <v>68454</v>
      </c>
      <c r="D260" t="s">
        <v>64</v>
      </c>
      <c r="E260" t="s">
        <v>1025</v>
      </c>
      <c r="F260" s="1">
        <v>500.57</v>
      </c>
      <c r="H260" s="1">
        <v>435.28</v>
      </c>
      <c r="K260" t="s">
        <v>1026</v>
      </c>
      <c r="L260">
        <v>0</v>
      </c>
      <c r="P260" t="s">
        <v>58</v>
      </c>
      <c r="Q260">
        <v>4</v>
      </c>
      <c r="R260" s="42">
        <v>40368</v>
      </c>
      <c r="S260">
        <v>7</v>
      </c>
      <c r="U260">
        <v>28</v>
      </c>
      <c r="V260" t="str">
        <f>IF(LEFT(E260,3)="SLV","Harmony Romo", "Jerry Floyd")</f>
        <v>Jerry Floyd</v>
      </c>
      <c r="X260" t="s">
        <v>1027</v>
      </c>
      <c r="Y260" t="s">
        <v>1028</v>
      </c>
      <c r="AA260" t="s">
        <v>1029</v>
      </c>
      <c r="AC260" t="s">
        <v>64</v>
      </c>
      <c r="AD260">
        <v>40</v>
      </c>
      <c r="AE260">
        <v>8</v>
      </c>
      <c r="AF260" t="s">
        <v>1030</v>
      </c>
      <c r="AN260">
        <v>42.67</v>
      </c>
      <c r="AO260">
        <v>36.200000000000003</v>
      </c>
      <c r="AQ260">
        <v>36.75</v>
      </c>
      <c r="AR260">
        <v>30.28</v>
      </c>
    </row>
    <row r="261" spans="1:44">
      <c r="A261" t="s">
        <v>54</v>
      </c>
      <c r="B261">
        <v>34833</v>
      </c>
      <c r="C261">
        <v>34833</v>
      </c>
      <c r="D261" t="s">
        <v>862</v>
      </c>
      <c r="E261" t="s">
        <v>1031</v>
      </c>
      <c r="F261" s="1">
        <v>9.1</v>
      </c>
      <c r="H261" s="1">
        <v>7.91</v>
      </c>
      <c r="K261" t="s">
        <v>191</v>
      </c>
      <c r="L261">
        <v>3.54</v>
      </c>
      <c r="P261" t="s">
        <v>58</v>
      </c>
      <c r="Q261">
        <v>4</v>
      </c>
      <c r="R261" s="42">
        <v>42879</v>
      </c>
      <c r="S261">
        <v>7</v>
      </c>
      <c r="U261" t="s">
        <v>1032</v>
      </c>
      <c r="V261" t="s">
        <v>87</v>
      </c>
      <c r="X261" t="s">
        <v>1033</v>
      </c>
      <c r="Y261" t="s">
        <v>1034</v>
      </c>
      <c r="Z261">
        <v>3.9</v>
      </c>
      <c r="AA261" t="s">
        <v>1035</v>
      </c>
      <c r="AB261">
        <v>3.2</v>
      </c>
      <c r="AC261" t="s">
        <v>64</v>
      </c>
      <c r="AD261">
        <v>200</v>
      </c>
      <c r="AE261">
        <v>70</v>
      </c>
      <c r="AF261" t="s">
        <v>81</v>
      </c>
      <c r="AK261">
        <v>7325995000</v>
      </c>
      <c r="AN261">
        <v>27.4</v>
      </c>
      <c r="AO261">
        <v>21.92</v>
      </c>
      <c r="AP261">
        <v>40057</v>
      </c>
      <c r="AQ261">
        <v>26.29</v>
      </c>
      <c r="AR261">
        <v>21.03</v>
      </c>
    </row>
    <row r="262" spans="1:44">
      <c r="A262" t="s">
        <v>54</v>
      </c>
      <c r="B262">
        <v>41927</v>
      </c>
      <c r="C262">
        <v>41927</v>
      </c>
      <c r="D262" t="s">
        <v>121</v>
      </c>
      <c r="E262" t="s">
        <v>1036</v>
      </c>
      <c r="F262" s="1">
        <v>7.12</v>
      </c>
      <c r="H262" s="1">
        <v>6.19</v>
      </c>
      <c r="K262" t="s">
        <v>191</v>
      </c>
      <c r="L262">
        <v>1.18</v>
      </c>
      <c r="P262" t="s">
        <v>58</v>
      </c>
      <c r="Q262">
        <v>4</v>
      </c>
      <c r="R262" s="42">
        <v>42879</v>
      </c>
      <c r="S262">
        <v>7</v>
      </c>
      <c r="U262" t="s">
        <v>1037</v>
      </c>
      <c r="V262" t="s">
        <v>87</v>
      </c>
      <c r="X262" t="s">
        <v>1038</v>
      </c>
      <c r="Y262" t="s">
        <v>769</v>
      </c>
      <c r="Z262">
        <v>3.1</v>
      </c>
      <c r="AA262" t="s">
        <v>1039</v>
      </c>
      <c r="AB262">
        <v>1.4</v>
      </c>
      <c r="AC262" t="s">
        <v>64</v>
      </c>
      <c r="AD262">
        <v>100</v>
      </c>
      <c r="AE262">
        <v>70</v>
      </c>
      <c r="AF262" t="s">
        <v>81</v>
      </c>
      <c r="AK262">
        <v>7325995000</v>
      </c>
      <c r="AN262">
        <v>11.96</v>
      </c>
      <c r="AO262">
        <v>9.57</v>
      </c>
      <c r="AP262">
        <v>40087</v>
      </c>
      <c r="AQ262">
        <v>11.58</v>
      </c>
      <c r="AR262">
        <v>9.26</v>
      </c>
    </row>
    <row r="263" spans="1:44">
      <c r="A263" t="s">
        <v>54</v>
      </c>
      <c r="B263">
        <v>45903</v>
      </c>
      <c r="C263">
        <v>45903</v>
      </c>
      <c r="D263" t="s">
        <v>121</v>
      </c>
      <c r="E263" t="s">
        <v>1040</v>
      </c>
      <c r="F263" s="1">
        <v>5.53</v>
      </c>
      <c r="H263" s="1">
        <v>4.8099999999999996</v>
      </c>
      <c r="K263" t="s">
        <v>191</v>
      </c>
      <c r="L263">
        <v>1.1499999999999999</v>
      </c>
      <c r="P263" t="s">
        <v>58</v>
      </c>
      <c r="Q263">
        <v>4</v>
      </c>
      <c r="R263" s="42">
        <v>40707</v>
      </c>
      <c r="S263">
        <v>7</v>
      </c>
      <c r="U263">
        <v>1.4450000000000001</v>
      </c>
      <c r="V263" t="s">
        <v>60</v>
      </c>
      <c r="X263" t="s">
        <v>1041</v>
      </c>
      <c r="Y263" t="s">
        <v>1042</v>
      </c>
      <c r="Z263">
        <v>2.15</v>
      </c>
      <c r="AA263" t="s">
        <v>1043</v>
      </c>
      <c r="AB263">
        <v>1</v>
      </c>
      <c r="AC263" t="s">
        <v>64</v>
      </c>
      <c r="AD263">
        <v>600</v>
      </c>
      <c r="AE263">
        <v>6</v>
      </c>
      <c r="AF263" t="s">
        <v>81</v>
      </c>
      <c r="AK263">
        <v>7325995000</v>
      </c>
      <c r="AM263">
        <v>6.68</v>
      </c>
      <c r="AN263">
        <v>8.58</v>
      </c>
      <c r="AO263">
        <v>6.93</v>
      </c>
      <c r="AP263">
        <v>39814</v>
      </c>
      <c r="AQ263">
        <v>9.75</v>
      </c>
      <c r="AR263">
        <v>9.4656000000000002</v>
      </c>
    </row>
    <row r="264" spans="1:44">
      <c r="A264" t="s">
        <v>54</v>
      </c>
      <c r="B264">
        <v>49742</v>
      </c>
      <c r="C264">
        <v>49742</v>
      </c>
      <c r="D264" t="s">
        <v>69</v>
      </c>
      <c r="E264" t="s">
        <v>936</v>
      </c>
      <c r="F264" s="1">
        <v>6.98</v>
      </c>
      <c r="H264" s="1">
        <v>6.07</v>
      </c>
      <c r="K264" t="s">
        <v>191</v>
      </c>
      <c r="L264">
        <v>1.8</v>
      </c>
      <c r="P264" t="s">
        <v>58</v>
      </c>
      <c r="Q264">
        <v>4</v>
      </c>
      <c r="R264" s="42">
        <v>42879</v>
      </c>
      <c r="S264">
        <v>7</v>
      </c>
      <c r="U264" t="s">
        <v>558</v>
      </c>
      <c r="V264" t="s">
        <v>87</v>
      </c>
      <c r="X264" t="s">
        <v>1044</v>
      </c>
      <c r="Y264" t="s">
        <v>1045</v>
      </c>
      <c r="Z264">
        <v>3.85</v>
      </c>
      <c r="AA264" t="s">
        <v>1046</v>
      </c>
      <c r="AB264">
        <v>2.2000000000000002</v>
      </c>
      <c r="AC264" t="s">
        <v>64</v>
      </c>
      <c r="AD264">
        <v>200</v>
      </c>
      <c r="AE264">
        <v>70</v>
      </c>
      <c r="AF264" t="s">
        <v>81</v>
      </c>
      <c r="AK264">
        <v>7325995000</v>
      </c>
      <c r="AM264">
        <v>2.2200000000000002</v>
      </c>
      <c r="AN264">
        <v>2.86</v>
      </c>
      <c r="AO264">
        <v>2.29</v>
      </c>
      <c r="AP264">
        <v>39814</v>
      </c>
      <c r="AQ264">
        <v>3.07</v>
      </c>
      <c r="AR264">
        <v>3.0942000000000003</v>
      </c>
    </row>
    <row r="265" spans="1:44">
      <c r="A265" t="s">
        <v>54</v>
      </c>
      <c r="B265">
        <v>35729</v>
      </c>
      <c r="C265">
        <v>65976</v>
      </c>
      <c r="D265" t="s">
        <v>55</v>
      </c>
      <c r="E265" t="s">
        <v>1047</v>
      </c>
      <c r="F265" s="1">
        <v>2.85</v>
      </c>
      <c r="H265" s="1">
        <v>2.48</v>
      </c>
      <c r="K265" t="s">
        <v>179</v>
      </c>
      <c r="L265">
        <v>0.52</v>
      </c>
      <c r="P265" t="s">
        <v>58</v>
      </c>
      <c r="Q265">
        <v>4</v>
      </c>
      <c r="R265" s="42">
        <v>42879</v>
      </c>
      <c r="S265">
        <v>7</v>
      </c>
      <c r="V265" t="s">
        <v>87</v>
      </c>
      <c r="X265" t="s">
        <v>1048</v>
      </c>
      <c r="Y265" t="s">
        <v>1049</v>
      </c>
      <c r="Z265">
        <v>3</v>
      </c>
      <c r="AA265" t="s">
        <v>183</v>
      </c>
      <c r="AC265" t="s">
        <v>64</v>
      </c>
      <c r="AD265">
        <v>100</v>
      </c>
      <c r="AE265">
        <v>56</v>
      </c>
      <c r="AF265" t="s">
        <v>81</v>
      </c>
      <c r="AK265">
        <v>7325995000</v>
      </c>
      <c r="AN265">
        <v>8.23</v>
      </c>
      <c r="AO265">
        <v>6.58</v>
      </c>
      <c r="AP265">
        <v>40087</v>
      </c>
      <c r="AQ265">
        <v>8.11</v>
      </c>
      <c r="AR265">
        <v>6.49</v>
      </c>
    </row>
    <row r="266" spans="1:44">
      <c r="A266" t="s">
        <v>54</v>
      </c>
      <c r="B266">
        <v>69977</v>
      </c>
      <c r="C266">
        <v>65976</v>
      </c>
      <c r="D266" t="s">
        <v>64</v>
      </c>
      <c r="E266" t="s">
        <v>777</v>
      </c>
      <c r="F266" s="1">
        <v>25.3</v>
      </c>
      <c r="H266" s="1">
        <v>22</v>
      </c>
      <c r="K266" t="s">
        <v>179</v>
      </c>
      <c r="L266">
        <v>13.8</v>
      </c>
      <c r="P266" t="s">
        <v>58</v>
      </c>
      <c r="Q266">
        <v>4</v>
      </c>
      <c r="R266" s="42">
        <v>42879</v>
      </c>
      <c r="S266">
        <v>7</v>
      </c>
      <c r="V266" t="str">
        <f>IF(LEFT(E266,3)="SLV","Harmony Romo", "Jerry Floyd")</f>
        <v>Jerry Floyd</v>
      </c>
      <c r="X266" t="s">
        <v>1050</v>
      </c>
      <c r="Y266" t="s">
        <v>1051</v>
      </c>
      <c r="Z266">
        <v>3.5</v>
      </c>
      <c r="AA266" t="s">
        <v>183</v>
      </c>
      <c r="AC266" t="s">
        <v>64</v>
      </c>
      <c r="AD266">
        <v>100</v>
      </c>
      <c r="AE266">
        <v>56</v>
      </c>
      <c r="AF266" t="s">
        <v>81</v>
      </c>
      <c r="AK266">
        <v>7325995000</v>
      </c>
      <c r="AN266">
        <v>18.2</v>
      </c>
      <c r="AO266">
        <v>15.62</v>
      </c>
      <c r="AQ266">
        <v>12.42</v>
      </c>
      <c r="AR266">
        <v>9.84</v>
      </c>
    </row>
    <row r="267" spans="1:44">
      <c r="A267" t="s">
        <v>54</v>
      </c>
      <c r="B267">
        <v>301602</v>
      </c>
      <c r="C267">
        <v>65976</v>
      </c>
      <c r="D267" t="s">
        <v>64</v>
      </c>
      <c r="E267" t="s">
        <v>1052</v>
      </c>
      <c r="F267" s="1">
        <v>3.29</v>
      </c>
      <c r="H267" s="1">
        <v>2.86</v>
      </c>
      <c r="K267" t="s">
        <v>179</v>
      </c>
      <c r="L267">
        <v>0.96</v>
      </c>
      <c r="P267" t="s">
        <v>58</v>
      </c>
      <c r="Q267">
        <v>4</v>
      </c>
      <c r="R267" s="42">
        <v>42879</v>
      </c>
      <c r="S267">
        <v>7</v>
      </c>
      <c r="V267" t="s">
        <v>87</v>
      </c>
      <c r="X267" t="s">
        <v>1053</v>
      </c>
      <c r="Y267" t="s">
        <v>506</v>
      </c>
      <c r="Z267">
        <v>3.4</v>
      </c>
      <c r="AA267" t="s">
        <v>183</v>
      </c>
      <c r="AC267" t="s">
        <v>64</v>
      </c>
      <c r="AD267">
        <v>100</v>
      </c>
      <c r="AE267">
        <v>56</v>
      </c>
      <c r="AF267" t="s">
        <v>81</v>
      </c>
      <c r="AK267">
        <v>7325995000</v>
      </c>
      <c r="AN267">
        <v>193</v>
      </c>
      <c r="AO267">
        <v>175.46</v>
      </c>
      <c r="AP267">
        <v>38951</v>
      </c>
      <c r="AQ267">
        <v>183.81</v>
      </c>
      <c r="AR267">
        <v>167.1</v>
      </c>
    </row>
    <row r="268" spans="1:44">
      <c r="A268" t="s">
        <v>54</v>
      </c>
      <c r="B268" t="s">
        <v>1054</v>
      </c>
      <c r="C268" t="s">
        <v>1054</v>
      </c>
      <c r="D268" t="s">
        <v>121</v>
      </c>
      <c r="E268" t="s">
        <v>315</v>
      </c>
      <c r="F268" s="1">
        <v>221.64</v>
      </c>
      <c r="H268" s="1">
        <v>192.73</v>
      </c>
      <c r="K268" t="s">
        <v>1055</v>
      </c>
      <c r="L268">
        <v>7.37</v>
      </c>
      <c r="P268" t="s">
        <v>58</v>
      </c>
      <c r="Q268">
        <v>4</v>
      </c>
      <c r="R268" s="42">
        <v>42879</v>
      </c>
      <c r="S268">
        <v>7</v>
      </c>
      <c r="T268" t="s">
        <v>1056</v>
      </c>
      <c r="U268">
        <v>9.4499999999999993</v>
      </c>
      <c r="V268" t="str">
        <f>IF(LEFT(E268,3)="SLV","Harmony Romo", "Jerry Floyd")</f>
        <v>Jerry Floyd</v>
      </c>
      <c r="X268" t="s">
        <v>1057</v>
      </c>
      <c r="Y268" t="s">
        <v>1058</v>
      </c>
      <c r="Z268">
        <v>30</v>
      </c>
      <c r="AA268" t="s">
        <v>1059</v>
      </c>
      <c r="AB268">
        <v>10</v>
      </c>
      <c r="AC268" t="s">
        <v>121</v>
      </c>
      <c r="AD268">
        <v>25</v>
      </c>
      <c r="AE268">
        <v>140</v>
      </c>
      <c r="AF268" t="s">
        <v>65</v>
      </c>
      <c r="AM268">
        <v>1.25</v>
      </c>
      <c r="AN268">
        <v>1.5</v>
      </c>
      <c r="AO268">
        <v>1.25</v>
      </c>
      <c r="AP268">
        <v>39814</v>
      </c>
      <c r="AQ268">
        <v>1.5</v>
      </c>
      <c r="AR268">
        <v>1.23</v>
      </c>
    </row>
    <row r="269" spans="1:44">
      <c r="A269" t="s">
        <v>54</v>
      </c>
      <c r="B269">
        <v>60228</v>
      </c>
      <c r="C269">
        <v>60228</v>
      </c>
      <c r="D269" t="s">
        <v>121</v>
      </c>
      <c r="E269" t="s">
        <v>1060</v>
      </c>
      <c r="F269" s="1">
        <v>42.39</v>
      </c>
      <c r="H269" s="1">
        <v>36.86</v>
      </c>
      <c r="K269" t="s">
        <v>57</v>
      </c>
      <c r="L269">
        <v>2.69</v>
      </c>
      <c r="O269">
        <f>IF(L269&lt;0,ROUND(I269+3.46*ABS(L269),2),H269)</f>
        <v>36.86</v>
      </c>
      <c r="P269" t="s">
        <v>58</v>
      </c>
      <c r="Q269">
        <v>3</v>
      </c>
      <c r="R269" s="42">
        <v>42879</v>
      </c>
      <c r="S269">
        <v>7</v>
      </c>
      <c r="U269">
        <v>3.89</v>
      </c>
      <c r="V269" t="str">
        <f>IF(LEFT(E269,3)="SLV","Harmony Romo", "Jerry Floyd")</f>
        <v>Jerry Floyd</v>
      </c>
      <c r="X269" t="s">
        <v>1061</v>
      </c>
      <c r="Y269" t="s">
        <v>1062</v>
      </c>
      <c r="Z269">
        <v>12.5</v>
      </c>
      <c r="AA269" t="s">
        <v>1063</v>
      </c>
      <c r="AB269">
        <v>1</v>
      </c>
      <c r="AC269" t="s">
        <v>64</v>
      </c>
      <c r="AD269">
        <v>100</v>
      </c>
      <c r="AE269">
        <v>77</v>
      </c>
      <c r="AF269" t="s">
        <v>65</v>
      </c>
      <c r="AK269">
        <v>8413919080</v>
      </c>
      <c r="AM269">
        <v>3.03</v>
      </c>
      <c r="AN269">
        <v>3.8</v>
      </c>
      <c r="AO269">
        <v>3.08</v>
      </c>
      <c r="AP269">
        <v>39814</v>
      </c>
      <c r="AQ269">
        <v>3.98</v>
      </c>
      <c r="AR269">
        <v>3.27562</v>
      </c>
    </row>
    <row r="270" spans="1:44">
      <c r="A270" t="s">
        <v>54</v>
      </c>
      <c r="B270">
        <v>61130</v>
      </c>
      <c r="C270">
        <v>61130</v>
      </c>
      <c r="D270" t="s">
        <v>55</v>
      </c>
      <c r="E270" t="s">
        <v>1064</v>
      </c>
      <c r="F270" s="1">
        <v>20.04</v>
      </c>
      <c r="H270" s="1">
        <v>17.43</v>
      </c>
      <c r="K270" t="s">
        <v>57</v>
      </c>
      <c r="L270">
        <v>1.2849999999999999</v>
      </c>
      <c r="O270">
        <f>IF(L270&lt;0,ROUND(I270+3.46*ABS(L270),2),H270)</f>
        <v>17.43</v>
      </c>
      <c r="P270" t="s">
        <v>58</v>
      </c>
      <c r="Q270">
        <v>3</v>
      </c>
      <c r="R270" s="42">
        <v>42879</v>
      </c>
      <c r="S270">
        <v>7</v>
      </c>
      <c r="U270" t="s">
        <v>239</v>
      </c>
      <c r="V270" t="str">
        <f>IF(LEFT(E270,3)="SLV","Harmony Romo", "Jerry Floyd")</f>
        <v>Jerry Floyd</v>
      </c>
      <c r="X270" t="s">
        <v>1065</v>
      </c>
      <c r="Y270" t="s">
        <v>1066</v>
      </c>
      <c r="Z270">
        <v>2.5</v>
      </c>
      <c r="AA270" t="s">
        <v>242</v>
      </c>
      <c r="AB270">
        <v>1</v>
      </c>
      <c r="AC270" t="s">
        <v>64</v>
      </c>
      <c r="AD270">
        <v>100</v>
      </c>
      <c r="AE270">
        <v>77</v>
      </c>
      <c r="AF270" t="s">
        <v>65</v>
      </c>
      <c r="AK270">
        <v>8413919080</v>
      </c>
      <c r="AM270">
        <v>1.63</v>
      </c>
      <c r="AN270">
        <v>2.0099999999999998</v>
      </c>
      <c r="AO270">
        <v>1.64</v>
      </c>
      <c r="AP270">
        <v>39814</v>
      </c>
      <c r="AQ270">
        <v>2.0099999999999998</v>
      </c>
      <c r="AR270">
        <v>1.8325800000000001</v>
      </c>
    </row>
    <row r="271" spans="1:44">
      <c r="A271" t="s">
        <v>54</v>
      </c>
      <c r="B271">
        <v>62661</v>
      </c>
      <c r="C271">
        <v>62661</v>
      </c>
      <c r="D271" t="s">
        <v>69</v>
      </c>
      <c r="E271" t="s">
        <v>562</v>
      </c>
      <c r="F271" s="1">
        <v>23.53</v>
      </c>
      <c r="H271" s="1">
        <v>20.46</v>
      </c>
      <c r="K271" t="s">
        <v>57</v>
      </c>
      <c r="L271">
        <v>1</v>
      </c>
      <c r="O271">
        <f>IF(L271&lt;0,ROUND(I271+3.46*ABS(L271),2),H271)</f>
        <v>20.46</v>
      </c>
      <c r="P271" t="s">
        <v>58</v>
      </c>
      <c r="Q271">
        <v>3</v>
      </c>
      <c r="R271" s="42">
        <v>42676</v>
      </c>
      <c r="S271">
        <v>7</v>
      </c>
      <c r="T271" t="s">
        <v>277</v>
      </c>
      <c r="U271">
        <v>1.5</v>
      </c>
      <c r="V271" t="str">
        <f>IF(LEFT(E271,3)="SLV","Harmony Romo", "Jerry Floyd")</f>
        <v>Jerry Floyd</v>
      </c>
      <c r="X271" t="s">
        <v>1067</v>
      </c>
      <c r="Y271" t="s">
        <v>1068</v>
      </c>
      <c r="Z271">
        <v>7.25</v>
      </c>
      <c r="AA271" t="s">
        <v>889</v>
      </c>
      <c r="AB271">
        <v>1.7</v>
      </c>
      <c r="AC271" t="s">
        <v>64</v>
      </c>
      <c r="AD271">
        <v>900</v>
      </c>
      <c r="AE271">
        <v>77</v>
      </c>
      <c r="AF271" t="s">
        <v>65</v>
      </c>
      <c r="AK271">
        <v>8483308040</v>
      </c>
      <c r="AN271">
        <v>25.05</v>
      </c>
      <c r="AO271">
        <v>20.95</v>
      </c>
      <c r="AQ271">
        <v>22.49</v>
      </c>
      <c r="AR271">
        <v>18.39</v>
      </c>
    </row>
    <row r="272" spans="1:44">
      <c r="A272" t="s">
        <v>54</v>
      </c>
      <c r="B272">
        <v>63439</v>
      </c>
      <c r="C272" t="s">
        <v>1069</v>
      </c>
      <c r="D272" t="s">
        <v>69</v>
      </c>
      <c r="E272" t="s">
        <v>618</v>
      </c>
      <c r="F272" s="1">
        <v>9.8000000000000007</v>
      </c>
      <c r="H272" s="1">
        <f>ROUND(F272/1.15,2)</f>
        <v>8.52</v>
      </c>
      <c r="K272" t="s">
        <v>684</v>
      </c>
      <c r="L272">
        <v>0.38</v>
      </c>
      <c r="O272">
        <f>IF(L272&lt;0,ROUND(I272+3.46*ABS(L272),2),H272)</f>
        <v>8.52</v>
      </c>
      <c r="P272" t="s">
        <v>58</v>
      </c>
      <c r="Q272">
        <v>3</v>
      </c>
      <c r="R272" s="42">
        <v>42879</v>
      </c>
      <c r="S272">
        <v>7</v>
      </c>
      <c r="U272">
        <v>1.75</v>
      </c>
      <c r="V272" t="s">
        <v>186</v>
      </c>
      <c r="X272" t="s">
        <v>1070</v>
      </c>
      <c r="Y272" t="s">
        <v>1071</v>
      </c>
      <c r="Z272">
        <v>1.9</v>
      </c>
      <c r="AA272" t="s">
        <v>1072</v>
      </c>
      <c r="AB272">
        <v>1</v>
      </c>
      <c r="AC272" t="s">
        <v>64</v>
      </c>
      <c r="AD272">
        <v>300</v>
      </c>
      <c r="AE272">
        <v>84</v>
      </c>
      <c r="AF272" t="s">
        <v>65</v>
      </c>
      <c r="AK272">
        <v>8413919080</v>
      </c>
      <c r="AN272">
        <v>43.48</v>
      </c>
      <c r="AO272">
        <v>37.880000000000003</v>
      </c>
      <c r="AP272">
        <v>38468</v>
      </c>
      <c r="AQ272">
        <v>31.02</v>
      </c>
      <c r="AR272">
        <v>25.42</v>
      </c>
    </row>
    <row r="273" spans="1:44">
      <c r="A273" t="s">
        <v>54</v>
      </c>
      <c r="B273">
        <v>63343</v>
      </c>
      <c r="C273">
        <v>63340</v>
      </c>
      <c r="D273" t="s">
        <v>64</v>
      </c>
      <c r="E273" t="s">
        <v>618</v>
      </c>
      <c r="F273" s="1">
        <v>11.01</v>
      </c>
      <c r="H273" s="1">
        <v>9.57</v>
      </c>
      <c r="K273" t="s">
        <v>658</v>
      </c>
      <c r="L273">
        <v>0.31</v>
      </c>
      <c r="P273" t="s">
        <v>58</v>
      </c>
      <c r="Q273">
        <v>4</v>
      </c>
      <c r="R273" s="42">
        <v>42879</v>
      </c>
      <c r="S273">
        <v>6</v>
      </c>
      <c r="V273" t="s">
        <v>186</v>
      </c>
      <c r="X273" t="s">
        <v>1073</v>
      </c>
      <c r="Y273" t="s">
        <v>956</v>
      </c>
      <c r="AD273">
        <v>50</v>
      </c>
      <c r="AE273">
        <v>84</v>
      </c>
      <c r="AF273" t="s">
        <v>65</v>
      </c>
      <c r="AK273">
        <v>8413919080</v>
      </c>
      <c r="AN273">
        <v>19.399999999999999</v>
      </c>
      <c r="AO273">
        <v>15.98</v>
      </c>
      <c r="AQ273">
        <v>18.48</v>
      </c>
      <c r="AR273">
        <v>15.22</v>
      </c>
    </row>
    <row r="274" spans="1:44">
      <c r="A274" t="s">
        <v>54</v>
      </c>
      <c r="B274">
        <v>63407</v>
      </c>
      <c r="C274" t="s">
        <v>281</v>
      </c>
      <c r="D274" t="s">
        <v>69</v>
      </c>
      <c r="E274" t="s">
        <v>203</v>
      </c>
      <c r="F274" s="1">
        <v>3.46</v>
      </c>
      <c r="H274" s="1">
        <v>3.01</v>
      </c>
      <c r="K274" t="s">
        <v>658</v>
      </c>
      <c r="L274">
        <v>0.02</v>
      </c>
      <c r="P274" t="s">
        <v>58</v>
      </c>
      <c r="Q274">
        <v>4</v>
      </c>
      <c r="R274" s="42">
        <v>42879</v>
      </c>
      <c r="S274">
        <v>6</v>
      </c>
      <c r="V274" t="str">
        <f>IF(LEFT(E274,3)="SLV","Harmony Romo", "Jerry Floyd")</f>
        <v>Harmony Romo</v>
      </c>
      <c r="AD274">
        <v>1000</v>
      </c>
      <c r="AE274">
        <v>77</v>
      </c>
      <c r="AF274" t="s">
        <v>65</v>
      </c>
      <c r="AK274">
        <v>8483903000</v>
      </c>
      <c r="AN274">
        <v>36.53</v>
      </c>
      <c r="AO274">
        <v>29.22</v>
      </c>
      <c r="AP274">
        <v>39904</v>
      </c>
      <c r="AQ274">
        <v>40.85</v>
      </c>
      <c r="AR274">
        <v>32.340000000000003</v>
      </c>
    </row>
    <row r="275" spans="1:44">
      <c r="A275" t="s">
        <v>54</v>
      </c>
      <c r="B275">
        <v>41994</v>
      </c>
      <c r="C275" t="s">
        <v>436</v>
      </c>
      <c r="D275" t="s">
        <v>121</v>
      </c>
      <c r="E275" t="s">
        <v>1074</v>
      </c>
      <c r="F275" s="1">
        <v>3.06</v>
      </c>
      <c r="H275" s="1">
        <v>2.66</v>
      </c>
      <c r="K275" t="s">
        <v>57</v>
      </c>
      <c r="L275">
        <v>0.05</v>
      </c>
      <c r="O275">
        <v>2.5</v>
      </c>
      <c r="P275" t="s">
        <v>58</v>
      </c>
      <c r="Q275">
        <v>3</v>
      </c>
      <c r="R275" s="42">
        <v>42879</v>
      </c>
      <c r="S275">
        <v>6</v>
      </c>
      <c r="U275" t="s">
        <v>1075</v>
      </c>
      <c r="V275" t="s">
        <v>186</v>
      </c>
      <c r="X275" t="s">
        <v>1076</v>
      </c>
      <c r="Y275" t="s">
        <v>205</v>
      </c>
      <c r="Z275">
        <v>1</v>
      </c>
      <c r="AA275" t="s">
        <v>439</v>
      </c>
      <c r="AB275">
        <v>1</v>
      </c>
      <c r="AC275" t="s">
        <v>64</v>
      </c>
      <c r="AD275">
        <v>500</v>
      </c>
      <c r="AE275">
        <v>77</v>
      </c>
      <c r="AF275" t="s">
        <v>65</v>
      </c>
      <c r="AK275">
        <v>8483903000</v>
      </c>
      <c r="AN275">
        <v>419.58</v>
      </c>
      <c r="AO275">
        <v>353.33</v>
      </c>
      <c r="AP275">
        <v>39189</v>
      </c>
      <c r="AQ275">
        <v>399.6</v>
      </c>
      <c r="AR275">
        <v>336.5</v>
      </c>
    </row>
    <row r="276" spans="1:44">
      <c r="A276" t="s">
        <v>54</v>
      </c>
      <c r="B276">
        <v>48205</v>
      </c>
      <c r="C276">
        <v>48205</v>
      </c>
      <c r="D276" t="s">
        <v>121</v>
      </c>
      <c r="E276" t="s">
        <v>1077</v>
      </c>
      <c r="F276" s="1">
        <v>23.76</v>
      </c>
      <c r="H276" s="1">
        <v>20.66</v>
      </c>
      <c r="K276" t="s">
        <v>57</v>
      </c>
      <c r="L276">
        <v>0.52</v>
      </c>
      <c r="O276">
        <v>19.52</v>
      </c>
      <c r="P276" t="s">
        <v>58</v>
      </c>
      <c r="Q276">
        <v>3</v>
      </c>
      <c r="R276" s="42">
        <v>42879</v>
      </c>
      <c r="S276">
        <v>6</v>
      </c>
      <c r="U276">
        <v>0.8</v>
      </c>
      <c r="V276" t="s">
        <v>87</v>
      </c>
      <c r="X276" t="s">
        <v>1078</v>
      </c>
      <c r="Y276" t="s">
        <v>1079</v>
      </c>
      <c r="Z276">
        <v>3.25</v>
      </c>
      <c r="AA276" t="s">
        <v>1080</v>
      </c>
      <c r="AB276">
        <v>1</v>
      </c>
      <c r="AC276" t="s">
        <v>64</v>
      </c>
      <c r="AD276">
        <v>100</v>
      </c>
      <c r="AE276">
        <v>105</v>
      </c>
      <c r="AF276" t="s">
        <v>65</v>
      </c>
      <c r="AK276">
        <v>8421990080</v>
      </c>
      <c r="AN276">
        <v>155.74</v>
      </c>
      <c r="AO276">
        <v>126</v>
      </c>
      <c r="AQ276">
        <v>148.32</v>
      </c>
      <c r="AR276">
        <v>120</v>
      </c>
    </row>
    <row r="277" spans="1:44">
      <c r="A277" t="s">
        <v>54</v>
      </c>
      <c r="B277">
        <v>53983</v>
      </c>
      <c r="C277" t="s">
        <v>281</v>
      </c>
      <c r="D277" t="s">
        <v>69</v>
      </c>
      <c r="E277" t="s">
        <v>203</v>
      </c>
      <c r="F277" s="1">
        <v>1.9</v>
      </c>
      <c r="H277" s="1">
        <v>1.65</v>
      </c>
      <c r="K277" t="s">
        <v>57</v>
      </c>
      <c r="L277">
        <v>0.02</v>
      </c>
      <c r="O277">
        <v>1.65</v>
      </c>
      <c r="P277" t="s">
        <v>58</v>
      </c>
      <c r="Q277">
        <v>3</v>
      </c>
      <c r="S277">
        <v>6</v>
      </c>
      <c r="U277" t="s">
        <v>578</v>
      </c>
      <c r="V277" t="s">
        <v>186</v>
      </c>
      <c r="AD277">
        <v>500</v>
      </c>
      <c r="AE277">
        <v>77</v>
      </c>
      <c r="AF277" t="s">
        <v>65</v>
      </c>
      <c r="AK277">
        <v>8483903000</v>
      </c>
      <c r="AN277">
        <v>24.09</v>
      </c>
      <c r="AO277">
        <v>19.36</v>
      </c>
      <c r="AQ277">
        <v>22.94</v>
      </c>
      <c r="AR277">
        <v>18.440000000000001</v>
      </c>
    </row>
    <row r="278" spans="1:44">
      <c r="A278" t="s">
        <v>54</v>
      </c>
      <c r="B278">
        <v>54020</v>
      </c>
      <c r="C278">
        <v>54020</v>
      </c>
      <c r="D278" t="s">
        <v>121</v>
      </c>
      <c r="E278" t="s">
        <v>1081</v>
      </c>
      <c r="F278" s="1">
        <v>21.39</v>
      </c>
      <c r="H278" s="1">
        <v>18.600000000000001</v>
      </c>
      <c r="K278" t="s">
        <v>57</v>
      </c>
      <c r="L278">
        <v>0.84</v>
      </c>
      <c r="O278">
        <v>17.850000000000001</v>
      </c>
      <c r="P278" t="s">
        <v>58</v>
      </c>
      <c r="Q278">
        <v>3</v>
      </c>
      <c r="R278" s="42">
        <v>42879</v>
      </c>
      <c r="S278">
        <v>6</v>
      </c>
      <c r="U278" t="s">
        <v>1082</v>
      </c>
      <c r="V278" t="s">
        <v>416</v>
      </c>
      <c r="X278" t="s">
        <v>1083</v>
      </c>
      <c r="Y278" t="s">
        <v>1084</v>
      </c>
      <c r="Z278">
        <v>3.35</v>
      </c>
      <c r="AA278" t="s">
        <v>1085</v>
      </c>
      <c r="AB278">
        <v>1</v>
      </c>
      <c r="AC278" t="s">
        <v>64</v>
      </c>
      <c r="AD278">
        <v>500</v>
      </c>
      <c r="AE278">
        <v>77</v>
      </c>
      <c r="AF278" t="s">
        <v>65</v>
      </c>
      <c r="AK278">
        <v>8483308040</v>
      </c>
      <c r="AN278">
        <v>69.47</v>
      </c>
      <c r="AO278">
        <v>57.25</v>
      </c>
      <c r="AQ278">
        <v>59.68</v>
      </c>
      <c r="AR278">
        <v>47.46</v>
      </c>
    </row>
    <row r="279" spans="1:44">
      <c r="A279" t="s">
        <v>54</v>
      </c>
      <c r="B279">
        <v>55566</v>
      </c>
      <c r="C279" t="s">
        <v>281</v>
      </c>
      <c r="D279" t="s">
        <v>55</v>
      </c>
      <c r="E279" t="s">
        <v>203</v>
      </c>
      <c r="F279" s="1">
        <v>3.76</v>
      </c>
      <c r="H279" s="1">
        <v>3.27</v>
      </c>
      <c r="K279" t="s">
        <v>57</v>
      </c>
      <c r="L279">
        <v>0.11</v>
      </c>
      <c r="O279">
        <v>3.27</v>
      </c>
      <c r="P279" t="s">
        <v>58</v>
      </c>
      <c r="Q279">
        <v>3</v>
      </c>
      <c r="R279" s="42">
        <v>42879</v>
      </c>
      <c r="S279">
        <v>6</v>
      </c>
      <c r="U279" t="s">
        <v>460</v>
      </c>
      <c r="V279" t="s">
        <v>186</v>
      </c>
      <c r="X279" t="s">
        <v>1086</v>
      </c>
      <c r="Y279" t="s">
        <v>205</v>
      </c>
      <c r="Z279">
        <v>1</v>
      </c>
      <c r="AA279" t="s">
        <v>465</v>
      </c>
      <c r="AB279">
        <v>1</v>
      </c>
      <c r="AC279" t="s">
        <v>64</v>
      </c>
      <c r="AD279">
        <v>200</v>
      </c>
      <c r="AE279">
        <v>77</v>
      </c>
      <c r="AF279" t="s">
        <v>65</v>
      </c>
      <c r="AK279">
        <v>8483903000</v>
      </c>
      <c r="AN279">
        <v>78.42</v>
      </c>
      <c r="AO279">
        <v>65.67</v>
      </c>
      <c r="AP279">
        <v>38862</v>
      </c>
      <c r="AQ279">
        <v>63.68</v>
      </c>
      <c r="AR279">
        <v>50.93</v>
      </c>
    </row>
    <row r="280" spans="1:44">
      <c r="A280" t="s">
        <v>54</v>
      </c>
      <c r="B280">
        <v>60499</v>
      </c>
      <c r="C280" t="s">
        <v>281</v>
      </c>
      <c r="D280" t="s">
        <v>69</v>
      </c>
      <c r="E280" t="s">
        <v>203</v>
      </c>
      <c r="F280" s="1">
        <v>2.52</v>
      </c>
      <c r="H280" s="1">
        <v>2.19</v>
      </c>
      <c r="K280" t="s">
        <v>57</v>
      </c>
      <c r="L280">
        <v>0.05</v>
      </c>
      <c r="O280">
        <f>IF(L280&lt;0,ROUND(I280+3.46*ABS(L280),2),H280)</f>
        <v>2.19</v>
      </c>
      <c r="P280" t="s">
        <v>58</v>
      </c>
      <c r="Q280">
        <v>3</v>
      </c>
      <c r="R280" s="42">
        <v>42879</v>
      </c>
      <c r="S280">
        <v>6</v>
      </c>
      <c r="U280" t="s">
        <v>990</v>
      </c>
      <c r="V280" t="str">
        <f t="shared" ref="V280:V289" si="19">IF(LEFT(E280,3)="SLV","Harmony Romo", "Jerry Floyd")</f>
        <v>Harmony Romo</v>
      </c>
      <c r="X280" t="s">
        <v>1087</v>
      </c>
      <c r="Y280" t="s">
        <v>205</v>
      </c>
      <c r="Z280">
        <v>1</v>
      </c>
      <c r="AA280" t="s">
        <v>1088</v>
      </c>
      <c r="AB280">
        <v>1</v>
      </c>
      <c r="AC280" t="s">
        <v>64</v>
      </c>
      <c r="AD280">
        <v>500</v>
      </c>
      <c r="AE280">
        <v>77</v>
      </c>
      <c r="AF280" t="s">
        <v>65</v>
      </c>
      <c r="AK280">
        <v>8483903000</v>
      </c>
      <c r="AN280">
        <v>10.24</v>
      </c>
      <c r="AO280">
        <v>8.19</v>
      </c>
      <c r="AP280">
        <v>38701</v>
      </c>
      <c r="AQ280">
        <v>9.75</v>
      </c>
      <c r="AR280">
        <v>7.8</v>
      </c>
    </row>
    <row r="281" spans="1:44">
      <c r="A281" t="s">
        <v>54</v>
      </c>
      <c r="B281">
        <v>60837</v>
      </c>
      <c r="C281" t="s">
        <v>202</v>
      </c>
      <c r="D281" t="s">
        <v>121</v>
      </c>
      <c r="E281" t="s">
        <v>203</v>
      </c>
      <c r="F281" s="1">
        <v>2.44</v>
      </c>
      <c r="H281" s="1">
        <v>2.12</v>
      </c>
      <c r="K281" t="s">
        <v>57</v>
      </c>
      <c r="L281">
        <v>3.4000000000000002E-2</v>
      </c>
      <c r="O281">
        <f>IF(L281&lt;0,ROUND(I281+3.46*ABS(L281),2),H281)</f>
        <v>2.12</v>
      </c>
      <c r="P281" t="s">
        <v>58</v>
      </c>
      <c r="Q281">
        <v>3</v>
      </c>
      <c r="R281" s="42">
        <v>42879</v>
      </c>
      <c r="S281">
        <v>6</v>
      </c>
      <c r="U281">
        <v>0.19</v>
      </c>
      <c r="V281" t="str">
        <f t="shared" si="19"/>
        <v>Harmony Romo</v>
      </c>
      <c r="X281" t="s">
        <v>1089</v>
      </c>
      <c r="Y281" t="s">
        <v>205</v>
      </c>
      <c r="Z281">
        <v>1</v>
      </c>
      <c r="AA281" t="s">
        <v>462</v>
      </c>
      <c r="AB281">
        <v>1</v>
      </c>
      <c r="AC281" t="s">
        <v>64</v>
      </c>
      <c r="AD281">
        <v>1000</v>
      </c>
      <c r="AE281">
        <v>77</v>
      </c>
      <c r="AF281" t="s">
        <v>65</v>
      </c>
      <c r="AK281">
        <v>8483903000</v>
      </c>
      <c r="AN281">
        <v>105.67</v>
      </c>
      <c r="AO281">
        <v>91.01</v>
      </c>
      <c r="AP281">
        <v>38644</v>
      </c>
      <c r="AQ281">
        <v>87.95</v>
      </c>
      <c r="AR281">
        <v>73.290000000000006</v>
      </c>
    </row>
    <row r="282" spans="1:44">
      <c r="A282" t="s">
        <v>54</v>
      </c>
      <c r="B282">
        <v>61071</v>
      </c>
      <c r="C282">
        <v>61071</v>
      </c>
      <c r="D282" t="s">
        <v>80</v>
      </c>
      <c r="E282" t="s">
        <v>1090</v>
      </c>
      <c r="F282" s="1">
        <v>8.34</v>
      </c>
      <c r="H282" s="1">
        <v>7.25</v>
      </c>
      <c r="K282" t="s">
        <v>57</v>
      </c>
      <c r="L282">
        <v>0.35</v>
      </c>
      <c r="O282">
        <f>IF(L282&lt;0,ROUND(I282+3.46*ABS(L282),2),H282)</f>
        <v>7.25</v>
      </c>
      <c r="P282" t="s">
        <v>58</v>
      </c>
      <c r="Q282">
        <v>3</v>
      </c>
      <c r="R282" s="42">
        <v>42676</v>
      </c>
      <c r="S282">
        <v>6</v>
      </c>
      <c r="U282" t="s">
        <v>1091</v>
      </c>
      <c r="V282" t="str">
        <f t="shared" si="19"/>
        <v>Jerry Floyd</v>
      </c>
      <c r="X282" t="s">
        <v>1092</v>
      </c>
      <c r="Y282" t="s">
        <v>1093</v>
      </c>
      <c r="Z282">
        <v>2.5</v>
      </c>
      <c r="AA282" t="s">
        <v>1094</v>
      </c>
      <c r="AB282">
        <v>1</v>
      </c>
      <c r="AC282" t="s">
        <v>64</v>
      </c>
      <c r="AD282">
        <v>300</v>
      </c>
      <c r="AE282">
        <v>77</v>
      </c>
      <c r="AF282" t="s">
        <v>65</v>
      </c>
      <c r="AK282">
        <v>8413919080</v>
      </c>
      <c r="AN282">
        <v>19.29</v>
      </c>
      <c r="AO282">
        <v>15.89</v>
      </c>
      <c r="AP282">
        <v>38497</v>
      </c>
      <c r="AQ282">
        <v>15.62</v>
      </c>
      <c r="AR282">
        <v>12.22</v>
      </c>
    </row>
    <row r="283" spans="1:44">
      <c r="A283" t="s">
        <v>54</v>
      </c>
      <c r="B283">
        <v>61587</v>
      </c>
      <c r="C283">
        <v>48661</v>
      </c>
      <c r="D283" t="s">
        <v>69</v>
      </c>
      <c r="E283" t="s">
        <v>203</v>
      </c>
      <c r="F283" s="1">
        <v>1.18</v>
      </c>
      <c r="H283" s="1">
        <v>1.03</v>
      </c>
      <c r="K283" t="s">
        <v>57</v>
      </c>
      <c r="L283">
        <v>5.0000000000000001E-3</v>
      </c>
      <c r="O283">
        <f>IF(L283&lt;0,ROUND(I283+3.46*ABS(L283),2),H283)</f>
        <v>1.03</v>
      </c>
      <c r="P283" t="s">
        <v>58</v>
      </c>
      <c r="Q283">
        <v>3</v>
      </c>
      <c r="R283" s="42">
        <v>42879</v>
      </c>
      <c r="S283">
        <v>6</v>
      </c>
      <c r="U283" t="s">
        <v>1095</v>
      </c>
      <c r="V283" t="str">
        <f t="shared" si="19"/>
        <v>Harmony Romo</v>
      </c>
      <c r="X283" t="s">
        <v>1096</v>
      </c>
      <c r="Y283" t="s">
        <v>205</v>
      </c>
      <c r="Z283">
        <v>1</v>
      </c>
      <c r="AA283" t="s">
        <v>723</v>
      </c>
      <c r="AB283">
        <v>1</v>
      </c>
      <c r="AC283" t="s">
        <v>64</v>
      </c>
      <c r="AD283">
        <v>500</v>
      </c>
      <c r="AE283">
        <v>77</v>
      </c>
      <c r="AF283" t="s">
        <v>65</v>
      </c>
      <c r="AK283">
        <v>8483903000</v>
      </c>
      <c r="AN283">
        <v>7.88</v>
      </c>
      <c r="AO283">
        <v>6.3</v>
      </c>
      <c r="AP283">
        <v>38485</v>
      </c>
      <c r="AQ283">
        <v>7.5</v>
      </c>
      <c r="AR283">
        <v>6</v>
      </c>
    </row>
    <row r="284" spans="1:44">
      <c r="A284" t="s">
        <v>54</v>
      </c>
      <c r="B284">
        <v>61933</v>
      </c>
      <c r="C284" t="s">
        <v>436</v>
      </c>
      <c r="D284" t="s">
        <v>121</v>
      </c>
      <c r="E284" t="s">
        <v>203</v>
      </c>
      <c r="F284" s="1">
        <v>1.33</v>
      </c>
      <c r="H284" s="1">
        <v>1.1599999999999999</v>
      </c>
      <c r="K284" t="s">
        <v>57</v>
      </c>
      <c r="L284">
        <v>4.0000000000000001E-3</v>
      </c>
      <c r="P284" t="s">
        <v>58</v>
      </c>
      <c r="Q284">
        <v>3</v>
      </c>
      <c r="R284" s="42">
        <v>42879</v>
      </c>
      <c r="S284">
        <v>6</v>
      </c>
      <c r="V284" t="str">
        <f t="shared" si="19"/>
        <v>Harmony Romo</v>
      </c>
      <c r="AD284">
        <v>500</v>
      </c>
      <c r="AE284">
        <v>77</v>
      </c>
      <c r="AF284" t="s">
        <v>65</v>
      </c>
      <c r="AK284">
        <v>8483903000</v>
      </c>
      <c r="AN284">
        <v>85.45</v>
      </c>
      <c r="AO284">
        <v>68.36</v>
      </c>
      <c r="AP284">
        <v>39904</v>
      </c>
      <c r="AQ284">
        <v>92.35</v>
      </c>
      <c r="AR284">
        <v>74.16</v>
      </c>
    </row>
    <row r="285" spans="1:44">
      <c r="A285" t="s">
        <v>54</v>
      </c>
      <c r="B285">
        <v>66421</v>
      </c>
      <c r="C285">
        <v>66421</v>
      </c>
      <c r="D285" t="s">
        <v>69</v>
      </c>
      <c r="E285" t="s">
        <v>1097</v>
      </c>
      <c r="F285" s="1">
        <v>41.64</v>
      </c>
      <c r="H285" s="1">
        <v>36.21</v>
      </c>
      <c r="K285" t="s">
        <v>57</v>
      </c>
      <c r="L285">
        <v>3.4</v>
      </c>
      <c r="O285">
        <f t="shared" ref="O285:O291" si="20">IF(L285&lt;0,ROUND(I285+3.46*ABS(L285),2),H285)</f>
        <v>36.21</v>
      </c>
      <c r="P285" t="s">
        <v>58</v>
      </c>
      <c r="Q285">
        <v>3</v>
      </c>
      <c r="R285" s="42">
        <v>42879</v>
      </c>
      <c r="S285">
        <v>6</v>
      </c>
      <c r="U285">
        <v>5.16</v>
      </c>
      <c r="V285" t="str">
        <f t="shared" si="19"/>
        <v>Jerry Floyd</v>
      </c>
      <c r="X285" t="s">
        <v>1098</v>
      </c>
      <c r="Y285" t="s">
        <v>1099</v>
      </c>
      <c r="Z285">
        <v>3.5</v>
      </c>
      <c r="AA285" t="s">
        <v>1100</v>
      </c>
      <c r="AB285">
        <v>4.0999999999999996</v>
      </c>
      <c r="AC285" t="s">
        <v>69</v>
      </c>
      <c r="AD285">
        <v>1500</v>
      </c>
      <c r="AE285">
        <v>6</v>
      </c>
      <c r="AF285" t="s">
        <v>65</v>
      </c>
      <c r="AK285">
        <v>8413919080</v>
      </c>
      <c r="AN285">
        <v>156.29</v>
      </c>
      <c r="AO285">
        <v>128.1</v>
      </c>
      <c r="AP285">
        <v>38756</v>
      </c>
      <c r="AQ285">
        <v>148.85</v>
      </c>
      <c r="AR285">
        <v>122</v>
      </c>
    </row>
    <row r="286" spans="1:44">
      <c r="A286" t="s">
        <v>54</v>
      </c>
      <c r="B286">
        <v>69185</v>
      </c>
      <c r="C286" t="s">
        <v>379</v>
      </c>
      <c r="D286" t="s">
        <v>69</v>
      </c>
      <c r="E286" t="s">
        <v>203</v>
      </c>
      <c r="F286" s="1">
        <v>6.64</v>
      </c>
      <c r="H286" s="1">
        <v>5.77</v>
      </c>
      <c r="K286" t="s">
        <v>57</v>
      </c>
      <c r="L286">
        <v>3.6999999999999998E-2</v>
      </c>
      <c r="O286">
        <f t="shared" si="20"/>
        <v>5.77</v>
      </c>
      <c r="P286" t="s">
        <v>58</v>
      </c>
      <c r="Q286">
        <v>3</v>
      </c>
      <c r="R286" s="42">
        <v>42879</v>
      </c>
      <c r="S286">
        <v>6</v>
      </c>
      <c r="V286" t="str">
        <f t="shared" si="19"/>
        <v>Harmony Romo</v>
      </c>
      <c r="X286" t="s">
        <v>1101</v>
      </c>
      <c r="Y286" t="s">
        <v>205</v>
      </c>
      <c r="AD286">
        <v>500</v>
      </c>
      <c r="AE286">
        <v>77</v>
      </c>
      <c r="AF286" t="s">
        <v>65</v>
      </c>
      <c r="AK286">
        <v>8483903000</v>
      </c>
      <c r="AN286">
        <v>212.76</v>
      </c>
      <c r="AO286">
        <v>177.3</v>
      </c>
      <c r="AP286">
        <v>38321</v>
      </c>
      <c r="AQ286">
        <v>202.63</v>
      </c>
      <c r="AR286">
        <v>168.86</v>
      </c>
    </row>
    <row r="287" spans="1:44">
      <c r="A287" t="s">
        <v>54</v>
      </c>
      <c r="B287">
        <v>300085</v>
      </c>
      <c r="C287">
        <v>300085</v>
      </c>
      <c r="D287" t="s">
        <v>55</v>
      </c>
      <c r="E287" t="s">
        <v>1102</v>
      </c>
      <c r="F287" s="1">
        <v>39.15</v>
      </c>
      <c r="H287" s="1">
        <v>34.04</v>
      </c>
      <c r="K287" t="s">
        <v>57</v>
      </c>
      <c r="L287">
        <v>3.55</v>
      </c>
      <c r="O287">
        <f t="shared" si="20"/>
        <v>34.04</v>
      </c>
      <c r="P287" t="s">
        <v>58</v>
      </c>
      <c r="Q287">
        <v>1</v>
      </c>
      <c r="R287" s="42">
        <v>42879</v>
      </c>
      <c r="S287">
        <v>6</v>
      </c>
      <c r="T287">
        <v>3.55</v>
      </c>
      <c r="U287">
        <v>4.7699999999999996</v>
      </c>
      <c r="V287" t="str">
        <f t="shared" si="19"/>
        <v>Jerry Floyd</v>
      </c>
      <c r="X287" t="s">
        <v>1103</v>
      </c>
      <c r="Y287" t="s">
        <v>1104</v>
      </c>
      <c r="Z287">
        <v>3.5</v>
      </c>
      <c r="AA287" t="s">
        <v>1105</v>
      </c>
      <c r="AB287">
        <v>4.0999999999999996</v>
      </c>
      <c r="AC287" t="s">
        <v>69</v>
      </c>
      <c r="AD287">
        <v>1500</v>
      </c>
      <c r="AE287">
        <v>112</v>
      </c>
      <c r="AF287" t="s">
        <v>65</v>
      </c>
      <c r="AK287">
        <v>8413919080</v>
      </c>
      <c r="AN287">
        <v>111.68</v>
      </c>
      <c r="AO287">
        <v>92.3</v>
      </c>
      <c r="AP287">
        <v>39091</v>
      </c>
      <c r="AQ287">
        <v>106.36</v>
      </c>
      <c r="AR287">
        <v>87.9</v>
      </c>
    </row>
    <row r="288" spans="1:44">
      <c r="A288" t="s">
        <v>54</v>
      </c>
      <c r="B288">
        <v>301518</v>
      </c>
      <c r="C288">
        <v>301518</v>
      </c>
      <c r="D288" t="s">
        <v>121</v>
      </c>
      <c r="E288" t="s">
        <v>1106</v>
      </c>
      <c r="F288" s="1">
        <v>10.17</v>
      </c>
      <c r="H288" s="1">
        <v>8.84</v>
      </c>
      <c r="K288" t="s">
        <v>57</v>
      </c>
      <c r="L288">
        <v>0.5</v>
      </c>
      <c r="O288">
        <f t="shared" si="20"/>
        <v>8.84</v>
      </c>
      <c r="P288" t="s">
        <v>58</v>
      </c>
      <c r="Q288">
        <v>3</v>
      </c>
      <c r="R288" s="42">
        <v>42879</v>
      </c>
      <c r="S288">
        <v>6</v>
      </c>
      <c r="U288">
        <v>0.78</v>
      </c>
      <c r="V288" t="str">
        <f t="shared" si="19"/>
        <v>Jerry Floyd</v>
      </c>
      <c r="X288" t="s">
        <v>1107</v>
      </c>
      <c r="Y288" t="s">
        <v>1108</v>
      </c>
      <c r="Z288">
        <v>2.5</v>
      </c>
      <c r="AA288" t="s">
        <v>475</v>
      </c>
      <c r="AB288">
        <v>1</v>
      </c>
      <c r="AC288" t="s">
        <v>64</v>
      </c>
      <c r="AD288">
        <v>100</v>
      </c>
      <c r="AE288">
        <v>77</v>
      </c>
      <c r="AF288" t="s">
        <v>65</v>
      </c>
      <c r="AK288">
        <v>8413919080</v>
      </c>
    </row>
    <row r="289" spans="1:44">
      <c r="A289" t="s">
        <v>54</v>
      </c>
      <c r="B289">
        <v>301855</v>
      </c>
      <c r="C289">
        <v>301855</v>
      </c>
      <c r="D289" t="s">
        <v>69</v>
      </c>
      <c r="E289" t="s">
        <v>1109</v>
      </c>
      <c r="F289" s="1">
        <v>29.62</v>
      </c>
      <c r="H289" s="1">
        <v>25.76</v>
      </c>
      <c r="K289" t="s">
        <v>57</v>
      </c>
      <c r="L289">
        <v>2.6349999999999998</v>
      </c>
      <c r="O289">
        <f t="shared" si="20"/>
        <v>25.76</v>
      </c>
      <c r="P289" t="s">
        <v>58</v>
      </c>
      <c r="Q289">
        <v>1</v>
      </c>
      <c r="R289" s="42">
        <v>42879</v>
      </c>
      <c r="S289">
        <v>6</v>
      </c>
      <c r="T289">
        <v>2.6349999999999998</v>
      </c>
      <c r="U289">
        <v>4.1239999999999997</v>
      </c>
      <c r="V289" t="str">
        <f t="shared" si="19"/>
        <v>Jerry Floyd</v>
      </c>
      <c r="X289" t="s">
        <v>1110</v>
      </c>
      <c r="Y289" t="s">
        <v>1111</v>
      </c>
      <c r="Z289">
        <v>2.35</v>
      </c>
      <c r="AA289" t="s">
        <v>1112</v>
      </c>
      <c r="AB289">
        <v>4.0999999999999996</v>
      </c>
      <c r="AC289" t="s">
        <v>69</v>
      </c>
      <c r="AD289">
        <v>500</v>
      </c>
      <c r="AE289">
        <v>105</v>
      </c>
      <c r="AF289" t="s">
        <v>65</v>
      </c>
      <c r="AK289">
        <v>8413919080</v>
      </c>
      <c r="AN289">
        <v>80.72</v>
      </c>
      <c r="AO289">
        <v>64.58</v>
      </c>
      <c r="AP289">
        <v>38276</v>
      </c>
      <c r="AQ289">
        <v>76.88</v>
      </c>
      <c r="AR289">
        <v>61.5</v>
      </c>
    </row>
    <row r="290" spans="1:44">
      <c r="A290" t="s">
        <v>54</v>
      </c>
      <c r="B290">
        <v>301957</v>
      </c>
      <c r="C290">
        <v>301954</v>
      </c>
      <c r="D290" t="s">
        <v>80</v>
      </c>
      <c r="E290" t="s">
        <v>1113</v>
      </c>
      <c r="F290" s="1">
        <v>49.02</v>
      </c>
      <c r="H290" s="1">
        <v>42.63</v>
      </c>
      <c r="K290" t="s">
        <v>57</v>
      </c>
      <c r="L290">
        <v>2.67</v>
      </c>
      <c r="O290">
        <f t="shared" si="20"/>
        <v>42.63</v>
      </c>
      <c r="P290" t="s">
        <v>58</v>
      </c>
      <c r="Q290">
        <v>3</v>
      </c>
      <c r="R290" s="42">
        <v>38671</v>
      </c>
      <c r="S290">
        <v>6</v>
      </c>
      <c r="U290">
        <v>5.61</v>
      </c>
      <c r="V290" t="s">
        <v>87</v>
      </c>
      <c r="X290" t="s">
        <v>1114</v>
      </c>
      <c r="Y290" t="s">
        <v>1115</v>
      </c>
      <c r="Z290">
        <v>8</v>
      </c>
      <c r="AA290" t="s">
        <v>390</v>
      </c>
      <c r="AB290">
        <v>3</v>
      </c>
      <c r="AC290" t="s">
        <v>121</v>
      </c>
      <c r="AD290">
        <v>50</v>
      </c>
      <c r="AE290">
        <v>105</v>
      </c>
      <c r="AF290" t="s">
        <v>65</v>
      </c>
      <c r="AK290">
        <v>8413919080</v>
      </c>
      <c r="AN290">
        <v>13.13</v>
      </c>
      <c r="AO290">
        <v>7.88</v>
      </c>
      <c r="AP290">
        <v>38594</v>
      </c>
      <c r="AQ290">
        <v>12.5</v>
      </c>
      <c r="AR290">
        <v>7.5</v>
      </c>
    </row>
    <row r="291" spans="1:44">
      <c r="A291" t="s">
        <v>54</v>
      </c>
      <c r="B291">
        <v>303294</v>
      </c>
      <c r="C291" t="s">
        <v>379</v>
      </c>
      <c r="D291" t="s">
        <v>64</v>
      </c>
      <c r="E291" t="s">
        <v>203</v>
      </c>
      <c r="F291" s="1">
        <v>6.84</v>
      </c>
      <c r="H291" s="1">
        <v>5.95</v>
      </c>
      <c r="K291" t="s">
        <v>57</v>
      </c>
      <c r="L291">
        <v>0.23</v>
      </c>
      <c r="O291">
        <f t="shared" si="20"/>
        <v>5.95</v>
      </c>
      <c r="P291" t="s">
        <v>58</v>
      </c>
      <c r="Q291">
        <v>3</v>
      </c>
      <c r="R291" s="42">
        <v>38912</v>
      </c>
      <c r="S291">
        <v>6</v>
      </c>
      <c r="U291">
        <v>0.875</v>
      </c>
      <c r="V291" t="str">
        <f>IF(LEFT(E291,3)="SLV","Harmony Romo", "Jerry Floyd")</f>
        <v>Harmony Romo</v>
      </c>
      <c r="X291" t="s">
        <v>1116</v>
      </c>
      <c r="Y291" t="s">
        <v>341</v>
      </c>
      <c r="Z291">
        <v>1</v>
      </c>
      <c r="AA291" t="s">
        <v>1117</v>
      </c>
      <c r="AB291">
        <v>1</v>
      </c>
      <c r="AC291" t="s">
        <v>64</v>
      </c>
      <c r="AD291">
        <v>300</v>
      </c>
      <c r="AE291">
        <v>77</v>
      </c>
      <c r="AF291" t="s">
        <v>65</v>
      </c>
      <c r="AK291">
        <v>8483903000</v>
      </c>
      <c r="AN291">
        <v>97.65</v>
      </c>
      <c r="AO291">
        <v>85.05</v>
      </c>
      <c r="AQ291">
        <v>70.14</v>
      </c>
      <c r="AR291">
        <v>57.54</v>
      </c>
    </row>
    <row r="292" spans="1:44">
      <c r="A292" t="s">
        <v>54</v>
      </c>
      <c r="B292">
        <v>306826</v>
      </c>
      <c r="C292">
        <v>306826</v>
      </c>
      <c r="D292" t="s">
        <v>67</v>
      </c>
      <c r="E292" t="s">
        <v>1118</v>
      </c>
      <c r="F292" s="1">
        <v>429.51</v>
      </c>
      <c r="H292" s="1">
        <v>373.49</v>
      </c>
      <c r="K292" t="s">
        <v>57</v>
      </c>
      <c r="L292">
        <v>25.76</v>
      </c>
      <c r="P292" t="s">
        <v>58</v>
      </c>
      <c r="Q292">
        <v>3</v>
      </c>
      <c r="R292" s="42">
        <v>42676</v>
      </c>
      <c r="S292">
        <v>6</v>
      </c>
      <c r="V292" t="s">
        <v>60</v>
      </c>
      <c r="AD292">
        <v>100</v>
      </c>
      <c r="AE292">
        <v>140</v>
      </c>
      <c r="AF292" t="s">
        <v>65</v>
      </c>
      <c r="AK292">
        <v>8413919080</v>
      </c>
      <c r="AN292">
        <v>34.24</v>
      </c>
      <c r="AO292">
        <v>28.17</v>
      </c>
      <c r="AQ292">
        <v>32.61</v>
      </c>
      <c r="AR292">
        <v>26.83</v>
      </c>
    </row>
    <row r="293" spans="1:44">
      <c r="A293" t="s">
        <v>54</v>
      </c>
      <c r="B293" t="s">
        <v>1119</v>
      </c>
      <c r="C293">
        <v>2380</v>
      </c>
      <c r="D293" t="s">
        <v>349</v>
      </c>
      <c r="E293" t="s">
        <v>1120</v>
      </c>
      <c r="F293" s="1">
        <v>6.15</v>
      </c>
      <c r="H293" s="1">
        <v>5.35</v>
      </c>
      <c r="K293" t="s">
        <v>57</v>
      </c>
      <c r="L293">
        <v>0.35</v>
      </c>
      <c r="O293">
        <f>IF(L293&lt;0,ROUND(I293+3.46*ABS(L293),2),H293)</f>
        <v>5.35</v>
      </c>
      <c r="P293" t="s">
        <v>58</v>
      </c>
      <c r="Q293">
        <v>3</v>
      </c>
      <c r="R293" s="42">
        <v>42676</v>
      </c>
      <c r="S293">
        <v>6</v>
      </c>
      <c r="U293" t="s">
        <v>1121</v>
      </c>
      <c r="V293" t="str">
        <f>IF(LEFT(E293,3)="SLV","Harmony Romo", "Jerry Floyd")</f>
        <v>Jerry Floyd</v>
      </c>
      <c r="X293" t="s">
        <v>1122</v>
      </c>
      <c r="Y293" t="s">
        <v>1123</v>
      </c>
      <c r="Z293">
        <v>1</v>
      </c>
      <c r="AA293" t="s">
        <v>1124</v>
      </c>
      <c r="AB293">
        <v>1</v>
      </c>
      <c r="AD293">
        <v>5000</v>
      </c>
      <c r="AE293">
        <v>77</v>
      </c>
      <c r="AF293" t="s">
        <v>81</v>
      </c>
      <c r="AK293">
        <v>8413919080</v>
      </c>
      <c r="AN293">
        <v>25.14</v>
      </c>
      <c r="AO293">
        <v>22.08</v>
      </c>
      <c r="AP293">
        <v>38784</v>
      </c>
      <c r="AQ293">
        <v>17.600000000000001</v>
      </c>
      <c r="AR293">
        <v>14.54</v>
      </c>
    </row>
    <row r="294" spans="1:44">
      <c r="A294" t="s">
        <v>54</v>
      </c>
      <c r="B294" t="s">
        <v>1125</v>
      </c>
      <c r="C294">
        <v>4132</v>
      </c>
      <c r="D294" t="s">
        <v>1126</v>
      </c>
      <c r="E294" t="s">
        <v>1127</v>
      </c>
      <c r="F294" s="1">
        <v>5</v>
      </c>
      <c r="H294" s="1">
        <v>4.3499999999999996</v>
      </c>
      <c r="K294" t="s">
        <v>57</v>
      </c>
      <c r="L294">
        <v>0.17</v>
      </c>
      <c r="O294">
        <f>IF(L294&lt;0,ROUND(I294+3.46*ABS(L294),2),H294)</f>
        <v>4.3499999999999996</v>
      </c>
      <c r="P294" t="s">
        <v>58</v>
      </c>
      <c r="Q294">
        <v>3</v>
      </c>
      <c r="R294" s="42">
        <v>42676</v>
      </c>
      <c r="S294">
        <v>6</v>
      </c>
      <c r="U294" t="s">
        <v>291</v>
      </c>
      <c r="V294" t="str">
        <f>IF(LEFT(E294,3)="SLV","Harmony Romo", "Jerry Floyd")</f>
        <v>Jerry Floyd</v>
      </c>
      <c r="X294" t="s">
        <v>1128</v>
      </c>
      <c r="Y294" t="s">
        <v>1129</v>
      </c>
      <c r="Z294">
        <v>1</v>
      </c>
      <c r="AA294" t="s">
        <v>1130</v>
      </c>
      <c r="AB294">
        <v>1</v>
      </c>
      <c r="AD294">
        <v>5000</v>
      </c>
      <c r="AE294">
        <v>77</v>
      </c>
      <c r="AF294" t="s">
        <v>81</v>
      </c>
      <c r="AK294">
        <v>8413919080</v>
      </c>
      <c r="AN294">
        <v>153.46</v>
      </c>
      <c r="AO294">
        <v>127.84</v>
      </c>
      <c r="AP294">
        <v>38714</v>
      </c>
      <c r="AQ294">
        <v>146.15</v>
      </c>
      <c r="AR294">
        <v>121.75</v>
      </c>
    </row>
    <row r="295" spans="1:44">
      <c r="A295" t="s">
        <v>54</v>
      </c>
      <c r="B295" t="s">
        <v>1131</v>
      </c>
      <c r="C295" t="s">
        <v>1131</v>
      </c>
      <c r="D295" t="s">
        <v>1132</v>
      </c>
      <c r="E295" t="s">
        <v>1133</v>
      </c>
      <c r="F295" s="1">
        <v>6.83</v>
      </c>
      <c r="H295" s="1">
        <v>5.94</v>
      </c>
      <c r="K295" t="s">
        <v>57</v>
      </c>
      <c r="L295">
        <v>0.38500000000000001</v>
      </c>
      <c r="O295">
        <f>IF(L295&lt;0,ROUND(I295+3.46*ABS(L295),2),H295)</f>
        <v>5.94</v>
      </c>
      <c r="P295" t="s">
        <v>58</v>
      </c>
      <c r="Q295">
        <v>3</v>
      </c>
      <c r="R295" s="42">
        <v>42676</v>
      </c>
      <c r="S295">
        <v>6</v>
      </c>
      <c r="U295" t="s">
        <v>472</v>
      </c>
      <c r="V295" t="str">
        <f>IF(LEFT(E295,3)="SLV","Harmony Romo", "Jerry Floyd")</f>
        <v>Jerry Floyd</v>
      </c>
      <c r="X295" t="s">
        <v>1134</v>
      </c>
      <c r="Y295" t="s">
        <v>1135</v>
      </c>
      <c r="Z295">
        <v>1</v>
      </c>
      <c r="AA295" t="s">
        <v>1136</v>
      </c>
      <c r="AB295">
        <v>1</v>
      </c>
      <c r="AC295" t="s">
        <v>64</v>
      </c>
      <c r="AD295">
        <v>5000</v>
      </c>
      <c r="AE295">
        <v>77</v>
      </c>
      <c r="AF295" t="s">
        <v>81</v>
      </c>
      <c r="AK295">
        <v>8413919080</v>
      </c>
      <c r="AN295">
        <v>82.03</v>
      </c>
      <c r="AO295">
        <v>65.63</v>
      </c>
      <c r="AP295">
        <v>38714</v>
      </c>
      <c r="AQ295">
        <v>78.12</v>
      </c>
      <c r="AR295">
        <v>62.5</v>
      </c>
    </row>
    <row r="296" spans="1:44">
      <c r="A296" t="s">
        <v>54</v>
      </c>
      <c r="B296">
        <v>302854</v>
      </c>
      <c r="C296">
        <v>302854</v>
      </c>
      <c r="D296" t="s">
        <v>64</v>
      </c>
      <c r="E296" t="s">
        <v>1137</v>
      </c>
      <c r="F296" s="1">
        <v>97.09</v>
      </c>
      <c r="H296" s="1">
        <v>84.43</v>
      </c>
      <c r="K296" t="s">
        <v>1055</v>
      </c>
      <c r="L296">
        <v>1.72</v>
      </c>
      <c r="P296" t="s">
        <v>58</v>
      </c>
      <c r="Q296">
        <v>4</v>
      </c>
      <c r="R296" s="42">
        <v>40883</v>
      </c>
      <c r="S296">
        <v>6</v>
      </c>
      <c r="T296" t="s">
        <v>1138</v>
      </c>
      <c r="U296">
        <v>2.7</v>
      </c>
      <c r="V296" t="str">
        <f>IF(LEFT(E296,3)="SLV","Harmony Romo", "Jerry Floyd")</f>
        <v>Jerry Floyd</v>
      </c>
      <c r="X296" t="s">
        <v>1139</v>
      </c>
      <c r="Y296" t="s">
        <v>384</v>
      </c>
      <c r="Z296">
        <v>27</v>
      </c>
      <c r="AA296" t="s">
        <v>1140</v>
      </c>
      <c r="AB296">
        <v>10</v>
      </c>
      <c r="AC296" t="s">
        <v>121</v>
      </c>
      <c r="AD296">
        <v>100</v>
      </c>
      <c r="AE296">
        <v>7</v>
      </c>
      <c r="AF296" t="s">
        <v>65</v>
      </c>
      <c r="AK296">
        <v>8413919080</v>
      </c>
      <c r="AN296">
        <v>10.23</v>
      </c>
      <c r="AO296">
        <v>8.5299999999999994</v>
      </c>
      <c r="AP296">
        <v>38489</v>
      </c>
      <c r="AQ296">
        <v>8.74</v>
      </c>
      <c r="AR296">
        <v>7.04</v>
      </c>
    </row>
    <row r="297" spans="1:44">
      <c r="A297" t="s">
        <v>54</v>
      </c>
      <c r="B297">
        <v>303124</v>
      </c>
      <c r="C297">
        <v>65976</v>
      </c>
      <c r="D297" t="s">
        <v>64</v>
      </c>
      <c r="E297" t="s">
        <v>1141</v>
      </c>
      <c r="F297" s="1">
        <v>12.94</v>
      </c>
      <c r="H297" s="1">
        <v>11.25</v>
      </c>
      <c r="K297" t="s">
        <v>179</v>
      </c>
      <c r="L297">
        <v>6.42</v>
      </c>
      <c r="P297" t="s">
        <v>58</v>
      </c>
      <c r="Q297">
        <v>4</v>
      </c>
      <c r="R297" s="42">
        <v>42879</v>
      </c>
      <c r="S297">
        <v>6</v>
      </c>
      <c r="V297" t="s">
        <v>87</v>
      </c>
      <c r="X297" t="s">
        <v>1142</v>
      </c>
      <c r="Y297" t="s">
        <v>1143</v>
      </c>
      <c r="Z297">
        <v>3.16</v>
      </c>
      <c r="AA297" t="s">
        <v>183</v>
      </c>
      <c r="AC297" t="s">
        <v>64</v>
      </c>
      <c r="AD297">
        <v>100</v>
      </c>
      <c r="AE297">
        <v>56</v>
      </c>
      <c r="AF297" t="s">
        <v>81</v>
      </c>
      <c r="AK297">
        <v>7325995000</v>
      </c>
      <c r="AN297">
        <v>45.94</v>
      </c>
      <c r="AO297">
        <v>36.75</v>
      </c>
      <c r="AP297">
        <v>38798</v>
      </c>
      <c r="AQ297">
        <v>43.75</v>
      </c>
      <c r="AR297">
        <v>35</v>
      </c>
    </row>
    <row r="298" spans="1:44">
      <c r="A298" t="s">
        <v>54</v>
      </c>
      <c r="B298" t="s">
        <v>1144</v>
      </c>
      <c r="C298" t="s">
        <v>281</v>
      </c>
      <c r="D298" t="s">
        <v>69</v>
      </c>
      <c r="E298" t="s">
        <v>203</v>
      </c>
      <c r="F298" s="1">
        <v>1.9</v>
      </c>
      <c r="H298" s="1">
        <v>1.65</v>
      </c>
      <c r="K298" t="s">
        <v>57</v>
      </c>
      <c r="L298">
        <v>0.02</v>
      </c>
      <c r="P298" t="s">
        <v>58</v>
      </c>
      <c r="Q298">
        <v>3</v>
      </c>
      <c r="R298" s="42">
        <v>42879</v>
      </c>
      <c r="S298">
        <v>6</v>
      </c>
      <c r="U298">
        <v>4.3999999999999997E-2</v>
      </c>
      <c r="V298" t="s">
        <v>186</v>
      </c>
      <c r="AD298">
        <v>1000</v>
      </c>
      <c r="AE298">
        <v>77</v>
      </c>
      <c r="AF298" t="s">
        <v>65</v>
      </c>
    </row>
    <row r="299" spans="1:44">
      <c r="A299" t="s">
        <v>54</v>
      </c>
      <c r="B299">
        <v>60694</v>
      </c>
      <c r="C299">
        <v>60694</v>
      </c>
      <c r="D299" t="s">
        <v>69</v>
      </c>
      <c r="E299" t="s">
        <v>1145</v>
      </c>
      <c r="F299" s="1">
        <v>9.8000000000000007</v>
      </c>
      <c r="H299" s="1">
        <f>ROUND(F299/1.15,2)</f>
        <v>8.52</v>
      </c>
      <c r="K299" t="s">
        <v>57</v>
      </c>
      <c r="L299">
        <v>0.43</v>
      </c>
      <c r="N299">
        <f>IF(L299&lt;0,ROUND(G299+3.46*ABS(L299),2),F299)</f>
        <v>9.8000000000000007</v>
      </c>
      <c r="O299">
        <f>IF(L299&lt;0,ROUND(I299+3.46*ABS(L299),2),H299)</f>
        <v>8.52</v>
      </c>
      <c r="P299" t="s">
        <v>58</v>
      </c>
      <c r="Q299">
        <v>3</v>
      </c>
      <c r="R299" s="42">
        <v>41375</v>
      </c>
      <c r="S299">
        <v>6</v>
      </c>
      <c r="U299" t="s">
        <v>1146</v>
      </c>
      <c r="V299" t="s">
        <v>60</v>
      </c>
      <c r="AF299" t="s">
        <v>81</v>
      </c>
      <c r="AK299">
        <v>8413919080</v>
      </c>
      <c r="AN299">
        <v>6.72</v>
      </c>
      <c r="AO299">
        <v>5.6</v>
      </c>
      <c r="AQ299">
        <v>5.99</v>
      </c>
      <c r="AR299">
        <v>4.87</v>
      </c>
    </row>
    <row r="300" spans="1:44">
      <c r="A300" t="s">
        <v>54</v>
      </c>
      <c r="B300">
        <v>37948</v>
      </c>
      <c r="C300">
        <v>37948</v>
      </c>
      <c r="D300" t="s">
        <v>1147</v>
      </c>
      <c r="E300" t="s">
        <v>1148</v>
      </c>
      <c r="F300" s="1">
        <v>425.37</v>
      </c>
      <c r="H300" s="1">
        <v>369.89</v>
      </c>
      <c r="K300" t="s">
        <v>57</v>
      </c>
      <c r="L300">
        <v>25.77</v>
      </c>
      <c r="O300">
        <f>IF(L300&lt;0,ROUND(I300+3.46*ABS(L300),2),H300)</f>
        <v>369.89</v>
      </c>
      <c r="P300" t="s">
        <v>58</v>
      </c>
      <c r="Q300">
        <v>3</v>
      </c>
      <c r="R300" s="42">
        <v>42676</v>
      </c>
      <c r="S300">
        <v>6</v>
      </c>
      <c r="T300" t="s">
        <v>277</v>
      </c>
      <c r="U300" t="s">
        <v>1149</v>
      </c>
      <c r="V300" t="str">
        <f>IF(LEFT(E300,3)="SLV","Harmony Romo", "Jerry Floyd")</f>
        <v>Jerry Floyd</v>
      </c>
      <c r="AD300">
        <v>100</v>
      </c>
      <c r="AE300">
        <v>140</v>
      </c>
      <c r="AF300" t="s">
        <v>65</v>
      </c>
      <c r="AK300">
        <v>8413919080</v>
      </c>
      <c r="AN300">
        <v>93.16</v>
      </c>
      <c r="AO300">
        <v>77.94</v>
      </c>
      <c r="AQ300">
        <v>83.16</v>
      </c>
      <c r="AR300">
        <v>67.94</v>
      </c>
    </row>
    <row r="301" spans="1:44">
      <c r="A301" t="s">
        <v>54</v>
      </c>
      <c r="B301">
        <v>63436</v>
      </c>
      <c r="C301">
        <v>63435</v>
      </c>
      <c r="D301" t="s">
        <v>69</v>
      </c>
      <c r="E301" t="s">
        <v>858</v>
      </c>
      <c r="F301" s="1">
        <v>9.8000000000000007</v>
      </c>
      <c r="H301" s="1">
        <f>ROUND(F301/1.15,2)</f>
        <v>8.52</v>
      </c>
      <c r="K301" t="s">
        <v>684</v>
      </c>
      <c r="L301">
        <v>0.128</v>
      </c>
      <c r="O301">
        <f>IF(L301&lt;0,ROUND(I301+3.46*ABS(L301),2),H301)</f>
        <v>8.52</v>
      </c>
      <c r="P301" t="s">
        <v>58</v>
      </c>
      <c r="Q301">
        <v>3</v>
      </c>
      <c r="R301" s="42">
        <v>42879</v>
      </c>
      <c r="S301">
        <v>6</v>
      </c>
      <c r="U301">
        <v>1.75</v>
      </c>
      <c r="V301" t="s">
        <v>186</v>
      </c>
      <c r="X301" t="s">
        <v>1150</v>
      </c>
      <c r="Y301" t="s">
        <v>1071</v>
      </c>
      <c r="Z301">
        <v>1.9</v>
      </c>
      <c r="AA301" t="s">
        <v>1151</v>
      </c>
      <c r="AB301">
        <v>1</v>
      </c>
      <c r="AC301" t="s">
        <v>64</v>
      </c>
      <c r="AD301">
        <v>300</v>
      </c>
      <c r="AE301">
        <v>84</v>
      </c>
      <c r="AF301" t="s">
        <v>65</v>
      </c>
      <c r="AK301">
        <v>8413919080</v>
      </c>
      <c r="AN301">
        <v>81.430000000000007</v>
      </c>
      <c r="AO301">
        <v>68.680000000000007</v>
      </c>
      <c r="AP301">
        <v>38757</v>
      </c>
      <c r="AQ301">
        <v>63.68</v>
      </c>
      <c r="AR301">
        <v>50.93</v>
      </c>
    </row>
    <row r="302" spans="1:44">
      <c r="A302" t="s">
        <v>54</v>
      </c>
      <c r="B302">
        <v>63441</v>
      </c>
      <c r="C302">
        <v>63435</v>
      </c>
      <c r="D302" t="s">
        <v>64</v>
      </c>
      <c r="E302" t="s">
        <v>618</v>
      </c>
      <c r="F302" s="1">
        <v>20.22</v>
      </c>
      <c r="H302" s="1">
        <v>17.579999999999998</v>
      </c>
      <c r="K302" t="s">
        <v>684</v>
      </c>
      <c r="L302">
        <v>1.0149999999999999</v>
      </c>
      <c r="O302">
        <f>IF(L302&lt;0,ROUND(I302+3.46*ABS(L302),2),H302)</f>
        <v>17.579999999999998</v>
      </c>
      <c r="P302" t="s">
        <v>58</v>
      </c>
      <c r="Q302">
        <v>3</v>
      </c>
      <c r="R302" s="42">
        <v>42879</v>
      </c>
      <c r="S302">
        <v>6</v>
      </c>
      <c r="U302">
        <v>1.75</v>
      </c>
      <c r="V302" t="s">
        <v>186</v>
      </c>
      <c r="X302" t="s">
        <v>1152</v>
      </c>
      <c r="Y302" t="s">
        <v>1071</v>
      </c>
      <c r="Z302">
        <v>1.9</v>
      </c>
      <c r="AA302" t="s">
        <v>1153</v>
      </c>
      <c r="AB302">
        <v>1</v>
      </c>
      <c r="AC302" t="s">
        <v>64</v>
      </c>
      <c r="AD302">
        <v>300</v>
      </c>
      <c r="AE302">
        <v>84</v>
      </c>
      <c r="AF302" t="s">
        <v>65</v>
      </c>
      <c r="AK302">
        <v>8413919080</v>
      </c>
      <c r="AN302">
        <v>106.82</v>
      </c>
      <c r="AO302">
        <v>85.45</v>
      </c>
      <c r="AP302">
        <v>38321</v>
      </c>
      <c r="AQ302">
        <v>101.73</v>
      </c>
      <c r="AR302">
        <v>81.38</v>
      </c>
    </row>
    <row r="303" spans="1:44">
      <c r="A303" t="s">
        <v>54</v>
      </c>
      <c r="B303">
        <v>302827</v>
      </c>
      <c r="C303">
        <v>302827</v>
      </c>
      <c r="D303" t="s">
        <v>55</v>
      </c>
      <c r="E303" t="s">
        <v>1154</v>
      </c>
      <c r="F303" s="1">
        <v>97.39</v>
      </c>
      <c r="H303" s="1">
        <v>84.69</v>
      </c>
      <c r="K303" t="s">
        <v>1055</v>
      </c>
      <c r="L303">
        <v>1.66</v>
      </c>
      <c r="P303" t="s">
        <v>58</v>
      </c>
      <c r="Q303">
        <v>4</v>
      </c>
      <c r="R303" s="42">
        <v>42879</v>
      </c>
      <c r="S303">
        <v>6</v>
      </c>
      <c r="T303" t="s">
        <v>1155</v>
      </c>
      <c r="U303" t="s">
        <v>163</v>
      </c>
      <c r="V303" t="str">
        <f>IF(LEFT(E303,3)="SLV","Harmony Romo", "Jerry Floyd")</f>
        <v>Jerry Floyd</v>
      </c>
      <c r="X303" t="s">
        <v>1156</v>
      </c>
      <c r="Y303" t="s">
        <v>1157</v>
      </c>
      <c r="Z303">
        <v>23.33</v>
      </c>
      <c r="AA303" t="s">
        <v>1158</v>
      </c>
      <c r="AB303">
        <v>10</v>
      </c>
      <c r="AC303" t="s">
        <v>69</v>
      </c>
      <c r="AD303">
        <v>50</v>
      </c>
      <c r="AE303">
        <v>140</v>
      </c>
      <c r="AF303" t="s">
        <v>65</v>
      </c>
      <c r="AK303">
        <v>8413919080</v>
      </c>
      <c r="AN303">
        <v>10.42</v>
      </c>
      <c r="AO303">
        <v>8.48</v>
      </c>
      <c r="AQ303">
        <v>9.92</v>
      </c>
      <c r="AR303">
        <v>8.08</v>
      </c>
    </row>
    <row r="304" spans="1:44">
      <c r="A304" t="s">
        <v>54</v>
      </c>
      <c r="B304">
        <v>302366</v>
      </c>
      <c r="C304">
        <v>302292</v>
      </c>
      <c r="D304" t="s">
        <v>69</v>
      </c>
      <c r="E304" t="s">
        <v>954</v>
      </c>
      <c r="F304" s="1">
        <v>7.23</v>
      </c>
      <c r="H304" s="1">
        <v>6.29</v>
      </c>
      <c r="K304" t="s">
        <v>276</v>
      </c>
      <c r="L304">
        <v>0.27</v>
      </c>
      <c r="P304" t="s">
        <v>58</v>
      </c>
      <c r="Q304">
        <v>4</v>
      </c>
      <c r="R304" s="42">
        <v>42879</v>
      </c>
      <c r="S304">
        <v>5</v>
      </c>
      <c r="U304">
        <v>1.51</v>
      </c>
      <c r="V304" t="s">
        <v>186</v>
      </c>
      <c r="X304" t="s">
        <v>1159</v>
      </c>
      <c r="Y304" t="s">
        <v>1160</v>
      </c>
      <c r="Z304">
        <v>2.5</v>
      </c>
      <c r="AA304" t="s">
        <v>1161</v>
      </c>
      <c r="AB304">
        <v>1</v>
      </c>
      <c r="AC304" t="s">
        <v>64</v>
      </c>
      <c r="AD304">
        <v>100</v>
      </c>
      <c r="AE304">
        <v>105</v>
      </c>
      <c r="AF304" t="s">
        <v>65</v>
      </c>
      <c r="AK304">
        <v>8413919080</v>
      </c>
      <c r="AN304">
        <v>523.79</v>
      </c>
      <c r="AO304">
        <v>429.03</v>
      </c>
      <c r="AP304">
        <v>38828</v>
      </c>
      <c r="AQ304">
        <v>498.85</v>
      </c>
      <c r="AR304">
        <v>408.6</v>
      </c>
    </row>
    <row r="305" spans="1:44">
      <c r="A305" t="s">
        <v>54</v>
      </c>
      <c r="B305">
        <v>307761</v>
      </c>
      <c r="C305">
        <v>307761</v>
      </c>
      <c r="D305" t="s">
        <v>69</v>
      </c>
      <c r="E305" t="s">
        <v>1162</v>
      </c>
      <c r="F305" s="1">
        <v>11.51</v>
      </c>
      <c r="H305" s="1">
        <v>10.01</v>
      </c>
      <c r="K305" t="s">
        <v>276</v>
      </c>
      <c r="L305">
        <v>0.46500000000000002</v>
      </c>
      <c r="P305" t="s">
        <v>58</v>
      </c>
      <c r="Q305">
        <v>4</v>
      </c>
      <c r="R305" s="42">
        <v>42879</v>
      </c>
      <c r="S305">
        <v>5</v>
      </c>
      <c r="V305" t="s">
        <v>60</v>
      </c>
      <c r="X305" t="s">
        <v>1163</v>
      </c>
      <c r="Y305" t="s">
        <v>1164</v>
      </c>
      <c r="AD305">
        <v>100</v>
      </c>
      <c r="AE305">
        <v>77</v>
      </c>
      <c r="AF305" t="s">
        <v>65</v>
      </c>
      <c r="AK305">
        <v>8413919080</v>
      </c>
      <c r="AN305">
        <v>139.65</v>
      </c>
      <c r="AO305">
        <v>111.83</v>
      </c>
      <c r="AP305">
        <v>38401</v>
      </c>
      <c r="AQ305">
        <v>133</v>
      </c>
      <c r="AR305">
        <v>106.5</v>
      </c>
    </row>
    <row r="306" spans="1:44">
      <c r="A306" t="s">
        <v>54</v>
      </c>
      <c r="B306">
        <v>315110</v>
      </c>
      <c r="C306">
        <v>315110</v>
      </c>
      <c r="D306" t="s">
        <v>69</v>
      </c>
      <c r="E306" t="s">
        <v>1165</v>
      </c>
      <c r="F306" s="1">
        <v>36.409999999999997</v>
      </c>
      <c r="H306" s="1">
        <v>31.66</v>
      </c>
      <c r="K306" t="s">
        <v>276</v>
      </c>
      <c r="L306">
        <v>1.05</v>
      </c>
      <c r="P306" t="s">
        <v>58</v>
      </c>
      <c r="Q306">
        <v>4</v>
      </c>
      <c r="R306" s="42">
        <v>40646</v>
      </c>
      <c r="S306">
        <v>5</v>
      </c>
      <c r="V306" t="s">
        <v>60</v>
      </c>
      <c r="AD306">
        <v>500</v>
      </c>
      <c r="AE306">
        <v>105</v>
      </c>
      <c r="AF306" t="s">
        <v>81</v>
      </c>
      <c r="AG306">
        <v>311648</v>
      </c>
      <c r="AH306">
        <v>1</v>
      </c>
      <c r="AI306">
        <v>311647</v>
      </c>
      <c r="AJ306">
        <v>1</v>
      </c>
      <c r="AK306">
        <v>8413919080</v>
      </c>
      <c r="AN306">
        <v>46.91</v>
      </c>
      <c r="AO306">
        <v>37.869999999999997</v>
      </c>
      <c r="AP306">
        <v>39814</v>
      </c>
    </row>
    <row r="307" spans="1:44">
      <c r="A307" t="s">
        <v>54</v>
      </c>
      <c r="B307">
        <v>307864</v>
      </c>
      <c r="C307">
        <v>307864</v>
      </c>
      <c r="D307" t="s">
        <v>64</v>
      </c>
      <c r="E307" t="s">
        <v>1166</v>
      </c>
      <c r="F307" s="1">
        <v>88.01</v>
      </c>
      <c r="H307" s="1">
        <v>76.53</v>
      </c>
      <c r="K307" t="s">
        <v>654</v>
      </c>
      <c r="L307">
        <v>4.1100000000000003</v>
      </c>
      <c r="P307" t="s">
        <v>58</v>
      </c>
      <c r="Q307">
        <v>4</v>
      </c>
      <c r="R307" s="42">
        <v>40707</v>
      </c>
      <c r="S307">
        <v>5</v>
      </c>
      <c r="V307" t="str">
        <f>IF(LEFT(E307,3)="SLV","Harmony Romo", "Jerry Floyd")</f>
        <v>Jerry Floyd</v>
      </c>
      <c r="X307" t="s">
        <v>1167</v>
      </c>
      <c r="Y307" t="s">
        <v>1168</v>
      </c>
      <c r="AD307">
        <v>120</v>
      </c>
      <c r="AE307">
        <v>7</v>
      </c>
      <c r="AF307" t="s">
        <v>65</v>
      </c>
      <c r="AK307">
        <v>8413919080</v>
      </c>
      <c r="AN307">
        <v>70.61</v>
      </c>
      <c r="AO307">
        <v>56.49</v>
      </c>
      <c r="AP307">
        <v>38733</v>
      </c>
      <c r="AQ307">
        <v>67.25</v>
      </c>
      <c r="AR307">
        <v>53.8</v>
      </c>
    </row>
    <row r="308" spans="1:44">
      <c r="A308" t="s">
        <v>54</v>
      </c>
      <c r="B308">
        <v>63354</v>
      </c>
      <c r="C308" t="s">
        <v>281</v>
      </c>
      <c r="D308" t="s">
        <v>69</v>
      </c>
      <c r="E308" t="s">
        <v>203</v>
      </c>
      <c r="F308" s="1">
        <v>7.84</v>
      </c>
      <c r="H308" s="1">
        <v>6.82</v>
      </c>
      <c r="K308" t="s">
        <v>658</v>
      </c>
      <c r="L308">
        <v>8.5000000000000006E-2</v>
      </c>
      <c r="P308" t="s">
        <v>58</v>
      </c>
      <c r="Q308">
        <v>4</v>
      </c>
      <c r="R308" s="42">
        <v>42879</v>
      </c>
      <c r="S308">
        <v>5</v>
      </c>
      <c r="V308" t="str">
        <f>IF(LEFT(E308,3)="SLV","Harmony Romo", "Jerry Floyd")</f>
        <v>Harmony Romo</v>
      </c>
      <c r="X308" t="s">
        <v>1169</v>
      </c>
      <c r="Y308" t="s">
        <v>205</v>
      </c>
      <c r="AD308">
        <v>500</v>
      </c>
      <c r="AE308">
        <v>5</v>
      </c>
      <c r="AF308" t="s">
        <v>65</v>
      </c>
      <c r="AK308">
        <v>8483903000</v>
      </c>
      <c r="AN308">
        <v>106.54</v>
      </c>
      <c r="AO308">
        <v>85.23</v>
      </c>
      <c r="AP308">
        <v>39828</v>
      </c>
    </row>
    <row r="309" spans="1:44">
      <c r="A309" t="s">
        <v>54</v>
      </c>
      <c r="B309">
        <v>47012</v>
      </c>
      <c r="C309">
        <v>47012</v>
      </c>
      <c r="D309" t="s">
        <v>67</v>
      </c>
      <c r="E309" t="s">
        <v>1170</v>
      </c>
      <c r="F309" s="1">
        <v>20.45</v>
      </c>
      <c r="H309" s="1">
        <v>17.78</v>
      </c>
      <c r="K309" t="s">
        <v>57</v>
      </c>
      <c r="L309">
        <v>2</v>
      </c>
      <c r="O309">
        <v>17.940000000000001</v>
      </c>
      <c r="P309" t="s">
        <v>58</v>
      </c>
      <c r="Q309">
        <v>3</v>
      </c>
      <c r="R309" s="42">
        <v>42879</v>
      </c>
      <c r="S309">
        <v>5</v>
      </c>
      <c r="U309" t="s">
        <v>1171</v>
      </c>
      <c r="V309" t="s">
        <v>60</v>
      </c>
      <c r="X309" t="s">
        <v>1172</v>
      </c>
      <c r="Y309" t="s">
        <v>1173</v>
      </c>
      <c r="Z309">
        <v>1.5</v>
      </c>
      <c r="AA309" t="s">
        <v>1174</v>
      </c>
      <c r="AB309">
        <v>4.0999999999999996</v>
      </c>
      <c r="AC309" t="s">
        <v>64</v>
      </c>
      <c r="AD309">
        <v>1000</v>
      </c>
      <c r="AE309">
        <v>105</v>
      </c>
      <c r="AF309" t="s">
        <v>65</v>
      </c>
      <c r="AK309">
        <v>8413919080</v>
      </c>
      <c r="AN309">
        <v>4.4800000000000004</v>
      </c>
      <c r="AO309">
        <v>3.68</v>
      </c>
      <c r="AP309">
        <v>38562</v>
      </c>
      <c r="AQ309">
        <v>4.2699999999999996</v>
      </c>
      <c r="AR309">
        <v>3.5</v>
      </c>
    </row>
    <row r="310" spans="1:44">
      <c r="A310" t="s">
        <v>54</v>
      </c>
      <c r="B310">
        <v>47013</v>
      </c>
      <c r="C310">
        <v>47013</v>
      </c>
      <c r="D310" t="s">
        <v>75</v>
      </c>
      <c r="E310" t="s">
        <v>1175</v>
      </c>
      <c r="F310" s="1">
        <v>8.76</v>
      </c>
      <c r="H310" s="1">
        <v>7.62</v>
      </c>
      <c r="K310" t="s">
        <v>57</v>
      </c>
      <c r="L310">
        <v>0.5</v>
      </c>
      <c r="O310">
        <v>7.55</v>
      </c>
      <c r="P310" t="s">
        <v>58</v>
      </c>
      <c r="Q310">
        <v>3</v>
      </c>
      <c r="R310" s="42">
        <v>42879</v>
      </c>
      <c r="S310">
        <v>5</v>
      </c>
      <c r="U310" t="s">
        <v>1176</v>
      </c>
      <c r="V310" t="s">
        <v>60</v>
      </c>
      <c r="X310" t="s">
        <v>1177</v>
      </c>
      <c r="Y310" t="s">
        <v>1178</v>
      </c>
      <c r="Z310">
        <v>1.5</v>
      </c>
      <c r="AA310" t="s">
        <v>1179</v>
      </c>
      <c r="AB310">
        <v>4.0999999999999996</v>
      </c>
      <c r="AC310" t="s">
        <v>64</v>
      </c>
      <c r="AD310">
        <v>1000</v>
      </c>
      <c r="AE310">
        <v>105</v>
      </c>
      <c r="AF310" t="s">
        <v>65</v>
      </c>
      <c r="AK310">
        <v>8413919080</v>
      </c>
      <c r="AN310">
        <v>6</v>
      </c>
      <c r="AO310">
        <v>4.91</v>
      </c>
      <c r="AP310">
        <v>38488</v>
      </c>
      <c r="AQ310">
        <v>5.71</v>
      </c>
      <c r="AR310">
        <v>4.68</v>
      </c>
    </row>
    <row r="311" spans="1:44">
      <c r="A311" t="s">
        <v>54</v>
      </c>
      <c r="B311">
        <v>47022</v>
      </c>
      <c r="C311">
        <v>47022</v>
      </c>
      <c r="D311" t="s">
        <v>75</v>
      </c>
      <c r="E311" t="s">
        <v>1180</v>
      </c>
      <c r="F311" s="1">
        <v>8.91</v>
      </c>
      <c r="H311" s="1">
        <v>7.75</v>
      </c>
      <c r="K311" t="s">
        <v>57</v>
      </c>
      <c r="L311">
        <v>0.53</v>
      </c>
      <c r="O311">
        <f>IF(L311&lt;0,ROUND(I311+3.46*ABS(L311),2),H311)</f>
        <v>7.75</v>
      </c>
      <c r="P311" t="s">
        <v>58</v>
      </c>
      <c r="Q311">
        <v>3</v>
      </c>
      <c r="R311" s="42">
        <v>42879</v>
      </c>
      <c r="S311">
        <v>5</v>
      </c>
      <c r="U311" t="s">
        <v>1181</v>
      </c>
      <c r="V311" t="str">
        <f>IF(LEFT(E311,3)="SLV","Harmony Romo", "Jerry Floyd")</f>
        <v>Jerry Floyd</v>
      </c>
      <c r="X311" t="s">
        <v>1182</v>
      </c>
      <c r="Y311" t="s">
        <v>1183</v>
      </c>
      <c r="Z311">
        <v>1.5</v>
      </c>
      <c r="AA311" t="s">
        <v>1184</v>
      </c>
      <c r="AB311">
        <v>4.0999999999999996</v>
      </c>
      <c r="AC311" t="s">
        <v>64</v>
      </c>
      <c r="AD311">
        <v>1500</v>
      </c>
      <c r="AE311">
        <v>70</v>
      </c>
      <c r="AF311" t="s">
        <v>81</v>
      </c>
      <c r="AK311">
        <v>8413919080</v>
      </c>
      <c r="AN311">
        <v>224.41</v>
      </c>
      <c r="AO311">
        <v>188.32</v>
      </c>
      <c r="AP311">
        <v>39814</v>
      </c>
      <c r="AQ311">
        <v>226.83840000000001</v>
      </c>
      <c r="AR311">
        <v>191.79839999999999</v>
      </c>
    </row>
    <row r="312" spans="1:44">
      <c r="A312" t="s">
        <v>54</v>
      </c>
      <c r="B312">
        <v>47360</v>
      </c>
      <c r="C312">
        <v>47360</v>
      </c>
      <c r="D312" t="s">
        <v>121</v>
      </c>
      <c r="E312" t="s">
        <v>203</v>
      </c>
      <c r="F312" s="1">
        <v>3.69</v>
      </c>
      <c r="H312" s="1">
        <v>3.21</v>
      </c>
      <c r="K312" t="s">
        <v>57</v>
      </c>
      <c r="L312">
        <v>0.2</v>
      </c>
      <c r="O312">
        <v>3.21</v>
      </c>
      <c r="P312" t="s">
        <v>58</v>
      </c>
      <c r="Q312">
        <v>3</v>
      </c>
      <c r="R312" s="42">
        <v>42879</v>
      </c>
      <c r="S312">
        <v>5</v>
      </c>
      <c r="U312" t="s">
        <v>801</v>
      </c>
      <c r="V312" t="s">
        <v>186</v>
      </c>
      <c r="AD312">
        <v>500</v>
      </c>
      <c r="AE312">
        <v>77</v>
      </c>
      <c r="AF312" t="s">
        <v>65</v>
      </c>
      <c r="AK312">
        <v>8483903000</v>
      </c>
      <c r="AN312">
        <v>4.97</v>
      </c>
      <c r="AO312">
        <v>4.07</v>
      </c>
      <c r="AP312">
        <v>38488</v>
      </c>
      <c r="AQ312">
        <v>4.7300000000000004</v>
      </c>
      <c r="AR312">
        <v>3.88</v>
      </c>
    </row>
    <row r="313" spans="1:44">
      <c r="A313" t="s">
        <v>54</v>
      </c>
      <c r="B313">
        <v>49343</v>
      </c>
      <c r="C313" t="s">
        <v>281</v>
      </c>
      <c r="D313" t="s">
        <v>121</v>
      </c>
      <c r="E313" t="s">
        <v>203</v>
      </c>
      <c r="F313" s="1">
        <v>2.06</v>
      </c>
      <c r="H313" s="1">
        <v>1.79</v>
      </c>
      <c r="K313" t="s">
        <v>57</v>
      </c>
      <c r="L313">
        <v>1.7999999999999999E-2</v>
      </c>
      <c r="O313">
        <v>1.67</v>
      </c>
      <c r="P313" t="s">
        <v>58</v>
      </c>
      <c r="Q313">
        <v>3</v>
      </c>
      <c r="R313" s="42">
        <v>42879</v>
      </c>
      <c r="S313">
        <v>5</v>
      </c>
      <c r="U313" t="s">
        <v>407</v>
      </c>
      <c r="V313" t="s">
        <v>186</v>
      </c>
      <c r="X313" t="s">
        <v>1185</v>
      </c>
      <c r="Y313" t="s">
        <v>205</v>
      </c>
      <c r="Z313">
        <v>1</v>
      </c>
      <c r="AA313" t="s">
        <v>462</v>
      </c>
      <c r="AB313">
        <v>1</v>
      </c>
      <c r="AC313" t="s">
        <v>64</v>
      </c>
      <c r="AD313">
        <v>1000</v>
      </c>
      <c r="AE313">
        <v>77</v>
      </c>
      <c r="AF313" t="s">
        <v>65</v>
      </c>
      <c r="AK313">
        <v>8483903000</v>
      </c>
      <c r="AN313">
        <v>7.28</v>
      </c>
      <c r="AO313">
        <v>5.96</v>
      </c>
      <c r="AP313">
        <v>38488</v>
      </c>
      <c r="AQ313">
        <v>6.93</v>
      </c>
      <c r="AR313">
        <v>5.68</v>
      </c>
    </row>
    <row r="314" spans="1:44">
      <c r="A314" t="s">
        <v>54</v>
      </c>
      <c r="B314">
        <v>49348</v>
      </c>
      <c r="C314">
        <v>48661</v>
      </c>
      <c r="D314" t="s">
        <v>69</v>
      </c>
      <c r="E314" t="s">
        <v>203</v>
      </c>
      <c r="F314" s="1">
        <v>1.77</v>
      </c>
      <c r="H314" s="1">
        <v>1.54</v>
      </c>
      <c r="K314" t="s">
        <v>57</v>
      </c>
      <c r="L314">
        <v>8.0000000000000002E-3</v>
      </c>
      <c r="O314">
        <f>IF(L314&lt;0,ROUND(I314+3.46*ABS(L314),2),H314)</f>
        <v>1.54</v>
      </c>
      <c r="P314" t="s">
        <v>58</v>
      </c>
      <c r="Q314">
        <v>3</v>
      </c>
      <c r="R314" s="42">
        <v>42879</v>
      </c>
      <c r="S314">
        <v>5</v>
      </c>
      <c r="U314" t="s">
        <v>1186</v>
      </c>
      <c r="V314" t="str">
        <f>IF(LEFT(E314,3)="SLV","Harmony Romo", "Jerry Floyd")</f>
        <v>Harmony Romo</v>
      </c>
      <c r="X314" t="s">
        <v>1187</v>
      </c>
      <c r="Y314" t="s">
        <v>205</v>
      </c>
      <c r="Z314">
        <v>1</v>
      </c>
      <c r="AA314" t="s">
        <v>1088</v>
      </c>
      <c r="AB314">
        <v>1</v>
      </c>
      <c r="AC314" t="s">
        <v>64</v>
      </c>
      <c r="AD314">
        <v>2000</v>
      </c>
      <c r="AE314">
        <v>77</v>
      </c>
      <c r="AF314" t="s">
        <v>65</v>
      </c>
      <c r="AK314">
        <v>8483903000</v>
      </c>
      <c r="AN314">
        <v>14.33</v>
      </c>
      <c r="AO314">
        <v>11.47</v>
      </c>
      <c r="AP314">
        <v>38488</v>
      </c>
      <c r="AQ314">
        <v>13.65</v>
      </c>
      <c r="AR314">
        <v>10.92</v>
      </c>
    </row>
    <row r="315" spans="1:44">
      <c r="A315" t="s">
        <v>54</v>
      </c>
      <c r="B315">
        <v>50704</v>
      </c>
      <c r="C315">
        <v>50704</v>
      </c>
      <c r="D315" t="s">
        <v>69</v>
      </c>
      <c r="E315" t="s">
        <v>1188</v>
      </c>
      <c r="F315" s="1">
        <v>8.0399999999999991</v>
      </c>
      <c r="H315" s="1">
        <v>6.99</v>
      </c>
      <c r="K315" t="s">
        <v>57</v>
      </c>
      <c r="L315">
        <v>0.17</v>
      </c>
      <c r="O315">
        <v>6.6</v>
      </c>
      <c r="P315" t="s">
        <v>58</v>
      </c>
      <c r="Q315">
        <v>3</v>
      </c>
      <c r="R315" s="42">
        <v>42879</v>
      </c>
      <c r="S315">
        <v>5</v>
      </c>
      <c r="U315" t="s">
        <v>423</v>
      </c>
      <c r="V315" t="s">
        <v>60</v>
      </c>
      <c r="X315" t="s">
        <v>1189</v>
      </c>
      <c r="Y315" t="s">
        <v>1190</v>
      </c>
      <c r="Z315">
        <v>2.5</v>
      </c>
      <c r="AA315" t="s">
        <v>1191</v>
      </c>
      <c r="AB315">
        <v>1</v>
      </c>
      <c r="AC315" t="s">
        <v>64</v>
      </c>
      <c r="AD315">
        <v>100</v>
      </c>
      <c r="AE315">
        <v>77</v>
      </c>
      <c r="AF315" t="s">
        <v>65</v>
      </c>
      <c r="AK315">
        <v>8413919080</v>
      </c>
      <c r="AN315">
        <v>22.85</v>
      </c>
      <c r="AO315">
        <v>18.88</v>
      </c>
      <c r="AP315">
        <v>38488</v>
      </c>
      <c r="AQ315">
        <v>21.76</v>
      </c>
      <c r="AR315">
        <v>17.98</v>
      </c>
    </row>
    <row r="316" spans="1:44">
      <c r="A316" t="s">
        <v>54</v>
      </c>
      <c r="B316">
        <v>53412</v>
      </c>
      <c r="C316">
        <v>48661</v>
      </c>
      <c r="D316" t="s">
        <v>69</v>
      </c>
      <c r="E316" t="s">
        <v>203</v>
      </c>
      <c r="F316" s="1">
        <v>2.23</v>
      </c>
      <c r="H316" s="1">
        <v>1.94</v>
      </c>
      <c r="K316" t="s">
        <v>57</v>
      </c>
      <c r="L316">
        <v>4.2000000000000003E-2</v>
      </c>
      <c r="P316" t="s">
        <v>58</v>
      </c>
      <c r="Q316">
        <v>3</v>
      </c>
      <c r="R316" s="42">
        <v>42879</v>
      </c>
      <c r="S316">
        <v>5</v>
      </c>
      <c r="V316" t="s">
        <v>186</v>
      </c>
      <c r="X316" t="s">
        <v>1192</v>
      </c>
      <c r="Y316" t="s">
        <v>341</v>
      </c>
      <c r="AD316">
        <v>500</v>
      </c>
      <c r="AE316">
        <v>77</v>
      </c>
      <c r="AF316" t="s">
        <v>65</v>
      </c>
      <c r="AK316">
        <v>8483903000</v>
      </c>
      <c r="AN316">
        <v>6.3</v>
      </c>
      <c r="AO316">
        <v>5.28</v>
      </c>
      <c r="AQ316">
        <v>5.24</v>
      </c>
      <c r="AR316">
        <v>4.22</v>
      </c>
    </row>
    <row r="317" spans="1:44">
      <c r="A317" t="s">
        <v>54</v>
      </c>
      <c r="B317">
        <v>53651</v>
      </c>
      <c r="C317">
        <v>53651</v>
      </c>
      <c r="D317" t="s">
        <v>69</v>
      </c>
      <c r="E317" t="s">
        <v>1081</v>
      </c>
      <c r="F317" s="1">
        <v>16.54</v>
      </c>
      <c r="H317" s="1">
        <v>14.38</v>
      </c>
      <c r="K317" t="s">
        <v>57</v>
      </c>
      <c r="L317">
        <v>0.34</v>
      </c>
      <c r="O317">
        <v>14.38</v>
      </c>
      <c r="P317" t="s">
        <v>58</v>
      </c>
      <c r="Q317">
        <v>3</v>
      </c>
      <c r="R317" s="42">
        <v>42879</v>
      </c>
      <c r="S317">
        <v>5</v>
      </c>
      <c r="U317" t="s">
        <v>319</v>
      </c>
      <c r="V317" t="s">
        <v>87</v>
      </c>
      <c r="X317" t="s">
        <v>1193</v>
      </c>
      <c r="Y317" t="s">
        <v>1194</v>
      </c>
      <c r="Z317">
        <v>3.35</v>
      </c>
      <c r="AA317" t="s">
        <v>1195</v>
      </c>
      <c r="AB317">
        <v>1</v>
      </c>
      <c r="AC317" t="s">
        <v>64</v>
      </c>
      <c r="AD317">
        <v>100</v>
      </c>
      <c r="AE317">
        <v>77</v>
      </c>
      <c r="AF317" t="s">
        <v>65</v>
      </c>
      <c r="AK317">
        <v>8483308040</v>
      </c>
      <c r="AN317">
        <v>0.28999999999999998</v>
      </c>
      <c r="AO317">
        <v>0.19</v>
      </c>
      <c r="AP317">
        <v>38917</v>
      </c>
      <c r="AQ317">
        <v>0.28000000000000003</v>
      </c>
      <c r="AR317">
        <v>0.18</v>
      </c>
    </row>
    <row r="318" spans="1:44">
      <c r="A318" t="s">
        <v>54</v>
      </c>
      <c r="B318">
        <v>53984</v>
      </c>
      <c r="C318" t="s">
        <v>281</v>
      </c>
      <c r="D318" t="s">
        <v>69</v>
      </c>
      <c r="E318" t="s">
        <v>203</v>
      </c>
      <c r="F318" s="1">
        <v>2.31</v>
      </c>
      <c r="H318" s="1">
        <v>2.0099999999999998</v>
      </c>
      <c r="K318" t="s">
        <v>57</v>
      </c>
      <c r="L318">
        <v>3.5000000000000003E-2</v>
      </c>
      <c r="O318">
        <v>2.0099999999999998</v>
      </c>
      <c r="P318" t="s">
        <v>58</v>
      </c>
      <c r="Q318">
        <v>3</v>
      </c>
      <c r="S318">
        <v>5</v>
      </c>
      <c r="U318" t="s">
        <v>990</v>
      </c>
      <c r="V318" t="s">
        <v>186</v>
      </c>
      <c r="X318" t="s">
        <v>1196</v>
      </c>
      <c r="Y318" t="s">
        <v>205</v>
      </c>
      <c r="AD318">
        <v>500</v>
      </c>
      <c r="AE318">
        <v>77</v>
      </c>
      <c r="AF318" t="s">
        <v>65</v>
      </c>
      <c r="AK318">
        <v>8483903000</v>
      </c>
      <c r="AN318">
        <v>0.27</v>
      </c>
      <c r="AO318">
        <v>0.21</v>
      </c>
      <c r="AP318">
        <v>38887</v>
      </c>
      <c r="AQ318">
        <v>0.26</v>
      </c>
      <c r="AR318">
        <v>0.2</v>
      </c>
    </row>
    <row r="319" spans="1:44">
      <c r="A319" t="s">
        <v>54</v>
      </c>
      <c r="B319">
        <v>53986</v>
      </c>
      <c r="C319">
        <v>53986</v>
      </c>
      <c r="D319" t="s">
        <v>121</v>
      </c>
      <c r="E319" t="s">
        <v>203</v>
      </c>
      <c r="F319" s="1">
        <v>2.08</v>
      </c>
      <c r="H319" s="1">
        <v>1.81</v>
      </c>
      <c r="K319" t="s">
        <v>57</v>
      </c>
      <c r="L319">
        <v>0.03</v>
      </c>
      <c r="O319">
        <f>IF(L319&lt;0,ROUND(I319+3.46*ABS(L319),2),H319)</f>
        <v>1.81</v>
      </c>
      <c r="P319" t="s">
        <v>58</v>
      </c>
      <c r="Q319">
        <v>3</v>
      </c>
      <c r="R319" s="42">
        <v>42879</v>
      </c>
      <c r="S319">
        <v>5</v>
      </c>
      <c r="U319" t="s">
        <v>578</v>
      </c>
      <c r="V319" t="str">
        <f>IF(LEFT(E319,3)="SLV","Harmony Romo", "Jerry Floyd")</f>
        <v>Harmony Romo</v>
      </c>
      <c r="X319" t="s">
        <v>1197</v>
      </c>
      <c r="Y319" t="s">
        <v>205</v>
      </c>
      <c r="AD319">
        <v>500</v>
      </c>
      <c r="AE319">
        <v>77</v>
      </c>
      <c r="AF319" t="s">
        <v>65</v>
      </c>
      <c r="AK319">
        <v>8483903000</v>
      </c>
      <c r="AN319">
        <v>0.41</v>
      </c>
      <c r="AO319">
        <v>0.32</v>
      </c>
      <c r="AP319">
        <v>38887</v>
      </c>
      <c r="AQ319">
        <v>0.39</v>
      </c>
      <c r="AR319">
        <v>0.3</v>
      </c>
    </row>
    <row r="320" spans="1:44">
      <c r="A320" t="s">
        <v>54</v>
      </c>
      <c r="B320">
        <v>54823</v>
      </c>
      <c r="C320" t="s">
        <v>379</v>
      </c>
      <c r="D320" t="s">
        <v>69</v>
      </c>
      <c r="E320" t="s">
        <v>203</v>
      </c>
      <c r="F320" s="1">
        <v>2.4500000000000002</v>
      </c>
      <c r="H320" s="1">
        <v>2.13</v>
      </c>
      <c r="K320" t="s">
        <v>57</v>
      </c>
      <c r="L320">
        <v>7.0000000000000007E-2</v>
      </c>
      <c r="O320">
        <v>2.13</v>
      </c>
      <c r="P320" t="s">
        <v>58</v>
      </c>
      <c r="Q320">
        <v>3</v>
      </c>
      <c r="R320" s="42">
        <v>42879</v>
      </c>
      <c r="S320">
        <v>5</v>
      </c>
      <c r="U320" t="s">
        <v>1198</v>
      </c>
      <c r="V320" t="s">
        <v>186</v>
      </c>
      <c r="X320" t="s">
        <v>1199</v>
      </c>
      <c r="Y320" t="s">
        <v>205</v>
      </c>
      <c r="Z320">
        <v>1</v>
      </c>
      <c r="AA320" t="s">
        <v>342</v>
      </c>
      <c r="AB320">
        <v>1</v>
      </c>
      <c r="AC320" t="s">
        <v>64</v>
      </c>
      <c r="AD320">
        <v>500</v>
      </c>
      <c r="AE320">
        <v>77</v>
      </c>
      <c r="AF320" t="s">
        <v>65</v>
      </c>
      <c r="AK320">
        <v>8483903000</v>
      </c>
      <c r="AN320">
        <v>47.23</v>
      </c>
      <c r="AO320">
        <v>39.619999999999997</v>
      </c>
      <c r="AP320">
        <v>38887</v>
      </c>
      <c r="AQ320">
        <v>38.06</v>
      </c>
      <c r="AR320">
        <v>30.45</v>
      </c>
    </row>
    <row r="321" spans="1:44">
      <c r="A321" t="s">
        <v>54</v>
      </c>
      <c r="B321">
        <v>58004</v>
      </c>
      <c r="C321" t="s">
        <v>436</v>
      </c>
      <c r="D321" t="s">
        <v>69</v>
      </c>
      <c r="E321" t="s">
        <v>203</v>
      </c>
      <c r="F321" s="1">
        <v>3.71</v>
      </c>
      <c r="H321" s="1">
        <v>3.23</v>
      </c>
      <c r="K321" t="s">
        <v>57</v>
      </c>
      <c r="L321">
        <v>0.04</v>
      </c>
      <c r="O321">
        <f t="shared" ref="O321:O335" si="21">IF(L321&lt;0,ROUND(I321+3.46*ABS(L321),2),H321)</f>
        <v>3.23</v>
      </c>
      <c r="P321" t="s">
        <v>58</v>
      </c>
      <c r="Q321">
        <v>3</v>
      </c>
      <c r="R321" s="42">
        <v>42879</v>
      </c>
      <c r="S321">
        <v>5</v>
      </c>
      <c r="U321">
        <v>0.10299999999999999</v>
      </c>
      <c r="V321" t="str">
        <f t="shared" ref="V321:V331" si="22">IF(LEFT(E321,3)="SLV","Harmony Romo", "Jerry Floyd")</f>
        <v>Harmony Romo</v>
      </c>
      <c r="X321" t="s">
        <v>1200</v>
      </c>
      <c r="Y321" t="s">
        <v>205</v>
      </c>
      <c r="Z321">
        <v>1</v>
      </c>
      <c r="AA321" t="s">
        <v>1201</v>
      </c>
      <c r="AB321">
        <v>1</v>
      </c>
      <c r="AC321" t="s">
        <v>64</v>
      </c>
      <c r="AD321">
        <v>200</v>
      </c>
      <c r="AE321">
        <v>77</v>
      </c>
      <c r="AF321" t="s">
        <v>65</v>
      </c>
      <c r="AK321">
        <v>8483903000</v>
      </c>
      <c r="AN321">
        <v>12.4</v>
      </c>
      <c r="AO321">
        <v>10.3</v>
      </c>
      <c r="AP321">
        <v>38873</v>
      </c>
      <c r="AQ321">
        <v>10.5</v>
      </c>
      <c r="AR321">
        <v>8.4</v>
      </c>
    </row>
    <row r="322" spans="1:44">
      <c r="A322" t="s">
        <v>54</v>
      </c>
      <c r="B322">
        <v>59725</v>
      </c>
      <c r="C322" t="s">
        <v>379</v>
      </c>
      <c r="D322" t="s">
        <v>69</v>
      </c>
      <c r="E322" t="s">
        <v>203</v>
      </c>
      <c r="F322" s="1">
        <v>2.99</v>
      </c>
      <c r="H322" s="1">
        <v>2.6</v>
      </c>
      <c r="K322" t="s">
        <v>57</v>
      </c>
      <c r="L322">
        <v>0.11</v>
      </c>
      <c r="O322">
        <f t="shared" si="21"/>
        <v>2.6</v>
      </c>
      <c r="P322" t="s">
        <v>58</v>
      </c>
      <c r="Q322">
        <v>3</v>
      </c>
      <c r="R322" s="42">
        <v>42879</v>
      </c>
      <c r="S322">
        <v>5</v>
      </c>
      <c r="U322" t="s">
        <v>580</v>
      </c>
      <c r="V322" t="str">
        <f t="shared" si="22"/>
        <v>Harmony Romo</v>
      </c>
      <c r="X322" t="s">
        <v>1202</v>
      </c>
      <c r="Y322" t="s">
        <v>205</v>
      </c>
      <c r="Z322">
        <v>1</v>
      </c>
      <c r="AA322" t="s">
        <v>582</v>
      </c>
      <c r="AB322">
        <v>1</v>
      </c>
      <c r="AC322" t="s">
        <v>64</v>
      </c>
      <c r="AD322">
        <v>300</v>
      </c>
      <c r="AE322">
        <v>77</v>
      </c>
      <c r="AF322" t="s">
        <v>65</v>
      </c>
      <c r="AK322">
        <v>8483903000</v>
      </c>
      <c r="AN322">
        <v>10.81</v>
      </c>
      <c r="AO322">
        <v>8.66</v>
      </c>
      <c r="AP322">
        <v>38855</v>
      </c>
      <c r="AQ322">
        <v>10.76</v>
      </c>
      <c r="AR322">
        <v>8.61</v>
      </c>
    </row>
    <row r="323" spans="1:44">
      <c r="A323" t="s">
        <v>54</v>
      </c>
      <c r="B323">
        <v>60660</v>
      </c>
      <c r="C323">
        <v>60660</v>
      </c>
      <c r="D323" t="s">
        <v>69</v>
      </c>
      <c r="E323" t="s">
        <v>1203</v>
      </c>
      <c r="F323" s="1">
        <v>31.97</v>
      </c>
      <c r="H323" s="1">
        <v>27.8</v>
      </c>
      <c r="K323" t="s">
        <v>57</v>
      </c>
      <c r="L323">
        <v>2.0699999999999998</v>
      </c>
      <c r="O323">
        <f t="shared" si="21"/>
        <v>27.8</v>
      </c>
      <c r="P323" t="s">
        <v>58</v>
      </c>
      <c r="Q323">
        <v>3</v>
      </c>
      <c r="R323" s="42">
        <v>42879</v>
      </c>
      <c r="S323">
        <v>5</v>
      </c>
      <c r="U323" t="s">
        <v>1204</v>
      </c>
      <c r="V323" t="str">
        <f t="shared" si="22"/>
        <v>Jerry Floyd</v>
      </c>
      <c r="X323" t="s">
        <v>1205</v>
      </c>
      <c r="Y323" t="s">
        <v>1206</v>
      </c>
      <c r="Z323">
        <v>4.0999999999999996</v>
      </c>
      <c r="AA323" t="s">
        <v>1207</v>
      </c>
      <c r="AB323">
        <v>1</v>
      </c>
      <c r="AC323" t="s">
        <v>64</v>
      </c>
      <c r="AD323">
        <v>100</v>
      </c>
      <c r="AE323">
        <v>77</v>
      </c>
      <c r="AF323" t="s">
        <v>65</v>
      </c>
      <c r="AK323">
        <v>8413919080</v>
      </c>
      <c r="AN323">
        <v>0.53</v>
      </c>
      <c r="AO323">
        <v>0.42</v>
      </c>
      <c r="AP323">
        <v>38862</v>
      </c>
      <c r="AQ323">
        <v>0.5</v>
      </c>
      <c r="AR323">
        <v>0.4</v>
      </c>
    </row>
    <row r="324" spans="1:44">
      <c r="A324" t="s">
        <v>54</v>
      </c>
      <c r="B324">
        <v>60832</v>
      </c>
      <c r="C324" t="s">
        <v>479</v>
      </c>
      <c r="D324" t="s">
        <v>121</v>
      </c>
      <c r="E324" t="s">
        <v>203</v>
      </c>
      <c r="F324" s="1">
        <v>1.64</v>
      </c>
      <c r="H324" s="1">
        <v>1.43</v>
      </c>
      <c r="K324" t="s">
        <v>57</v>
      </c>
      <c r="L324">
        <v>1.0999999999999999E-2</v>
      </c>
      <c r="O324">
        <f t="shared" si="21"/>
        <v>1.43</v>
      </c>
      <c r="P324" t="s">
        <v>58</v>
      </c>
      <c r="Q324">
        <v>3</v>
      </c>
      <c r="R324" s="42">
        <v>42879</v>
      </c>
      <c r="S324">
        <v>5</v>
      </c>
      <c r="U324">
        <v>0.04</v>
      </c>
      <c r="V324" t="str">
        <f t="shared" si="22"/>
        <v>Harmony Romo</v>
      </c>
      <c r="X324" t="s">
        <v>1208</v>
      </c>
      <c r="Y324" t="s">
        <v>205</v>
      </c>
      <c r="AC324" t="s">
        <v>64</v>
      </c>
      <c r="AD324">
        <v>500</v>
      </c>
      <c r="AE324">
        <v>77</v>
      </c>
      <c r="AF324" t="s">
        <v>65</v>
      </c>
      <c r="AK324">
        <v>8483903000</v>
      </c>
      <c r="AN324">
        <v>1.58</v>
      </c>
      <c r="AO324">
        <v>1.26</v>
      </c>
      <c r="AP324">
        <v>38862</v>
      </c>
      <c r="AQ324">
        <v>1.5</v>
      </c>
      <c r="AR324">
        <v>1.2</v>
      </c>
    </row>
    <row r="325" spans="1:44">
      <c r="A325" t="s">
        <v>54</v>
      </c>
      <c r="B325">
        <v>61004</v>
      </c>
      <c r="C325">
        <v>57941</v>
      </c>
      <c r="D325" t="s">
        <v>64</v>
      </c>
      <c r="E325" t="s">
        <v>203</v>
      </c>
      <c r="F325" s="1">
        <v>2.98</v>
      </c>
      <c r="H325" s="1">
        <v>2.59</v>
      </c>
      <c r="K325" t="s">
        <v>57</v>
      </c>
      <c r="L325">
        <v>0.11</v>
      </c>
      <c r="O325">
        <f t="shared" si="21"/>
        <v>2.59</v>
      </c>
      <c r="P325" t="s">
        <v>58</v>
      </c>
      <c r="Q325">
        <v>3</v>
      </c>
      <c r="R325" s="42">
        <v>42676</v>
      </c>
      <c r="S325">
        <v>5</v>
      </c>
      <c r="U325">
        <v>0.45</v>
      </c>
      <c r="V325" t="str">
        <f t="shared" si="22"/>
        <v>Harmony Romo</v>
      </c>
      <c r="X325" t="s">
        <v>1209</v>
      </c>
      <c r="Y325" t="s">
        <v>205</v>
      </c>
      <c r="Z325">
        <v>1</v>
      </c>
      <c r="AA325" t="s">
        <v>1210</v>
      </c>
      <c r="AB325">
        <v>1</v>
      </c>
      <c r="AC325" t="s">
        <v>64</v>
      </c>
      <c r="AD325">
        <v>500</v>
      </c>
      <c r="AE325">
        <v>77</v>
      </c>
      <c r="AF325" t="s">
        <v>65</v>
      </c>
      <c r="AK325">
        <v>8483903000</v>
      </c>
      <c r="AN325">
        <v>73.760000000000005</v>
      </c>
      <c r="AO325">
        <v>61.54</v>
      </c>
      <c r="AP325">
        <v>38855</v>
      </c>
      <c r="AQ325">
        <v>59.68</v>
      </c>
      <c r="AR325">
        <v>47.46</v>
      </c>
    </row>
    <row r="326" spans="1:44">
      <c r="A326" t="s">
        <v>54</v>
      </c>
      <c r="B326">
        <v>61788</v>
      </c>
      <c r="C326" t="s">
        <v>202</v>
      </c>
      <c r="D326" t="s">
        <v>121</v>
      </c>
      <c r="E326" t="s">
        <v>1211</v>
      </c>
      <c r="F326" s="1">
        <v>2.89</v>
      </c>
      <c r="H326" s="1">
        <v>2.5099999999999998</v>
      </c>
      <c r="K326" t="s">
        <v>57</v>
      </c>
      <c r="L326">
        <v>0.06</v>
      </c>
      <c r="O326">
        <f t="shared" si="21"/>
        <v>2.5099999999999998</v>
      </c>
      <c r="P326" t="s">
        <v>58</v>
      </c>
      <c r="Q326">
        <v>3</v>
      </c>
      <c r="R326" s="42">
        <v>42879</v>
      </c>
      <c r="S326">
        <v>5</v>
      </c>
      <c r="U326">
        <v>0.18</v>
      </c>
      <c r="V326" t="str">
        <f t="shared" si="22"/>
        <v>Harmony Romo</v>
      </c>
      <c r="X326" t="s">
        <v>1212</v>
      </c>
      <c r="Y326" t="s">
        <v>205</v>
      </c>
      <c r="Z326">
        <v>1</v>
      </c>
      <c r="AA326" t="s">
        <v>513</v>
      </c>
      <c r="AB326">
        <v>1</v>
      </c>
      <c r="AC326" t="s">
        <v>64</v>
      </c>
      <c r="AD326">
        <v>500</v>
      </c>
      <c r="AE326">
        <v>77</v>
      </c>
      <c r="AF326" t="s">
        <v>65</v>
      </c>
      <c r="AK326">
        <v>8483903000</v>
      </c>
      <c r="AN326">
        <v>1.31</v>
      </c>
      <c r="AO326">
        <v>1.05</v>
      </c>
      <c r="AP326">
        <v>38862</v>
      </c>
      <c r="AQ326">
        <v>1.25</v>
      </c>
      <c r="AR326">
        <v>1</v>
      </c>
    </row>
    <row r="327" spans="1:44">
      <c r="A327" t="s">
        <v>54</v>
      </c>
      <c r="B327">
        <v>68049</v>
      </c>
      <c r="C327" t="s">
        <v>379</v>
      </c>
      <c r="D327" t="s">
        <v>69</v>
      </c>
      <c r="E327" t="s">
        <v>203</v>
      </c>
      <c r="F327" s="1">
        <v>3.65</v>
      </c>
      <c r="H327" s="1">
        <v>3.17</v>
      </c>
      <c r="K327" t="s">
        <v>57</v>
      </c>
      <c r="L327">
        <v>2.3E-2</v>
      </c>
      <c r="O327">
        <f t="shared" si="21"/>
        <v>3.17</v>
      </c>
      <c r="P327" t="s">
        <v>58</v>
      </c>
      <c r="Q327">
        <v>3</v>
      </c>
      <c r="R327" s="42">
        <v>42879</v>
      </c>
      <c r="S327">
        <v>5</v>
      </c>
      <c r="V327" t="str">
        <f t="shared" si="22"/>
        <v>Harmony Romo</v>
      </c>
      <c r="X327" t="s">
        <v>1213</v>
      </c>
      <c r="Y327" t="s">
        <v>341</v>
      </c>
      <c r="AC327" t="s">
        <v>64</v>
      </c>
      <c r="AD327">
        <v>200</v>
      </c>
      <c r="AE327">
        <v>77</v>
      </c>
      <c r="AF327" t="s">
        <v>65</v>
      </c>
      <c r="AK327">
        <v>8483903000</v>
      </c>
      <c r="AN327">
        <v>31.91</v>
      </c>
      <c r="AO327">
        <v>26.16</v>
      </c>
      <c r="AP327">
        <v>38793</v>
      </c>
      <c r="AQ327">
        <v>30.39</v>
      </c>
      <c r="AR327">
        <v>24.91</v>
      </c>
    </row>
    <row r="328" spans="1:44">
      <c r="A328" t="s">
        <v>54</v>
      </c>
      <c r="B328">
        <v>69101</v>
      </c>
      <c r="C328" t="s">
        <v>379</v>
      </c>
      <c r="D328" t="s">
        <v>64</v>
      </c>
      <c r="E328" t="s">
        <v>203</v>
      </c>
      <c r="F328" s="1">
        <v>10.41</v>
      </c>
      <c r="H328" s="1">
        <v>9.0500000000000007</v>
      </c>
      <c r="K328" t="s">
        <v>57</v>
      </c>
      <c r="L328">
        <v>0.49</v>
      </c>
      <c r="O328">
        <f t="shared" si="21"/>
        <v>9.0500000000000007</v>
      </c>
      <c r="P328" t="s">
        <v>58</v>
      </c>
      <c r="Q328">
        <v>3</v>
      </c>
      <c r="R328" s="42">
        <v>38757</v>
      </c>
      <c r="S328">
        <v>5</v>
      </c>
      <c r="U328">
        <v>0.373</v>
      </c>
      <c r="V328" t="str">
        <f t="shared" si="22"/>
        <v>Harmony Romo</v>
      </c>
      <c r="AD328">
        <v>200</v>
      </c>
      <c r="AE328">
        <v>77</v>
      </c>
      <c r="AF328" t="s">
        <v>65</v>
      </c>
      <c r="AG328">
        <v>311192</v>
      </c>
      <c r="AH328" t="s">
        <v>64</v>
      </c>
      <c r="AI328">
        <v>311192</v>
      </c>
      <c r="AJ328" t="s">
        <v>64</v>
      </c>
      <c r="AK328">
        <v>8483903000</v>
      </c>
      <c r="AN328">
        <v>4.32</v>
      </c>
      <c r="AO328">
        <v>3.56</v>
      </c>
      <c r="AP328">
        <v>39794</v>
      </c>
      <c r="AQ328">
        <v>4.22</v>
      </c>
      <c r="AR328">
        <v>3.3</v>
      </c>
    </row>
    <row r="329" spans="1:44">
      <c r="A329" t="s">
        <v>54</v>
      </c>
      <c r="B329">
        <v>69312</v>
      </c>
      <c r="C329">
        <v>69312</v>
      </c>
      <c r="D329" t="s">
        <v>96</v>
      </c>
      <c r="E329" t="s">
        <v>1214</v>
      </c>
      <c r="F329" s="1">
        <v>29.72</v>
      </c>
      <c r="H329" s="1">
        <v>25.84</v>
      </c>
      <c r="K329" t="s">
        <v>57</v>
      </c>
      <c r="L329">
        <v>2.8849999999999998</v>
      </c>
      <c r="O329">
        <f t="shared" si="21"/>
        <v>25.84</v>
      </c>
      <c r="P329" t="s">
        <v>58</v>
      </c>
      <c r="Q329">
        <v>3</v>
      </c>
      <c r="R329" s="42">
        <v>42879</v>
      </c>
      <c r="S329">
        <v>5</v>
      </c>
      <c r="U329" t="s">
        <v>528</v>
      </c>
      <c r="V329" t="str">
        <f t="shared" si="22"/>
        <v>Jerry Floyd</v>
      </c>
      <c r="X329" t="s">
        <v>1215</v>
      </c>
      <c r="Y329" t="s">
        <v>1216</v>
      </c>
      <c r="Z329">
        <v>2.64</v>
      </c>
      <c r="AA329" t="s">
        <v>1217</v>
      </c>
      <c r="AB329">
        <v>4.0999999999999996</v>
      </c>
      <c r="AC329" t="s">
        <v>64</v>
      </c>
      <c r="AD329">
        <v>1000</v>
      </c>
      <c r="AE329">
        <v>6</v>
      </c>
      <c r="AF329" t="s">
        <v>65</v>
      </c>
      <c r="AK329">
        <v>8413919080</v>
      </c>
      <c r="AN329">
        <v>12.57</v>
      </c>
      <c r="AO329">
        <v>10.72</v>
      </c>
      <c r="AQ329">
        <v>10.42</v>
      </c>
      <c r="AR329">
        <v>8.57</v>
      </c>
    </row>
    <row r="330" spans="1:44">
      <c r="A330" t="s">
        <v>54</v>
      </c>
      <c r="B330">
        <v>301664</v>
      </c>
      <c r="C330" t="s">
        <v>202</v>
      </c>
      <c r="D330" t="s">
        <v>121</v>
      </c>
      <c r="E330" t="s">
        <v>203</v>
      </c>
      <c r="F330" s="1">
        <v>2.31</v>
      </c>
      <c r="H330" s="1">
        <v>2.0099999999999998</v>
      </c>
      <c r="K330" t="s">
        <v>57</v>
      </c>
      <c r="L330">
        <v>3.5000000000000003E-2</v>
      </c>
      <c r="O330">
        <f t="shared" si="21"/>
        <v>2.0099999999999998</v>
      </c>
      <c r="P330" t="s">
        <v>58</v>
      </c>
      <c r="Q330">
        <v>3</v>
      </c>
      <c r="R330" s="42">
        <v>38660</v>
      </c>
      <c r="S330">
        <v>5</v>
      </c>
      <c r="U330">
        <v>0.28000000000000003</v>
      </c>
      <c r="V330" t="str">
        <f t="shared" si="22"/>
        <v>Harmony Romo</v>
      </c>
      <c r="X330" t="s">
        <v>1218</v>
      </c>
      <c r="Y330" t="s">
        <v>205</v>
      </c>
      <c r="Z330">
        <v>1</v>
      </c>
      <c r="AA330" t="s">
        <v>465</v>
      </c>
      <c r="AB330">
        <v>1</v>
      </c>
      <c r="AC330" t="s">
        <v>64</v>
      </c>
      <c r="AD330">
        <v>500</v>
      </c>
      <c r="AE330">
        <v>77</v>
      </c>
      <c r="AF330" t="s">
        <v>65</v>
      </c>
      <c r="AK330">
        <v>8483903000</v>
      </c>
      <c r="AN330">
        <v>6.1</v>
      </c>
      <c r="AO330">
        <v>5</v>
      </c>
      <c r="AP330">
        <v>39307</v>
      </c>
      <c r="AQ330">
        <v>5.81</v>
      </c>
      <c r="AR330">
        <v>4.76</v>
      </c>
    </row>
    <row r="331" spans="1:44">
      <c r="A331" t="s">
        <v>54</v>
      </c>
      <c r="B331">
        <v>301668</v>
      </c>
      <c r="C331" t="s">
        <v>202</v>
      </c>
      <c r="D331" t="s">
        <v>80</v>
      </c>
      <c r="E331" t="s">
        <v>203</v>
      </c>
      <c r="F331" s="1">
        <v>3.66</v>
      </c>
      <c r="H331" s="1">
        <v>3.18</v>
      </c>
      <c r="K331" t="s">
        <v>57</v>
      </c>
      <c r="L331">
        <v>0.08</v>
      </c>
      <c r="O331">
        <f t="shared" si="21"/>
        <v>3.18</v>
      </c>
      <c r="P331" t="s">
        <v>58</v>
      </c>
      <c r="Q331">
        <v>3</v>
      </c>
      <c r="R331" s="42">
        <v>42879</v>
      </c>
      <c r="S331">
        <v>5</v>
      </c>
      <c r="U331">
        <v>0.18</v>
      </c>
      <c r="V331" t="str">
        <f t="shared" si="22"/>
        <v>Harmony Romo</v>
      </c>
      <c r="X331" t="s">
        <v>1219</v>
      </c>
      <c r="Y331" t="s">
        <v>205</v>
      </c>
      <c r="Z331">
        <v>1</v>
      </c>
      <c r="AA331" t="s">
        <v>513</v>
      </c>
      <c r="AB331">
        <v>1</v>
      </c>
      <c r="AC331" t="s">
        <v>64</v>
      </c>
      <c r="AD331">
        <v>500</v>
      </c>
      <c r="AE331">
        <v>77</v>
      </c>
      <c r="AF331" t="s">
        <v>65</v>
      </c>
      <c r="AK331">
        <v>8483903000</v>
      </c>
      <c r="AN331">
        <v>6.53</v>
      </c>
      <c r="AO331">
        <v>5.36</v>
      </c>
      <c r="AP331">
        <v>39307</v>
      </c>
      <c r="AQ331">
        <v>6.22</v>
      </c>
      <c r="AR331">
        <v>5.0999999999999996</v>
      </c>
    </row>
    <row r="332" spans="1:44">
      <c r="A332" t="s">
        <v>54</v>
      </c>
      <c r="B332">
        <v>301671</v>
      </c>
      <c r="C332">
        <v>5720</v>
      </c>
      <c r="D332" t="s">
        <v>64</v>
      </c>
      <c r="E332" t="s">
        <v>618</v>
      </c>
      <c r="F332" s="1">
        <v>7.45</v>
      </c>
      <c r="H332" s="1">
        <v>6.48</v>
      </c>
      <c r="K332" t="s">
        <v>57</v>
      </c>
      <c r="L332">
        <v>0.35</v>
      </c>
      <c r="O332">
        <f t="shared" si="21"/>
        <v>6.48</v>
      </c>
      <c r="P332" t="s">
        <v>58</v>
      </c>
      <c r="Q332">
        <v>3</v>
      </c>
      <c r="R332" s="42">
        <v>42879</v>
      </c>
      <c r="S332">
        <v>5</v>
      </c>
      <c r="U332">
        <v>2.2730000000000001</v>
      </c>
      <c r="V332" t="s">
        <v>186</v>
      </c>
      <c r="X332" t="s">
        <v>1220</v>
      </c>
      <c r="Y332" t="s">
        <v>741</v>
      </c>
      <c r="Z332">
        <v>2.5</v>
      </c>
      <c r="AA332" t="s">
        <v>435</v>
      </c>
      <c r="AB332">
        <v>1</v>
      </c>
      <c r="AC332" t="s">
        <v>64</v>
      </c>
      <c r="AD332">
        <v>500</v>
      </c>
      <c r="AE332">
        <v>84</v>
      </c>
      <c r="AF332" t="s">
        <v>65</v>
      </c>
      <c r="AK332">
        <v>8413919080</v>
      </c>
      <c r="AN332">
        <v>3.99</v>
      </c>
      <c r="AO332">
        <v>3.19</v>
      </c>
      <c r="AP332">
        <v>39904</v>
      </c>
      <c r="AQ332">
        <v>3.47</v>
      </c>
      <c r="AR332">
        <v>2.75</v>
      </c>
    </row>
    <row r="333" spans="1:44">
      <c r="A333" t="s">
        <v>54</v>
      </c>
      <c r="B333">
        <v>301848</v>
      </c>
      <c r="C333">
        <v>301848</v>
      </c>
      <c r="D333" t="s">
        <v>64</v>
      </c>
      <c r="E333" t="s">
        <v>1221</v>
      </c>
      <c r="F333" s="1">
        <v>16.329999999999998</v>
      </c>
      <c r="H333" s="1">
        <v>14.2</v>
      </c>
      <c r="K333" t="s">
        <v>57</v>
      </c>
      <c r="L333">
        <v>0.8</v>
      </c>
      <c r="O333">
        <f t="shared" si="21"/>
        <v>14.2</v>
      </c>
      <c r="P333" t="s">
        <v>58</v>
      </c>
      <c r="Q333">
        <v>3</v>
      </c>
      <c r="R333" s="42">
        <v>42879</v>
      </c>
      <c r="S333">
        <v>5</v>
      </c>
      <c r="U333">
        <v>1.206</v>
      </c>
      <c r="V333" t="str">
        <f>IF(LEFT(E333,3)="SLV","Harmony Romo", "Jerry Floyd")</f>
        <v>Jerry Floyd</v>
      </c>
      <c r="X333" t="s">
        <v>1222</v>
      </c>
      <c r="Y333" t="s">
        <v>1223</v>
      </c>
      <c r="Z333">
        <v>2.5</v>
      </c>
      <c r="AA333" t="s">
        <v>1224</v>
      </c>
      <c r="AB333">
        <v>11</v>
      </c>
      <c r="AC333" t="s">
        <v>64</v>
      </c>
      <c r="AD333">
        <v>50</v>
      </c>
      <c r="AE333">
        <v>84</v>
      </c>
      <c r="AF333" t="s">
        <v>65</v>
      </c>
      <c r="AK333">
        <v>8413919080</v>
      </c>
      <c r="AN333">
        <v>4.03</v>
      </c>
      <c r="AO333">
        <v>3.19</v>
      </c>
      <c r="AP333">
        <v>39814</v>
      </c>
      <c r="AQ333">
        <v>3.91</v>
      </c>
      <c r="AR333">
        <v>3.1</v>
      </c>
    </row>
    <row r="334" spans="1:44">
      <c r="A334" t="s">
        <v>54</v>
      </c>
      <c r="B334">
        <v>305170</v>
      </c>
      <c r="C334">
        <v>301954</v>
      </c>
      <c r="D334" t="s">
        <v>64</v>
      </c>
      <c r="E334" t="s">
        <v>750</v>
      </c>
      <c r="F334" s="1">
        <v>76.12</v>
      </c>
      <c r="H334" s="1">
        <v>66.19</v>
      </c>
      <c r="K334" t="s">
        <v>57</v>
      </c>
      <c r="L334">
        <v>5.61</v>
      </c>
      <c r="O334">
        <f t="shared" si="21"/>
        <v>66.19</v>
      </c>
      <c r="P334" t="s">
        <v>58</v>
      </c>
      <c r="Q334">
        <v>3</v>
      </c>
      <c r="R334" s="42">
        <v>42879</v>
      </c>
      <c r="S334">
        <v>5</v>
      </c>
      <c r="U334">
        <v>5.61</v>
      </c>
      <c r="V334" t="s">
        <v>87</v>
      </c>
      <c r="X334" t="s">
        <v>1225</v>
      </c>
      <c r="Y334" t="s">
        <v>752</v>
      </c>
      <c r="Z334">
        <v>8</v>
      </c>
      <c r="AA334" t="s">
        <v>753</v>
      </c>
      <c r="AB334">
        <v>3</v>
      </c>
      <c r="AC334" t="s">
        <v>754</v>
      </c>
      <c r="AD334">
        <v>50</v>
      </c>
      <c r="AE334">
        <v>126</v>
      </c>
      <c r="AF334" t="s">
        <v>65</v>
      </c>
      <c r="AK334">
        <v>8413919080</v>
      </c>
      <c r="AN334">
        <v>451.48</v>
      </c>
      <c r="AO334">
        <v>334.43</v>
      </c>
      <c r="AP334">
        <v>38754</v>
      </c>
      <c r="AQ334">
        <v>429.98</v>
      </c>
      <c r="AR334">
        <v>318.5</v>
      </c>
    </row>
    <row r="335" spans="1:44">
      <c r="A335" t="s">
        <v>54</v>
      </c>
      <c r="B335">
        <v>307866</v>
      </c>
      <c r="C335">
        <v>307866</v>
      </c>
      <c r="D335" t="s">
        <v>121</v>
      </c>
      <c r="E335" t="s">
        <v>1226</v>
      </c>
      <c r="F335" s="1">
        <v>218.55</v>
      </c>
      <c r="H335" s="1">
        <v>190.04</v>
      </c>
      <c r="K335" t="s">
        <v>57</v>
      </c>
      <c r="L335">
        <v>15.98</v>
      </c>
      <c r="O335">
        <f t="shared" si="21"/>
        <v>190.04</v>
      </c>
      <c r="P335" t="s">
        <v>58</v>
      </c>
      <c r="Q335">
        <v>3</v>
      </c>
      <c r="R335" s="42">
        <v>42676</v>
      </c>
      <c r="S335">
        <v>5</v>
      </c>
      <c r="V335" t="s">
        <v>1227</v>
      </c>
      <c r="X335" t="s">
        <v>1228</v>
      </c>
      <c r="Y335" t="s">
        <v>1229</v>
      </c>
      <c r="AD335">
        <v>120</v>
      </c>
      <c r="AE335">
        <v>7</v>
      </c>
      <c r="AF335" t="s">
        <v>65</v>
      </c>
      <c r="AK335">
        <v>8413919080</v>
      </c>
      <c r="AN335">
        <v>235.46</v>
      </c>
      <c r="AO335">
        <v>181.13</v>
      </c>
      <c r="AP335">
        <v>38754</v>
      </c>
      <c r="AQ335">
        <v>224.25</v>
      </c>
      <c r="AR335">
        <v>172.5</v>
      </c>
    </row>
    <row r="336" spans="1:44">
      <c r="A336" t="s">
        <v>54</v>
      </c>
      <c r="B336">
        <v>309363</v>
      </c>
      <c r="C336">
        <v>309363</v>
      </c>
      <c r="D336" t="s">
        <v>69</v>
      </c>
      <c r="E336" t="s">
        <v>1230</v>
      </c>
      <c r="F336" s="1">
        <v>14.24</v>
      </c>
      <c r="H336" s="1">
        <v>12.38</v>
      </c>
      <c r="K336" t="s">
        <v>57</v>
      </c>
      <c r="L336">
        <v>0.5</v>
      </c>
      <c r="P336" t="s">
        <v>58</v>
      </c>
      <c r="Q336">
        <v>3</v>
      </c>
      <c r="R336" s="42">
        <v>42879</v>
      </c>
      <c r="S336">
        <v>5</v>
      </c>
      <c r="V336" t="s">
        <v>60</v>
      </c>
      <c r="AD336">
        <v>100</v>
      </c>
      <c r="AE336">
        <v>77</v>
      </c>
      <c r="AF336" t="s">
        <v>65</v>
      </c>
      <c r="AK336">
        <v>8413919080</v>
      </c>
      <c r="AN336">
        <v>26.76</v>
      </c>
      <c r="AO336">
        <v>21.41</v>
      </c>
      <c r="AP336">
        <v>39814</v>
      </c>
    </row>
    <row r="337" spans="1:44">
      <c r="A337" t="s">
        <v>54</v>
      </c>
      <c r="B337">
        <v>309370</v>
      </c>
      <c r="C337">
        <v>309370</v>
      </c>
      <c r="D337" t="s">
        <v>121</v>
      </c>
      <c r="E337" t="s">
        <v>1231</v>
      </c>
      <c r="F337" s="1">
        <v>22.62</v>
      </c>
      <c r="H337" s="1">
        <v>19.670000000000002</v>
      </c>
      <c r="K337" t="s">
        <v>57</v>
      </c>
      <c r="L337">
        <v>1.8</v>
      </c>
      <c r="P337" t="s">
        <v>58</v>
      </c>
      <c r="Q337">
        <v>3</v>
      </c>
      <c r="R337" s="42">
        <v>42879</v>
      </c>
      <c r="S337">
        <v>5</v>
      </c>
      <c r="V337" t="s">
        <v>60</v>
      </c>
      <c r="X337" t="s">
        <v>1232</v>
      </c>
      <c r="Y337" t="s">
        <v>1233</v>
      </c>
      <c r="AD337">
        <v>200</v>
      </c>
      <c r="AE337">
        <v>105</v>
      </c>
      <c r="AF337" t="s">
        <v>65</v>
      </c>
      <c r="AG337">
        <v>311646</v>
      </c>
      <c r="AH337">
        <v>1</v>
      </c>
      <c r="AI337">
        <v>311645</v>
      </c>
      <c r="AJ337">
        <v>1</v>
      </c>
      <c r="AK337">
        <v>8413919080</v>
      </c>
      <c r="AN337">
        <v>187.28</v>
      </c>
      <c r="AO337">
        <v>156.07</v>
      </c>
      <c r="AP337">
        <v>39814</v>
      </c>
    </row>
    <row r="338" spans="1:44">
      <c r="A338" t="s">
        <v>54</v>
      </c>
      <c r="B338" t="s">
        <v>1234</v>
      </c>
      <c r="C338" t="s">
        <v>1234</v>
      </c>
      <c r="D338" t="s">
        <v>1126</v>
      </c>
      <c r="E338" t="s">
        <v>1235</v>
      </c>
      <c r="F338" s="1">
        <v>5.07</v>
      </c>
      <c r="H338" s="1">
        <v>4.41</v>
      </c>
      <c r="K338" t="s">
        <v>57</v>
      </c>
      <c r="L338">
        <v>0.17499999999999999</v>
      </c>
      <c r="O338">
        <f>IF(L338&lt;0,ROUND(I338+3.46*ABS(L338),2),H338)</f>
        <v>4.41</v>
      </c>
      <c r="P338" t="s">
        <v>58</v>
      </c>
      <c r="Q338">
        <v>3</v>
      </c>
      <c r="R338" s="42">
        <v>42676</v>
      </c>
      <c r="S338">
        <v>5</v>
      </c>
      <c r="U338" t="s">
        <v>571</v>
      </c>
      <c r="V338" t="str">
        <f>IF(LEFT(E338,3)="SLV","Harmony Romo", "Jerry Floyd")</f>
        <v>Jerry Floyd</v>
      </c>
      <c r="X338" t="s">
        <v>1236</v>
      </c>
      <c r="Y338" t="s">
        <v>1237</v>
      </c>
      <c r="Z338">
        <v>1</v>
      </c>
      <c r="AA338" t="s">
        <v>1238</v>
      </c>
      <c r="AB338">
        <v>1</v>
      </c>
      <c r="AC338" t="s">
        <v>64</v>
      </c>
      <c r="AD338">
        <v>5000</v>
      </c>
      <c r="AE338">
        <v>77</v>
      </c>
      <c r="AF338" t="s">
        <v>81</v>
      </c>
      <c r="AG338">
        <v>311192</v>
      </c>
      <c r="AH338" t="s">
        <v>64</v>
      </c>
      <c r="AI338">
        <v>311192</v>
      </c>
      <c r="AJ338" t="s">
        <v>64</v>
      </c>
      <c r="AK338">
        <v>8413919080</v>
      </c>
      <c r="AN338">
        <v>4.3600000000000003</v>
      </c>
      <c r="AO338">
        <v>3.47</v>
      </c>
      <c r="AP338">
        <v>39794</v>
      </c>
      <c r="AQ338">
        <v>4.29</v>
      </c>
      <c r="AR338">
        <v>3.35</v>
      </c>
    </row>
    <row r="339" spans="1:44">
      <c r="A339" t="s">
        <v>54</v>
      </c>
      <c r="B339">
        <v>302850</v>
      </c>
      <c r="C339">
        <v>302850</v>
      </c>
      <c r="D339" t="s">
        <v>64</v>
      </c>
      <c r="E339" t="s">
        <v>1239</v>
      </c>
      <c r="F339" s="1">
        <v>211.24</v>
      </c>
      <c r="H339" s="1">
        <v>183.69</v>
      </c>
      <c r="K339" t="s">
        <v>1055</v>
      </c>
      <c r="L339">
        <v>7.8</v>
      </c>
      <c r="P339" t="s">
        <v>58</v>
      </c>
      <c r="Q339">
        <v>4</v>
      </c>
      <c r="R339" s="42">
        <v>40707</v>
      </c>
      <c r="S339">
        <v>5</v>
      </c>
      <c r="T339" t="s">
        <v>1240</v>
      </c>
      <c r="U339">
        <v>9.98</v>
      </c>
      <c r="V339" t="str">
        <f>IF(LEFT(E339,3)="SLV","Harmony Romo", "Jerry Floyd")</f>
        <v>Jerry Floyd</v>
      </c>
      <c r="X339" t="s">
        <v>1241</v>
      </c>
      <c r="Y339" t="s">
        <v>1242</v>
      </c>
      <c r="AD339">
        <v>30</v>
      </c>
      <c r="AE339">
        <v>8</v>
      </c>
      <c r="AF339" t="s">
        <v>65</v>
      </c>
      <c r="AK339">
        <v>8413919080</v>
      </c>
      <c r="AN339">
        <v>154.61000000000001</v>
      </c>
      <c r="AO339">
        <v>123.69</v>
      </c>
      <c r="AP339">
        <v>38401</v>
      </c>
      <c r="AQ339">
        <v>147.25</v>
      </c>
      <c r="AR339">
        <v>117.8</v>
      </c>
    </row>
    <row r="340" spans="1:44">
      <c r="A340" t="s">
        <v>54</v>
      </c>
      <c r="B340">
        <v>302867</v>
      </c>
      <c r="C340">
        <v>302867</v>
      </c>
      <c r="D340" t="s">
        <v>110</v>
      </c>
      <c r="E340" t="s">
        <v>1243</v>
      </c>
      <c r="F340" s="1">
        <v>244.06</v>
      </c>
      <c r="H340" s="1">
        <v>212.23</v>
      </c>
      <c r="K340" t="s">
        <v>1244</v>
      </c>
      <c r="L340">
        <v>17.2</v>
      </c>
      <c r="P340" t="s">
        <v>58</v>
      </c>
      <c r="Q340">
        <v>4</v>
      </c>
      <c r="R340" s="42">
        <v>40707</v>
      </c>
      <c r="S340">
        <v>5</v>
      </c>
      <c r="T340" t="s">
        <v>1245</v>
      </c>
      <c r="V340" t="str">
        <f>IF(LEFT(E340,3)="SLV","Harmony Romo", "Jerry Floyd")</f>
        <v>Jerry Floyd</v>
      </c>
      <c r="X340" t="s">
        <v>1246</v>
      </c>
      <c r="Y340" t="s">
        <v>1247</v>
      </c>
      <c r="Z340">
        <v>20</v>
      </c>
      <c r="AA340" t="s">
        <v>1248</v>
      </c>
      <c r="AB340">
        <v>20</v>
      </c>
      <c r="AC340" t="s">
        <v>121</v>
      </c>
      <c r="AD340">
        <v>20</v>
      </c>
      <c r="AE340">
        <v>140</v>
      </c>
      <c r="AF340" t="s">
        <v>65</v>
      </c>
      <c r="AK340">
        <v>8483308040</v>
      </c>
      <c r="AN340">
        <v>163.58000000000001</v>
      </c>
      <c r="AO340">
        <v>121.17</v>
      </c>
      <c r="AP340">
        <v>38754</v>
      </c>
      <c r="AQ340">
        <v>155.79</v>
      </c>
      <c r="AR340">
        <v>115.4</v>
      </c>
    </row>
    <row r="341" spans="1:44">
      <c r="A341" t="s">
        <v>54</v>
      </c>
      <c r="B341">
        <v>35680</v>
      </c>
      <c r="C341">
        <v>35680</v>
      </c>
      <c r="D341" t="s">
        <v>75</v>
      </c>
      <c r="E341" t="s">
        <v>777</v>
      </c>
      <c r="F341" s="1">
        <v>5.87</v>
      </c>
      <c r="H341" s="1">
        <v>5.0999999999999996</v>
      </c>
      <c r="K341" t="s">
        <v>191</v>
      </c>
      <c r="L341">
        <v>0.99</v>
      </c>
      <c r="P341" t="s">
        <v>58</v>
      </c>
      <c r="Q341">
        <v>4</v>
      </c>
      <c r="R341" s="42">
        <v>42879</v>
      </c>
      <c r="S341">
        <v>5</v>
      </c>
      <c r="T341" t="s">
        <v>277</v>
      </c>
      <c r="U341" t="s">
        <v>1249</v>
      </c>
      <c r="V341" t="s">
        <v>87</v>
      </c>
      <c r="X341" t="s">
        <v>1250</v>
      </c>
      <c r="Y341" t="s">
        <v>1251</v>
      </c>
      <c r="Z341">
        <v>3.15</v>
      </c>
      <c r="AA341" t="s">
        <v>1252</v>
      </c>
      <c r="AB341">
        <v>1</v>
      </c>
      <c r="AC341" t="s">
        <v>64</v>
      </c>
      <c r="AD341">
        <v>200</v>
      </c>
      <c r="AE341">
        <v>6</v>
      </c>
      <c r="AF341" t="s">
        <v>81</v>
      </c>
      <c r="AK341">
        <v>7325995000</v>
      </c>
      <c r="AN341">
        <v>4.87</v>
      </c>
      <c r="AO341">
        <v>3.91</v>
      </c>
      <c r="AP341">
        <v>38777</v>
      </c>
      <c r="AQ341">
        <v>4.6399999999999997</v>
      </c>
      <c r="AR341">
        <v>3.72</v>
      </c>
    </row>
    <row r="342" spans="1:44">
      <c r="A342" t="s">
        <v>54</v>
      </c>
      <c r="B342">
        <v>42844</v>
      </c>
      <c r="C342">
        <v>42844</v>
      </c>
      <c r="D342" t="s">
        <v>75</v>
      </c>
      <c r="E342" t="s">
        <v>1253</v>
      </c>
      <c r="F342" s="1">
        <v>11.26</v>
      </c>
      <c r="H342" s="1">
        <v>9.7899999999999991</v>
      </c>
      <c r="K342" t="s">
        <v>191</v>
      </c>
      <c r="L342">
        <v>4.1399999999999997</v>
      </c>
      <c r="P342" t="s">
        <v>58</v>
      </c>
      <c r="Q342">
        <v>4</v>
      </c>
      <c r="R342" s="42">
        <v>42879</v>
      </c>
      <c r="S342">
        <v>5</v>
      </c>
      <c r="U342" t="s">
        <v>1254</v>
      </c>
      <c r="V342" t="s">
        <v>87</v>
      </c>
      <c r="X342" t="s">
        <v>1255</v>
      </c>
      <c r="Y342" t="s">
        <v>1045</v>
      </c>
      <c r="Z342">
        <v>3.85</v>
      </c>
      <c r="AA342" t="s">
        <v>1256</v>
      </c>
      <c r="AB342">
        <v>2.2000000000000002</v>
      </c>
      <c r="AC342" t="s">
        <v>69</v>
      </c>
      <c r="AD342">
        <v>300</v>
      </c>
      <c r="AE342">
        <v>70</v>
      </c>
      <c r="AF342" t="s">
        <v>81</v>
      </c>
      <c r="AK342">
        <v>7325995000</v>
      </c>
      <c r="AN342">
        <v>6.98</v>
      </c>
      <c r="AO342">
        <v>5.68</v>
      </c>
      <c r="AP342">
        <v>38777</v>
      </c>
      <c r="AQ342">
        <v>6.65</v>
      </c>
      <c r="AR342">
        <v>5.41</v>
      </c>
    </row>
    <row r="343" spans="1:44">
      <c r="A343" t="s">
        <v>54</v>
      </c>
      <c r="B343">
        <v>48503</v>
      </c>
      <c r="C343">
        <v>48503</v>
      </c>
      <c r="D343" t="s">
        <v>69</v>
      </c>
      <c r="E343" t="s">
        <v>1257</v>
      </c>
      <c r="F343" s="1">
        <v>15.55</v>
      </c>
      <c r="H343" s="1">
        <v>13.52</v>
      </c>
      <c r="K343" t="s">
        <v>191</v>
      </c>
      <c r="L343">
        <v>0.92</v>
      </c>
      <c r="P343" t="s">
        <v>58</v>
      </c>
      <c r="Q343">
        <v>4</v>
      </c>
      <c r="R343" s="42">
        <v>42879</v>
      </c>
      <c r="S343">
        <v>5</v>
      </c>
      <c r="U343" t="s">
        <v>1258</v>
      </c>
      <c r="V343" t="s">
        <v>87</v>
      </c>
      <c r="X343" t="s">
        <v>1259</v>
      </c>
      <c r="Y343" t="s">
        <v>1260</v>
      </c>
      <c r="Z343">
        <v>5.9</v>
      </c>
      <c r="AA343" t="s">
        <v>1261</v>
      </c>
      <c r="AB343">
        <v>1</v>
      </c>
      <c r="AC343" t="s">
        <v>69</v>
      </c>
      <c r="AD343">
        <v>200</v>
      </c>
      <c r="AE343">
        <v>105</v>
      </c>
      <c r="AF343" t="s">
        <v>65</v>
      </c>
      <c r="AK343">
        <v>8413919080</v>
      </c>
      <c r="AN343">
        <v>88.01</v>
      </c>
      <c r="AO343">
        <v>71.38</v>
      </c>
      <c r="AP343">
        <v>39801</v>
      </c>
    </row>
    <row r="344" spans="1:44">
      <c r="A344" t="s">
        <v>54</v>
      </c>
      <c r="B344">
        <v>303185</v>
      </c>
      <c r="C344">
        <v>303185</v>
      </c>
      <c r="D344" t="s">
        <v>64</v>
      </c>
      <c r="E344" t="s">
        <v>601</v>
      </c>
      <c r="F344" s="1">
        <v>53.73</v>
      </c>
      <c r="H344" s="1">
        <v>46.72</v>
      </c>
      <c r="K344" t="s">
        <v>179</v>
      </c>
      <c r="L344">
        <v>7</v>
      </c>
      <c r="P344" t="s">
        <v>58</v>
      </c>
      <c r="Q344">
        <v>4</v>
      </c>
      <c r="R344" s="42">
        <v>40707</v>
      </c>
      <c r="S344">
        <v>5</v>
      </c>
      <c r="T344" t="s">
        <v>1262</v>
      </c>
      <c r="V344" t="s">
        <v>87</v>
      </c>
      <c r="X344" t="s">
        <v>1263</v>
      </c>
      <c r="Y344" t="s">
        <v>1264</v>
      </c>
      <c r="AD344">
        <v>100</v>
      </c>
      <c r="AE344">
        <v>77</v>
      </c>
      <c r="AF344" t="s">
        <v>81</v>
      </c>
      <c r="AK344">
        <v>7325995000</v>
      </c>
      <c r="AN344">
        <v>58.42</v>
      </c>
      <c r="AO344">
        <v>44.94</v>
      </c>
      <c r="AP344">
        <v>38754</v>
      </c>
      <c r="AQ344">
        <v>55.64</v>
      </c>
      <c r="AR344">
        <v>42.8</v>
      </c>
    </row>
    <row r="345" spans="1:44">
      <c r="A345" t="s">
        <v>54</v>
      </c>
      <c r="B345">
        <v>55062</v>
      </c>
      <c r="C345" t="s">
        <v>436</v>
      </c>
      <c r="D345" t="s">
        <v>69</v>
      </c>
      <c r="E345" t="s">
        <v>203</v>
      </c>
      <c r="F345" s="1">
        <v>2.4</v>
      </c>
      <c r="H345" s="1">
        <v>2.09</v>
      </c>
      <c r="K345" t="s">
        <v>57</v>
      </c>
      <c r="L345">
        <v>-5.8000000000000003E-2</v>
      </c>
      <c r="N345">
        <f>IF(L345&lt;0,ROUND(G345+3.46*ABS(L345),2),F345)</f>
        <v>0.2</v>
      </c>
      <c r="O345">
        <f>IF(L345&lt;0,ROUND(I345+3.46*ABS(L345),2),H345)</f>
        <v>0.2</v>
      </c>
      <c r="P345" t="s">
        <v>58</v>
      </c>
      <c r="Q345">
        <v>3</v>
      </c>
      <c r="R345" s="42">
        <v>42879</v>
      </c>
      <c r="S345">
        <v>5</v>
      </c>
      <c r="U345">
        <v>0.22</v>
      </c>
      <c r="V345" t="str">
        <f>IF(LEFT(E345,3)="SLV","Harmony Romo", "Jerry Floyd")</f>
        <v>Harmony Romo</v>
      </c>
      <c r="X345" t="s">
        <v>1265</v>
      </c>
      <c r="Y345" t="s">
        <v>205</v>
      </c>
      <c r="Z345">
        <v>1</v>
      </c>
      <c r="AA345" t="s">
        <v>1266</v>
      </c>
      <c r="AB345">
        <v>1</v>
      </c>
      <c r="AC345" t="s">
        <v>64</v>
      </c>
      <c r="AD345">
        <v>1000</v>
      </c>
      <c r="AE345">
        <v>77</v>
      </c>
      <c r="AF345" t="s">
        <v>65</v>
      </c>
      <c r="AK345">
        <v>8413919080</v>
      </c>
      <c r="AN345">
        <v>5.73</v>
      </c>
      <c r="AO345">
        <v>4.8499999999999996</v>
      </c>
      <c r="AQ345">
        <v>4.99</v>
      </c>
      <c r="AR345">
        <v>4.1100000000000003</v>
      </c>
    </row>
    <row r="346" spans="1:44">
      <c r="A346" t="s">
        <v>54</v>
      </c>
      <c r="B346" t="s">
        <v>1267</v>
      </c>
      <c r="C346" t="s">
        <v>1267</v>
      </c>
      <c r="D346" t="s">
        <v>64</v>
      </c>
      <c r="E346" t="s">
        <v>1268</v>
      </c>
      <c r="F346" s="1">
        <v>21.14</v>
      </c>
      <c r="H346" s="1">
        <v>18.38</v>
      </c>
      <c r="K346" t="s">
        <v>57</v>
      </c>
      <c r="L346">
        <v>-0.76</v>
      </c>
      <c r="N346">
        <f>IF(L346&lt;0,ROUND(G346+3.46*ABS(L346),2),F346)</f>
        <v>2.63</v>
      </c>
      <c r="O346">
        <f>IF(L346&lt;0,ROUND(I346+3.46*ABS(L346),2),H346)</f>
        <v>2.63</v>
      </c>
      <c r="P346" t="s">
        <v>58</v>
      </c>
      <c r="Q346">
        <v>3</v>
      </c>
      <c r="R346" s="42">
        <v>38771</v>
      </c>
      <c r="S346">
        <v>5</v>
      </c>
      <c r="U346">
        <v>1.2250000000000001</v>
      </c>
      <c r="V346" t="str">
        <f>IF(LEFT(E346,3)="SLV","Harmony Romo", "Jerry Floyd")</f>
        <v>Jerry Floyd</v>
      </c>
      <c r="X346" t="s">
        <v>1269</v>
      </c>
      <c r="Y346" t="s">
        <v>1270</v>
      </c>
      <c r="Z346">
        <v>2.82</v>
      </c>
      <c r="AA346" t="s">
        <v>1271</v>
      </c>
      <c r="AB346">
        <v>1</v>
      </c>
      <c r="AC346" t="s">
        <v>69</v>
      </c>
      <c r="AD346">
        <v>500</v>
      </c>
      <c r="AE346">
        <v>105</v>
      </c>
      <c r="AF346" t="s">
        <v>65</v>
      </c>
      <c r="AK346">
        <v>8483903000</v>
      </c>
      <c r="AN346">
        <v>8.52</v>
      </c>
      <c r="AO346">
        <v>6.87</v>
      </c>
      <c r="AP346">
        <v>38944</v>
      </c>
      <c r="AQ346">
        <v>8.27</v>
      </c>
      <c r="AR346">
        <v>6.62</v>
      </c>
    </row>
    <row r="347" spans="1:44">
      <c r="A347" t="s">
        <v>54</v>
      </c>
      <c r="B347" t="s">
        <v>1272</v>
      </c>
      <c r="C347" t="s">
        <v>1272</v>
      </c>
      <c r="D347" t="s">
        <v>69</v>
      </c>
      <c r="E347" t="s">
        <v>1273</v>
      </c>
      <c r="F347" s="1">
        <v>82.09</v>
      </c>
      <c r="H347" s="1">
        <v>71.38</v>
      </c>
      <c r="K347" t="s">
        <v>1055</v>
      </c>
      <c r="L347">
        <v>2.88</v>
      </c>
      <c r="P347" t="s">
        <v>58</v>
      </c>
      <c r="Q347">
        <v>4</v>
      </c>
      <c r="R347" s="42">
        <v>42879</v>
      </c>
      <c r="S347">
        <v>5</v>
      </c>
      <c r="T347" t="s">
        <v>1274</v>
      </c>
      <c r="U347">
        <v>4.0199999999999996</v>
      </c>
      <c r="V347" t="str">
        <f>IF(LEFT(E347,3)="SLV","Harmony Romo", "Jerry Floyd")</f>
        <v>Jerry Floyd</v>
      </c>
      <c r="AD347">
        <v>50</v>
      </c>
      <c r="AE347">
        <v>140</v>
      </c>
      <c r="AF347" t="s">
        <v>65</v>
      </c>
      <c r="AK347">
        <v>8483903000</v>
      </c>
      <c r="AM347">
        <v>2.98</v>
      </c>
      <c r="AN347">
        <v>3.68</v>
      </c>
      <c r="AO347">
        <v>3.03</v>
      </c>
      <c r="AP347">
        <v>39814</v>
      </c>
      <c r="AQ347">
        <v>3.85</v>
      </c>
      <c r="AR347">
        <v>3.6512000000000002</v>
      </c>
    </row>
    <row r="348" spans="1:44">
      <c r="A348" t="s">
        <v>54</v>
      </c>
      <c r="B348">
        <v>302332</v>
      </c>
      <c r="C348">
        <v>302332</v>
      </c>
      <c r="D348" t="s">
        <v>64</v>
      </c>
      <c r="E348" t="s">
        <v>251</v>
      </c>
      <c r="F348" s="1">
        <v>21.47</v>
      </c>
      <c r="H348" s="1">
        <v>18.670000000000002</v>
      </c>
      <c r="K348" t="s">
        <v>276</v>
      </c>
      <c r="L348">
        <v>0.82</v>
      </c>
      <c r="P348" t="s">
        <v>58</v>
      </c>
      <c r="Q348">
        <v>4</v>
      </c>
      <c r="R348" s="42">
        <v>42879</v>
      </c>
      <c r="S348">
        <v>4</v>
      </c>
      <c r="U348">
        <v>1.26</v>
      </c>
      <c r="V348" t="str">
        <f>IF(LEFT(E348,3)="SLV","Harmony Romo", "Jerry Floyd")</f>
        <v>Jerry Floyd</v>
      </c>
      <c r="AD348">
        <v>200</v>
      </c>
      <c r="AE348">
        <v>77</v>
      </c>
      <c r="AF348" t="s">
        <v>65</v>
      </c>
      <c r="AK348">
        <v>8413919080</v>
      </c>
      <c r="AN348">
        <v>9.3699999999999992</v>
      </c>
      <c r="AO348">
        <v>7.56</v>
      </c>
      <c r="AP348">
        <v>39177</v>
      </c>
      <c r="AQ348">
        <v>9.06</v>
      </c>
      <c r="AR348">
        <v>7.25</v>
      </c>
    </row>
    <row r="349" spans="1:44">
      <c r="A349" t="s">
        <v>54</v>
      </c>
      <c r="B349">
        <v>302341</v>
      </c>
      <c r="C349">
        <v>302341</v>
      </c>
      <c r="D349" t="s">
        <v>64</v>
      </c>
      <c r="E349" t="s">
        <v>445</v>
      </c>
      <c r="F349" s="1">
        <v>23.52</v>
      </c>
      <c r="H349" s="1">
        <v>20.45</v>
      </c>
      <c r="K349" t="s">
        <v>276</v>
      </c>
      <c r="L349">
        <v>0.875</v>
      </c>
      <c r="P349" t="s">
        <v>58</v>
      </c>
      <c r="Q349">
        <v>4</v>
      </c>
      <c r="R349" s="42">
        <v>42879</v>
      </c>
      <c r="S349">
        <v>4</v>
      </c>
      <c r="U349">
        <v>1.27</v>
      </c>
      <c r="V349" t="str">
        <f>IF(LEFT(E349,3)="SLV","Harmony Romo", "Jerry Floyd")</f>
        <v>Jerry Floyd</v>
      </c>
      <c r="X349" t="s">
        <v>1275</v>
      </c>
      <c r="Y349" t="s">
        <v>1276</v>
      </c>
      <c r="Z349">
        <v>3.75</v>
      </c>
      <c r="AA349" t="s">
        <v>1277</v>
      </c>
      <c r="AB349">
        <v>1</v>
      </c>
      <c r="AC349" t="s">
        <v>64</v>
      </c>
      <c r="AD349">
        <v>50</v>
      </c>
      <c r="AE349">
        <v>77</v>
      </c>
      <c r="AF349" t="s">
        <v>65</v>
      </c>
      <c r="AG349">
        <v>304991</v>
      </c>
      <c r="AH349" t="s">
        <v>64</v>
      </c>
      <c r="AK349">
        <v>8413919080</v>
      </c>
      <c r="AN349">
        <v>27.09</v>
      </c>
      <c r="AO349">
        <v>22.58</v>
      </c>
      <c r="AP349">
        <v>39125</v>
      </c>
      <c r="AQ349">
        <v>25.8</v>
      </c>
      <c r="AR349">
        <v>21.5</v>
      </c>
    </row>
    <row r="350" spans="1:44">
      <c r="A350" t="s">
        <v>54</v>
      </c>
      <c r="B350">
        <v>302368</v>
      </c>
      <c r="C350">
        <v>302292</v>
      </c>
      <c r="D350" t="s">
        <v>69</v>
      </c>
      <c r="E350" t="s">
        <v>954</v>
      </c>
      <c r="F350" s="1">
        <v>9.89</v>
      </c>
      <c r="H350" s="1">
        <v>8.6</v>
      </c>
      <c r="K350" t="s">
        <v>276</v>
      </c>
      <c r="L350">
        <v>0.19500000000000001</v>
      </c>
      <c r="P350" t="s">
        <v>58</v>
      </c>
      <c r="Q350">
        <v>4</v>
      </c>
      <c r="R350" s="42">
        <v>42879</v>
      </c>
      <c r="S350">
        <v>4</v>
      </c>
      <c r="U350">
        <v>1.675</v>
      </c>
      <c r="V350" t="s">
        <v>186</v>
      </c>
      <c r="X350" t="s">
        <v>1278</v>
      </c>
      <c r="Y350" t="s">
        <v>1160</v>
      </c>
      <c r="Z350">
        <v>2.5</v>
      </c>
      <c r="AA350" t="s">
        <v>1279</v>
      </c>
      <c r="AB350">
        <v>1</v>
      </c>
      <c r="AC350" t="s">
        <v>64</v>
      </c>
      <c r="AD350">
        <v>100</v>
      </c>
      <c r="AE350">
        <v>105</v>
      </c>
      <c r="AF350" t="s">
        <v>65</v>
      </c>
      <c r="AK350">
        <v>8413919080</v>
      </c>
      <c r="AN350">
        <v>68.040000000000006</v>
      </c>
      <c r="AO350">
        <v>56.7</v>
      </c>
      <c r="AP350">
        <v>39125</v>
      </c>
      <c r="AQ350">
        <v>64.8</v>
      </c>
      <c r="AR350">
        <v>54</v>
      </c>
    </row>
    <row r="351" spans="1:44">
      <c r="A351" t="s">
        <v>54</v>
      </c>
      <c r="B351">
        <v>306822</v>
      </c>
      <c r="C351">
        <v>306822</v>
      </c>
      <c r="D351" t="s">
        <v>80</v>
      </c>
      <c r="E351" t="s">
        <v>653</v>
      </c>
      <c r="F351" s="1">
        <v>115.02</v>
      </c>
      <c r="H351" s="1">
        <v>100.02</v>
      </c>
      <c r="K351" t="s">
        <v>654</v>
      </c>
      <c r="L351">
        <v>5.9749999999999996</v>
      </c>
      <c r="P351" t="s">
        <v>58</v>
      </c>
      <c r="Q351">
        <v>4</v>
      </c>
      <c r="R351" s="42">
        <v>42879</v>
      </c>
      <c r="S351">
        <v>4</v>
      </c>
      <c r="V351" t="s">
        <v>60</v>
      </c>
      <c r="AD351">
        <v>100</v>
      </c>
      <c r="AE351">
        <v>140</v>
      </c>
      <c r="AF351" t="s">
        <v>65</v>
      </c>
      <c r="AK351">
        <v>8413919080</v>
      </c>
      <c r="AN351">
        <v>9.23</v>
      </c>
      <c r="AO351">
        <v>7.46</v>
      </c>
      <c r="AP351">
        <v>39059</v>
      </c>
      <c r="AQ351">
        <v>8.26</v>
      </c>
      <c r="AR351">
        <v>6.49</v>
      </c>
    </row>
    <row r="352" spans="1:44">
      <c r="A352" t="s">
        <v>54</v>
      </c>
      <c r="B352">
        <v>63371</v>
      </c>
      <c r="C352">
        <v>63371</v>
      </c>
      <c r="D352" t="s">
        <v>121</v>
      </c>
      <c r="E352" t="s">
        <v>251</v>
      </c>
      <c r="F352" s="1">
        <v>27.76</v>
      </c>
      <c r="H352" s="1">
        <v>24.14</v>
      </c>
      <c r="K352" t="s">
        <v>658</v>
      </c>
      <c r="L352">
        <v>0.8</v>
      </c>
      <c r="P352" t="s">
        <v>58</v>
      </c>
      <c r="Q352">
        <v>4</v>
      </c>
      <c r="R352" s="42">
        <v>42879</v>
      </c>
      <c r="S352">
        <v>4</v>
      </c>
      <c r="V352" t="str">
        <f>IF(LEFT(E352,3)="SLV","Harmony Romo", "Jerry Floyd")</f>
        <v>Jerry Floyd</v>
      </c>
      <c r="X352" t="s">
        <v>1280</v>
      </c>
      <c r="Y352" t="s">
        <v>1281</v>
      </c>
      <c r="Z352">
        <v>1.75</v>
      </c>
      <c r="AA352" t="s">
        <v>1282</v>
      </c>
      <c r="AB352">
        <v>1</v>
      </c>
      <c r="AC352" t="s">
        <v>64</v>
      </c>
      <c r="AD352">
        <v>50</v>
      </c>
      <c r="AE352">
        <v>77</v>
      </c>
      <c r="AF352" t="s">
        <v>65</v>
      </c>
      <c r="AK352">
        <v>8413919080</v>
      </c>
      <c r="AN352">
        <v>419.58</v>
      </c>
      <c r="AO352">
        <v>353.33</v>
      </c>
      <c r="AP352">
        <v>38994</v>
      </c>
      <c r="AQ352">
        <v>399.6</v>
      </c>
      <c r="AR352">
        <v>336.5</v>
      </c>
    </row>
    <row r="353" spans="1:44">
      <c r="A353" t="s">
        <v>54</v>
      </c>
      <c r="B353">
        <v>68031</v>
      </c>
      <c r="C353" t="s">
        <v>281</v>
      </c>
      <c r="D353" t="s">
        <v>69</v>
      </c>
      <c r="E353" t="s">
        <v>203</v>
      </c>
      <c r="F353" s="1">
        <v>4.26</v>
      </c>
      <c r="H353" s="1">
        <v>3.7</v>
      </c>
      <c r="K353" t="s">
        <v>658</v>
      </c>
      <c r="L353">
        <v>4.2000000000000003E-2</v>
      </c>
      <c r="P353" t="s">
        <v>58</v>
      </c>
      <c r="Q353">
        <v>4</v>
      </c>
      <c r="R353" s="42">
        <v>42879</v>
      </c>
      <c r="S353">
        <v>4</v>
      </c>
      <c r="V353" t="str">
        <f>IF(LEFT(E353,3)="SLV","Harmony Romo", "Jerry Floyd")</f>
        <v>Harmony Romo</v>
      </c>
      <c r="X353" t="s">
        <v>1283</v>
      </c>
      <c r="Y353" t="s">
        <v>205</v>
      </c>
      <c r="Z353">
        <v>1</v>
      </c>
      <c r="AA353" t="s">
        <v>963</v>
      </c>
      <c r="AB353">
        <v>1</v>
      </c>
      <c r="AC353" t="s">
        <v>64</v>
      </c>
      <c r="AD353">
        <v>500</v>
      </c>
      <c r="AE353">
        <v>77</v>
      </c>
      <c r="AF353" t="s">
        <v>65</v>
      </c>
      <c r="AG353">
        <v>304046</v>
      </c>
      <c r="AH353" t="s">
        <v>64</v>
      </c>
      <c r="AK353">
        <v>8483903000</v>
      </c>
      <c r="AM353">
        <v>10.51</v>
      </c>
      <c r="AN353">
        <v>13.42</v>
      </c>
      <c r="AO353">
        <v>11.04</v>
      </c>
      <c r="AP353">
        <v>39814</v>
      </c>
      <c r="AQ353">
        <v>15.74</v>
      </c>
      <c r="AR353">
        <v>13.66</v>
      </c>
    </row>
    <row r="354" spans="1:44">
      <c r="A354" t="s">
        <v>54</v>
      </c>
      <c r="B354">
        <v>303248</v>
      </c>
      <c r="C354" t="s">
        <v>202</v>
      </c>
      <c r="D354" t="s">
        <v>64</v>
      </c>
      <c r="E354" t="s">
        <v>203</v>
      </c>
      <c r="F354" s="1">
        <v>2.2999999999999998</v>
      </c>
      <c r="H354" s="1">
        <v>2</v>
      </c>
      <c r="K354" t="s">
        <v>658</v>
      </c>
      <c r="L354">
        <v>1.4999999999999999E-2</v>
      </c>
      <c r="P354" t="s">
        <v>58</v>
      </c>
      <c r="Q354">
        <v>4</v>
      </c>
      <c r="R354" s="42">
        <v>38954</v>
      </c>
      <c r="S354">
        <v>4</v>
      </c>
      <c r="U354">
        <v>7.1999999999999995E-2</v>
      </c>
      <c r="V354" t="str">
        <f>IF(LEFT(E354,3)="SLV","Harmony Romo", "Jerry Floyd")</f>
        <v>Harmony Romo</v>
      </c>
      <c r="X354" t="s">
        <v>1284</v>
      </c>
      <c r="Y354" t="s">
        <v>205</v>
      </c>
      <c r="Z354">
        <v>1</v>
      </c>
      <c r="AA354" t="s">
        <v>1285</v>
      </c>
      <c r="AB354">
        <v>1</v>
      </c>
      <c r="AC354" t="s">
        <v>64</v>
      </c>
      <c r="AD354">
        <v>500</v>
      </c>
      <c r="AE354">
        <v>77</v>
      </c>
      <c r="AF354" t="s">
        <v>65</v>
      </c>
      <c r="AK354">
        <v>8483903000</v>
      </c>
      <c r="AN354">
        <v>6.68</v>
      </c>
      <c r="AO354">
        <v>5.55</v>
      </c>
      <c r="AP354">
        <v>39210</v>
      </c>
      <c r="AQ354">
        <v>6.28</v>
      </c>
      <c r="AR354">
        <v>5.15</v>
      </c>
    </row>
    <row r="355" spans="1:44">
      <c r="A355" t="s">
        <v>54</v>
      </c>
      <c r="B355">
        <v>42569</v>
      </c>
      <c r="C355" t="s">
        <v>281</v>
      </c>
      <c r="D355" t="s">
        <v>121</v>
      </c>
      <c r="E355" t="s">
        <v>203</v>
      </c>
      <c r="F355" s="1">
        <v>2.56</v>
      </c>
      <c r="H355" s="1">
        <v>2.23</v>
      </c>
      <c r="K355" t="s">
        <v>57</v>
      </c>
      <c r="L355">
        <v>7.0000000000000007E-2</v>
      </c>
      <c r="O355">
        <v>2.12</v>
      </c>
      <c r="P355" t="s">
        <v>58</v>
      </c>
      <c r="Q355">
        <v>3</v>
      </c>
      <c r="R355" s="42">
        <v>42879</v>
      </c>
      <c r="S355">
        <v>4</v>
      </c>
      <c r="U355" t="s">
        <v>282</v>
      </c>
      <c r="V355" t="s">
        <v>186</v>
      </c>
      <c r="X355" t="s">
        <v>1286</v>
      </c>
      <c r="Y355" t="s">
        <v>205</v>
      </c>
      <c r="Z355">
        <v>1</v>
      </c>
      <c r="AA355" t="s">
        <v>513</v>
      </c>
      <c r="AB355">
        <v>1</v>
      </c>
      <c r="AC355" t="s">
        <v>64</v>
      </c>
      <c r="AD355">
        <v>1000</v>
      </c>
      <c r="AE355">
        <v>77</v>
      </c>
      <c r="AF355" t="s">
        <v>65</v>
      </c>
      <c r="AK355">
        <v>8483903000</v>
      </c>
      <c r="AN355">
        <v>6.86</v>
      </c>
      <c r="AO355">
        <v>5.62</v>
      </c>
      <c r="AP355">
        <v>39794</v>
      </c>
      <c r="AQ355">
        <v>6.71</v>
      </c>
      <c r="AR355">
        <v>5.5</v>
      </c>
    </row>
    <row r="356" spans="1:44">
      <c r="A356" t="s">
        <v>54</v>
      </c>
      <c r="B356">
        <v>46302</v>
      </c>
      <c r="C356">
        <v>48661</v>
      </c>
      <c r="D356" t="s">
        <v>121</v>
      </c>
      <c r="E356" t="s">
        <v>203</v>
      </c>
      <c r="F356" s="1">
        <v>2</v>
      </c>
      <c r="H356" s="1">
        <v>1.74</v>
      </c>
      <c r="K356" t="s">
        <v>57</v>
      </c>
      <c r="L356">
        <v>2.3E-2</v>
      </c>
      <c r="O356">
        <v>1.74</v>
      </c>
      <c r="P356" t="s">
        <v>58</v>
      </c>
      <c r="Q356">
        <v>3</v>
      </c>
      <c r="S356">
        <v>4</v>
      </c>
      <c r="U356" t="s">
        <v>1287</v>
      </c>
      <c r="V356" t="s">
        <v>186</v>
      </c>
      <c r="X356" t="s">
        <v>1288</v>
      </c>
      <c r="Y356" t="s">
        <v>205</v>
      </c>
      <c r="Z356">
        <v>1</v>
      </c>
      <c r="AA356" t="s">
        <v>206</v>
      </c>
      <c r="AB356">
        <v>1</v>
      </c>
      <c r="AC356" t="s">
        <v>64</v>
      </c>
      <c r="AD356">
        <v>1000</v>
      </c>
      <c r="AE356">
        <v>77</v>
      </c>
      <c r="AF356" t="s">
        <v>65</v>
      </c>
      <c r="AK356">
        <v>8483903000</v>
      </c>
      <c r="AM356">
        <v>37.6</v>
      </c>
      <c r="AN356">
        <v>48.66</v>
      </c>
      <c r="AO356">
        <v>39.25</v>
      </c>
      <c r="AP356">
        <v>39814</v>
      </c>
      <c r="AQ356">
        <v>56.17</v>
      </c>
      <c r="AR356">
        <v>47.23</v>
      </c>
    </row>
    <row r="357" spans="1:44">
      <c r="A357" t="s">
        <v>54</v>
      </c>
      <c r="B357">
        <v>46777</v>
      </c>
      <c r="C357" t="s">
        <v>1289</v>
      </c>
      <c r="D357" t="s">
        <v>55</v>
      </c>
      <c r="E357" t="s">
        <v>787</v>
      </c>
      <c r="F357" s="1">
        <v>2.4700000000000002</v>
      </c>
      <c r="H357" s="1">
        <v>2.15</v>
      </c>
      <c r="K357" t="s">
        <v>57</v>
      </c>
      <c r="L357">
        <v>0.09</v>
      </c>
      <c r="O357">
        <v>2.06</v>
      </c>
      <c r="P357" t="s">
        <v>58</v>
      </c>
      <c r="Q357">
        <v>3</v>
      </c>
      <c r="R357" s="42">
        <v>42879</v>
      </c>
      <c r="S357">
        <v>4</v>
      </c>
      <c r="U357" t="s">
        <v>1290</v>
      </c>
      <c r="V357" t="s">
        <v>186</v>
      </c>
      <c r="X357" t="s">
        <v>1291</v>
      </c>
      <c r="Y357" t="s">
        <v>1292</v>
      </c>
      <c r="Z357">
        <v>1</v>
      </c>
      <c r="AA357" t="s">
        <v>1293</v>
      </c>
      <c r="AB357">
        <v>1</v>
      </c>
      <c r="AC357" t="s">
        <v>64</v>
      </c>
      <c r="AD357">
        <v>200</v>
      </c>
      <c r="AE357">
        <v>77</v>
      </c>
      <c r="AF357" t="s">
        <v>65</v>
      </c>
      <c r="AK357">
        <v>8413919080</v>
      </c>
      <c r="AM357">
        <v>4.9400000000000004</v>
      </c>
      <c r="AN357">
        <v>6.4</v>
      </c>
      <c r="AO357">
        <v>5.15</v>
      </c>
      <c r="AP357">
        <v>39814</v>
      </c>
      <c r="AQ357">
        <v>7.33</v>
      </c>
      <c r="AR357">
        <v>6.11</v>
      </c>
    </row>
    <row r="358" spans="1:44">
      <c r="A358" t="s">
        <v>54</v>
      </c>
      <c r="B358">
        <v>48282</v>
      </c>
      <c r="C358" t="s">
        <v>1289</v>
      </c>
      <c r="D358" t="s">
        <v>110</v>
      </c>
      <c r="E358" t="s">
        <v>1294</v>
      </c>
      <c r="F358" s="1">
        <v>3.16</v>
      </c>
      <c r="H358" s="1">
        <v>2.75</v>
      </c>
      <c r="K358" t="s">
        <v>57</v>
      </c>
      <c r="L358">
        <v>0.16</v>
      </c>
      <c r="O358">
        <v>2.66</v>
      </c>
      <c r="P358" t="s">
        <v>58</v>
      </c>
      <c r="Q358">
        <v>3</v>
      </c>
      <c r="R358" s="42">
        <v>42879</v>
      </c>
      <c r="S358">
        <v>4</v>
      </c>
      <c r="U358" t="s">
        <v>423</v>
      </c>
      <c r="V358" t="s">
        <v>186</v>
      </c>
      <c r="X358" t="s">
        <v>1295</v>
      </c>
      <c r="Y358" t="s">
        <v>205</v>
      </c>
      <c r="AC358" t="s">
        <v>64</v>
      </c>
      <c r="AD358">
        <v>200</v>
      </c>
      <c r="AE358">
        <v>77</v>
      </c>
      <c r="AF358" t="s">
        <v>65</v>
      </c>
      <c r="AK358">
        <v>8483903000</v>
      </c>
      <c r="AN358">
        <v>0.65</v>
      </c>
      <c r="AO358">
        <v>0.52</v>
      </c>
      <c r="AP358">
        <v>39904</v>
      </c>
      <c r="AQ358">
        <v>0.63</v>
      </c>
      <c r="AR358">
        <v>0.5</v>
      </c>
    </row>
    <row r="359" spans="1:44">
      <c r="A359" t="s">
        <v>54</v>
      </c>
      <c r="B359">
        <v>48365</v>
      </c>
      <c r="C359">
        <v>48365</v>
      </c>
      <c r="D359" t="s">
        <v>121</v>
      </c>
      <c r="E359" t="s">
        <v>1296</v>
      </c>
      <c r="F359" s="1">
        <v>8.64</v>
      </c>
      <c r="H359" s="1">
        <v>7.51</v>
      </c>
      <c r="K359" t="s">
        <v>57</v>
      </c>
      <c r="L359">
        <v>0.41</v>
      </c>
      <c r="O359">
        <v>7.51</v>
      </c>
      <c r="P359" t="s">
        <v>58</v>
      </c>
      <c r="Q359">
        <v>3</v>
      </c>
      <c r="R359" s="42">
        <v>42879</v>
      </c>
      <c r="S359">
        <v>4</v>
      </c>
      <c r="U359" t="s">
        <v>1297</v>
      </c>
      <c r="V359" t="s">
        <v>87</v>
      </c>
      <c r="X359" t="s">
        <v>1298</v>
      </c>
      <c r="Y359" t="s">
        <v>1299</v>
      </c>
      <c r="Z359">
        <v>2.15</v>
      </c>
      <c r="AA359" t="s">
        <v>617</v>
      </c>
      <c r="AB359">
        <v>1</v>
      </c>
      <c r="AC359" t="s">
        <v>64</v>
      </c>
      <c r="AD359">
        <v>500</v>
      </c>
      <c r="AE359">
        <v>105</v>
      </c>
      <c r="AF359" t="s">
        <v>65</v>
      </c>
      <c r="AK359">
        <v>8421990080</v>
      </c>
      <c r="AM359">
        <v>35.020000000000003</v>
      </c>
      <c r="AN359">
        <v>45.47</v>
      </c>
      <c r="AO359">
        <v>37.07</v>
      </c>
      <c r="AP359">
        <v>39814</v>
      </c>
      <c r="AQ359">
        <v>55.41</v>
      </c>
      <c r="AR359">
        <v>47.25</v>
      </c>
    </row>
    <row r="360" spans="1:44">
      <c r="A360" t="s">
        <v>54</v>
      </c>
      <c r="B360">
        <v>49613</v>
      </c>
      <c r="C360">
        <v>49613</v>
      </c>
      <c r="D360" t="s">
        <v>55</v>
      </c>
      <c r="E360" t="s">
        <v>1300</v>
      </c>
      <c r="F360" s="1">
        <v>11.87</v>
      </c>
      <c r="H360" s="1">
        <v>10.32</v>
      </c>
      <c r="K360" t="s">
        <v>57</v>
      </c>
      <c r="L360">
        <v>0.86</v>
      </c>
      <c r="O360">
        <v>10.19</v>
      </c>
      <c r="P360" t="s">
        <v>58</v>
      </c>
      <c r="Q360">
        <v>3</v>
      </c>
      <c r="R360" s="42">
        <v>42879</v>
      </c>
      <c r="S360">
        <v>4</v>
      </c>
      <c r="U360" t="s">
        <v>574</v>
      </c>
      <c r="V360" t="s">
        <v>60</v>
      </c>
      <c r="X360" t="s">
        <v>1301</v>
      </c>
      <c r="Y360" t="s">
        <v>1302</v>
      </c>
      <c r="Z360">
        <v>1.2</v>
      </c>
      <c r="AA360" t="s">
        <v>1303</v>
      </c>
      <c r="AB360">
        <v>2</v>
      </c>
      <c r="AC360" t="s">
        <v>64</v>
      </c>
      <c r="AD360">
        <v>1500</v>
      </c>
      <c r="AE360">
        <v>5</v>
      </c>
      <c r="AF360" t="s">
        <v>81</v>
      </c>
      <c r="AG360">
        <v>308282</v>
      </c>
      <c r="AH360" t="s">
        <v>1304</v>
      </c>
      <c r="AI360">
        <v>308281</v>
      </c>
      <c r="AJ360">
        <v>1</v>
      </c>
      <c r="AK360">
        <v>8413919080</v>
      </c>
      <c r="AM360">
        <v>134.93</v>
      </c>
      <c r="AN360">
        <v>170.75</v>
      </c>
      <c r="AO360">
        <v>143.76</v>
      </c>
      <c r="AP360">
        <v>39814</v>
      </c>
      <c r="AQ360">
        <v>214.29</v>
      </c>
      <c r="AR360">
        <v>188.09</v>
      </c>
    </row>
    <row r="361" spans="1:44">
      <c r="A361" t="s">
        <v>54</v>
      </c>
      <c r="B361">
        <v>51794</v>
      </c>
      <c r="C361">
        <v>51794</v>
      </c>
      <c r="D361" t="s">
        <v>80</v>
      </c>
      <c r="E361" t="s">
        <v>1081</v>
      </c>
      <c r="F361" s="1">
        <v>21.33</v>
      </c>
      <c r="H361" s="1">
        <v>18.55</v>
      </c>
      <c r="K361" t="s">
        <v>57</v>
      </c>
      <c r="L361">
        <v>0.81</v>
      </c>
      <c r="O361">
        <v>17.77</v>
      </c>
      <c r="P361" t="s">
        <v>58</v>
      </c>
      <c r="Q361">
        <v>3</v>
      </c>
      <c r="R361" s="42">
        <v>42879</v>
      </c>
      <c r="S361">
        <v>4</v>
      </c>
      <c r="T361" t="s">
        <v>277</v>
      </c>
      <c r="U361" t="s">
        <v>1082</v>
      </c>
      <c r="V361" t="s">
        <v>87</v>
      </c>
      <c r="X361" t="s">
        <v>1305</v>
      </c>
      <c r="Y361" t="s">
        <v>1306</v>
      </c>
      <c r="AD361">
        <v>300</v>
      </c>
      <c r="AE361">
        <v>77</v>
      </c>
      <c r="AF361" t="s">
        <v>65</v>
      </c>
      <c r="AG361">
        <v>308279</v>
      </c>
      <c r="AH361">
        <v>1</v>
      </c>
      <c r="AI361">
        <v>308278</v>
      </c>
      <c r="AJ361">
        <v>1</v>
      </c>
      <c r="AK361">
        <v>8483308040</v>
      </c>
      <c r="AM361">
        <v>36.049999999999997</v>
      </c>
      <c r="AN361">
        <v>46.91</v>
      </c>
      <c r="AO361">
        <v>37.869999999999997</v>
      </c>
      <c r="AP361">
        <v>39814</v>
      </c>
      <c r="AQ361">
        <v>55.54</v>
      </c>
      <c r="AR361">
        <v>46.76</v>
      </c>
    </row>
    <row r="362" spans="1:44">
      <c r="A362" t="s">
        <v>54</v>
      </c>
      <c r="B362">
        <v>52010</v>
      </c>
      <c r="C362">
        <v>52010</v>
      </c>
      <c r="D362" t="s">
        <v>55</v>
      </c>
      <c r="E362" t="s">
        <v>1307</v>
      </c>
      <c r="F362" s="1">
        <v>9.84</v>
      </c>
      <c r="H362" s="1">
        <v>8.56</v>
      </c>
      <c r="K362" t="s">
        <v>57</v>
      </c>
      <c r="L362">
        <v>0.4</v>
      </c>
      <c r="O362">
        <f>IF(L362&lt;0,ROUND(I362+3.46*ABS(L362),2),H362)</f>
        <v>8.56</v>
      </c>
      <c r="P362" t="s">
        <v>58</v>
      </c>
      <c r="Q362">
        <v>3</v>
      </c>
      <c r="R362" s="42">
        <v>42676</v>
      </c>
      <c r="S362">
        <v>4</v>
      </c>
      <c r="U362" t="s">
        <v>1308</v>
      </c>
      <c r="V362" t="str">
        <f>IF(LEFT(E362,3)="SLV","Harmony Romo", "Jerry Floyd")</f>
        <v>Jerry Floyd</v>
      </c>
      <c r="X362" t="s">
        <v>1309</v>
      </c>
      <c r="Y362" t="s">
        <v>1310</v>
      </c>
      <c r="Z362">
        <v>2.5</v>
      </c>
      <c r="AA362" t="s">
        <v>1311</v>
      </c>
      <c r="AB362">
        <v>1</v>
      </c>
      <c r="AC362" t="s">
        <v>64</v>
      </c>
      <c r="AD362">
        <v>100</v>
      </c>
      <c r="AE362">
        <v>77</v>
      </c>
      <c r="AF362" t="s">
        <v>65</v>
      </c>
      <c r="AK362">
        <v>8413919080</v>
      </c>
      <c r="AN362">
        <v>5.7</v>
      </c>
      <c r="AO362">
        <v>4.5599999999999996</v>
      </c>
      <c r="AP362">
        <v>39904</v>
      </c>
      <c r="AQ362">
        <v>6.28</v>
      </c>
      <c r="AR362">
        <v>5.0599999999999996</v>
      </c>
    </row>
    <row r="363" spans="1:44">
      <c r="A363" t="s">
        <v>54</v>
      </c>
      <c r="B363">
        <v>53985</v>
      </c>
      <c r="C363">
        <v>53985</v>
      </c>
      <c r="D363" t="s">
        <v>121</v>
      </c>
      <c r="E363" t="s">
        <v>203</v>
      </c>
      <c r="F363" s="1">
        <v>2.58</v>
      </c>
      <c r="H363" s="1">
        <v>2.2400000000000002</v>
      </c>
      <c r="K363" t="s">
        <v>57</v>
      </c>
      <c r="L363">
        <v>3.5000000000000003E-2</v>
      </c>
      <c r="O363">
        <v>2.0099999999999998</v>
      </c>
      <c r="P363" t="s">
        <v>58</v>
      </c>
      <c r="Q363">
        <v>3</v>
      </c>
      <c r="R363" s="42">
        <v>41096</v>
      </c>
      <c r="S363">
        <v>4</v>
      </c>
      <c r="U363" t="s">
        <v>990</v>
      </c>
      <c r="V363" t="s">
        <v>186</v>
      </c>
      <c r="AD363">
        <v>500</v>
      </c>
      <c r="AE363">
        <v>77</v>
      </c>
      <c r="AF363" t="s">
        <v>65</v>
      </c>
      <c r="AK363">
        <v>8483903000</v>
      </c>
      <c r="AN363">
        <v>12.34</v>
      </c>
      <c r="AO363">
        <v>9.8699999999999992</v>
      </c>
      <c r="AP363">
        <v>39904</v>
      </c>
      <c r="AQ363">
        <v>13.65</v>
      </c>
      <c r="AR363">
        <v>10.95</v>
      </c>
    </row>
    <row r="364" spans="1:44">
      <c r="A364" t="s">
        <v>54</v>
      </c>
      <c r="B364">
        <v>54826</v>
      </c>
      <c r="C364" t="s">
        <v>379</v>
      </c>
      <c r="D364" t="s">
        <v>69</v>
      </c>
      <c r="E364" t="s">
        <v>203</v>
      </c>
      <c r="F364" s="1">
        <v>3.07</v>
      </c>
      <c r="H364" s="1">
        <v>2.67</v>
      </c>
      <c r="K364" t="s">
        <v>57</v>
      </c>
      <c r="L364">
        <v>0.15</v>
      </c>
      <c r="O364">
        <v>2.59</v>
      </c>
      <c r="P364" t="s">
        <v>58</v>
      </c>
      <c r="Q364">
        <v>3</v>
      </c>
      <c r="R364" s="42">
        <v>42879</v>
      </c>
      <c r="S364">
        <v>4</v>
      </c>
      <c r="U364" t="s">
        <v>580</v>
      </c>
      <c r="V364" t="s">
        <v>186</v>
      </c>
      <c r="X364" t="s">
        <v>1312</v>
      </c>
      <c r="Y364" t="s">
        <v>205</v>
      </c>
      <c r="Z364">
        <v>1</v>
      </c>
      <c r="AA364" t="s">
        <v>342</v>
      </c>
      <c r="AB364">
        <v>1</v>
      </c>
      <c r="AC364" t="s">
        <v>64</v>
      </c>
      <c r="AD364">
        <v>300</v>
      </c>
      <c r="AE364">
        <v>77</v>
      </c>
      <c r="AF364" t="s">
        <v>65</v>
      </c>
      <c r="AK364">
        <v>8483903000</v>
      </c>
      <c r="AN364">
        <v>5.94</v>
      </c>
      <c r="AO364">
        <v>4.78</v>
      </c>
      <c r="AP364">
        <v>39904</v>
      </c>
      <c r="AQ364">
        <v>6.1162000000000001</v>
      </c>
      <c r="AR364">
        <v>4.9862000000000002</v>
      </c>
    </row>
    <row r="365" spans="1:44">
      <c r="A365" t="s">
        <v>54</v>
      </c>
      <c r="B365">
        <v>56370</v>
      </c>
      <c r="C365" t="s">
        <v>436</v>
      </c>
      <c r="D365" t="s">
        <v>64</v>
      </c>
      <c r="E365" t="s">
        <v>203</v>
      </c>
      <c r="F365" s="1">
        <v>1.66</v>
      </c>
      <c r="H365" s="1">
        <v>1.44</v>
      </c>
      <c r="K365" t="s">
        <v>57</v>
      </c>
      <c r="L365">
        <v>0.02</v>
      </c>
      <c r="O365">
        <v>1.35</v>
      </c>
      <c r="P365" t="s">
        <v>58</v>
      </c>
      <c r="Q365">
        <v>3</v>
      </c>
      <c r="R365" s="42">
        <v>42676</v>
      </c>
      <c r="S365">
        <v>4</v>
      </c>
      <c r="V365" t="s">
        <v>186</v>
      </c>
      <c r="X365" t="s">
        <v>1313</v>
      </c>
      <c r="Y365" t="s">
        <v>205</v>
      </c>
      <c r="AC365" t="s">
        <v>64</v>
      </c>
      <c r="AD365">
        <v>200</v>
      </c>
      <c r="AE365">
        <v>77</v>
      </c>
      <c r="AF365" t="s">
        <v>65</v>
      </c>
      <c r="AK365">
        <v>8483903000</v>
      </c>
      <c r="AN365">
        <v>5.33</v>
      </c>
      <c r="AO365">
        <v>4.28</v>
      </c>
      <c r="AP365">
        <v>39904</v>
      </c>
      <c r="AQ365">
        <v>5.58</v>
      </c>
      <c r="AR365">
        <v>4.5599999999999996</v>
      </c>
    </row>
    <row r="366" spans="1:44">
      <c r="A366" t="s">
        <v>54</v>
      </c>
      <c r="B366">
        <v>57732</v>
      </c>
      <c r="C366" t="s">
        <v>281</v>
      </c>
      <c r="D366" t="s">
        <v>69</v>
      </c>
      <c r="E366" t="s">
        <v>203</v>
      </c>
      <c r="F366" s="1">
        <v>2.37</v>
      </c>
      <c r="H366" s="1">
        <v>2.06</v>
      </c>
      <c r="K366" t="s">
        <v>57</v>
      </c>
      <c r="L366">
        <v>0.05</v>
      </c>
      <c r="O366">
        <v>2.06</v>
      </c>
      <c r="P366" t="s">
        <v>58</v>
      </c>
      <c r="Q366">
        <v>3</v>
      </c>
      <c r="R366" s="42">
        <v>42879</v>
      </c>
      <c r="S366">
        <v>4</v>
      </c>
      <c r="U366" t="s">
        <v>990</v>
      </c>
      <c r="V366" t="s">
        <v>186</v>
      </c>
      <c r="X366" t="s">
        <v>1314</v>
      </c>
      <c r="Y366" t="s">
        <v>205</v>
      </c>
      <c r="Z366">
        <v>1</v>
      </c>
      <c r="AA366" t="s">
        <v>1088</v>
      </c>
      <c r="AB366">
        <v>1</v>
      </c>
      <c r="AC366" t="s">
        <v>64</v>
      </c>
      <c r="AD366">
        <v>500</v>
      </c>
      <c r="AE366">
        <v>77</v>
      </c>
      <c r="AF366" t="s">
        <v>65</v>
      </c>
      <c r="AK366">
        <v>8483903000</v>
      </c>
      <c r="AN366">
        <v>10.19</v>
      </c>
      <c r="AO366">
        <v>8.15</v>
      </c>
      <c r="AP366">
        <v>39904</v>
      </c>
      <c r="AQ366">
        <v>11.28</v>
      </c>
      <c r="AR366">
        <v>9.0399999999999991</v>
      </c>
    </row>
    <row r="367" spans="1:44">
      <c r="A367" t="s">
        <v>54</v>
      </c>
      <c r="B367">
        <v>58052</v>
      </c>
      <c r="C367">
        <v>58052</v>
      </c>
      <c r="D367" t="s">
        <v>121</v>
      </c>
      <c r="E367" t="s">
        <v>1315</v>
      </c>
      <c r="F367" s="1">
        <v>8.0399999999999991</v>
      </c>
      <c r="H367" s="1">
        <v>6.99</v>
      </c>
      <c r="K367" t="s">
        <v>57</v>
      </c>
      <c r="L367">
        <v>0.37</v>
      </c>
      <c r="O367">
        <v>6.74</v>
      </c>
      <c r="P367" t="s">
        <v>58</v>
      </c>
      <c r="Q367">
        <v>3</v>
      </c>
      <c r="R367" s="42">
        <v>42879</v>
      </c>
      <c r="S367">
        <v>4</v>
      </c>
      <c r="U367" t="s">
        <v>810</v>
      </c>
      <c r="V367" t="s">
        <v>60</v>
      </c>
      <c r="X367" t="s">
        <v>1316</v>
      </c>
      <c r="Y367" t="s">
        <v>1317</v>
      </c>
      <c r="Z367">
        <v>2.5</v>
      </c>
      <c r="AA367" t="s">
        <v>1318</v>
      </c>
      <c r="AB367">
        <v>1</v>
      </c>
      <c r="AC367" t="s">
        <v>64</v>
      </c>
      <c r="AD367">
        <v>100</v>
      </c>
      <c r="AE367">
        <v>77</v>
      </c>
      <c r="AF367" t="s">
        <v>65</v>
      </c>
      <c r="AK367">
        <v>8413919080</v>
      </c>
      <c r="AN367">
        <v>5.15</v>
      </c>
      <c r="AO367">
        <v>4.12</v>
      </c>
      <c r="AP367">
        <v>39904</v>
      </c>
      <c r="AQ367">
        <v>5.67</v>
      </c>
      <c r="AR367">
        <v>4.5599999999999996</v>
      </c>
    </row>
    <row r="368" spans="1:44">
      <c r="A368" t="s">
        <v>54</v>
      </c>
      <c r="B368">
        <v>58132</v>
      </c>
      <c r="C368">
        <v>58132</v>
      </c>
      <c r="D368" t="s">
        <v>80</v>
      </c>
      <c r="E368" t="s">
        <v>1319</v>
      </c>
      <c r="F368" s="1">
        <v>9.8800000000000008</v>
      </c>
      <c r="H368" s="1">
        <v>8.59</v>
      </c>
      <c r="K368" t="s">
        <v>57</v>
      </c>
      <c r="L368">
        <v>0.4</v>
      </c>
      <c r="O368">
        <v>8.25</v>
      </c>
      <c r="P368" t="s">
        <v>58</v>
      </c>
      <c r="Q368">
        <v>3</v>
      </c>
      <c r="R368" s="42">
        <v>42879</v>
      </c>
      <c r="S368">
        <v>4</v>
      </c>
      <c r="U368" t="s">
        <v>1320</v>
      </c>
      <c r="V368" t="s">
        <v>60</v>
      </c>
      <c r="X368" t="s">
        <v>1321</v>
      </c>
      <c r="Y368" t="s">
        <v>1322</v>
      </c>
      <c r="Z368">
        <v>2.5</v>
      </c>
      <c r="AA368" t="s">
        <v>1323</v>
      </c>
      <c r="AB368">
        <v>1</v>
      </c>
      <c r="AC368" t="s">
        <v>64</v>
      </c>
      <c r="AD368">
        <v>100</v>
      </c>
      <c r="AE368">
        <v>5</v>
      </c>
      <c r="AF368" t="s">
        <v>65</v>
      </c>
      <c r="AK368">
        <v>8413919080</v>
      </c>
      <c r="AN368">
        <v>6.87</v>
      </c>
      <c r="AO368">
        <v>5.52</v>
      </c>
      <c r="AP368">
        <v>39904</v>
      </c>
      <c r="AQ368">
        <v>6.9817999999999998</v>
      </c>
      <c r="AR368">
        <v>5.6718000000000002</v>
      </c>
    </row>
    <row r="369" spans="1:44">
      <c r="A369" t="s">
        <v>54</v>
      </c>
      <c r="B369">
        <v>59514</v>
      </c>
      <c r="C369">
        <v>59514</v>
      </c>
      <c r="D369" t="s">
        <v>69</v>
      </c>
      <c r="E369" t="s">
        <v>203</v>
      </c>
      <c r="F369" s="1">
        <v>1.86</v>
      </c>
      <c r="H369" s="1">
        <v>1.62</v>
      </c>
      <c r="K369" t="s">
        <v>57</v>
      </c>
      <c r="L369">
        <v>4.2000000000000003E-2</v>
      </c>
      <c r="O369">
        <v>1.62</v>
      </c>
      <c r="P369" t="s">
        <v>58</v>
      </c>
      <c r="Q369">
        <v>3</v>
      </c>
      <c r="R369" s="42">
        <v>42879</v>
      </c>
      <c r="S369">
        <v>4</v>
      </c>
      <c r="U369" t="s">
        <v>990</v>
      </c>
      <c r="V369" t="s">
        <v>186</v>
      </c>
      <c r="X369" t="s">
        <v>1324</v>
      </c>
      <c r="Y369" t="s">
        <v>205</v>
      </c>
      <c r="Z369">
        <v>1</v>
      </c>
      <c r="AA369" t="s">
        <v>670</v>
      </c>
      <c r="AB369">
        <v>1</v>
      </c>
      <c r="AC369" t="s">
        <v>64</v>
      </c>
      <c r="AD369">
        <v>300</v>
      </c>
      <c r="AE369">
        <v>77</v>
      </c>
      <c r="AF369" t="s">
        <v>65</v>
      </c>
      <c r="AK369">
        <v>8483903000</v>
      </c>
      <c r="AN369">
        <v>14.96</v>
      </c>
      <c r="AO369">
        <v>12.1</v>
      </c>
      <c r="AP369">
        <v>39904</v>
      </c>
      <c r="AQ369">
        <v>16.329799999999999</v>
      </c>
      <c r="AR369">
        <v>13.549799999999999</v>
      </c>
    </row>
    <row r="370" spans="1:44">
      <c r="A370" t="s">
        <v>54</v>
      </c>
      <c r="B370">
        <v>59542</v>
      </c>
      <c r="C370" t="s">
        <v>281</v>
      </c>
      <c r="D370" t="s">
        <v>69</v>
      </c>
      <c r="E370" t="s">
        <v>203</v>
      </c>
      <c r="F370" s="1">
        <v>2.69</v>
      </c>
      <c r="H370" s="1">
        <v>2.34</v>
      </c>
      <c r="K370" t="s">
        <v>57</v>
      </c>
      <c r="L370">
        <v>0.06</v>
      </c>
      <c r="O370">
        <v>2.21</v>
      </c>
      <c r="P370" t="s">
        <v>58</v>
      </c>
      <c r="Q370">
        <v>3</v>
      </c>
      <c r="R370" s="42">
        <v>42879</v>
      </c>
      <c r="S370">
        <v>4</v>
      </c>
      <c r="U370" t="s">
        <v>282</v>
      </c>
      <c r="V370" t="s">
        <v>186</v>
      </c>
      <c r="X370" t="s">
        <v>1325</v>
      </c>
      <c r="Y370" t="s">
        <v>205</v>
      </c>
      <c r="Z370">
        <v>1</v>
      </c>
      <c r="AA370" t="s">
        <v>465</v>
      </c>
      <c r="AB370">
        <v>1</v>
      </c>
      <c r="AC370" t="s">
        <v>64</v>
      </c>
      <c r="AD370">
        <v>2000</v>
      </c>
      <c r="AE370">
        <v>77</v>
      </c>
      <c r="AF370" t="s">
        <v>65</v>
      </c>
      <c r="AK370">
        <v>8483903000</v>
      </c>
      <c r="AN370">
        <v>8.48</v>
      </c>
      <c r="AO370">
        <v>6.84</v>
      </c>
      <c r="AP370">
        <v>39904</v>
      </c>
      <c r="AQ370">
        <v>8.9101999999999997</v>
      </c>
      <c r="AR370">
        <v>7.3201999999999998</v>
      </c>
    </row>
    <row r="371" spans="1:44">
      <c r="A371" t="s">
        <v>54</v>
      </c>
      <c r="B371">
        <v>60024</v>
      </c>
      <c r="C371">
        <v>60024</v>
      </c>
      <c r="D371" t="s">
        <v>69</v>
      </c>
      <c r="E371" t="s">
        <v>1326</v>
      </c>
      <c r="F371" s="1">
        <v>25.19</v>
      </c>
      <c r="H371" s="1">
        <v>21.9</v>
      </c>
      <c r="K371" t="s">
        <v>57</v>
      </c>
      <c r="L371">
        <v>1.02</v>
      </c>
      <c r="O371">
        <f>IF(L371&lt;0,ROUND(I371+3.46*ABS(L371),2),H371)</f>
        <v>21.9</v>
      </c>
      <c r="P371" t="s">
        <v>58</v>
      </c>
      <c r="Q371">
        <v>3</v>
      </c>
      <c r="R371" s="42">
        <v>42879</v>
      </c>
      <c r="S371">
        <v>4</v>
      </c>
      <c r="U371" t="s">
        <v>1327</v>
      </c>
      <c r="V371" t="str">
        <f>IF(LEFT(E371,3)="SLV","Harmony Romo", "Jerry Floyd")</f>
        <v>Jerry Floyd</v>
      </c>
      <c r="X371" t="s">
        <v>1328</v>
      </c>
      <c r="Y371" t="s">
        <v>1329</v>
      </c>
      <c r="Z371">
        <v>2.5</v>
      </c>
      <c r="AA371" t="s">
        <v>538</v>
      </c>
      <c r="AB371">
        <v>1</v>
      </c>
      <c r="AC371" t="s">
        <v>64</v>
      </c>
      <c r="AD371">
        <v>100</v>
      </c>
      <c r="AE371">
        <v>77</v>
      </c>
      <c r="AF371" t="s">
        <v>65</v>
      </c>
      <c r="AK371">
        <v>8413919080</v>
      </c>
      <c r="AM371">
        <v>4.97</v>
      </c>
      <c r="AN371">
        <v>6.28</v>
      </c>
      <c r="AO371">
        <v>5.03</v>
      </c>
      <c r="AP371">
        <v>39814</v>
      </c>
      <c r="AQ371">
        <v>6.42</v>
      </c>
      <c r="AR371">
        <v>5.21</v>
      </c>
    </row>
    <row r="372" spans="1:44">
      <c r="A372" t="s">
        <v>54</v>
      </c>
      <c r="B372">
        <v>60838</v>
      </c>
      <c r="C372" t="s">
        <v>479</v>
      </c>
      <c r="D372" t="s">
        <v>121</v>
      </c>
      <c r="E372" t="s">
        <v>203</v>
      </c>
      <c r="F372" s="1">
        <v>2.44</v>
      </c>
      <c r="H372" s="1">
        <v>2.12</v>
      </c>
      <c r="K372" t="s">
        <v>57</v>
      </c>
      <c r="L372">
        <v>5.5E-2</v>
      </c>
      <c r="O372">
        <f>IF(L372&lt;0,ROUND(I372+3.46*ABS(L372),2),H372)</f>
        <v>2.12</v>
      </c>
      <c r="P372" t="s">
        <v>58</v>
      </c>
      <c r="Q372">
        <v>3</v>
      </c>
      <c r="R372" s="42">
        <v>42879</v>
      </c>
      <c r="S372">
        <v>4</v>
      </c>
      <c r="U372">
        <v>0.17499999999999999</v>
      </c>
      <c r="V372" t="str">
        <f>IF(LEFT(E372,3)="SLV","Harmony Romo", "Jerry Floyd")</f>
        <v>Harmony Romo</v>
      </c>
      <c r="X372" t="s">
        <v>1330</v>
      </c>
      <c r="Y372" t="s">
        <v>205</v>
      </c>
      <c r="AD372">
        <v>1000</v>
      </c>
      <c r="AE372">
        <v>77</v>
      </c>
      <c r="AF372" t="s">
        <v>65</v>
      </c>
      <c r="AG372">
        <v>67917</v>
      </c>
      <c r="AH372" t="s">
        <v>64</v>
      </c>
      <c r="AK372">
        <v>8483903000</v>
      </c>
      <c r="AN372">
        <v>18.190000000000001</v>
      </c>
      <c r="AO372">
        <v>15.91</v>
      </c>
      <c r="AP372">
        <v>39210</v>
      </c>
      <c r="AQ372">
        <v>13.64</v>
      </c>
      <c r="AR372">
        <v>11.36</v>
      </c>
    </row>
    <row r="373" spans="1:44">
      <c r="A373" t="s">
        <v>54</v>
      </c>
      <c r="B373">
        <v>61133</v>
      </c>
      <c r="C373">
        <v>61133</v>
      </c>
      <c r="D373" t="s">
        <v>69</v>
      </c>
      <c r="E373" t="s">
        <v>1331</v>
      </c>
      <c r="F373" s="1">
        <v>20.239999999999998</v>
      </c>
      <c r="H373" s="1">
        <v>17.600000000000001</v>
      </c>
      <c r="K373" t="s">
        <v>57</v>
      </c>
      <c r="L373">
        <v>1.22</v>
      </c>
      <c r="O373">
        <f>IF(L373&lt;0,ROUND(I373+3.46*ABS(L373),2),H373)</f>
        <v>17.600000000000001</v>
      </c>
      <c r="P373" t="s">
        <v>58</v>
      </c>
      <c r="Q373">
        <v>3</v>
      </c>
      <c r="R373" s="42">
        <v>42676</v>
      </c>
      <c r="S373">
        <v>4</v>
      </c>
      <c r="U373">
        <v>2.02</v>
      </c>
      <c r="V373" t="str">
        <f>IF(LEFT(E373,3)="SLV","Harmony Romo", "Jerry Floyd")</f>
        <v>Jerry Floyd</v>
      </c>
      <c r="X373" t="s">
        <v>1332</v>
      </c>
      <c r="Y373" t="s">
        <v>1333</v>
      </c>
      <c r="Z373">
        <v>2.5</v>
      </c>
      <c r="AA373" t="s">
        <v>242</v>
      </c>
      <c r="AB373">
        <v>1</v>
      </c>
      <c r="AC373" t="s">
        <v>64</v>
      </c>
      <c r="AD373">
        <v>100</v>
      </c>
      <c r="AE373">
        <v>77</v>
      </c>
      <c r="AF373" t="s">
        <v>65</v>
      </c>
      <c r="AK373">
        <v>8413919080</v>
      </c>
      <c r="AN373">
        <v>6.72</v>
      </c>
      <c r="AO373">
        <v>5.6</v>
      </c>
      <c r="AP373">
        <v>39059</v>
      </c>
      <c r="AQ373">
        <v>5.99</v>
      </c>
      <c r="AR373">
        <v>4.87</v>
      </c>
    </row>
    <row r="374" spans="1:44">
      <c r="A374" t="s">
        <v>54</v>
      </c>
      <c r="B374">
        <v>61979</v>
      </c>
      <c r="C374">
        <v>61979</v>
      </c>
      <c r="D374" t="s">
        <v>75</v>
      </c>
      <c r="E374" t="s">
        <v>1334</v>
      </c>
      <c r="F374" s="1">
        <v>32.67</v>
      </c>
      <c r="H374" s="1">
        <v>28.41</v>
      </c>
      <c r="K374" t="s">
        <v>57</v>
      </c>
      <c r="L374">
        <v>2.98</v>
      </c>
      <c r="P374" t="s">
        <v>58</v>
      </c>
      <c r="Q374">
        <v>3</v>
      </c>
      <c r="R374" s="42">
        <v>42879</v>
      </c>
      <c r="S374">
        <v>4</v>
      </c>
      <c r="V374" t="s">
        <v>60</v>
      </c>
      <c r="AF374" t="s">
        <v>65</v>
      </c>
      <c r="AK374">
        <v>8413919080</v>
      </c>
      <c r="AN374">
        <v>11.62</v>
      </c>
      <c r="AO374">
        <v>9.24</v>
      </c>
      <c r="AP374">
        <v>39082</v>
      </c>
      <c r="AQ374">
        <v>11.07</v>
      </c>
      <c r="AR374">
        <v>8.8000000000000007</v>
      </c>
    </row>
    <row r="375" spans="1:44">
      <c r="A375" t="s">
        <v>54</v>
      </c>
      <c r="B375">
        <v>66417</v>
      </c>
      <c r="C375">
        <v>66417</v>
      </c>
      <c r="D375" t="s">
        <v>121</v>
      </c>
      <c r="E375" t="s">
        <v>1335</v>
      </c>
      <c r="F375" s="1">
        <v>20.48</v>
      </c>
      <c r="H375" s="1">
        <v>17.809999999999999</v>
      </c>
      <c r="K375" t="s">
        <v>57</v>
      </c>
      <c r="L375">
        <v>0.98499999999999999</v>
      </c>
      <c r="O375">
        <f>IF(L375&lt;0,ROUND(I375+3.46*ABS(L375),2),H375)</f>
        <v>17.809999999999999</v>
      </c>
      <c r="P375" t="s">
        <v>58</v>
      </c>
      <c r="Q375">
        <v>3</v>
      </c>
      <c r="R375" s="42">
        <v>42879</v>
      </c>
      <c r="S375">
        <v>4</v>
      </c>
      <c r="U375">
        <v>2.12</v>
      </c>
      <c r="V375" t="str">
        <f>IF(LEFT(E375,3)="SLV","Harmony Romo", "Jerry Floyd")</f>
        <v>Jerry Floyd</v>
      </c>
      <c r="X375" t="s">
        <v>1336</v>
      </c>
      <c r="Y375" t="s">
        <v>1337</v>
      </c>
      <c r="Z375">
        <v>3.5</v>
      </c>
      <c r="AA375" t="s">
        <v>550</v>
      </c>
      <c r="AB375">
        <v>4.0999999999999996</v>
      </c>
      <c r="AC375" t="s">
        <v>64</v>
      </c>
      <c r="AD375">
        <v>1500</v>
      </c>
      <c r="AE375">
        <v>6</v>
      </c>
      <c r="AF375" t="s">
        <v>65</v>
      </c>
      <c r="AK375">
        <v>8413919080</v>
      </c>
      <c r="AN375">
        <v>0.11</v>
      </c>
      <c r="AO375">
        <v>7.0000000000000007E-2</v>
      </c>
      <c r="AP375">
        <v>38994</v>
      </c>
      <c r="AQ375">
        <v>0.1</v>
      </c>
      <c r="AR375">
        <v>7.0000000000000007E-2</v>
      </c>
    </row>
    <row r="376" spans="1:44">
      <c r="A376" t="s">
        <v>54</v>
      </c>
      <c r="B376">
        <v>300680</v>
      </c>
      <c r="C376">
        <v>300680</v>
      </c>
      <c r="E376" t="s">
        <v>1338</v>
      </c>
      <c r="F376" s="1">
        <v>17.53</v>
      </c>
      <c r="H376" s="1">
        <v>15.24</v>
      </c>
      <c r="K376" t="s">
        <v>57</v>
      </c>
      <c r="L376">
        <v>0.81</v>
      </c>
      <c r="O376">
        <f>IF(L376&lt;0,ROUND(I376+3.46*ABS(L376),2),H376)</f>
        <v>15.24</v>
      </c>
      <c r="P376" t="s">
        <v>58</v>
      </c>
      <c r="Q376">
        <v>3</v>
      </c>
      <c r="S376">
        <v>4</v>
      </c>
      <c r="V376" t="s">
        <v>60</v>
      </c>
      <c r="AF376" t="s">
        <v>65</v>
      </c>
      <c r="AK376">
        <v>8413919080</v>
      </c>
      <c r="AN376">
        <v>6.86</v>
      </c>
      <c r="AO376">
        <v>5.49</v>
      </c>
      <c r="AP376">
        <v>39904</v>
      </c>
      <c r="AQ376">
        <v>8.44</v>
      </c>
      <c r="AR376">
        <v>6.81</v>
      </c>
    </row>
    <row r="377" spans="1:44">
      <c r="A377" t="s">
        <v>54</v>
      </c>
      <c r="B377">
        <v>302748</v>
      </c>
      <c r="C377" t="s">
        <v>379</v>
      </c>
      <c r="D377" t="s">
        <v>69</v>
      </c>
      <c r="E377" t="s">
        <v>203</v>
      </c>
      <c r="F377" s="1">
        <v>5.22</v>
      </c>
      <c r="H377" s="1">
        <v>4.54</v>
      </c>
      <c r="K377" t="s">
        <v>57</v>
      </c>
      <c r="L377">
        <v>0.22</v>
      </c>
      <c r="O377">
        <f>IF(L377&lt;0,ROUND(I377+3.46*ABS(L377),2),H377)</f>
        <v>4.54</v>
      </c>
      <c r="P377" t="s">
        <v>58</v>
      </c>
      <c r="Q377">
        <v>3</v>
      </c>
      <c r="R377" s="42">
        <v>42879</v>
      </c>
      <c r="S377">
        <v>4</v>
      </c>
      <c r="V377" t="str">
        <f>IF(LEFT(E377,3)="SLV","Harmony Romo", "Jerry Floyd")</f>
        <v>Harmony Romo</v>
      </c>
      <c r="X377" t="s">
        <v>1339</v>
      </c>
      <c r="Y377" t="s">
        <v>341</v>
      </c>
      <c r="Z377">
        <v>1</v>
      </c>
      <c r="AA377" t="s">
        <v>1002</v>
      </c>
      <c r="AB377">
        <v>1</v>
      </c>
      <c r="AC377" t="s">
        <v>64</v>
      </c>
      <c r="AD377">
        <v>300</v>
      </c>
      <c r="AE377">
        <v>77</v>
      </c>
      <c r="AF377" t="s">
        <v>65</v>
      </c>
      <c r="AG377">
        <v>304994</v>
      </c>
      <c r="AH377" t="s">
        <v>64</v>
      </c>
      <c r="AK377">
        <v>8483903000</v>
      </c>
      <c r="AN377">
        <v>63</v>
      </c>
      <c r="AO377">
        <v>52.5</v>
      </c>
      <c r="AP377">
        <v>39125</v>
      </c>
      <c r="AQ377">
        <v>60</v>
      </c>
      <c r="AR377">
        <v>50</v>
      </c>
    </row>
    <row r="378" spans="1:44">
      <c r="A378" t="s">
        <v>54</v>
      </c>
      <c r="B378">
        <v>303136</v>
      </c>
      <c r="C378" t="s">
        <v>379</v>
      </c>
      <c r="D378" t="s">
        <v>69</v>
      </c>
      <c r="E378" t="s">
        <v>203</v>
      </c>
      <c r="F378" s="1">
        <v>2.83</v>
      </c>
      <c r="H378" s="1">
        <v>2.46</v>
      </c>
      <c r="K378" t="s">
        <v>57</v>
      </c>
      <c r="L378">
        <v>7.2999999999999995E-2</v>
      </c>
      <c r="O378">
        <f>IF(L378&lt;0,ROUND(I378+3.46*ABS(L378),2),H378)</f>
        <v>2.46</v>
      </c>
      <c r="P378" t="s">
        <v>58</v>
      </c>
      <c r="Q378">
        <v>3</v>
      </c>
      <c r="R378" s="42">
        <v>38835</v>
      </c>
      <c r="S378">
        <v>4</v>
      </c>
      <c r="U378">
        <v>0.875</v>
      </c>
      <c r="V378" t="str">
        <f>IF(LEFT(E378,3)="SLV","Harmony Romo", "Jerry Floyd")</f>
        <v>Harmony Romo</v>
      </c>
      <c r="X378" t="s">
        <v>1340</v>
      </c>
      <c r="Y378" t="s">
        <v>341</v>
      </c>
      <c r="Z378">
        <v>1</v>
      </c>
      <c r="AA378" t="s">
        <v>1117</v>
      </c>
      <c r="AB378">
        <v>1</v>
      </c>
      <c r="AC378" t="s">
        <v>64</v>
      </c>
      <c r="AD378">
        <v>300</v>
      </c>
      <c r="AE378">
        <v>77</v>
      </c>
      <c r="AF378" t="s">
        <v>65</v>
      </c>
      <c r="AG378">
        <v>304994</v>
      </c>
      <c r="AH378" t="s">
        <v>64</v>
      </c>
      <c r="AK378">
        <v>8483903000</v>
      </c>
      <c r="AN378">
        <v>63</v>
      </c>
      <c r="AO378">
        <v>52.5</v>
      </c>
      <c r="AP378">
        <v>39125</v>
      </c>
      <c r="AQ378">
        <v>60</v>
      </c>
      <c r="AR378">
        <v>50</v>
      </c>
    </row>
    <row r="379" spans="1:44">
      <c r="A379" t="s">
        <v>54</v>
      </c>
      <c r="B379">
        <v>304049</v>
      </c>
      <c r="C379">
        <v>304049</v>
      </c>
      <c r="D379" t="s">
        <v>121</v>
      </c>
      <c r="E379" t="s">
        <v>1165</v>
      </c>
      <c r="F379" s="1">
        <v>9.8699999999999992</v>
      </c>
      <c r="H379" s="1">
        <v>8.58</v>
      </c>
      <c r="K379" t="s">
        <v>57</v>
      </c>
      <c r="L379">
        <v>1</v>
      </c>
      <c r="P379" t="s">
        <v>58</v>
      </c>
      <c r="Q379">
        <v>3</v>
      </c>
      <c r="R379" s="42">
        <v>41884</v>
      </c>
      <c r="S379">
        <v>4</v>
      </c>
      <c r="V379" t="str">
        <f>IF(LEFT(E379,3)="SLV","Harmony Romo", "Jerry Floyd")</f>
        <v>Jerry Floyd</v>
      </c>
      <c r="AF379" t="s">
        <v>81</v>
      </c>
      <c r="AG379">
        <v>304991</v>
      </c>
      <c r="AH379" t="s">
        <v>64</v>
      </c>
      <c r="AK379">
        <v>8413919080</v>
      </c>
      <c r="AN379">
        <v>27.72</v>
      </c>
      <c r="AO379">
        <v>23.1</v>
      </c>
      <c r="AP379">
        <v>39125</v>
      </c>
      <c r="AQ379">
        <v>26.4</v>
      </c>
      <c r="AR379">
        <v>22</v>
      </c>
    </row>
    <row r="380" spans="1:44">
      <c r="A380" t="s">
        <v>54</v>
      </c>
      <c r="B380">
        <v>304073</v>
      </c>
      <c r="C380">
        <v>304073</v>
      </c>
      <c r="D380" t="s">
        <v>64</v>
      </c>
      <c r="E380" t="s">
        <v>1341</v>
      </c>
      <c r="F380" s="1">
        <v>11.87</v>
      </c>
      <c r="H380" s="1">
        <v>10.32</v>
      </c>
      <c r="K380" t="s">
        <v>57</v>
      </c>
      <c r="L380">
        <v>0.2</v>
      </c>
      <c r="O380">
        <f>IF(L380&lt;0,ROUND(I380+3.46*ABS(L380),2),H380)</f>
        <v>10.32</v>
      </c>
      <c r="P380" t="s">
        <v>58</v>
      </c>
      <c r="Q380">
        <v>3</v>
      </c>
      <c r="R380" s="42">
        <v>42676</v>
      </c>
      <c r="S380">
        <v>4</v>
      </c>
      <c r="U380">
        <v>1.25</v>
      </c>
      <c r="V380" t="str">
        <f>IF(LEFT(E380,3)="SLV","Harmony Romo", "Jerry Floyd")</f>
        <v>Jerry Floyd</v>
      </c>
      <c r="X380" t="s">
        <v>1342</v>
      </c>
      <c r="Y380" t="s">
        <v>1343</v>
      </c>
      <c r="Z380">
        <v>1.9</v>
      </c>
      <c r="AA380" t="s">
        <v>1344</v>
      </c>
      <c r="AB380">
        <v>1</v>
      </c>
      <c r="AC380" t="s">
        <v>64</v>
      </c>
      <c r="AD380">
        <v>300</v>
      </c>
      <c r="AE380">
        <v>77</v>
      </c>
      <c r="AF380" t="s">
        <v>65</v>
      </c>
      <c r="AG380">
        <v>304991</v>
      </c>
      <c r="AH380" t="s">
        <v>64</v>
      </c>
      <c r="AK380">
        <v>8413919080</v>
      </c>
      <c r="AN380">
        <v>27.72</v>
      </c>
      <c r="AO380">
        <v>23.1</v>
      </c>
      <c r="AP380">
        <v>39125</v>
      </c>
      <c r="AQ380">
        <v>26.4</v>
      </c>
      <c r="AR380">
        <v>22</v>
      </c>
    </row>
    <row r="381" spans="1:44">
      <c r="A381" t="s">
        <v>54</v>
      </c>
      <c r="B381">
        <v>305317</v>
      </c>
      <c r="C381">
        <v>305325</v>
      </c>
      <c r="D381" t="s">
        <v>64</v>
      </c>
      <c r="E381" t="s">
        <v>618</v>
      </c>
      <c r="F381" s="1">
        <v>7.64</v>
      </c>
      <c r="H381" s="1">
        <v>6.64</v>
      </c>
      <c r="K381" t="s">
        <v>57</v>
      </c>
      <c r="L381">
        <v>0.185</v>
      </c>
      <c r="O381">
        <f>IF(L381&lt;0,ROUND(I381+3.46*ABS(L381),2),H381)</f>
        <v>6.64</v>
      </c>
      <c r="P381" t="s">
        <v>58</v>
      </c>
      <c r="Q381">
        <v>3</v>
      </c>
      <c r="R381" s="42">
        <v>42879</v>
      </c>
      <c r="S381">
        <v>4</v>
      </c>
      <c r="U381">
        <v>0.6</v>
      </c>
      <c r="V381" t="s">
        <v>186</v>
      </c>
      <c r="X381" t="s">
        <v>1345</v>
      </c>
      <c r="Y381" t="s">
        <v>1004</v>
      </c>
      <c r="Z381">
        <v>1.75</v>
      </c>
      <c r="AA381" t="s">
        <v>1346</v>
      </c>
      <c r="AB381">
        <v>1</v>
      </c>
      <c r="AC381" t="s">
        <v>64</v>
      </c>
      <c r="AD381">
        <v>50</v>
      </c>
      <c r="AE381">
        <v>84</v>
      </c>
      <c r="AF381" t="s">
        <v>65</v>
      </c>
      <c r="AG381">
        <v>304858</v>
      </c>
      <c r="AH381">
        <v>1</v>
      </c>
      <c r="AI381">
        <v>304879</v>
      </c>
      <c r="AJ381">
        <v>1</v>
      </c>
      <c r="AK381">
        <v>8413919080</v>
      </c>
      <c r="AM381">
        <v>40.56</v>
      </c>
      <c r="AN381">
        <v>52.99</v>
      </c>
      <c r="AO381">
        <v>43.82</v>
      </c>
      <c r="AP381">
        <v>39814</v>
      </c>
      <c r="AQ381">
        <v>69.150000000000006</v>
      </c>
      <c r="AR381">
        <v>60.49</v>
      </c>
    </row>
    <row r="382" spans="1:44">
      <c r="A382" t="s">
        <v>54</v>
      </c>
      <c r="B382">
        <v>308382</v>
      </c>
      <c r="C382">
        <v>308382</v>
      </c>
      <c r="D382" t="s">
        <v>69</v>
      </c>
      <c r="E382" t="s">
        <v>1347</v>
      </c>
      <c r="F382" s="1">
        <v>10.25</v>
      </c>
      <c r="H382" s="1">
        <v>8.91</v>
      </c>
      <c r="K382" t="s">
        <v>57</v>
      </c>
      <c r="L382">
        <v>0.5</v>
      </c>
      <c r="O382">
        <f>IF(L382&lt;0,ROUND(I382+3.46*ABS(L382),2),H382)</f>
        <v>8.91</v>
      </c>
      <c r="P382" t="s">
        <v>58</v>
      </c>
      <c r="Q382">
        <v>3</v>
      </c>
      <c r="R382" s="42">
        <v>42676</v>
      </c>
      <c r="S382">
        <v>4</v>
      </c>
      <c r="V382" t="s">
        <v>87</v>
      </c>
      <c r="X382" t="s">
        <v>1348</v>
      </c>
      <c r="Y382" t="s">
        <v>1349</v>
      </c>
      <c r="AD382">
        <v>200</v>
      </c>
      <c r="AE382">
        <v>6</v>
      </c>
      <c r="AF382" t="s">
        <v>65</v>
      </c>
      <c r="AK382">
        <v>8483308040</v>
      </c>
      <c r="AN382">
        <v>21.82</v>
      </c>
      <c r="AO382">
        <v>18.68</v>
      </c>
      <c r="AP382">
        <v>39090</v>
      </c>
      <c r="AQ382">
        <v>18.84</v>
      </c>
      <c r="AR382">
        <v>15.7</v>
      </c>
    </row>
    <row r="383" spans="1:44">
      <c r="A383" t="s">
        <v>54</v>
      </c>
      <c r="B383" t="s">
        <v>1350</v>
      </c>
      <c r="C383" t="s">
        <v>1350</v>
      </c>
      <c r="D383" t="s">
        <v>69</v>
      </c>
      <c r="E383" t="s">
        <v>1351</v>
      </c>
      <c r="F383" s="1">
        <v>198.98</v>
      </c>
      <c r="H383" s="1">
        <v>173.03</v>
      </c>
      <c r="K383" t="s">
        <v>57</v>
      </c>
      <c r="L383">
        <v>17.07</v>
      </c>
      <c r="P383" t="s">
        <v>58</v>
      </c>
      <c r="Q383">
        <v>3</v>
      </c>
      <c r="R383" s="42">
        <v>42879</v>
      </c>
      <c r="S383">
        <v>4</v>
      </c>
      <c r="U383" t="s">
        <v>1352</v>
      </c>
      <c r="V383" t="str">
        <f>IF(LEFT(E383,3)="SLV","Harmony Romo", "Jerry Floyd")</f>
        <v>Jerry Floyd</v>
      </c>
      <c r="X383" t="s">
        <v>1353</v>
      </c>
      <c r="Y383" t="s">
        <v>1354</v>
      </c>
      <c r="AD383">
        <v>100</v>
      </c>
      <c r="AE383">
        <v>133</v>
      </c>
      <c r="AF383" t="s">
        <v>65</v>
      </c>
      <c r="AK383">
        <v>8413919080</v>
      </c>
      <c r="AN383">
        <v>49.08</v>
      </c>
      <c r="AO383">
        <v>39.9</v>
      </c>
      <c r="AP383">
        <v>39036</v>
      </c>
      <c r="AQ383">
        <v>46.74</v>
      </c>
      <c r="AR383">
        <v>38</v>
      </c>
    </row>
    <row r="384" spans="1:44">
      <c r="A384" t="s">
        <v>54</v>
      </c>
      <c r="B384" t="s">
        <v>1355</v>
      </c>
      <c r="C384">
        <v>4229</v>
      </c>
      <c r="D384" t="s">
        <v>96</v>
      </c>
      <c r="E384" t="s">
        <v>1356</v>
      </c>
      <c r="F384" s="1">
        <v>17.190000000000001</v>
      </c>
      <c r="H384" s="1">
        <v>14.95</v>
      </c>
      <c r="K384" t="s">
        <v>57</v>
      </c>
      <c r="L384">
        <v>0.38</v>
      </c>
      <c r="O384">
        <f>IF(L384&lt;0,ROUND(I384+3.46*ABS(L384),2),H384)</f>
        <v>14.95</v>
      </c>
      <c r="P384" t="s">
        <v>58</v>
      </c>
      <c r="Q384">
        <v>3</v>
      </c>
      <c r="R384" s="42">
        <v>41884</v>
      </c>
      <c r="S384">
        <v>4</v>
      </c>
      <c r="U384" t="s">
        <v>1357</v>
      </c>
      <c r="V384" t="str">
        <f>IF(LEFT(E384,3)="SLV","Harmony Romo", "Jerry Floyd")</f>
        <v>Jerry Floyd</v>
      </c>
      <c r="X384" t="s">
        <v>1358</v>
      </c>
      <c r="Y384" t="s">
        <v>1359</v>
      </c>
      <c r="Z384">
        <v>4.3</v>
      </c>
      <c r="AA384" t="s">
        <v>1360</v>
      </c>
      <c r="AB384">
        <v>4.0999999999999996</v>
      </c>
      <c r="AC384" t="s">
        <v>64</v>
      </c>
      <c r="AD384">
        <v>500</v>
      </c>
      <c r="AE384">
        <v>105</v>
      </c>
      <c r="AF384" t="s">
        <v>65</v>
      </c>
      <c r="AK384">
        <v>8413919080</v>
      </c>
      <c r="AN384">
        <v>0.37</v>
      </c>
      <c r="AO384">
        <v>0.26</v>
      </c>
      <c r="AP384">
        <v>39100</v>
      </c>
      <c r="AQ384">
        <v>0.35</v>
      </c>
      <c r="AR384">
        <v>0.25</v>
      </c>
    </row>
    <row r="385" spans="1:44">
      <c r="A385" t="s">
        <v>54</v>
      </c>
      <c r="B385" t="s">
        <v>1361</v>
      </c>
      <c r="C385" t="s">
        <v>1361</v>
      </c>
      <c r="D385" t="s">
        <v>80</v>
      </c>
      <c r="E385" t="s">
        <v>1362</v>
      </c>
      <c r="F385" s="1">
        <v>4.9800000000000004</v>
      </c>
      <c r="H385" s="1">
        <v>4.33</v>
      </c>
      <c r="K385" t="s">
        <v>57</v>
      </c>
      <c r="L385">
        <v>0.13</v>
      </c>
      <c r="O385">
        <f>IF(L385&lt;0,ROUND(I385+3.46*ABS(L385),2),H385)</f>
        <v>4.33</v>
      </c>
      <c r="P385" t="s">
        <v>58</v>
      </c>
      <c r="Q385">
        <v>3</v>
      </c>
      <c r="R385" s="42">
        <v>42879</v>
      </c>
      <c r="S385">
        <v>4</v>
      </c>
      <c r="U385" t="s">
        <v>1363</v>
      </c>
      <c r="V385" t="s">
        <v>87</v>
      </c>
      <c r="X385" t="s">
        <v>1364</v>
      </c>
      <c r="Y385" t="s">
        <v>1365</v>
      </c>
      <c r="Z385">
        <v>2.65</v>
      </c>
      <c r="AA385" t="s">
        <v>1366</v>
      </c>
      <c r="AB385">
        <v>1</v>
      </c>
      <c r="AC385" t="s">
        <v>69</v>
      </c>
      <c r="AD385">
        <v>200</v>
      </c>
      <c r="AE385">
        <v>77</v>
      </c>
      <c r="AF385" t="s">
        <v>65</v>
      </c>
      <c r="AK385">
        <v>7325995000</v>
      </c>
      <c r="AN385">
        <v>2.89</v>
      </c>
      <c r="AO385">
        <v>2.31</v>
      </c>
      <c r="AP385">
        <v>38954</v>
      </c>
      <c r="AQ385">
        <v>2.75</v>
      </c>
      <c r="AR385">
        <v>2.2000000000000002</v>
      </c>
    </row>
    <row r="386" spans="1:44">
      <c r="A386" t="s">
        <v>54</v>
      </c>
      <c r="B386" t="s">
        <v>1367</v>
      </c>
      <c r="C386">
        <v>7791</v>
      </c>
      <c r="D386" t="s">
        <v>69</v>
      </c>
      <c r="E386" t="s">
        <v>1368</v>
      </c>
      <c r="F386" s="1">
        <v>12.45</v>
      </c>
      <c r="H386" s="1">
        <v>10.83</v>
      </c>
      <c r="K386" t="s">
        <v>57</v>
      </c>
      <c r="L386">
        <v>0.67</v>
      </c>
      <c r="O386">
        <f>IF(L386&lt;0,ROUND(I386+3.46*ABS(L386),2),H386)</f>
        <v>10.83</v>
      </c>
      <c r="P386" t="s">
        <v>58</v>
      </c>
      <c r="Q386">
        <v>3</v>
      </c>
      <c r="R386" s="42">
        <v>42879</v>
      </c>
      <c r="S386">
        <v>4</v>
      </c>
      <c r="U386" t="s">
        <v>1369</v>
      </c>
      <c r="V386" t="s">
        <v>87</v>
      </c>
      <c r="X386" t="s">
        <v>1370</v>
      </c>
      <c r="Y386" t="s">
        <v>1371</v>
      </c>
      <c r="Z386">
        <v>2</v>
      </c>
      <c r="AA386" t="s">
        <v>1372</v>
      </c>
      <c r="AB386">
        <v>1</v>
      </c>
      <c r="AC386" t="s">
        <v>64</v>
      </c>
      <c r="AD386">
        <v>250</v>
      </c>
      <c r="AE386">
        <v>105</v>
      </c>
      <c r="AF386" t="s">
        <v>65</v>
      </c>
      <c r="AK386">
        <v>8483308040</v>
      </c>
      <c r="AN386">
        <v>2.5</v>
      </c>
      <c r="AO386">
        <v>2</v>
      </c>
      <c r="AP386">
        <v>38954</v>
      </c>
      <c r="AQ386">
        <v>2.38</v>
      </c>
      <c r="AR386">
        <v>1.9</v>
      </c>
    </row>
    <row r="387" spans="1:44">
      <c r="A387" t="s">
        <v>54</v>
      </c>
      <c r="B387" t="s">
        <v>1373</v>
      </c>
      <c r="C387">
        <v>7796</v>
      </c>
      <c r="D387" t="s">
        <v>55</v>
      </c>
      <c r="E387" t="s">
        <v>1374</v>
      </c>
      <c r="F387" s="1">
        <v>7.69</v>
      </c>
      <c r="H387" s="1">
        <v>6.69</v>
      </c>
      <c r="K387" t="s">
        <v>57</v>
      </c>
      <c r="L387">
        <v>0.12</v>
      </c>
      <c r="O387">
        <f>IF(L387&lt;0,ROUND(I387+3.46*ABS(L387),2),H387)</f>
        <v>6.69</v>
      </c>
      <c r="P387" t="s">
        <v>58</v>
      </c>
      <c r="Q387">
        <v>3</v>
      </c>
      <c r="S387">
        <v>4</v>
      </c>
      <c r="U387" t="s">
        <v>1198</v>
      </c>
      <c r="V387" t="s">
        <v>87</v>
      </c>
      <c r="X387" t="s">
        <v>1375</v>
      </c>
      <c r="Y387" t="s">
        <v>1376</v>
      </c>
      <c r="Z387">
        <v>3.75</v>
      </c>
      <c r="AA387" t="s">
        <v>1377</v>
      </c>
      <c r="AB387">
        <v>1</v>
      </c>
      <c r="AC387" t="s">
        <v>64</v>
      </c>
      <c r="AD387">
        <v>400</v>
      </c>
      <c r="AE387">
        <v>105</v>
      </c>
      <c r="AF387" t="s">
        <v>65</v>
      </c>
      <c r="AK387">
        <v>8483308040</v>
      </c>
      <c r="AN387">
        <v>2.1</v>
      </c>
      <c r="AO387">
        <v>1.68</v>
      </c>
      <c r="AP387">
        <v>38954</v>
      </c>
      <c r="AQ387">
        <v>2</v>
      </c>
      <c r="AR387">
        <v>1.6</v>
      </c>
    </row>
    <row r="388" spans="1:44">
      <c r="A388" t="s">
        <v>54</v>
      </c>
      <c r="B388">
        <v>68295</v>
      </c>
      <c r="C388">
        <v>68295</v>
      </c>
      <c r="D388" t="s">
        <v>64</v>
      </c>
      <c r="E388" t="s">
        <v>495</v>
      </c>
      <c r="F388" s="1">
        <v>498.26</v>
      </c>
      <c r="H388" s="1">
        <v>433.27</v>
      </c>
      <c r="K388" t="s">
        <v>490</v>
      </c>
      <c r="L388">
        <v>29</v>
      </c>
      <c r="P388" t="s">
        <v>58</v>
      </c>
      <c r="Q388">
        <v>4</v>
      </c>
      <c r="R388" s="42">
        <v>40884</v>
      </c>
      <c r="S388">
        <v>4</v>
      </c>
      <c r="V388" t="str">
        <f>IF(LEFT(E388,3)="SLV","Harmony Romo", "Jerry Floyd")</f>
        <v>Jerry Floyd</v>
      </c>
      <c r="AF388" t="s">
        <v>65</v>
      </c>
      <c r="AG388">
        <v>59609</v>
      </c>
      <c r="AH388" t="s">
        <v>110</v>
      </c>
      <c r="AK388">
        <v>8413919080</v>
      </c>
      <c r="AN388">
        <v>5.57</v>
      </c>
      <c r="AO388">
        <v>4.66</v>
      </c>
      <c r="AP388">
        <v>39210</v>
      </c>
      <c r="AQ388">
        <v>4.7</v>
      </c>
      <c r="AR388">
        <v>3.79</v>
      </c>
    </row>
    <row r="389" spans="1:44">
      <c r="A389" t="s">
        <v>54</v>
      </c>
      <c r="B389">
        <v>305255</v>
      </c>
      <c r="C389">
        <v>305255</v>
      </c>
      <c r="D389" t="s">
        <v>64</v>
      </c>
      <c r="E389" t="s">
        <v>601</v>
      </c>
      <c r="F389" s="1">
        <v>6.31</v>
      </c>
      <c r="H389" s="1">
        <v>5.49</v>
      </c>
      <c r="K389" t="s">
        <v>191</v>
      </c>
      <c r="L389">
        <v>1.85</v>
      </c>
      <c r="P389" t="s">
        <v>58</v>
      </c>
      <c r="Q389">
        <v>4</v>
      </c>
      <c r="R389" s="42">
        <v>42879</v>
      </c>
      <c r="S389">
        <v>4</v>
      </c>
      <c r="U389">
        <v>1.85</v>
      </c>
      <c r="V389" t="s">
        <v>87</v>
      </c>
      <c r="X389" t="s">
        <v>1378</v>
      </c>
      <c r="Y389" t="s">
        <v>1379</v>
      </c>
      <c r="Z389">
        <v>3.5</v>
      </c>
      <c r="AA389" t="s">
        <v>1043</v>
      </c>
      <c r="AB389">
        <v>1</v>
      </c>
      <c r="AC389" t="s">
        <v>64</v>
      </c>
      <c r="AD389">
        <v>50</v>
      </c>
      <c r="AE389">
        <v>77</v>
      </c>
      <c r="AF389" t="s">
        <v>65</v>
      </c>
      <c r="AG389">
        <v>304860</v>
      </c>
      <c r="AH389" t="s">
        <v>1304</v>
      </c>
      <c r="AI389">
        <v>304880</v>
      </c>
      <c r="AJ389" t="s">
        <v>1304</v>
      </c>
      <c r="AK389">
        <v>7325995000</v>
      </c>
      <c r="AM389">
        <v>128.69999999999999</v>
      </c>
      <c r="AN389">
        <v>168.08</v>
      </c>
      <c r="AO389">
        <v>142.61000000000001</v>
      </c>
      <c r="AP389">
        <v>39814</v>
      </c>
      <c r="AQ389">
        <v>238.65</v>
      </c>
      <c r="AR389">
        <v>214.91</v>
      </c>
    </row>
    <row r="390" spans="1:44">
      <c r="A390" t="s">
        <v>54</v>
      </c>
      <c r="B390" t="s">
        <v>1380</v>
      </c>
      <c r="C390" t="s">
        <v>1380</v>
      </c>
      <c r="D390" t="s">
        <v>121</v>
      </c>
      <c r="E390" t="s">
        <v>1381</v>
      </c>
      <c r="F390" s="1">
        <v>13.74</v>
      </c>
      <c r="H390" s="1">
        <v>11.95</v>
      </c>
      <c r="K390" t="s">
        <v>179</v>
      </c>
      <c r="L390">
        <v>3.14</v>
      </c>
      <c r="P390" t="s">
        <v>58</v>
      </c>
      <c r="Q390">
        <v>4</v>
      </c>
      <c r="R390" s="42">
        <v>40707</v>
      </c>
      <c r="S390">
        <v>4</v>
      </c>
      <c r="V390" t="str">
        <f>IF(LEFT(E390,3)="SLV","Harmony Romo", "Jerry Floyd")</f>
        <v>Jerry Floyd</v>
      </c>
      <c r="X390" t="s">
        <v>1382</v>
      </c>
      <c r="Y390" t="s">
        <v>1383</v>
      </c>
      <c r="Z390">
        <v>6.28</v>
      </c>
      <c r="AA390" t="s">
        <v>183</v>
      </c>
      <c r="AC390" t="s">
        <v>64</v>
      </c>
      <c r="AD390">
        <v>100</v>
      </c>
      <c r="AE390">
        <v>5</v>
      </c>
      <c r="AF390" t="s">
        <v>81</v>
      </c>
      <c r="AN390">
        <v>38.299999999999997</v>
      </c>
      <c r="AO390">
        <v>29.93</v>
      </c>
      <c r="AP390">
        <v>38733</v>
      </c>
      <c r="AQ390">
        <v>36.479999999999997</v>
      </c>
      <c r="AR390">
        <v>28.5</v>
      </c>
    </row>
    <row r="391" spans="1:44">
      <c r="A391" t="s">
        <v>54</v>
      </c>
      <c r="B391">
        <v>309366</v>
      </c>
      <c r="C391">
        <v>309366</v>
      </c>
      <c r="D391" t="s">
        <v>69</v>
      </c>
      <c r="E391" t="s">
        <v>1384</v>
      </c>
      <c r="F391" s="1">
        <v>36.32</v>
      </c>
      <c r="H391" s="1">
        <v>31.58</v>
      </c>
      <c r="K391" t="s">
        <v>179</v>
      </c>
      <c r="L391">
        <v>14.1</v>
      </c>
      <c r="P391" t="s">
        <v>58</v>
      </c>
      <c r="Q391">
        <v>4</v>
      </c>
      <c r="R391" s="42">
        <v>42879</v>
      </c>
      <c r="S391">
        <v>4</v>
      </c>
      <c r="V391" t="s">
        <v>1227</v>
      </c>
      <c r="AF391" t="s">
        <v>65</v>
      </c>
      <c r="AG391">
        <v>40679</v>
      </c>
      <c r="AN391">
        <v>9.99</v>
      </c>
      <c r="AO391">
        <v>8.56</v>
      </c>
      <c r="AP391">
        <v>39059</v>
      </c>
      <c r="AQ391">
        <v>8.26</v>
      </c>
      <c r="AR391">
        <v>6.83</v>
      </c>
    </row>
    <row r="392" spans="1:44">
      <c r="A392" t="s">
        <v>54</v>
      </c>
      <c r="B392">
        <v>48890</v>
      </c>
      <c r="C392" t="s">
        <v>281</v>
      </c>
      <c r="D392" t="s">
        <v>69</v>
      </c>
      <c r="E392" t="s">
        <v>203</v>
      </c>
      <c r="F392" s="1">
        <v>1.1299999999999999</v>
      </c>
      <c r="H392" s="1">
        <v>0.98</v>
      </c>
      <c r="K392" t="s">
        <v>57</v>
      </c>
      <c r="L392">
        <v>8.0000000000000002E-3</v>
      </c>
      <c r="N392">
        <f>IF(L392&lt;0,ROUND(G392+3.46*ABS(L392),2),F392)</f>
        <v>1.1299999999999999</v>
      </c>
      <c r="O392">
        <f>IF(L392&lt;0,ROUND(I392+3.46*ABS(L392),2),H392)</f>
        <v>0.98</v>
      </c>
      <c r="P392" t="s">
        <v>58</v>
      </c>
      <c r="Q392">
        <v>3</v>
      </c>
      <c r="S392">
        <v>4</v>
      </c>
      <c r="U392" t="s">
        <v>801</v>
      </c>
      <c r="V392" t="str">
        <f>IF(LEFT(E392,3)="SLV","Harmony Romo", "Jerry Floyd")</f>
        <v>Harmony Romo</v>
      </c>
      <c r="AD392">
        <v>1000</v>
      </c>
      <c r="AE392">
        <v>77</v>
      </c>
      <c r="AF392" t="s">
        <v>65</v>
      </c>
      <c r="AG392">
        <v>53141</v>
      </c>
      <c r="AH392" t="s">
        <v>121</v>
      </c>
      <c r="AI392">
        <v>53140</v>
      </c>
      <c r="AJ392" t="s">
        <v>69</v>
      </c>
      <c r="AK392">
        <v>8413919080</v>
      </c>
      <c r="AN392">
        <v>110.6</v>
      </c>
      <c r="AO392">
        <v>89.19</v>
      </c>
      <c r="AP392">
        <v>39904</v>
      </c>
      <c r="AQ392">
        <v>118.78</v>
      </c>
      <c r="AR392">
        <v>96.36</v>
      </c>
    </row>
    <row r="393" spans="1:44">
      <c r="A393" t="s">
        <v>54</v>
      </c>
      <c r="B393" t="s">
        <v>1385</v>
      </c>
      <c r="C393" t="s">
        <v>202</v>
      </c>
      <c r="D393" t="s">
        <v>121</v>
      </c>
      <c r="E393" t="s">
        <v>203</v>
      </c>
      <c r="F393" s="1">
        <v>1.55</v>
      </c>
      <c r="H393" s="1">
        <v>1.35</v>
      </c>
      <c r="K393" t="s">
        <v>57</v>
      </c>
      <c r="L393">
        <v>0.01</v>
      </c>
      <c r="N393">
        <f>IF(L393&lt;0,ROUND(G393+3.46*ABS(L393),2),F393)</f>
        <v>1.55</v>
      </c>
      <c r="O393">
        <f>IF(L393&lt;0,ROUND(I393+3.46*ABS(L393),2),H393)</f>
        <v>1.35</v>
      </c>
      <c r="P393" t="s">
        <v>58</v>
      </c>
      <c r="Q393">
        <v>3</v>
      </c>
      <c r="R393" s="42">
        <v>42879</v>
      </c>
      <c r="S393">
        <v>4</v>
      </c>
      <c r="U393">
        <v>0.28000000000000003</v>
      </c>
      <c r="V393" t="str">
        <f>IF(LEFT(E393,3)="SLV","Harmony Romo", "Jerry Floyd")</f>
        <v>Harmony Romo</v>
      </c>
      <c r="X393" t="s">
        <v>1386</v>
      </c>
      <c r="Y393" t="s">
        <v>341</v>
      </c>
      <c r="Z393">
        <v>1</v>
      </c>
      <c r="AA393" t="s">
        <v>465</v>
      </c>
      <c r="AB393">
        <v>1</v>
      </c>
      <c r="AC393" t="s">
        <v>64</v>
      </c>
      <c r="AD393">
        <v>1000</v>
      </c>
      <c r="AE393">
        <v>77</v>
      </c>
      <c r="AF393" t="s">
        <v>65</v>
      </c>
      <c r="AG393">
        <v>306921</v>
      </c>
      <c r="AH393" t="s">
        <v>64</v>
      </c>
      <c r="AK393">
        <v>8413919080</v>
      </c>
      <c r="AN393">
        <v>15.89</v>
      </c>
      <c r="AO393">
        <v>13.03</v>
      </c>
      <c r="AP393">
        <v>39904</v>
      </c>
      <c r="AQ393">
        <v>17.36</v>
      </c>
      <c r="AR393">
        <v>14.43</v>
      </c>
    </row>
    <row r="394" spans="1:44">
      <c r="A394" t="s">
        <v>54</v>
      </c>
      <c r="B394">
        <v>51996</v>
      </c>
      <c r="C394">
        <v>51996</v>
      </c>
      <c r="D394" t="s">
        <v>55</v>
      </c>
      <c r="E394" t="s">
        <v>1387</v>
      </c>
      <c r="F394" s="1">
        <v>11.34</v>
      </c>
      <c r="H394" s="1">
        <v>9.86</v>
      </c>
      <c r="K394" t="s">
        <v>57</v>
      </c>
      <c r="L394">
        <v>0.68</v>
      </c>
      <c r="N394">
        <f>IF(L394&lt;0,ROUND(G394+3.46*ABS(L394),2),F394)</f>
        <v>11.34</v>
      </c>
      <c r="O394">
        <f>IF(L394&lt;0,ROUND(I394+3.46*ABS(L394),2),H394)</f>
        <v>9.86</v>
      </c>
      <c r="P394" t="s">
        <v>58</v>
      </c>
      <c r="Q394">
        <v>3</v>
      </c>
      <c r="R394" s="42">
        <v>42879</v>
      </c>
      <c r="S394">
        <v>4</v>
      </c>
      <c r="U394" t="s">
        <v>791</v>
      </c>
      <c r="V394" t="s">
        <v>60</v>
      </c>
      <c r="X394" t="s">
        <v>1388</v>
      </c>
      <c r="Y394" t="s">
        <v>1389</v>
      </c>
      <c r="Z394">
        <v>2.5</v>
      </c>
      <c r="AA394" t="s">
        <v>1390</v>
      </c>
      <c r="AB394">
        <v>1</v>
      </c>
      <c r="AC394" t="s">
        <v>64</v>
      </c>
      <c r="AD394">
        <v>100</v>
      </c>
      <c r="AE394">
        <v>5</v>
      </c>
      <c r="AF394" t="s">
        <v>65</v>
      </c>
      <c r="AK394">
        <v>8413919080</v>
      </c>
      <c r="AM394">
        <v>7.25</v>
      </c>
      <c r="AN394">
        <v>9.43</v>
      </c>
      <c r="AO394">
        <v>7.54</v>
      </c>
      <c r="AP394">
        <v>39814</v>
      </c>
      <c r="AQ394">
        <v>10.72</v>
      </c>
      <c r="AR394">
        <v>8.8910999999999998</v>
      </c>
    </row>
    <row r="395" spans="1:44">
      <c r="A395" t="s">
        <v>54</v>
      </c>
      <c r="B395">
        <v>59398</v>
      </c>
      <c r="C395">
        <v>59398</v>
      </c>
      <c r="D395" t="s">
        <v>69</v>
      </c>
      <c r="E395" t="s">
        <v>1391</v>
      </c>
      <c r="F395" s="1">
        <v>9.8000000000000007</v>
      </c>
      <c r="H395" s="1">
        <f>ROUND(F395/1.15,2)</f>
        <v>8.52</v>
      </c>
      <c r="K395" t="s">
        <v>57</v>
      </c>
      <c r="L395">
        <v>0.22</v>
      </c>
      <c r="N395">
        <f>IF(L395&lt;0,ROUND(G395+3.46*ABS(L395),2),F395)</f>
        <v>9.8000000000000007</v>
      </c>
      <c r="O395">
        <f>IF(L395&lt;0,ROUND(I395+3.46*ABS(L395),2),H395)</f>
        <v>8.52</v>
      </c>
      <c r="P395" t="s">
        <v>58</v>
      </c>
      <c r="Q395">
        <v>3</v>
      </c>
      <c r="R395" s="42">
        <v>41375</v>
      </c>
      <c r="S395">
        <v>4</v>
      </c>
      <c r="U395" t="s">
        <v>1392</v>
      </c>
      <c r="V395" t="s">
        <v>60</v>
      </c>
      <c r="X395" t="s">
        <v>1393</v>
      </c>
      <c r="Y395" t="s">
        <v>1394</v>
      </c>
      <c r="Z395">
        <v>2.5</v>
      </c>
      <c r="AA395" t="s">
        <v>1395</v>
      </c>
      <c r="AB395">
        <v>1</v>
      </c>
      <c r="AC395" t="s">
        <v>64</v>
      </c>
      <c r="AD395">
        <v>150</v>
      </c>
      <c r="AE395">
        <v>5</v>
      </c>
      <c r="AF395" t="s">
        <v>65</v>
      </c>
      <c r="AK395">
        <v>8413919080</v>
      </c>
      <c r="AN395">
        <v>13.35</v>
      </c>
      <c r="AO395">
        <v>11.22</v>
      </c>
      <c r="AQ395">
        <v>11.33</v>
      </c>
      <c r="AR395">
        <v>9.1999999999999993</v>
      </c>
    </row>
    <row r="396" spans="1:44">
      <c r="A396" t="s">
        <v>54</v>
      </c>
      <c r="B396">
        <v>61159</v>
      </c>
      <c r="C396">
        <v>61159</v>
      </c>
      <c r="D396" t="s">
        <v>64</v>
      </c>
      <c r="E396" t="s">
        <v>1396</v>
      </c>
      <c r="F396" s="1">
        <v>10.130000000000001</v>
      </c>
      <c r="H396" s="1">
        <v>8.81</v>
      </c>
      <c r="K396" t="s">
        <v>57</v>
      </c>
      <c r="L396">
        <v>0.54</v>
      </c>
      <c r="O396">
        <f>IF(L396&lt;0,ROUND(I396+3.46*ABS(L396),2),H396)</f>
        <v>8.81</v>
      </c>
      <c r="P396" t="s">
        <v>58</v>
      </c>
      <c r="Q396">
        <v>3</v>
      </c>
      <c r="R396" s="42">
        <v>42879</v>
      </c>
      <c r="S396">
        <v>4</v>
      </c>
      <c r="U396" t="s">
        <v>1397</v>
      </c>
      <c r="V396" t="str">
        <f>IF(LEFT(E396,3)="SLV","Harmony Romo", "Jerry Floyd")</f>
        <v>Jerry Floyd</v>
      </c>
      <c r="X396" t="s">
        <v>1398</v>
      </c>
      <c r="Y396" t="s">
        <v>1399</v>
      </c>
      <c r="Z396">
        <v>1.9</v>
      </c>
      <c r="AA396" t="s">
        <v>1400</v>
      </c>
      <c r="AB396">
        <v>1</v>
      </c>
      <c r="AC396" t="s">
        <v>64</v>
      </c>
      <c r="AD396">
        <v>300</v>
      </c>
      <c r="AE396">
        <v>77</v>
      </c>
      <c r="AF396" t="s">
        <v>65</v>
      </c>
      <c r="AK396">
        <v>8413919080</v>
      </c>
      <c r="AM396">
        <v>10.59</v>
      </c>
      <c r="AN396">
        <v>13.65</v>
      </c>
      <c r="AO396">
        <v>11.4</v>
      </c>
      <c r="AP396">
        <v>39814</v>
      </c>
      <c r="AQ396">
        <v>17.559999999999999</v>
      </c>
      <c r="AR396">
        <v>15.5046</v>
      </c>
    </row>
    <row r="397" spans="1:44">
      <c r="A397" t="s">
        <v>54</v>
      </c>
      <c r="B397">
        <v>61903</v>
      </c>
      <c r="C397">
        <v>61903</v>
      </c>
      <c r="D397" t="s">
        <v>64</v>
      </c>
      <c r="E397" t="s">
        <v>1401</v>
      </c>
      <c r="F397" s="1">
        <v>2.48</v>
      </c>
      <c r="H397" s="1">
        <v>2.16</v>
      </c>
      <c r="K397" t="s">
        <v>57</v>
      </c>
      <c r="L397">
        <v>0.114</v>
      </c>
      <c r="P397" t="s">
        <v>58</v>
      </c>
      <c r="Q397">
        <v>3</v>
      </c>
      <c r="R397" s="42">
        <v>39814</v>
      </c>
      <c r="S397">
        <v>4</v>
      </c>
      <c r="V397" t="str">
        <f>IF(LEFT(E397,3)="SLV","Harmony Romo", "Jerry Floyd")</f>
        <v>Harmony Romo</v>
      </c>
      <c r="X397" t="s">
        <v>1402</v>
      </c>
      <c r="Y397" t="s">
        <v>341</v>
      </c>
      <c r="AD397">
        <v>800</v>
      </c>
      <c r="AE397">
        <v>77</v>
      </c>
      <c r="AF397" t="s">
        <v>65</v>
      </c>
      <c r="AK397">
        <v>8483903000</v>
      </c>
      <c r="AN397">
        <v>9.32</v>
      </c>
      <c r="AO397">
        <v>7.89</v>
      </c>
      <c r="AP397">
        <v>39210</v>
      </c>
      <c r="AQ397">
        <v>7.94</v>
      </c>
      <c r="AR397">
        <v>6.51</v>
      </c>
    </row>
    <row r="398" spans="1:44">
      <c r="A398" t="s">
        <v>54</v>
      </c>
      <c r="B398">
        <v>62500</v>
      </c>
      <c r="C398">
        <v>62500</v>
      </c>
      <c r="D398" t="s">
        <v>80</v>
      </c>
      <c r="E398" t="s">
        <v>1403</v>
      </c>
      <c r="F398" s="1">
        <v>8.69</v>
      </c>
      <c r="H398" s="1">
        <v>7.56</v>
      </c>
      <c r="K398" t="s">
        <v>57</v>
      </c>
      <c r="L398">
        <v>0.51</v>
      </c>
      <c r="O398">
        <f>IF(L398&lt;0,ROUND(I398+3.46*ABS(L398),2),H398)</f>
        <v>7.56</v>
      </c>
      <c r="P398" t="s">
        <v>58</v>
      </c>
      <c r="Q398">
        <v>1</v>
      </c>
      <c r="R398" s="42">
        <v>42879</v>
      </c>
      <c r="S398">
        <v>4</v>
      </c>
      <c r="T398">
        <v>0.51</v>
      </c>
      <c r="U398" t="s">
        <v>1404</v>
      </c>
      <c r="V398" t="str">
        <f>IF(LEFT(E398,3)="SLV","Harmony Romo", "Jerry Floyd")</f>
        <v>Jerry Floyd</v>
      </c>
      <c r="X398" t="s">
        <v>1405</v>
      </c>
      <c r="Y398" t="s">
        <v>1406</v>
      </c>
      <c r="Z398">
        <v>1.2</v>
      </c>
      <c r="AA398" t="s">
        <v>1407</v>
      </c>
      <c r="AB398">
        <v>1</v>
      </c>
      <c r="AC398" t="s">
        <v>64</v>
      </c>
      <c r="AD398">
        <v>3000</v>
      </c>
      <c r="AE398">
        <v>70</v>
      </c>
      <c r="AF398" t="s">
        <v>81</v>
      </c>
      <c r="AG398">
        <v>59607</v>
      </c>
      <c r="AH398" t="s">
        <v>67</v>
      </c>
      <c r="AK398">
        <v>8413919080</v>
      </c>
      <c r="AM398">
        <v>6.45</v>
      </c>
      <c r="AN398">
        <v>8.83</v>
      </c>
      <c r="AO398">
        <v>7.54</v>
      </c>
      <c r="AP398">
        <v>39814</v>
      </c>
      <c r="AQ398">
        <v>14.6</v>
      </c>
      <c r="AR398">
        <v>13.352999999999998</v>
      </c>
    </row>
    <row r="399" spans="1:44">
      <c r="A399" t="s">
        <v>54</v>
      </c>
      <c r="B399">
        <v>63440</v>
      </c>
      <c r="C399">
        <v>63435</v>
      </c>
      <c r="D399" t="s">
        <v>69</v>
      </c>
      <c r="E399" t="s">
        <v>618</v>
      </c>
      <c r="F399" s="1">
        <v>36.89</v>
      </c>
      <c r="H399" s="1">
        <v>32.08</v>
      </c>
      <c r="K399" t="s">
        <v>684</v>
      </c>
      <c r="L399">
        <v>0.58299999999999996</v>
      </c>
      <c r="O399">
        <f>IF(L399&lt;0,ROUND(I399+3.46*ABS(L399),2),H399)</f>
        <v>32.08</v>
      </c>
      <c r="P399" t="s">
        <v>58</v>
      </c>
      <c r="Q399">
        <v>3</v>
      </c>
      <c r="R399" s="42">
        <v>42879</v>
      </c>
      <c r="S399">
        <v>4</v>
      </c>
      <c r="U399">
        <v>1.75</v>
      </c>
      <c r="V399" t="s">
        <v>186</v>
      </c>
      <c r="X399" t="s">
        <v>1408</v>
      </c>
      <c r="Y399" t="s">
        <v>1071</v>
      </c>
      <c r="Z399">
        <v>1.9</v>
      </c>
      <c r="AA399" t="s">
        <v>1409</v>
      </c>
      <c r="AB399">
        <v>1</v>
      </c>
      <c r="AC399" t="s">
        <v>64</v>
      </c>
      <c r="AD399">
        <v>300</v>
      </c>
      <c r="AE399">
        <v>84</v>
      </c>
      <c r="AF399" t="s">
        <v>65</v>
      </c>
      <c r="AK399">
        <v>8413919080</v>
      </c>
      <c r="AN399">
        <v>0.14000000000000001</v>
      </c>
      <c r="AO399">
        <v>0.11</v>
      </c>
      <c r="AP399">
        <v>38994</v>
      </c>
      <c r="AQ399">
        <v>0.13</v>
      </c>
      <c r="AR399">
        <v>0.1</v>
      </c>
    </row>
    <row r="400" spans="1:44">
      <c r="A400" t="s">
        <v>54</v>
      </c>
      <c r="B400">
        <v>305613</v>
      </c>
      <c r="C400">
        <v>305613</v>
      </c>
      <c r="D400" t="s">
        <v>64</v>
      </c>
      <c r="E400" t="s">
        <v>1410</v>
      </c>
      <c r="F400" s="1">
        <v>18.43</v>
      </c>
      <c r="H400" s="1">
        <v>16.03</v>
      </c>
      <c r="K400" t="s">
        <v>276</v>
      </c>
      <c r="L400">
        <v>0.45</v>
      </c>
      <c r="P400" t="s">
        <v>58</v>
      </c>
      <c r="Q400">
        <v>4</v>
      </c>
      <c r="R400" s="42">
        <v>40707</v>
      </c>
      <c r="S400">
        <v>3</v>
      </c>
      <c r="U400">
        <v>1.21</v>
      </c>
      <c r="V400" t="str">
        <f>IF(LEFT(E400,3)="SLV","Harmony Romo", "Jerry Floyd")</f>
        <v>Jerry Floyd</v>
      </c>
      <c r="X400" t="s">
        <v>1411</v>
      </c>
      <c r="Y400" t="s">
        <v>1412</v>
      </c>
      <c r="Z400">
        <v>2.5</v>
      </c>
      <c r="AA400" t="s">
        <v>1413</v>
      </c>
      <c r="AB400">
        <v>1</v>
      </c>
      <c r="AC400" t="s">
        <v>64</v>
      </c>
      <c r="AD400">
        <v>50</v>
      </c>
      <c r="AE400">
        <v>77</v>
      </c>
      <c r="AF400" t="s">
        <v>65</v>
      </c>
      <c r="AK400">
        <v>8413919080</v>
      </c>
      <c r="AN400">
        <v>18.149999999999999</v>
      </c>
      <c r="AO400">
        <v>15.04</v>
      </c>
      <c r="AP400">
        <v>38771</v>
      </c>
      <c r="AQ400">
        <v>15.55</v>
      </c>
      <c r="AR400">
        <v>12.44</v>
      </c>
    </row>
    <row r="401" spans="1:44">
      <c r="A401" t="s">
        <v>54</v>
      </c>
      <c r="B401">
        <v>315107</v>
      </c>
      <c r="C401">
        <v>315107</v>
      </c>
      <c r="D401" t="s">
        <v>64</v>
      </c>
      <c r="E401" t="s">
        <v>1341</v>
      </c>
      <c r="F401" s="1">
        <v>10.07</v>
      </c>
      <c r="H401" s="1">
        <v>8.76</v>
      </c>
      <c r="K401" t="s">
        <v>276</v>
      </c>
      <c r="L401">
        <v>0.38</v>
      </c>
      <c r="P401" t="s">
        <v>58</v>
      </c>
      <c r="Q401">
        <v>4</v>
      </c>
      <c r="R401" s="42">
        <v>40828</v>
      </c>
      <c r="S401">
        <v>3</v>
      </c>
      <c r="V401" t="s">
        <v>60</v>
      </c>
      <c r="AF401" t="s">
        <v>65</v>
      </c>
      <c r="AK401">
        <v>8413919080</v>
      </c>
      <c r="AN401">
        <v>8.49</v>
      </c>
      <c r="AO401">
        <v>6.83</v>
      </c>
      <c r="AP401">
        <v>38581</v>
      </c>
      <c r="AQ401">
        <v>8.09</v>
      </c>
      <c r="AR401">
        <v>6.5</v>
      </c>
    </row>
    <row r="402" spans="1:44">
      <c r="A402" t="s">
        <v>54</v>
      </c>
      <c r="B402">
        <v>63405</v>
      </c>
      <c r="C402" t="s">
        <v>281</v>
      </c>
      <c r="D402" t="s">
        <v>69</v>
      </c>
      <c r="E402" t="s">
        <v>203</v>
      </c>
      <c r="F402" s="1">
        <v>4.2300000000000004</v>
      </c>
      <c r="H402" s="1">
        <v>3.68</v>
      </c>
      <c r="K402" t="s">
        <v>658</v>
      </c>
      <c r="L402">
        <v>0.05</v>
      </c>
      <c r="P402" t="s">
        <v>58</v>
      </c>
      <c r="Q402">
        <v>4</v>
      </c>
      <c r="R402" s="42">
        <v>39248</v>
      </c>
      <c r="S402">
        <v>3</v>
      </c>
      <c r="V402" t="str">
        <f>IF(LEFT(E402,3)="SLV","Harmony Romo", "Jerry Floyd")</f>
        <v>Harmony Romo</v>
      </c>
      <c r="AD402">
        <v>500</v>
      </c>
      <c r="AE402">
        <v>77</v>
      </c>
      <c r="AF402" t="s">
        <v>65</v>
      </c>
      <c r="AK402">
        <v>8483903000</v>
      </c>
      <c r="AN402">
        <v>18.93</v>
      </c>
      <c r="AO402">
        <v>15.14</v>
      </c>
      <c r="AP402">
        <v>39904</v>
      </c>
      <c r="AQ402">
        <v>19.867999999999999</v>
      </c>
      <c r="AR402">
        <v>16.187999999999999</v>
      </c>
    </row>
    <row r="403" spans="1:44">
      <c r="A403" t="s">
        <v>54</v>
      </c>
      <c r="B403">
        <v>63508</v>
      </c>
      <c r="C403" t="s">
        <v>379</v>
      </c>
      <c r="D403" t="s">
        <v>69</v>
      </c>
      <c r="E403" t="s">
        <v>203</v>
      </c>
      <c r="F403" s="1">
        <v>6.28</v>
      </c>
      <c r="H403" s="1">
        <v>5.46</v>
      </c>
      <c r="K403" t="s">
        <v>658</v>
      </c>
      <c r="L403">
        <v>0.17</v>
      </c>
      <c r="P403" t="s">
        <v>58</v>
      </c>
      <c r="Q403">
        <v>4</v>
      </c>
      <c r="R403" s="42">
        <v>42879</v>
      </c>
      <c r="S403">
        <v>3</v>
      </c>
      <c r="U403">
        <v>0.17</v>
      </c>
      <c r="V403" t="str">
        <f>IF(LEFT(E403,3)="SLV","Harmony Romo", "Jerry Floyd")</f>
        <v>Harmony Romo</v>
      </c>
      <c r="X403" t="s">
        <v>1414</v>
      </c>
      <c r="Y403" t="s">
        <v>205</v>
      </c>
      <c r="Z403">
        <v>1</v>
      </c>
      <c r="AA403" t="s">
        <v>1415</v>
      </c>
      <c r="AB403">
        <v>1</v>
      </c>
      <c r="AC403" t="s">
        <v>64</v>
      </c>
      <c r="AD403">
        <v>300</v>
      </c>
      <c r="AE403">
        <v>77</v>
      </c>
      <c r="AF403" t="s">
        <v>65</v>
      </c>
      <c r="AK403">
        <v>8483903000</v>
      </c>
      <c r="AN403">
        <v>3.81</v>
      </c>
      <c r="AO403">
        <v>3.05</v>
      </c>
      <c r="AP403">
        <v>38757</v>
      </c>
      <c r="AQ403">
        <v>3.63</v>
      </c>
      <c r="AR403">
        <v>2.9</v>
      </c>
    </row>
    <row r="404" spans="1:44">
      <c r="A404" t="s">
        <v>54</v>
      </c>
      <c r="B404">
        <v>313469</v>
      </c>
      <c r="C404">
        <v>313467</v>
      </c>
      <c r="D404" t="s">
        <v>64</v>
      </c>
      <c r="E404" t="s">
        <v>1416</v>
      </c>
      <c r="F404" s="1">
        <v>14.86</v>
      </c>
      <c r="H404" s="1">
        <v>12.92</v>
      </c>
      <c r="K404" t="s">
        <v>658</v>
      </c>
      <c r="L404">
        <v>0.48</v>
      </c>
      <c r="P404" t="s">
        <v>58</v>
      </c>
      <c r="Q404">
        <v>4</v>
      </c>
      <c r="R404" s="42">
        <v>40707</v>
      </c>
      <c r="S404">
        <v>3</v>
      </c>
      <c r="V404" t="s">
        <v>186</v>
      </c>
      <c r="AF404" t="s">
        <v>65</v>
      </c>
      <c r="AK404">
        <v>8413919080</v>
      </c>
      <c r="AN404">
        <v>2.09</v>
      </c>
      <c r="AO404">
        <v>1.68</v>
      </c>
      <c r="AP404">
        <v>38581</v>
      </c>
      <c r="AQ404">
        <v>1.99</v>
      </c>
      <c r="AR404">
        <v>1.6</v>
      </c>
    </row>
    <row r="405" spans="1:44">
      <c r="A405" t="s">
        <v>54</v>
      </c>
      <c r="B405">
        <v>313474</v>
      </c>
      <c r="C405">
        <v>313474</v>
      </c>
      <c r="D405" t="s">
        <v>64</v>
      </c>
      <c r="E405" t="s">
        <v>1417</v>
      </c>
      <c r="F405" s="1">
        <v>14.86</v>
      </c>
      <c r="H405" s="1">
        <v>12.92</v>
      </c>
      <c r="K405" t="s">
        <v>658</v>
      </c>
      <c r="L405">
        <v>0.62</v>
      </c>
      <c r="P405" t="s">
        <v>58</v>
      </c>
      <c r="Q405">
        <v>4</v>
      </c>
      <c r="R405" s="42">
        <v>40057</v>
      </c>
      <c r="S405">
        <v>3</v>
      </c>
      <c r="V405" t="s">
        <v>87</v>
      </c>
      <c r="AD405">
        <v>200</v>
      </c>
      <c r="AE405">
        <v>105</v>
      </c>
      <c r="AF405" t="s">
        <v>65</v>
      </c>
      <c r="AK405">
        <v>8421990080</v>
      </c>
      <c r="AN405">
        <v>3.14</v>
      </c>
      <c r="AO405">
        <v>2.52</v>
      </c>
      <c r="AP405">
        <v>38581</v>
      </c>
      <c r="AQ405">
        <v>2.99</v>
      </c>
      <c r="AR405">
        <v>2.4</v>
      </c>
    </row>
    <row r="406" spans="1:44">
      <c r="A406" t="s">
        <v>54</v>
      </c>
      <c r="B406">
        <v>313907</v>
      </c>
      <c r="C406" t="s">
        <v>379</v>
      </c>
      <c r="D406" t="s">
        <v>64</v>
      </c>
      <c r="E406" t="s">
        <v>203</v>
      </c>
      <c r="F406" s="1">
        <v>6.15</v>
      </c>
      <c r="H406" s="1">
        <v>5.35</v>
      </c>
      <c r="K406" t="s">
        <v>658</v>
      </c>
      <c r="L406">
        <v>0.17599999999999999</v>
      </c>
      <c r="P406" t="s">
        <v>58</v>
      </c>
      <c r="Q406">
        <v>4</v>
      </c>
      <c r="R406" s="42">
        <v>40057</v>
      </c>
      <c r="S406">
        <v>3</v>
      </c>
      <c r="V406" t="s">
        <v>186</v>
      </c>
      <c r="AD406">
        <v>300</v>
      </c>
      <c r="AE406">
        <v>77</v>
      </c>
      <c r="AF406" t="s">
        <v>65</v>
      </c>
      <c r="AK406">
        <v>8483903000</v>
      </c>
      <c r="AN406">
        <v>2.35</v>
      </c>
      <c r="AO406">
        <v>1.89</v>
      </c>
      <c r="AP406">
        <v>38581</v>
      </c>
      <c r="AQ406">
        <v>2.2400000000000002</v>
      </c>
      <c r="AR406">
        <v>1.8</v>
      </c>
    </row>
    <row r="407" spans="1:44">
      <c r="A407" t="s">
        <v>54</v>
      </c>
      <c r="B407">
        <v>45782</v>
      </c>
      <c r="C407">
        <v>45782</v>
      </c>
      <c r="D407" t="s">
        <v>80</v>
      </c>
      <c r="E407" t="s">
        <v>1418</v>
      </c>
      <c r="F407" s="1">
        <v>15.53</v>
      </c>
      <c r="H407" s="1">
        <v>13.5</v>
      </c>
      <c r="K407" t="s">
        <v>57</v>
      </c>
      <c r="L407">
        <v>0.35</v>
      </c>
      <c r="O407">
        <v>12.76</v>
      </c>
      <c r="P407" t="s">
        <v>58</v>
      </c>
      <c r="Q407">
        <v>3</v>
      </c>
      <c r="R407" s="42">
        <v>42879</v>
      </c>
      <c r="S407">
        <v>3</v>
      </c>
      <c r="U407">
        <v>1.07</v>
      </c>
      <c r="V407" t="s">
        <v>87</v>
      </c>
      <c r="X407" t="s">
        <v>1419</v>
      </c>
      <c r="Y407" t="s">
        <v>1420</v>
      </c>
      <c r="Z407">
        <v>4.75</v>
      </c>
      <c r="AA407" t="s">
        <v>1421</v>
      </c>
      <c r="AB407">
        <v>1.2</v>
      </c>
      <c r="AC407" t="s">
        <v>64</v>
      </c>
      <c r="AD407">
        <v>100</v>
      </c>
      <c r="AE407">
        <v>105</v>
      </c>
      <c r="AF407" t="s">
        <v>65</v>
      </c>
      <c r="AK407">
        <v>8421990080</v>
      </c>
      <c r="AN407">
        <v>2.2400000000000002</v>
      </c>
      <c r="AO407">
        <v>1.79</v>
      </c>
      <c r="AP407">
        <v>38954</v>
      </c>
      <c r="AQ407">
        <v>2.13</v>
      </c>
      <c r="AR407">
        <v>1.7</v>
      </c>
    </row>
    <row r="408" spans="1:44">
      <c r="A408" t="s">
        <v>54</v>
      </c>
      <c r="B408">
        <v>46412</v>
      </c>
      <c r="C408" t="s">
        <v>1289</v>
      </c>
      <c r="D408" t="s">
        <v>55</v>
      </c>
      <c r="E408" t="s">
        <v>1422</v>
      </c>
      <c r="F408" s="1">
        <v>3.38</v>
      </c>
      <c r="H408" s="1">
        <v>2.94</v>
      </c>
      <c r="K408" t="s">
        <v>57</v>
      </c>
      <c r="L408">
        <v>0.15</v>
      </c>
      <c r="O408">
        <v>2.94</v>
      </c>
      <c r="P408" t="s">
        <v>58</v>
      </c>
      <c r="Q408">
        <v>3</v>
      </c>
      <c r="R408" s="42">
        <v>42879</v>
      </c>
      <c r="S408">
        <v>3</v>
      </c>
      <c r="U408" t="s">
        <v>571</v>
      </c>
      <c r="V408" t="s">
        <v>186</v>
      </c>
      <c r="X408" t="s">
        <v>1423</v>
      </c>
      <c r="Y408" t="s">
        <v>1424</v>
      </c>
      <c r="Z408">
        <v>1</v>
      </c>
      <c r="AA408" t="s">
        <v>1425</v>
      </c>
      <c r="AB408">
        <v>1</v>
      </c>
      <c r="AC408" t="s">
        <v>64</v>
      </c>
      <c r="AD408">
        <v>200</v>
      </c>
      <c r="AE408">
        <v>77</v>
      </c>
      <c r="AF408" t="s">
        <v>65</v>
      </c>
      <c r="AK408">
        <v>8413919080</v>
      </c>
      <c r="AN408">
        <v>3.02</v>
      </c>
      <c r="AO408">
        <v>2.42</v>
      </c>
      <c r="AP408">
        <v>38954</v>
      </c>
      <c r="AQ408">
        <v>2.88</v>
      </c>
      <c r="AR408">
        <v>2.2999999999999998</v>
      </c>
    </row>
    <row r="409" spans="1:44">
      <c r="A409" t="s">
        <v>54</v>
      </c>
      <c r="B409">
        <v>48208</v>
      </c>
      <c r="C409">
        <v>48208</v>
      </c>
      <c r="D409" t="s">
        <v>80</v>
      </c>
      <c r="E409" t="s">
        <v>1426</v>
      </c>
      <c r="F409" s="1">
        <v>9.0399999999999991</v>
      </c>
      <c r="H409" s="1">
        <v>7.86</v>
      </c>
      <c r="K409" t="s">
        <v>57</v>
      </c>
      <c r="L409">
        <v>0.17499999999999999</v>
      </c>
      <c r="O409">
        <v>7.41</v>
      </c>
      <c r="P409" t="s">
        <v>58</v>
      </c>
      <c r="Q409">
        <v>3</v>
      </c>
      <c r="R409" s="42">
        <v>42879</v>
      </c>
      <c r="S409">
        <v>3</v>
      </c>
      <c r="U409" t="s">
        <v>437</v>
      </c>
      <c r="V409" t="s">
        <v>60</v>
      </c>
      <c r="X409" t="s">
        <v>1427</v>
      </c>
      <c r="Y409" t="s">
        <v>1428</v>
      </c>
      <c r="Z409">
        <v>2.15</v>
      </c>
      <c r="AA409" t="s">
        <v>1429</v>
      </c>
      <c r="AB409">
        <v>1</v>
      </c>
      <c r="AC409" t="s">
        <v>64</v>
      </c>
      <c r="AD409">
        <v>500</v>
      </c>
      <c r="AE409">
        <v>105</v>
      </c>
      <c r="AF409" t="s">
        <v>65</v>
      </c>
      <c r="AK409">
        <v>8421990080</v>
      </c>
      <c r="AN409">
        <v>12.86</v>
      </c>
      <c r="AO409">
        <v>10.29</v>
      </c>
      <c r="AP409">
        <v>38954</v>
      </c>
      <c r="AQ409">
        <v>12.25</v>
      </c>
      <c r="AR409">
        <v>9.8000000000000007</v>
      </c>
    </row>
    <row r="410" spans="1:44">
      <c r="A410" t="s">
        <v>54</v>
      </c>
      <c r="B410">
        <v>48273</v>
      </c>
      <c r="C410">
        <v>48273</v>
      </c>
      <c r="D410" t="s">
        <v>121</v>
      </c>
      <c r="E410" t="s">
        <v>1430</v>
      </c>
      <c r="F410" s="1">
        <v>7.28</v>
      </c>
      <c r="H410" s="1">
        <v>6.33</v>
      </c>
      <c r="K410" t="s">
        <v>57</v>
      </c>
      <c r="L410">
        <v>0.15</v>
      </c>
      <c r="O410">
        <v>6.33</v>
      </c>
      <c r="P410" t="s">
        <v>58</v>
      </c>
      <c r="Q410">
        <v>3</v>
      </c>
      <c r="R410" s="42">
        <v>42879</v>
      </c>
      <c r="S410">
        <v>3</v>
      </c>
      <c r="U410" t="s">
        <v>1431</v>
      </c>
      <c r="V410" t="s">
        <v>87</v>
      </c>
      <c r="X410" t="s">
        <v>1432</v>
      </c>
      <c r="Y410" t="s">
        <v>1433</v>
      </c>
      <c r="Z410">
        <v>2.15</v>
      </c>
      <c r="AA410" t="s">
        <v>1434</v>
      </c>
      <c r="AB410">
        <v>1</v>
      </c>
      <c r="AC410" t="s">
        <v>64</v>
      </c>
      <c r="AD410">
        <v>1000</v>
      </c>
      <c r="AE410">
        <v>105</v>
      </c>
      <c r="AF410" t="s">
        <v>65</v>
      </c>
      <c r="AK410">
        <v>8421990080</v>
      </c>
      <c r="AN410">
        <v>9.98</v>
      </c>
      <c r="AO410">
        <v>7.98</v>
      </c>
      <c r="AP410">
        <v>38954</v>
      </c>
      <c r="AQ410">
        <v>9.5</v>
      </c>
      <c r="AR410">
        <v>7.6</v>
      </c>
    </row>
    <row r="411" spans="1:44">
      <c r="A411" t="s">
        <v>54</v>
      </c>
      <c r="B411">
        <v>49218</v>
      </c>
      <c r="C411" t="s">
        <v>436</v>
      </c>
      <c r="D411" t="s">
        <v>69</v>
      </c>
      <c r="E411" t="s">
        <v>203</v>
      </c>
      <c r="F411" s="1">
        <v>2.2400000000000002</v>
      </c>
      <c r="H411" s="1">
        <v>1.95</v>
      </c>
      <c r="K411" t="s">
        <v>57</v>
      </c>
      <c r="L411">
        <v>6.2E-2</v>
      </c>
      <c r="P411" t="s">
        <v>58</v>
      </c>
      <c r="Q411">
        <v>3</v>
      </c>
      <c r="R411" s="42">
        <v>42879</v>
      </c>
      <c r="S411">
        <v>3</v>
      </c>
      <c r="V411" t="s">
        <v>186</v>
      </c>
      <c r="AD411">
        <v>500</v>
      </c>
      <c r="AE411">
        <v>77</v>
      </c>
      <c r="AF411" t="s">
        <v>65</v>
      </c>
      <c r="AK411">
        <v>8483903000</v>
      </c>
      <c r="AN411">
        <v>8.5299999999999994</v>
      </c>
      <c r="AO411">
        <v>6.83</v>
      </c>
      <c r="AP411">
        <v>38954</v>
      </c>
      <c r="AQ411">
        <v>8.1199999999999992</v>
      </c>
      <c r="AR411">
        <v>6.5</v>
      </c>
    </row>
    <row r="412" spans="1:44">
      <c r="A412" t="s">
        <v>54</v>
      </c>
      <c r="B412">
        <v>49666</v>
      </c>
      <c r="C412">
        <v>49666</v>
      </c>
      <c r="D412" t="s">
        <v>110</v>
      </c>
      <c r="E412" t="s">
        <v>1435</v>
      </c>
      <c r="F412" s="1">
        <v>4.6900000000000004</v>
      </c>
      <c r="H412" s="1">
        <v>4.08</v>
      </c>
      <c r="K412" t="s">
        <v>57</v>
      </c>
      <c r="L412">
        <v>0.16</v>
      </c>
      <c r="O412">
        <v>3.9</v>
      </c>
      <c r="P412" t="s">
        <v>58</v>
      </c>
      <c r="Q412">
        <v>3</v>
      </c>
      <c r="R412" s="42">
        <v>42676</v>
      </c>
      <c r="S412">
        <v>3</v>
      </c>
      <c r="T412" t="s">
        <v>1436</v>
      </c>
      <c r="U412" t="s">
        <v>1437</v>
      </c>
      <c r="V412" t="s">
        <v>60</v>
      </c>
      <c r="X412" t="s">
        <v>1438</v>
      </c>
      <c r="Y412" t="s">
        <v>1439</v>
      </c>
      <c r="Z412">
        <v>1</v>
      </c>
      <c r="AA412" t="s">
        <v>1440</v>
      </c>
      <c r="AB412">
        <v>1</v>
      </c>
      <c r="AC412" t="s">
        <v>64</v>
      </c>
      <c r="AD412">
        <v>2000</v>
      </c>
      <c r="AE412">
        <v>5</v>
      </c>
      <c r="AF412" t="s">
        <v>81</v>
      </c>
      <c r="AK412">
        <v>8413919080</v>
      </c>
      <c r="AN412">
        <v>6.95</v>
      </c>
      <c r="AO412">
        <v>5.57</v>
      </c>
      <c r="AP412">
        <v>38954</v>
      </c>
      <c r="AQ412">
        <v>6.62</v>
      </c>
      <c r="AR412">
        <v>5.3</v>
      </c>
    </row>
    <row r="413" spans="1:44">
      <c r="A413" t="s">
        <v>54</v>
      </c>
      <c r="B413">
        <v>51951</v>
      </c>
      <c r="C413">
        <v>51951</v>
      </c>
      <c r="D413" t="s">
        <v>55</v>
      </c>
      <c r="E413" t="s">
        <v>1441</v>
      </c>
      <c r="F413" s="1">
        <v>9.7200000000000006</v>
      </c>
      <c r="H413" s="1">
        <v>8.4499999999999993</v>
      </c>
      <c r="K413" t="s">
        <v>57</v>
      </c>
      <c r="L413">
        <v>0.5</v>
      </c>
      <c r="O413">
        <v>8.4700000000000006</v>
      </c>
      <c r="P413" t="s">
        <v>58</v>
      </c>
      <c r="Q413">
        <v>3</v>
      </c>
      <c r="R413" s="42">
        <v>42879</v>
      </c>
      <c r="S413">
        <v>3</v>
      </c>
      <c r="U413" t="s">
        <v>1308</v>
      </c>
      <c r="V413" t="s">
        <v>60</v>
      </c>
      <c r="X413" t="s">
        <v>1442</v>
      </c>
      <c r="Y413" t="s">
        <v>1443</v>
      </c>
      <c r="Z413">
        <v>2.5</v>
      </c>
      <c r="AA413" t="s">
        <v>1311</v>
      </c>
      <c r="AB413">
        <v>1</v>
      </c>
      <c r="AC413" t="s">
        <v>64</v>
      </c>
      <c r="AD413">
        <v>100</v>
      </c>
      <c r="AE413">
        <v>77</v>
      </c>
      <c r="AF413" t="s">
        <v>65</v>
      </c>
      <c r="AK413">
        <v>8413919080</v>
      </c>
      <c r="AN413">
        <v>6.43</v>
      </c>
      <c r="AO413">
        <v>5.15</v>
      </c>
      <c r="AP413">
        <v>38954</v>
      </c>
      <c r="AQ413">
        <v>6.12</v>
      </c>
      <c r="AR413">
        <v>4.9000000000000004</v>
      </c>
    </row>
    <row r="414" spans="1:44">
      <c r="A414" t="s">
        <v>54</v>
      </c>
      <c r="B414">
        <v>53982</v>
      </c>
      <c r="C414">
        <v>53982</v>
      </c>
      <c r="D414" t="s">
        <v>64</v>
      </c>
      <c r="E414" t="s">
        <v>203</v>
      </c>
      <c r="F414" s="1">
        <v>2.0699999999999998</v>
      </c>
      <c r="H414" s="1">
        <v>1.8</v>
      </c>
      <c r="K414" t="s">
        <v>57</v>
      </c>
      <c r="L414">
        <v>2.4E-2</v>
      </c>
      <c r="O414">
        <v>1.69</v>
      </c>
      <c r="P414" t="s">
        <v>58</v>
      </c>
      <c r="Q414">
        <v>3</v>
      </c>
      <c r="R414" s="42">
        <v>42676</v>
      </c>
      <c r="S414">
        <v>3</v>
      </c>
      <c r="U414" t="s">
        <v>578</v>
      </c>
      <c r="V414" t="s">
        <v>186</v>
      </c>
      <c r="X414" t="s">
        <v>1444</v>
      </c>
      <c r="Y414" t="s">
        <v>205</v>
      </c>
      <c r="Z414">
        <v>1</v>
      </c>
      <c r="AA414" t="s">
        <v>206</v>
      </c>
      <c r="AB414">
        <v>1</v>
      </c>
      <c r="AC414" t="s">
        <v>64</v>
      </c>
      <c r="AD414">
        <v>500</v>
      </c>
      <c r="AE414">
        <v>77</v>
      </c>
      <c r="AF414" t="s">
        <v>65</v>
      </c>
      <c r="AK414">
        <v>8483903000</v>
      </c>
      <c r="AN414">
        <v>6.7</v>
      </c>
      <c r="AO414">
        <v>5.36</v>
      </c>
      <c r="AP414">
        <v>38954</v>
      </c>
      <c r="AQ414">
        <v>6.38</v>
      </c>
      <c r="AR414">
        <v>5.0999999999999996</v>
      </c>
    </row>
    <row r="415" spans="1:44">
      <c r="A415" t="s">
        <v>54</v>
      </c>
      <c r="B415">
        <v>55548</v>
      </c>
      <c r="C415">
        <v>48661</v>
      </c>
      <c r="D415" t="s">
        <v>80</v>
      </c>
      <c r="E415" t="s">
        <v>203</v>
      </c>
      <c r="F415" s="1">
        <v>1.61</v>
      </c>
      <c r="H415" s="1">
        <v>1.4</v>
      </c>
      <c r="K415" t="s">
        <v>57</v>
      </c>
      <c r="L415">
        <v>0.01</v>
      </c>
      <c r="O415">
        <v>1.4</v>
      </c>
      <c r="P415" t="s">
        <v>58</v>
      </c>
      <c r="Q415">
        <v>3</v>
      </c>
      <c r="S415">
        <v>3</v>
      </c>
      <c r="U415">
        <v>0.19</v>
      </c>
      <c r="V415" t="s">
        <v>186</v>
      </c>
      <c r="AD415">
        <v>500</v>
      </c>
      <c r="AE415">
        <v>77</v>
      </c>
      <c r="AF415" t="s">
        <v>65</v>
      </c>
      <c r="AK415">
        <v>8483903000</v>
      </c>
      <c r="AN415">
        <v>46.96</v>
      </c>
      <c r="AO415">
        <v>40.35</v>
      </c>
      <c r="AP415">
        <v>39034</v>
      </c>
      <c r="AQ415">
        <v>39.69</v>
      </c>
      <c r="AR415">
        <v>33.08</v>
      </c>
    </row>
    <row r="416" spans="1:44">
      <c r="A416" t="s">
        <v>54</v>
      </c>
      <c r="B416">
        <v>55559</v>
      </c>
      <c r="C416" t="s">
        <v>281</v>
      </c>
      <c r="D416" t="s">
        <v>69</v>
      </c>
      <c r="E416" t="s">
        <v>203</v>
      </c>
      <c r="F416" s="1">
        <v>3.91</v>
      </c>
      <c r="H416" s="1">
        <v>3.4</v>
      </c>
      <c r="K416" t="s">
        <v>57</v>
      </c>
      <c r="L416">
        <v>0.1</v>
      </c>
      <c r="O416">
        <v>3.22</v>
      </c>
      <c r="P416" t="s">
        <v>58</v>
      </c>
      <c r="Q416">
        <v>3</v>
      </c>
      <c r="R416" s="42">
        <v>42879</v>
      </c>
      <c r="S416">
        <v>3</v>
      </c>
      <c r="U416" t="s">
        <v>460</v>
      </c>
      <c r="V416" t="s">
        <v>186</v>
      </c>
      <c r="X416" t="s">
        <v>1445</v>
      </c>
      <c r="Y416" t="s">
        <v>205</v>
      </c>
      <c r="Z416">
        <v>1</v>
      </c>
      <c r="AA416" t="s">
        <v>462</v>
      </c>
      <c r="AB416">
        <v>1</v>
      </c>
      <c r="AC416" t="s">
        <v>64</v>
      </c>
      <c r="AD416">
        <v>200</v>
      </c>
      <c r="AE416">
        <v>77</v>
      </c>
      <c r="AF416" t="s">
        <v>65</v>
      </c>
      <c r="AK416">
        <v>8483903000</v>
      </c>
      <c r="AN416">
        <v>24.62</v>
      </c>
      <c r="AO416">
        <v>20.63</v>
      </c>
      <c r="AP416">
        <v>39034</v>
      </c>
      <c r="AQ416">
        <v>21.32</v>
      </c>
      <c r="AR416">
        <v>17.329999999999998</v>
      </c>
    </row>
    <row r="417" spans="1:44">
      <c r="A417" t="s">
        <v>54</v>
      </c>
      <c r="B417">
        <v>57938</v>
      </c>
      <c r="C417">
        <v>48661</v>
      </c>
      <c r="D417" t="s">
        <v>69</v>
      </c>
      <c r="E417" t="s">
        <v>203</v>
      </c>
      <c r="F417" s="1">
        <v>3.91</v>
      </c>
      <c r="H417" s="1">
        <v>3.4</v>
      </c>
      <c r="K417" t="s">
        <v>57</v>
      </c>
      <c r="L417">
        <v>0.1</v>
      </c>
      <c r="O417">
        <v>3.22</v>
      </c>
      <c r="P417" t="s">
        <v>58</v>
      </c>
      <c r="Q417">
        <v>3</v>
      </c>
      <c r="R417" s="42">
        <v>42676</v>
      </c>
      <c r="S417">
        <v>3</v>
      </c>
      <c r="U417" t="s">
        <v>990</v>
      </c>
      <c r="V417" t="s">
        <v>186</v>
      </c>
      <c r="X417" t="s">
        <v>1446</v>
      </c>
      <c r="Y417" t="s">
        <v>205</v>
      </c>
      <c r="AC417" t="s">
        <v>64</v>
      </c>
      <c r="AD417">
        <v>200</v>
      </c>
      <c r="AE417">
        <v>5</v>
      </c>
      <c r="AF417" t="s">
        <v>65</v>
      </c>
      <c r="AK417">
        <v>8483903000</v>
      </c>
      <c r="AN417">
        <v>2.82</v>
      </c>
      <c r="AO417">
        <v>2.29</v>
      </c>
      <c r="AP417">
        <v>38950</v>
      </c>
      <c r="AQ417">
        <v>2.63</v>
      </c>
      <c r="AR417">
        <v>2.1</v>
      </c>
    </row>
    <row r="418" spans="1:44">
      <c r="A418" t="s">
        <v>54</v>
      </c>
      <c r="B418">
        <v>58012</v>
      </c>
      <c r="C418">
        <v>48661</v>
      </c>
      <c r="D418" t="s">
        <v>64</v>
      </c>
      <c r="E418" t="s">
        <v>203</v>
      </c>
      <c r="F418" s="1">
        <v>3.3</v>
      </c>
      <c r="H418" s="1">
        <v>2.87</v>
      </c>
      <c r="K418" t="s">
        <v>57</v>
      </c>
      <c r="L418">
        <v>7.0000000000000007E-2</v>
      </c>
      <c r="O418">
        <v>2.87</v>
      </c>
      <c r="P418" t="s">
        <v>58</v>
      </c>
      <c r="Q418">
        <v>3</v>
      </c>
      <c r="R418" s="42">
        <v>38590</v>
      </c>
      <c r="S418">
        <v>3</v>
      </c>
      <c r="U418">
        <v>0.25</v>
      </c>
      <c r="V418" t="s">
        <v>186</v>
      </c>
      <c r="X418" t="s">
        <v>1447</v>
      </c>
      <c r="Y418" t="s">
        <v>205</v>
      </c>
      <c r="Z418">
        <v>1</v>
      </c>
      <c r="AA418" t="s">
        <v>1448</v>
      </c>
      <c r="AB418">
        <v>1</v>
      </c>
      <c r="AC418" t="s">
        <v>64</v>
      </c>
      <c r="AD418">
        <v>300</v>
      </c>
      <c r="AE418">
        <v>77</v>
      </c>
      <c r="AF418" t="s">
        <v>65</v>
      </c>
      <c r="AK418">
        <v>8483903000</v>
      </c>
      <c r="AN418">
        <v>9.5299999999999994</v>
      </c>
      <c r="AO418">
        <v>7.64</v>
      </c>
      <c r="AP418">
        <v>38874</v>
      </c>
      <c r="AQ418">
        <v>9.4499999999999993</v>
      </c>
      <c r="AR418">
        <v>7.56</v>
      </c>
    </row>
    <row r="419" spans="1:44">
      <c r="A419" t="s">
        <v>54</v>
      </c>
      <c r="B419">
        <v>60025</v>
      </c>
      <c r="C419">
        <v>60025</v>
      </c>
      <c r="D419" t="s">
        <v>80</v>
      </c>
      <c r="E419" t="s">
        <v>1449</v>
      </c>
      <c r="F419" s="1">
        <v>20.48</v>
      </c>
      <c r="H419" s="1">
        <v>17.809999999999999</v>
      </c>
      <c r="K419" t="s">
        <v>57</v>
      </c>
      <c r="L419">
        <v>1.2</v>
      </c>
      <c r="O419">
        <f t="shared" ref="O419:O425" si="23">IF(L419&lt;0,ROUND(I419+3.46*ABS(L419),2),H419)</f>
        <v>17.809999999999999</v>
      </c>
      <c r="P419" t="s">
        <v>58</v>
      </c>
      <c r="Q419">
        <v>3</v>
      </c>
      <c r="R419" s="42">
        <v>42879</v>
      </c>
      <c r="S419">
        <v>3</v>
      </c>
      <c r="U419" t="s">
        <v>1327</v>
      </c>
      <c r="V419" t="str">
        <f t="shared" ref="V419:V426" si="24">IF(LEFT(E419,3)="SLV","Harmony Romo", "Jerry Floyd")</f>
        <v>Jerry Floyd</v>
      </c>
      <c r="X419" t="s">
        <v>1450</v>
      </c>
      <c r="Y419" t="s">
        <v>1451</v>
      </c>
      <c r="Z419">
        <v>3</v>
      </c>
      <c r="AA419" t="s">
        <v>538</v>
      </c>
      <c r="AB419">
        <v>1</v>
      </c>
      <c r="AC419" t="s">
        <v>64</v>
      </c>
      <c r="AD419">
        <v>300</v>
      </c>
      <c r="AE419">
        <v>77</v>
      </c>
      <c r="AF419" t="s">
        <v>65</v>
      </c>
      <c r="AK419">
        <v>8413919080</v>
      </c>
      <c r="AN419">
        <v>44.13</v>
      </c>
      <c r="AO419">
        <v>38.21</v>
      </c>
      <c r="AP419">
        <v>38940</v>
      </c>
      <c r="AQ419">
        <v>31.66</v>
      </c>
      <c r="AR419">
        <v>25.74</v>
      </c>
    </row>
    <row r="420" spans="1:44">
      <c r="A420" t="s">
        <v>54</v>
      </c>
      <c r="B420">
        <v>60658</v>
      </c>
      <c r="C420">
        <v>60658</v>
      </c>
      <c r="D420" t="s">
        <v>121</v>
      </c>
      <c r="E420" t="s">
        <v>1452</v>
      </c>
      <c r="F420" s="1">
        <v>92.22</v>
      </c>
      <c r="H420" s="1">
        <v>80.19</v>
      </c>
      <c r="K420" t="s">
        <v>57</v>
      </c>
      <c r="L420">
        <v>7.9</v>
      </c>
      <c r="O420">
        <f t="shared" si="23"/>
        <v>80.19</v>
      </c>
      <c r="P420" t="s">
        <v>58</v>
      </c>
      <c r="Q420">
        <v>3</v>
      </c>
      <c r="R420" s="42">
        <v>42676</v>
      </c>
      <c r="S420">
        <v>3</v>
      </c>
      <c r="T420" t="s">
        <v>1453</v>
      </c>
      <c r="U420" t="s">
        <v>540</v>
      </c>
      <c r="V420" t="str">
        <f t="shared" si="24"/>
        <v>Jerry Floyd</v>
      </c>
      <c r="X420" t="s">
        <v>1454</v>
      </c>
      <c r="Y420" t="s">
        <v>1455</v>
      </c>
      <c r="Z420">
        <v>6.33</v>
      </c>
      <c r="AA420" t="s">
        <v>1456</v>
      </c>
      <c r="AB420">
        <v>10</v>
      </c>
      <c r="AC420" t="s">
        <v>69</v>
      </c>
      <c r="AD420">
        <v>300</v>
      </c>
      <c r="AE420">
        <v>6</v>
      </c>
      <c r="AF420" t="s">
        <v>65</v>
      </c>
      <c r="AK420">
        <v>8413919080</v>
      </c>
      <c r="AN420">
        <v>37.21</v>
      </c>
      <c r="AO420">
        <v>25.42</v>
      </c>
      <c r="AP420">
        <v>38643</v>
      </c>
      <c r="AQ420">
        <v>35.44</v>
      </c>
      <c r="AR420">
        <v>24.21</v>
      </c>
    </row>
    <row r="421" spans="1:44">
      <c r="A421" t="s">
        <v>54</v>
      </c>
      <c r="B421">
        <v>60827</v>
      </c>
      <c r="C421">
        <v>48661</v>
      </c>
      <c r="D421" t="s">
        <v>69</v>
      </c>
      <c r="E421" t="s">
        <v>203</v>
      </c>
      <c r="F421" s="1">
        <v>2.04</v>
      </c>
      <c r="H421" s="1">
        <v>1.77</v>
      </c>
      <c r="K421" t="s">
        <v>57</v>
      </c>
      <c r="L421">
        <v>0.03</v>
      </c>
      <c r="O421">
        <f t="shared" si="23"/>
        <v>1.77</v>
      </c>
      <c r="P421" t="s">
        <v>58</v>
      </c>
      <c r="Q421">
        <v>3</v>
      </c>
      <c r="R421" s="42">
        <v>42879</v>
      </c>
      <c r="S421">
        <v>3</v>
      </c>
      <c r="U421">
        <v>8.5999999999999993E-2</v>
      </c>
      <c r="V421" t="str">
        <f t="shared" si="24"/>
        <v>Harmony Romo</v>
      </c>
      <c r="X421" t="s">
        <v>1457</v>
      </c>
      <c r="Y421" t="s">
        <v>205</v>
      </c>
      <c r="Z421">
        <v>1</v>
      </c>
      <c r="AA421" t="s">
        <v>672</v>
      </c>
      <c r="AB421">
        <v>1</v>
      </c>
      <c r="AC421" t="s">
        <v>64</v>
      </c>
      <c r="AD421">
        <v>2000</v>
      </c>
      <c r="AE421">
        <v>77</v>
      </c>
      <c r="AF421" t="s">
        <v>65</v>
      </c>
      <c r="AK421">
        <v>8483903000</v>
      </c>
      <c r="AN421">
        <v>13.14</v>
      </c>
      <c r="AO421">
        <v>11.2</v>
      </c>
      <c r="AP421">
        <v>38831</v>
      </c>
      <c r="AQ421">
        <v>9.7100000000000009</v>
      </c>
      <c r="AR421">
        <v>7.77</v>
      </c>
    </row>
    <row r="422" spans="1:44">
      <c r="A422" t="s">
        <v>54</v>
      </c>
      <c r="B422">
        <v>60828</v>
      </c>
      <c r="C422">
        <v>48661</v>
      </c>
      <c r="D422" t="s">
        <v>69</v>
      </c>
      <c r="E422" t="s">
        <v>203</v>
      </c>
      <c r="F422" s="1">
        <v>2.2400000000000002</v>
      </c>
      <c r="H422" s="1">
        <v>1.95</v>
      </c>
      <c r="K422" t="s">
        <v>57</v>
      </c>
      <c r="L422">
        <v>0.04</v>
      </c>
      <c r="O422">
        <f t="shared" si="23"/>
        <v>1.95</v>
      </c>
      <c r="P422" t="s">
        <v>58</v>
      </c>
      <c r="Q422">
        <v>3</v>
      </c>
      <c r="R422" s="42">
        <v>42879</v>
      </c>
      <c r="S422">
        <v>3</v>
      </c>
      <c r="U422">
        <v>0.17</v>
      </c>
      <c r="V422" t="str">
        <f t="shared" si="24"/>
        <v>Harmony Romo</v>
      </c>
      <c r="X422" t="s">
        <v>1458</v>
      </c>
      <c r="Y422" t="s">
        <v>205</v>
      </c>
      <c r="Z422">
        <v>1</v>
      </c>
      <c r="AA422" t="s">
        <v>481</v>
      </c>
      <c r="AB422">
        <v>1</v>
      </c>
      <c r="AC422" t="s">
        <v>64</v>
      </c>
      <c r="AD422">
        <v>3000</v>
      </c>
      <c r="AE422">
        <v>77</v>
      </c>
      <c r="AF422" t="s">
        <v>65</v>
      </c>
      <c r="AK422">
        <v>8483903000</v>
      </c>
      <c r="AN422">
        <v>8.1</v>
      </c>
      <c r="AO422">
        <v>6.55</v>
      </c>
      <c r="AP422">
        <v>38835</v>
      </c>
      <c r="AQ422">
        <v>7.75</v>
      </c>
      <c r="AR422">
        <v>6.2</v>
      </c>
    </row>
    <row r="423" spans="1:44">
      <c r="A423" t="s">
        <v>54</v>
      </c>
      <c r="B423">
        <v>60831</v>
      </c>
      <c r="C423" t="s">
        <v>202</v>
      </c>
      <c r="D423" t="s">
        <v>121</v>
      </c>
      <c r="E423" t="s">
        <v>203</v>
      </c>
      <c r="F423" s="1">
        <v>1.52</v>
      </c>
      <c r="H423" s="1">
        <v>1.32</v>
      </c>
      <c r="K423" t="s">
        <v>57</v>
      </c>
      <c r="L423">
        <v>8.0000000000000002E-3</v>
      </c>
      <c r="O423">
        <f t="shared" si="23"/>
        <v>1.32</v>
      </c>
      <c r="P423" t="s">
        <v>58</v>
      </c>
      <c r="Q423">
        <v>3</v>
      </c>
      <c r="R423" s="42">
        <v>42879</v>
      </c>
      <c r="S423">
        <v>3</v>
      </c>
      <c r="U423">
        <v>3.2000000000000001E-2</v>
      </c>
      <c r="V423" t="str">
        <f t="shared" si="24"/>
        <v>Harmony Romo</v>
      </c>
      <c r="X423" t="s">
        <v>1459</v>
      </c>
      <c r="Y423" t="s">
        <v>205</v>
      </c>
      <c r="Z423">
        <v>1</v>
      </c>
      <c r="AA423" t="s">
        <v>284</v>
      </c>
      <c r="AB423">
        <v>1</v>
      </c>
      <c r="AC423" t="s">
        <v>64</v>
      </c>
      <c r="AD423">
        <v>1000</v>
      </c>
      <c r="AE423">
        <v>77</v>
      </c>
      <c r="AF423" t="s">
        <v>65</v>
      </c>
      <c r="AK423">
        <v>8483903000</v>
      </c>
      <c r="AN423">
        <v>38.06</v>
      </c>
      <c r="AO423">
        <v>30.45</v>
      </c>
      <c r="AP423">
        <v>38867</v>
      </c>
      <c r="AQ423">
        <v>36.25</v>
      </c>
      <c r="AR423">
        <v>29</v>
      </c>
    </row>
    <row r="424" spans="1:44">
      <c r="A424" t="s">
        <v>54</v>
      </c>
      <c r="B424">
        <v>60833</v>
      </c>
      <c r="C424" t="s">
        <v>202</v>
      </c>
      <c r="D424" t="s">
        <v>121</v>
      </c>
      <c r="E424" t="s">
        <v>1460</v>
      </c>
      <c r="F424" s="1">
        <v>1.87</v>
      </c>
      <c r="H424" s="1">
        <v>1.63</v>
      </c>
      <c r="K424" t="s">
        <v>57</v>
      </c>
      <c r="L424">
        <v>1.7000000000000001E-2</v>
      </c>
      <c r="O424">
        <f t="shared" si="23"/>
        <v>1.63</v>
      </c>
      <c r="P424" t="s">
        <v>58</v>
      </c>
      <c r="Q424">
        <v>3</v>
      </c>
      <c r="R424" s="42">
        <v>42879</v>
      </c>
      <c r="S424">
        <v>3</v>
      </c>
      <c r="U424">
        <v>6.4000000000000001E-2</v>
      </c>
      <c r="V424" t="str">
        <f t="shared" si="24"/>
        <v>Harmony Romo</v>
      </c>
      <c r="X424" t="s">
        <v>1461</v>
      </c>
      <c r="Y424" t="s">
        <v>205</v>
      </c>
      <c r="Z424">
        <v>1</v>
      </c>
      <c r="AA424" t="s">
        <v>206</v>
      </c>
      <c r="AB424">
        <v>1</v>
      </c>
      <c r="AC424" t="s">
        <v>64</v>
      </c>
      <c r="AD424">
        <v>1000</v>
      </c>
      <c r="AE424">
        <v>77</v>
      </c>
      <c r="AF424" t="s">
        <v>65</v>
      </c>
      <c r="AK424">
        <v>8483903000</v>
      </c>
      <c r="AM424">
        <v>4.58</v>
      </c>
      <c r="AN424">
        <v>5.95</v>
      </c>
      <c r="AO424">
        <v>4.75</v>
      </c>
      <c r="AP424">
        <v>40057</v>
      </c>
      <c r="AQ424">
        <v>7.67</v>
      </c>
      <c r="AR424">
        <v>6.36</v>
      </c>
    </row>
    <row r="425" spans="1:44">
      <c r="A425" t="s">
        <v>54</v>
      </c>
      <c r="B425">
        <v>61892</v>
      </c>
      <c r="C425">
        <v>61892</v>
      </c>
      <c r="D425" t="s">
        <v>80</v>
      </c>
      <c r="E425" t="s">
        <v>1462</v>
      </c>
      <c r="F425" s="1">
        <v>38.57</v>
      </c>
      <c r="H425" s="1">
        <v>33.54</v>
      </c>
      <c r="K425" t="s">
        <v>57</v>
      </c>
      <c r="L425">
        <v>4.3</v>
      </c>
      <c r="O425">
        <f t="shared" si="23"/>
        <v>33.54</v>
      </c>
      <c r="P425" t="s">
        <v>58</v>
      </c>
      <c r="Q425">
        <v>3</v>
      </c>
      <c r="R425" s="42">
        <v>42879</v>
      </c>
      <c r="S425">
        <v>3</v>
      </c>
      <c r="T425" t="s">
        <v>1463</v>
      </c>
      <c r="U425">
        <v>5.98</v>
      </c>
      <c r="V425" t="str">
        <f t="shared" si="24"/>
        <v>Jerry Floyd</v>
      </c>
      <c r="X425" t="s">
        <v>1464</v>
      </c>
      <c r="Y425" t="s">
        <v>1465</v>
      </c>
      <c r="Z425">
        <v>3.5</v>
      </c>
      <c r="AA425" t="s">
        <v>1466</v>
      </c>
      <c r="AB425">
        <v>4.0999999999999996</v>
      </c>
      <c r="AC425" t="s">
        <v>69</v>
      </c>
      <c r="AD425">
        <v>1500</v>
      </c>
      <c r="AE425">
        <v>6</v>
      </c>
      <c r="AF425" t="s">
        <v>65</v>
      </c>
      <c r="AK425">
        <v>8413919080</v>
      </c>
      <c r="AN425">
        <v>1.97</v>
      </c>
      <c r="AO425">
        <v>1.58</v>
      </c>
      <c r="AP425">
        <v>38439</v>
      </c>
      <c r="AQ425">
        <v>1.88</v>
      </c>
      <c r="AR425">
        <v>1.5</v>
      </c>
    </row>
    <row r="426" spans="1:44">
      <c r="A426" t="s">
        <v>54</v>
      </c>
      <c r="B426">
        <v>69099</v>
      </c>
      <c r="C426" t="s">
        <v>379</v>
      </c>
      <c r="D426" t="s">
        <v>64</v>
      </c>
      <c r="E426" t="s">
        <v>203</v>
      </c>
      <c r="F426" s="1">
        <v>8.74</v>
      </c>
      <c r="H426" s="1">
        <v>7.6</v>
      </c>
      <c r="K426" t="s">
        <v>57</v>
      </c>
      <c r="L426">
        <v>0.26</v>
      </c>
      <c r="P426" t="s">
        <v>58</v>
      </c>
      <c r="Q426">
        <v>3</v>
      </c>
      <c r="R426" s="42">
        <v>42676</v>
      </c>
      <c r="S426">
        <v>3</v>
      </c>
      <c r="U426">
        <v>0.875</v>
      </c>
      <c r="V426" t="str">
        <f t="shared" si="24"/>
        <v>Harmony Romo</v>
      </c>
      <c r="X426" t="s">
        <v>1467</v>
      </c>
      <c r="Y426" t="s">
        <v>205</v>
      </c>
      <c r="AD426">
        <v>500</v>
      </c>
      <c r="AE426">
        <v>77</v>
      </c>
      <c r="AF426" t="s">
        <v>65</v>
      </c>
      <c r="AK426">
        <v>8483903000</v>
      </c>
      <c r="AN426">
        <v>19.649999999999999</v>
      </c>
      <c r="AO426">
        <v>16.39</v>
      </c>
      <c r="AQ426">
        <v>16.78</v>
      </c>
      <c r="AR426">
        <v>13.52</v>
      </c>
    </row>
    <row r="427" spans="1:44">
      <c r="A427" t="s">
        <v>54</v>
      </c>
      <c r="B427">
        <v>300956</v>
      </c>
      <c r="C427">
        <v>300956</v>
      </c>
      <c r="D427" t="s">
        <v>64</v>
      </c>
      <c r="E427" t="s">
        <v>739</v>
      </c>
      <c r="F427" s="1">
        <v>8.56</v>
      </c>
      <c r="H427" s="1">
        <v>7.44</v>
      </c>
      <c r="K427" t="s">
        <v>57</v>
      </c>
      <c r="L427">
        <v>0.44</v>
      </c>
      <c r="O427">
        <f t="shared" ref="O427:O435" si="25">IF(L427&lt;0,ROUND(I427+3.46*ABS(L427),2),H427)</f>
        <v>7.44</v>
      </c>
      <c r="P427" t="s">
        <v>58</v>
      </c>
      <c r="Q427">
        <v>3</v>
      </c>
      <c r="R427" s="42">
        <v>42879</v>
      </c>
      <c r="S427">
        <v>3</v>
      </c>
      <c r="U427">
        <v>2.2799999999999998</v>
      </c>
      <c r="V427" t="s">
        <v>186</v>
      </c>
      <c r="X427" t="s">
        <v>1468</v>
      </c>
      <c r="Y427" t="s">
        <v>741</v>
      </c>
      <c r="Z427">
        <v>2.5</v>
      </c>
      <c r="AA427" t="s">
        <v>369</v>
      </c>
      <c r="AB427">
        <v>1</v>
      </c>
      <c r="AC427" t="s">
        <v>64</v>
      </c>
      <c r="AD427">
        <v>500</v>
      </c>
      <c r="AE427">
        <v>84</v>
      </c>
      <c r="AF427" t="s">
        <v>65</v>
      </c>
      <c r="AK427">
        <v>8413919080</v>
      </c>
      <c r="AN427">
        <v>25.62</v>
      </c>
      <c r="AO427">
        <v>21.63</v>
      </c>
      <c r="AP427">
        <v>38797</v>
      </c>
      <c r="AQ427">
        <v>19.95</v>
      </c>
      <c r="AR427">
        <v>15.96</v>
      </c>
    </row>
    <row r="428" spans="1:44">
      <c r="A428" t="s">
        <v>54</v>
      </c>
      <c r="B428">
        <v>300994</v>
      </c>
      <c r="C428">
        <v>300994</v>
      </c>
      <c r="D428" t="s">
        <v>69</v>
      </c>
      <c r="E428" t="s">
        <v>1469</v>
      </c>
      <c r="F428" s="1">
        <v>4.91</v>
      </c>
      <c r="H428" s="1">
        <v>4.2699999999999996</v>
      </c>
      <c r="K428" t="s">
        <v>57</v>
      </c>
      <c r="L428">
        <v>0.27</v>
      </c>
      <c r="O428">
        <f t="shared" si="25"/>
        <v>4.2699999999999996</v>
      </c>
      <c r="P428" t="s">
        <v>58</v>
      </c>
      <c r="Q428">
        <v>1</v>
      </c>
      <c r="R428" s="42">
        <v>42879</v>
      </c>
      <c r="S428">
        <v>3</v>
      </c>
      <c r="T428">
        <v>0.27</v>
      </c>
      <c r="U428">
        <v>0.89</v>
      </c>
      <c r="V428" t="str">
        <f>IF(LEFT(E428,3)="SLV","Harmony Romo", "Jerry Floyd")</f>
        <v>Jerry Floyd</v>
      </c>
      <c r="X428" t="s">
        <v>1470</v>
      </c>
      <c r="Y428" t="s">
        <v>1471</v>
      </c>
      <c r="Z428">
        <v>1</v>
      </c>
      <c r="AA428" t="s">
        <v>1472</v>
      </c>
      <c r="AB428">
        <v>1</v>
      </c>
      <c r="AC428" t="s">
        <v>64</v>
      </c>
      <c r="AD428">
        <v>3000</v>
      </c>
      <c r="AE428">
        <v>70</v>
      </c>
      <c r="AF428" t="s">
        <v>81</v>
      </c>
      <c r="AK428">
        <v>8413919080</v>
      </c>
      <c r="AN428">
        <v>17.899999999999999</v>
      </c>
      <c r="AO428">
        <v>15.01</v>
      </c>
      <c r="AP428">
        <v>38797</v>
      </c>
      <c r="AQ428">
        <v>14.44</v>
      </c>
      <c r="AR428">
        <v>11.55</v>
      </c>
    </row>
    <row r="429" spans="1:44">
      <c r="A429" t="s">
        <v>54</v>
      </c>
      <c r="B429">
        <v>301298</v>
      </c>
      <c r="C429">
        <v>48661</v>
      </c>
      <c r="D429" t="s">
        <v>64</v>
      </c>
      <c r="E429" t="s">
        <v>203</v>
      </c>
      <c r="F429" s="1">
        <v>3.34</v>
      </c>
      <c r="H429" s="1">
        <v>2.9</v>
      </c>
      <c r="K429" t="s">
        <v>57</v>
      </c>
      <c r="L429">
        <v>1.7000000000000001E-2</v>
      </c>
      <c r="O429">
        <f t="shared" si="25"/>
        <v>2.9</v>
      </c>
      <c r="P429" t="s">
        <v>58</v>
      </c>
      <c r="Q429">
        <v>3</v>
      </c>
      <c r="R429" s="42">
        <v>38590</v>
      </c>
      <c r="S429">
        <v>3</v>
      </c>
      <c r="V429" t="str">
        <f>IF(LEFT(E429,3)="SLV","Harmony Romo", "Jerry Floyd")</f>
        <v>Harmony Romo</v>
      </c>
      <c r="X429" t="s">
        <v>1473</v>
      </c>
      <c r="Y429" t="s">
        <v>205</v>
      </c>
      <c r="AD429">
        <v>1000</v>
      </c>
      <c r="AE429">
        <v>77</v>
      </c>
      <c r="AF429" t="s">
        <v>65</v>
      </c>
      <c r="AK429">
        <v>8483903000</v>
      </c>
      <c r="AN429">
        <v>32.29</v>
      </c>
      <c r="AO429">
        <v>27.25</v>
      </c>
      <c r="AP429">
        <v>38797</v>
      </c>
      <c r="AQ429">
        <v>25.2</v>
      </c>
      <c r="AR429">
        <v>20.16</v>
      </c>
    </row>
    <row r="430" spans="1:44">
      <c r="A430" t="s">
        <v>54</v>
      </c>
      <c r="B430">
        <v>301466</v>
      </c>
      <c r="C430" t="s">
        <v>479</v>
      </c>
      <c r="D430" t="s">
        <v>69</v>
      </c>
      <c r="E430" t="s">
        <v>203</v>
      </c>
      <c r="F430" s="1">
        <v>1.97</v>
      </c>
      <c r="H430" s="1">
        <v>1.71</v>
      </c>
      <c r="K430" t="s">
        <v>57</v>
      </c>
      <c r="L430">
        <v>0.01</v>
      </c>
      <c r="O430">
        <f t="shared" si="25"/>
        <v>1.71</v>
      </c>
      <c r="P430" t="s">
        <v>58</v>
      </c>
      <c r="Q430">
        <v>3</v>
      </c>
      <c r="R430" s="42">
        <v>38920</v>
      </c>
      <c r="S430">
        <v>3</v>
      </c>
      <c r="U430">
        <v>0.08</v>
      </c>
      <c r="V430" t="str">
        <f>IF(LEFT(E430,3)="SLV","Harmony Romo", "Jerry Floyd")</f>
        <v>Harmony Romo</v>
      </c>
      <c r="X430" t="s">
        <v>1474</v>
      </c>
      <c r="Y430" t="s">
        <v>205</v>
      </c>
      <c r="Z430">
        <v>1</v>
      </c>
      <c r="AA430" t="s">
        <v>672</v>
      </c>
      <c r="AB430">
        <v>1</v>
      </c>
      <c r="AC430" t="s">
        <v>64</v>
      </c>
      <c r="AD430">
        <v>500</v>
      </c>
      <c r="AE430">
        <v>77</v>
      </c>
      <c r="AF430" t="s">
        <v>65</v>
      </c>
      <c r="AK430">
        <v>8483903000</v>
      </c>
      <c r="AN430">
        <v>16.11</v>
      </c>
      <c r="AO430">
        <v>13.51</v>
      </c>
      <c r="AP430">
        <v>38797</v>
      </c>
      <c r="AQ430">
        <v>13</v>
      </c>
      <c r="AR430">
        <v>10.4</v>
      </c>
    </row>
    <row r="431" spans="1:44">
      <c r="A431" t="s">
        <v>54</v>
      </c>
      <c r="B431">
        <v>301509</v>
      </c>
      <c r="C431">
        <v>301506</v>
      </c>
      <c r="D431" t="s">
        <v>69</v>
      </c>
      <c r="E431" t="s">
        <v>1475</v>
      </c>
      <c r="F431" s="1">
        <v>27.68</v>
      </c>
      <c r="H431" s="1">
        <v>24.07</v>
      </c>
      <c r="K431" t="s">
        <v>57</v>
      </c>
      <c r="L431">
        <v>1.43</v>
      </c>
      <c r="O431">
        <f t="shared" si="25"/>
        <v>24.07</v>
      </c>
      <c r="P431" t="s">
        <v>58</v>
      </c>
      <c r="Q431">
        <v>3</v>
      </c>
      <c r="R431" s="42">
        <v>42879</v>
      </c>
      <c r="S431">
        <v>3</v>
      </c>
      <c r="U431">
        <v>3.53</v>
      </c>
      <c r="V431" t="s">
        <v>87</v>
      </c>
      <c r="X431" t="s">
        <v>1476</v>
      </c>
      <c r="Y431" t="s">
        <v>484</v>
      </c>
      <c r="Z431">
        <v>7.5</v>
      </c>
      <c r="AA431" t="s">
        <v>485</v>
      </c>
      <c r="AB431">
        <v>2</v>
      </c>
      <c r="AC431" t="s">
        <v>69</v>
      </c>
      <c r="AD431">
        <v>100</v>
      </c>
      <c r="AE431">
        <v>84</v>
      </c>
      <c r="AF431" t="s">
        <v>65</v>
      </c>
      <c r="AK431">
        <v>8413919080</v>
      </c>
      <c r="AN431">
        <v>14.74</v>
      </c>
      <c r="AO431">
        <v>12.32</v>
      </c>
      <c r="AP431">
        <v>38797</v>
      </c>
      <c r="AQ431">
        <v>12.08</v>
      </c>
      <c r="AR431">
        <v>9.66</v>
      </c>
    </row>
    <row r="432" spans="1:44">
      <c r="A432" t="s">
        <v>54</v>
      </c>
      <c r="B432">
        <v>302340</v>
      </c>
      <c r="C432">
        <v>302340</v>
      </c>
      <c r="D432" t="s">
        <v>64</v>
      </c>
      <c r="E432" t="s">
        <v>1477</v>
      </c>
      <c r="F432" s="1">
        <v>17.79</v>
      </c>
      <c r="H432" s="1">
        <v>15.47</v>
      </c>
      <c r="K432" t="s">
        <v>57</v>
      </c>
      <c r="L432">
        <v>1.04</v>
      </c>
      <c r="O432">
        <f t="shared" si="25"/>
        <v>15.47</v>
      </c>
      <c r="P432" t="s">
        <v>58</v>
      </c>
      <c r="Q432">
        <v>3</v>
      </c>
      <c r="R432" s="42">
        <v>42676</v>
      </c>
      <c r="S432">
        <v>3</v>
      </c>
      <c r="V432" t="str">
        <f>IF(LEFT(E432,3)="SLV","Harmony Romo", "Jerry Floyd")</f>
        <v>Jerry Floyd</v>
      </c>
      <c r="X432" t="s">
        <v>1478</v>
      </c>
      <c r="Y432" t="s">
        <v>1479</v>
      </c>
      <c r="AD432">
        <v>200</v>
      </c>
      <c r="AE432">
        <v>105</v>
      </c>
      <c r="AF432" t="s">
        <v>65</v>
      </c>
      <c r="AK432">
        <v>8413919080</v>
      </c>
      <c r="AN432">
        <v>12.62</v>
      </c>
      <c r="AO432">
        <v>10.55</v>
      </c>
      <c r="AP432">
        <v>38797</v>
      </c>
      <c r="AQ432">
        <v>10.37</v>
      </c>
      <c r="AR432">
        <v>8.3000000000000007</v>
      </c>
    </row>
    <row r="433" spans="1:44">
      <c r="A433" t="s">
        <v>54</v>
      </c>
      <c r="B433">
        <v>302749</v>
      </c>
      <c r="C433" t="s">
        <v>379</v>
      </c>
      <c r="D433" t="s">
        <v>64</v>
      </c>
      <c r="E433" t="s">
        <v>203</v>
      </c>
      <c r="F433" s="1">
        <v>2.13</v>
      </c>
      <c r="H433" s="1">
        <v>1.85</v>
      </c>
      <c r="K433" t="s">
        <v>57</v>
      </c>
      <c r="L433">
        <v>0.05</v>
      </c>
      <c r="O433">
        <f t="shared" si="25"/>
        <v>1.85</v>
      </c>
      <c r="P433" t="s">
        <v>58</v>
      </c>
      <c r="Q433">
        <v>3</v>
      </c>
      <c r="R433" s="42">
        <v>38803</v>
      </c>
      <c r="S433">
        <v>3</v>
      </c>
      <c r="V433" t="str">
        <f>IF(LEFT(E433,3)="SLV","Harmony Romo", "Jerry Floyd")</f>
        <v>Harmony Romo</v>
      </c>
      <c r="AD433">
        <v>200</v>
      </c>
      <c r="AE433">
        <v>77</v>
      </c>
      <c r="AF433" t="s">
        <v>65</v>
      </c>
      <c r="AK433">
        <v>8483903000</v>
      </c>
      <c r="AN433">
        <v>11.39</v>
      </c>
      <c r="AO433">
        <v>9.4700000000000006</v>
      </c>
      <c r="AP433">
        <v>38797</v>
      </c>
      <c r="AQ433">
        <v>9.59</v>
      </c>
      <c r="AR433">
        <v>7.67</v>
      </c>
    </row>
    <row r="434" spans="1:44">
      <c r="A434" t="s">
        <v>54</v>
      </c>
      <c r="B434">
        <v>302919</v>
      </c>
      <c r="C434">
        <v>302919</v>
      </c>
      <c r="D434" t="s">
        <v>80</v>
      </c>
      <c r="E434" t="s">
        <v>1480</v>
      </c>
      <c r="F434" s="1">
        <v>196.77</v>
      </c>
      <c r="H434" s="1">
        <v>171.1</v>
      </c>
      <c r="K434" t="s">
        <v>57</v>
      </c>
      <c r="L434">
        <v>16</v>
      </c>
      <c r="O434">
        <f t="shared" si="25"/>
        <v>171.1</v>
      </c>
      <c r="P434" t="s">
        <v>58</v>
      </c>
      <c r="Q434">
        <v>3</v>
      </c>
      <c r="R434" s="42">
        <v>42676</v>
      </c>
      <c r="S434">
        <v>3</v>
      </c>
      <c r="T434" t="s">
        <v>1481</v>
      </c>
      <c r="U434">
        <v>21</v>
      </c>
      <c r="V434" t="str">
        <f>IF(LEFT(E434,3)="SLV","Harmony Romo", "Jerry Floyd")</f>
        <v>Jerry Floyd</v>
      </c>
      <c r="X434" t="s">
        <v>1482</v>
      </c>
      <c r="Y434" t="s">
        <v>1483</v>
      </c>
      <c r="Z434">
        <v>30</v>
      </c>
      <c r="AA434" t="s">
        <v>1484</v>
      </c>
      <c r="AB434">
        <v>20</v>
      </c>
      <c r="AC434" t="s">
        <v>121</v>
      </c>
      <c r="AD434">
        <v>65</v>
      </c>
      <c r="AE434">
        <v>126</v>
      </c>
      <c r="AF434" t="s">
        <v>65</v>
      </c>
      <c r="AK434">
        <v>8413919080</v>
      </c>
      <c r="AN434">
        <v>27.95</v>
      </c>
      <c r="AO434">
        <v>23.63</v>
      </c>
      <c r="AP434">
        <v>38776</v>
      </c>
      <c r="AQ434">
        <v>22.6</v>
      </c>
      <c r="AR434">
        <v>18.28</v>
      </c>
    </row>
    <row r="435" spans="1:44">
      <c r="A435" t="s">
        <v>54</v>
      </c>
      <c r="B435">
        <v>303141</v>
      </c>
      <c r="C435">
        <v>313061</v>
      </c>
      <c r="D435" t="s">
        <v>69</v>
      </c>
      <c r="E435" t="s">
        <v>1485</v>
      </c>
      <c r="F435" s="1">
        <v>12.88</v>
      </c>
      <c r="H435" s="1">
        <v>11.2</v>
      </c>
      <c r="K435" t="s">
        <v>57</v>
      </c>
      <c r="L435">
        <v>0.99</v>
      </c>
      <c r="O435">
        <f t="shared" si="25"/>
        <v>11.2</v>
      </c>
      <c r="P435" t="s">
        <v>58</v>
      </c>
      <c r="Q435">
        <v>3</v>
      </c>
      <c r="R435" s="42">
        <v>38831</v>
      </c>
      <c r="S435">
        <v>3</v>
      </c>
      <c r="U435">
        <v>1</v>
      </c>
      <c r="V435" t="s">
        <v>186</v>
      </c>
      <c r="AD435">
        <v>200</v>
      </c>
      <c r="AE435">
        <v>77</v>
      </c>
      <c r="AF435" t="s">
        <v>65</v>
      </c>
      <c r="AK435">
        <v>8413919080</v>
      </c>
      <c r="AN435">
        <v>1.88</v>
      </c>
      <c r="AO435">
        <v>1.51</v>
      </c>
      <c r="AP435">
        <v>38754</v>
      </c>
      <c r="AQ435">
        <v>1.81</v>
      </c>
      <c r="AR435">
        <v>1.44</v>
      </c>
    </row>
    <row r="436" spans="1:44">
      <c r="A436" t="s">
        <v>54</v>
      </c>
      <c r="B436">
        <v>303293</v>
      </c>
      <c r="C436" t="s">
        <v>379</v>
      </c>
      <c r="D436" t="s">
        <v>64</v>
      </c>
      <c r="E436" t="s">
        <v>203</v>
      </c>
      <c r="F436" s="1">
        <v>5.2</v>
      </c>
      <c r="H436" s="1">
        <v>4.5199999999999996</v>
      </c>
      <c r="K436" t="s">
        <v>57</v>
      </c>
      <c r="L436">
        <v>0.22</v>
      </c>
      <c r="P436" t="s">
        <v>58</v>
      </c>
      <c r="Q436">
        <v>3</v>
      </c>
      <c r="R436" s="42">
        <v>38912</v>
      </c>
      <c r="S436">
        <v>3</v>
      </c>
      <c r="V436" t="str">
        <f>IF(LEFT(E436,3)="SLV","Harmony Romo", "Jerry Floyd")</f>
        <v>Harmony Romo</v>
      </c>
      <c r="AD436">
        <v>300</v>
      </c>
      <c r="AE436">
        <v>77</v>
      </c>
      <c r="AF436" t="s">
        <v>65</v>
      </c>
      <c r="AK436">
        <v>8483903000</v>
      </c>
      <c r="AN436">
        <v>26.36</v>
      </c>
      <c r="AO436">
        <v>21.61</v>
      </c>
      <c r="AQ436">
        <v>25.1</v>
      </c>
      <c r="AR436">
        <v>20.58</v>
      </c>
    </row>
    <row r="437" spans="1:44">
      <c r="A437" t="s">
        <v>54</v>
      </c>
      <c r="B437">
        <v>304047</v>
      </c>
      <c r="C437">
        <v>304047</v>
      </c>
      <c r="D437" t="s">
        <v>69</v>
      </c>
      <c r="E437" t="s">
        <v>1486</v>
      </c>
      <c r="F437" s="1">
        <v>7.71</v>
      </c>
      <c r="H437" s="1">
        <v>6.7</v>
      </c>
      <c r="K437" t="s">
        <v>57</v>
      </c>
      <c r="L437">
        <v>0.26300000000000001</v>
      </c>
      <c r="P437" t="s">
        <v>58</v>
      </c>
      <c r="Q437">
        <v>3</v>
      </c>
      <c r="R437" s="42">
        <v>42676</v>
      </c>
      <c r="S437">
        <v>3</v>
      </c>
      <c r="V437" t="str">
        <f>IF(LEFT(E437,3)="SLV","Harmony Romo", "Jerry Floyd")</f>
        <v>Jerry Floyd</v>
      </c>
      <c r="AF437" t="s">
        <v>81</v>
      </c>
      <c r="AK437">
        <v>8413919080</v>
      </c>
      <c r="AN437">
        <v>40.950000000000003</v>
      </c>
      <c r="AO437">
        <v>32.76</v>
      </c>
      <c r="AP437">
        <v>38485</v>
      </c>
      <c r="AQ437">
        <v>39</v>
      </c>
      <c r="AR437">
        <v>31.2</v>
      </c>
    </row>
    <row r="438" spans="1:44">
      <c r="A438" t="s">
        <v>54</v>
      </c>
      <c r="B438">
        <v>304359</v>
      </c>
      <c r="C438">
        <v>304359</v>
      </c>
      <c r="D438" t="s">
        <v>69</v>
      </c>
      <c r="E438" t="s">
        <v>1487</v>
      </c>
      <c r="F438" s="1">
        <v>84.16</v>
      </c>
      <c r="H438" s="1">
        <v>73.180000000000007</v>
      </c>
      <c r="K438" t="s">
        <v>57</v>
      </c>
      <c r="L438">
        <v>2.69</v>
      </c>
      <c r="P438" t="s">
        <v>58</v>
      </c>
      <c r="Q438">
        <v>3</v>
      </c>
      <c r="R438" s="42">
        <v>42676</v>
      </c>
      <c r="S438">
        <v>3</v>
      </c>
      <c r="U438">
        <v>8.73</v>
      </c>
      <c r="V438" t="str">
        <f>IF(LEFT(E438,3)="SLV","Harmony Romo", "Jerry Floyd")</f>
        <v>Jerry Floyd</v>
      </c>
      <c r="X438" t="s">
        <v>1488</v>
      </c>
      <c r="Y438" t="s">
        <v>1489</v>
      </c>
      <c r="Z438">
        <v>15</v>
      </c>
      <c r="AA438" t="s">
        <v>1490</v>
      </c>
      <c r="AB438">
        <v>53.46</v>
      </c>
      <c r="AC438" t="s">
        <v>121</v>
      </c>
      <c r="AD438">
        <v>25</v>
      </c>
      <c r="AE438">
        <v>7</v>
      </c>
      <c r="AF438" t="s">
        <v>65</v>
      </c>
      <c r="AK438">
        <v>8413919080</v>
      </c>
      <c r="AN438">
        <v>15.12</v>
      </c>
      <c r="AO438">
        <v>12.08</v>
      </c>
      <c r="AP438">
        <v>38485</v>
      </c>
      <c r="AQ438">
        <v>14.4</v>
      </c>
      <c r="AR438">
        <v>11.5</v>
      </c>
    </row>
    <row r="439" spans="1:44">
      <c r="A439" t="s">
        <v>54</v>
      </c>
      <c r="B439">
        <v>304361</v>
      </c>
      <c r="C439">
        <v>304361</v>
      </c>
      <c r="D439" t="s">
        <v>55</v>
      </c>
      <c r="E439" t="s">
        <v>1491</v>
      </c>
      <c r="F439" s="1">
        <v>137.34</v>
      </c>
      <c r="H439" s="1">
        <v>119.43</v>
      </c>
      <c r="K439" t="s">
        <v>57</v>
      </c>
      <c r="L439">
        <v>12.45</v>
      </c>
      <c r="P439" t="s">
        <v>58</v>
      </c>
      <c r="Q439">
        <v>3</v>
      </c>
      <c r="R439" s="42">
        <v>42676</v>
      </c>
      <c r="S439">
        <v>3</v>
      </c>
      <c r="U439">
        <v>12.5</v>
      </c>
      <c r="V439" t="str">
        <f>IF(LEFT(E439,3)="SLV","Harmony Romo", "Jerry Floyd")</f>
        <v>Jerry Floyd</v>
      </c>
      <c r="X439" t="s">
        <v>1492</v>
      </c>
      <c r="Y439" t="s">
        <v>1493</v>
      </c>
      <c r="Z439">
        <v>30</v>
      </c>
      <c r="AA439" t="s">
        <v>1494</v>
      </c>
      <c r="AB439">
        <v>53.46</v>
      </c>
      <c r="AC439" t="s">
        <v>121</v>
      </c>
      <c r="AD439">
        <v>25</v>
      </c>
      <c r="AE439">
        <v>7</v>
      </c>
      <c r="AF439" t="s">
        <v>65</v>
      </c>
      <c r="AK439">
        <v>8413919080</v>
      </c>
      <c r="AN439">
        <v>21.03</v>
      </c>
      <c r="AO439">
        <v>16.82</v>
      </c>
      <c r="AP439">
        <v>39904</v>
      </c>
      <c r="AQ439">
        <v>23.11</v>
      </c>
      <c r="AR439">
        <v>18.62</v>
      </c>
    </row>
    <row r="440" spans="1:44">
      <c r="A440" t="s">
        <v>54</v>
      </c>
      <c r="B440">
        <v>313145</v>
      </c>
      <c r="C440">
        <v>313145</v>
      </c>
      <c r="D440" t="s">
        <v>69</v>
      </c>
      <c r="E440" t="s">
        <v>1495</v>
      </c>
      <c r="F440" s="1">
        <v>26.85</v>
      </c>
      <c r="H440" s="1">
        <v>23.35</v>
      </c>
      <c r="K440" t="s">
        <v>57</v>
      </c>
      <c r="L440">
        <v>1.645</v>
      </c>
      <c r="P440" t="s">
        <v>58</v>
      </c>
      <c r="Q440">
        <v>3</v>
      </c>
      <c r="R440" s="42">
        <v>42676</v>
      </c>
      <c r="S440">
        <v>3</v>
      </c>
      <c r="V440" t="s">
        <v>60</v>
      </c>
      <c r="AD440">
        <v>300</v>
      </c>
      <c r="AE440">
        <v>112</v>
      </c>
      <c r="AF440" t="s">
        <v>65</v>
      </c>
      <c r="AK440">
        <v>8413919080</v>
      </c>
      <c r="AN440">
        <v>1.44</v>
      </c>
      <c r="AO440">
        <v>1.1599999999999999</v>
      </c>
      <c r="AP440">
        <v>38581</v>
      </c>
      <c r="AQ440">
        <v>1.37</v>
      </c>
      <c r="AR440">
        <v>1.1000000000000001</v>
      </c>
    </row>
    <row r="441" spans="1:44">
      <c r="A441" t="s">
        <v>54</v>
      </c>
      <c r="B441">
        <v>314243</v>
      </c>
      <c r="C441">
        <v>314243</v>
      </c>
      <c r="D441" t="s">
        <v>121</v>
      </c>
      <c r="E441" t="s">
        <v>1496</v>
      </c>
      <c r="F441" s="1">
        <v>32.99</v>
      </c>
      <c r="H441" s="1">
        <v>28.69</v>
      </c>
      <c r="K441" t="s">
        <v>57</v>
      </c>
      <c r="L441">
        <v>3.06</v>
      </c>
      <c r="P441" t="s">
        <v>58</v>
      </c>
      <c r="Q441">
        <v>3</v>
      </c>
      <c r="R441" s="42">
        <v>42676</v>
      </c>
      <c r="S441">
        <v>3</v>
      </c>
      <c r="V441" t="s">
        <v>60</v>
      </c>
      <c r="AD441">
        <v>500</v>
      </c>
      <c r="AE441">
        <v>105</v>
      </c>
      <c r="AF441" t="s">
        <v>65</v>
      </c>
      <c r="AK441">
        <v>8413919080</v>
      </c>
      <c r="AN441">
        <v>1.7</v>
      </c>
      <c r="AO441">
        <v>1.37</v>
      </c>
      <c r="AP441">
        <v>38581</v>
      </c>
      <c r="AQ441">
        <v>1.62</v>
      </c>
      <c r="AR441">
        <v>1.3</v>
      </c>
    </row>
    <row r="442" spans="1:44">
      <c r="A442" t="s">
        <v>54</v>
      </c>
      <c r="B442">
        <v>314549</v>
      </c>
      <c r="C442">
        <v>314549</v>
      </c>
      <c r="D442" t="s">
        <v>64</v>
      </c>
      <c r="E442" t="s">
        <v>1497</v>
      </c>
      <c r="F442" s="1">
        <v>16.3</v>
      </c>
      <c r="H442" s="1">
        <v>14.17</v>
      </c>
      <c r="K442" t="s">
        <v>57</v>
      </c>
      <c r="L442">
        <v>1.46</v>
      </c>
      <c r="P442" t="s">
        <v>58</v>
      </c>
      <c r="Q442">
        <v>3</v>
      </c>
      <c r="R442" s="42">
        <v>42676</v>
      </c>
      <c r="S442">
        <v>3</v>
      </c>
      <c r="V442" t="s">
        <v>60</v>
      </c>
      <c r="AD442">
        <v>1000</v>
      </c>
      <c r="AE442">
        <v>105</v>
      </c>
      <c r="AF442" t="s">
        <v>65</v>
      </c>
      <c r="AK442">
        <v>8413919080</v>
      </c>
      <c r="AN442">
        <v>1.18</v>
      </c>
      <c r="AO442">
        <v>0.95</v>
      </c>
      <c r="AP442">
        <v>38581</v>
      </c>
      <c r="AQ442">
        <v>1.1200000000000001</v>
      </c>
      <c r="AR442">
        <v>0.9</v>
      </c>
    </row>
    <row r="443" spans="1:44">
      <c r="A443" t="s">
        <v>54</v>
      </c>
      <c r="B443" t="s">
        <v>1498</v>
      </c>
      <c r="C443" t="s">
        <v>1498</v>
      </c>
      <c r="D443" t="s">
        <v>55</v>
      </c>
      <c r="E443" t="s">
        <v>1499</v>
      </c>
      <c r="F443" s="1">
        <v>4.57</v>
      </c>
      <c r="H443" s="1">
        <v>3.97</v>
      </c>
      <c r="K443" t="s">
        <v>57</v>
      </c>
      <c r="L443">
        <v>0.26</v>
      </c>
      <c r="O443">
        <f>IF(L443&lt;0,ROUND(I443+3.46*ABS(L443),2),H443)</f>
        <v>3.97</v>
      </c>
      <c r="P443" t="s">
        <v>58</v>
      </c>
      <c r="Q443">
        <v>3</v>
      </c>
      <c r="R443" s="42">
        <v>42879</v>
      </c>
      <c r="S443">
        <v>3</v>
      </c>
      <c r="V443" t="str">
        <f>IF(LEFT(E443,3)="SLV","Harmony Romo", "Jerry Floyd")</f>
        <v>Jerry Floyd</v>
      </c>
      <c r="X443" t="s">
        <v>1500</v>
      </c>
      <c r="Y443" t="s">
        <v>1501</v>
      </c>
      <c r="Z443">
        <v>1</v>
      </c>
      <c r="AA443" t="s">
        <v>1502</v>
      </c>
      <c r="AB443">
        <v>1</v>
      </c>
      <c r="AC443" t="s">
        <v>80</v>
      </c>
      <c r="AD443">
        <v>3000</v>
      </c>
      <c r="AE443">
        <v>70</v>
      </c>
      <c r="AF443" t="s">
        <v>81</v>
      </c>
      <c r="AK443">
        <v>8413919080</v>
      </c>
      <c r="AN443">
        <v>64.290000000000006</v>
      </c>
      <c r="AO443">
        <v>53.13</v>
      </c>
      <c r="AP443">
        <v>39577</v>
      </c>
    </row>
    <row r="444" spans="1:44">
      <c r="A444" t="s">
        <v>54</v>
      </c>
      <c r="B444" t="s">
        <v>1503</v>
      </c>
      <c r="C444">
        <v>105115697</v>
      </c>
      <c r="D444" t="s">
        <v>67</v>
      </c>
      <c r="E444" t="s">
        <v>1504</v>
      </c>
      <c r="F444" s="1">
        <v>3.19</v>
      </c>
      <c r="H444" s="1">
        <v>2.77</v>
      </c>
      <c r="K444" t="s">
        <v>57</v>
      </c>
      <c r="L444">
        <v>0.18</v>
      </c>
      <c r="P444" t="s">
        <v>58</v>
      </c>
      <c r="R444" s="42">
        <v>40276</v>
      </c>
      <c r="S444">
        <v>3</v>
      </c>
      <c r="V444" t="s">
        <v>60</v>
      </c>
      <c r="AF444" t="s">
        <v>81</v>
      </c>
      <c r="AK444">
        <v>8413919080</v>
      </c>
      <c r="AN444">
        <v>1.45</v>
      </c>
      <c r="AO444">
        <v>1.1599999999999999</v>
      </c>
      <c r="AP444">
        <v>39010</v>
      </c>
      <c r="AQ444">
        <v>1.38</v>
      </c>
      <c r="AR444">
        <v>1.1000000000000001</v>
      </c>
    </row>
    <row r="445" spans="1:44">
      <c r="A445" t="s">
        <v>54</v>
      </c>
      <c r="B445" t="s">
        <v>1505</v>
      </c>
      <c r="C445" t="s">
        <v>1506</v>
      </c>
      <c r="D445" t="s">
        <v>110</v>
      </c>
      <c r="E445" t="s">
        <v>1507</v>
      </c>
      <c r="F445" s="1">
        <v>5</v>
      </c>
      <c r="H445" s="1">
        <v>4.3499999999999996</v>
      </c>
      <c r="K445" t="s">
        <v>57</v>
      </c>
      <c r="L445">
        <v>0.17</v>
      </c>
      <c r="P445" t="s">
        <v>58</v>
      </c>
      <c r="Q445">
        <v>3</v>
      </c>
      <c r="R445" s="42">
        <v>42676</v>
      </c>
      <c r="S445">
        <v>3</v>
      </c>
      <c r="V445" t="s">
        <v>60</v>
      </c>
      <c r="AF445" t="s">
        <v>81</v>
      </c>
      <c r="AK445">
        <v>8413919080</v>
      </c>
      <c r="AN445">
        <v>13.63</v>
      </c>
      <c r="AO445">
        <v>9.24</v>
      </c>
      <c r="AQ445">
        <v>12.98</v>
      </c>
      <c r="AR445">
        <v>8.8000000000000007</v>
      </c>
    </row>
    <row r="446" spans="1:44">
      <c r="A446" t="s">
        <v>54</v>
      </c>
      <c r="B446" t="s">
        <v>1508</v>
      </c>
      <c r="D446" t="s">
        <v>121</v>
      </c>
      <c r="E446" t="s">
        <v>1509</v>
      </c>
      <c r="F446" s="1">
        <v>7.41</v>
      </c>
      <c r="H446" s="1">
        <v>6.44</v>
      </c>
      <c r="K446" t="s">
        <v>57</v>
      </c>
      <c r="L446">
        <v>0.08</v>
      </c>
      <c r="O446">
        <f>IF(L446&lt;0,ROUND(I446+3.46*ABS(L446),2),H446)</f>
        <v>6.44</v>
      </c>
      <c r="P446" t="s">
        <v>58</v>
      </c>
      <c r="Q446">
        <v>3</v>
      </c>
      <c r="S446">
        <v>3</v>
      </c>
      <c r="U446" t="s">
        <v>437</v>
      </c>
      <c r="V446" t="s">
        <v>87</v>
      </c>
      <c r="X446" t="s">
        <v>1510</v>
      </c>
      <c r="Y446" t="s">
        <v>1511</v>
      </c>
      <c r="Z446">
        <v>1.35</v>
      </c>
      <c r="AA446" t="s">
        <v>1512</v>
      </c>
      <c r="AB446">
        <v>1</v>
      </c>
      <c r="AC446" t="s">
        <v>64</v>
      </c>
      <c r="AD446">
        <v>500</v>
      </c>
      <c r="AE446">
        <v>105</v>
      </c>
      <c r="AF446" t="s">
        <v>65</v>
      </c>
      <c r="AK446">
        <v>8421990080</v>
      </c>
      <c r="AN446">
        <v>5.78</v>
      </c>
      <c r="AO446">
        <v>4.62</v>
      </c>
      <c r="AP446">
        <v>38803</v>
      </c>
      <c r="AQ446">
        <v>5.5</v>
      </c>
      <c r="AR446">
        <v>4.4000000000000004</v>
      </c>
    </row>
    <row r="447" spans="1:44">
      <c r="A447" t="s">
        <v>54</v>
      </c>
      <c r="B447" t="s">
        <v>1513</v>
      </c>
      <c r="C447">
        <v>815</v>
      </c>
      <c r="D447" t="s">
        <v>96</v>
      </c>
      <c r="E447" t="s">
        <v>362</v>
      </c>
      <c r="F447" s="1">
        <v>19.5</v>
      </c>
      <c r="H447" s="1">
        <v>16.96</v>
      </c>
      <c r="K447" t="s">
        <v>57</v>
      </c>
      <c r="L447">
        <v>1.2749999999999999</v>
      </c>
      <c r="O447">
        <f>IF(L447&lt;0,ROUND(I447+3.46*ABS(L447),2),H447)</f>
        <v>16.96</v>
      </c>
      <c r="P447" t="s">
        <v>58</v>
      </c>
      <c r="Q447">
        <v>3</v>
      </c>
      <c r="S447">
        <v>3</v>
      </c>
      <c r="U447">
        <v>2.2850000000000001</v>
      </c>
      <c r="V447" t="str">
        <f>IF(LEFT(E447,3)="SLV","Harmony Romo", "Jerry Floyd")</f>
        <v>Jerry Floyd</v>
      </c>
      <c r="X447" t="s">
        <v>1514</v>
      </c>
      <c r="Y447" t="s">
        <v>265</v>
      </c>
      <c r="AD447">
        <v>300</v>
      </c>
      <c r="AE447">
        <v>84</v>
      </c>
      <c r="AF447" t="s">
        <v>65</v>
      </c>
      <c r="AK447">
        <v>8413919080</v>
      </c>
      <c r="AN447">
        <v>4.8600000000000003</v>
      </c>
      <c r="AO447">
        <v>3.89</v>
      </c>
      <c r="AP447">
        <v>38803</v>
      </c>
      <c r="AQ447">
        <v>4.63</v>
      </c>
      <c r="AR447">
        <v>3.7</v>
      </c>
    </row>
    <row r="448" spans="1:44">
      <c r="A448" t="s">
        <v>54</v>
      </c>
      <c r="B448">
        <v>53139</v>
      </c>
      <c r="C448">
        <v>53139</v>
      </c>
      <c r="D448" t="s">
        <v>454</v>
      </c>
      <c r="E448" t="s">
        <v>1515</v>
      </c>
      <c r="F448" s="1">
        <v>564.08000000000004</v>
      </c>
      <c r="H448" s="1">
        <v>490.5</v>
      </c>
      <c r="K448" t="s">
        <v>490</v>
      </c>
      <c r="L448">
        <v>25.55</v>
      </c>
      <c r="P448" t="s">
        <v>58</v>
      </c>
      <c r="Q448">
        <v>4</v>
      </c>
      <c r="R448" s="42">
        <v>40707</v>
      </c>
      <c r="S448">
        <v>3</v>
      </c>
      <c r="U448">
        <v>33.5</v>
      </c>
      <c r="V448" t="str">
        <f>IF(LEFT(E448,3)="SLV","Harmony Romo", "Jerry Floyd")</f>
        <v>Jerry Floyd</v>
      </c>
      <c r="X448" t="s">
        <v>1516</v>
      </c>
      <c r="Y448" t="s">
        <v>1517</v>
      </c>
      <c r="Z448">
        <v>30</v>
      </c>
      <c r="AA448" t="s">
        <v>1518</v>
      </c>
      <c r="AB448">
        <v>53.46</v>
      </c>
      <c r="AC448" t="s">
        <v>121</v>
      </c>
      <c r="AD448">
        <v>25</v>
      </c>
      <c r="AE448">
        <v>126</v>
      </c>
      <c r="AF448" t="s">
        <v>65</v>
      </c>
      <c r="AK448">
        <v>8413919080</v>
      </c>
      <c r="AN448">
        <v>4.7</v>
      </c>
      <c r="AO448">
        <v>3.78</v>
      </c>
      <c r="AP448">
        <v>38581</v>
      </c>
      <c r="AQ448">
        <v>4.4800000000000004</v>
      </c>
      <c r="AR448">
        <v>3.6</v>
      </c>
    </row>
    <row r="449" spans="1:44">
      <c r="A449" t="s">
        <v>54</v>
      </c>
      <c r="B449">
        <v>60878</v>
      </c>
      <c r="C449">
        <v>60878</v>
      </c>
      <c r="D449" t="s">
        <v>121</v>
      </c>
      <c r="E449" t="s">
        <v>1519</v>
      </c>
      <c r="F449" s="1">
        <v>117.39</v>
      </c>
      <c r="H449" s="1">
        <v>102.08</v>
      </c>
      <c r="K449" t="s">
        <v>490</v>
      </c>
      <c r="L449">
        <v>3.2</v>
      </c>
      <c r="P449" t="s">
        <v>58</v>
      </c>
      <c r="Q449">
        <v>4</v>
      </c>
      <c r="R449" s="42">
        <v>42879</v>
      </c>
      <c r="S449">
        <v>3</v>
      </c>
      <c r="U449">
        <v>6.48</v>
      </c>
      <c r="V449" t="str">
        <f>IF(LEFT(E449,3)="SLV","Harmony Romo", "Jerry Floyd")</f>
        <v>Jerry Floyd</v>
      </c>
      <c r="X449" t="s">
        <v>1520</v>
      </c>
      <c r="Y449" t="s">
        <v>1521</v>
      </c>
      <c r="Z449">
        <v>20</v>
      </c>
      <c r="AA449" t="s">
        <v>1522</v>
      </c>
      <c r="AB449">
        <v>20</v>
      </c>
      <c r="AC449" t="s">
        <v>69</v>
      </c>
      <c r="AD449">
        <v>100</v>
      </c>
      <c r="AE449">
        <v>126</v>
      </c>
      <c r="AF449" t="s">
        <v>65</v>
      </c>
      <c r="AK449">
        <v>8413919080</v>
      </c>
      <c r="AN449">
        <v>18.37</v>
      </c>
      <c r="AO449">
        <v>15.43</v>
      </c>
      <c r="AP449">
        <v>38845</v>
      </c>
      <c r="AQ449">
        <v>14.7</v>
      </c>
      <c r="AR449">
        <v>11.76</v>
      </c>
    </row>
    <row r="450" spans="1:44">
      <c r="A450" t="s">
        <v>54</v>
      </c>
      <c r="B450" t="s">
        <v>1523</v>
      </c>
      <c r="C450" t="s">
        <v>1524</v>
      </c>
      <c r="D450" t="s">
        <v>69</v>
      </c>
      <c r="E450" t="s">
        <v>516</v>
      </c>
      <c r="F450" s="1">
        <v>552.25</v>
      </c>
      <c r="H450" s="1">
        <v>480.22</v>
      </c>
      <c r="K450" t="s">
        <v>490</v>
      </c>
      <c r="L450">
        <v>23.1</v>
      </c>
      <c r="P450" t="s">
        <v>58</v>
      </c>
      <c r="Q450">
        <v>4</v>
      </c>
      <c r="R450" s="42">
        <v>42879</v>
      </c>
      <c r="S450">
        <v>3</v>
      </c>
      <c r="U450">
        <v>26.5</v>
      </c>
      <c r="V450" t="str">
        <f>IF(LEFT(E450,3)="SLV","Harmony Romo", "Jerry Floyd")</f>
        <v>Jerry Floyd</v>
      </c>
      <c r="X450" t="s">
        <v>1525</v>
      </c>
      <c r="Y450" t="s">
        <v>1526</v>
      </c>
      <c r="AD450">
        <v>100</v>
      </c>
      <c r="AE450">
        <v>7</v>
      </c>
      <c r="AF450" t="s">
        <v>65</v>
      </c>
      <c r="AK450">
        <v>8413919080</v>
      </c>
      <c r="AN450">
        <v>4.43</v>
      </c>
      <c r="AO450">
        <v>3.54</v>
      </c>
      <c r="AP450">
        <v>39904</v>
      </c>
      <c r="AQ450">
        <v>4.9000000000000004</v>
      </c>
      <c r="AR450">
        <v>3.92</v>
      </c>
    </row>
    <row r="451" spans="1:44">
      <c r="A451" t="s">
        <v>54</v>
      </c>
      <c r="B451">
        <v>306026</v>
      </c>
      <c r="C451">
        <v>306026</v>
      </c>
      <c r="D451" t="s">
        <v>64</v>
      </c>
      <c r="E451" t="s">
        <v>1527</v>
      </c>
      <c r="F451" s="1">
        <v>41.61</v>
      </c>
      <c r="H451" s="1">
        <v>36.18</v>
      </c>
      <c r="K451" t="s">
        <v>1055</v>
      </c>
      <c r="L451">
        <v>2</v>
      </c>
      <c r="P451" t="s">
        <v>58</v>
      </c>
      <c r="Q451">
        <v>4</v>
      </c>
      <c r="R451" s="42">
        <v>40815</v>
      </c>
      <c r="S451">
        <v>3</v>
      </c>
      <c r="U451">
        <v>2</v>
      </c>
      <c r="V451" t="str">
        <f>IF(LEFT(E451,3)="SLV","Harmony Romo", "Jerry Floyd")</f>
        <v>Jerry Floyd</v>
      </c>
      <c r="X451" t="s">
        <v>1528</v>
      </c>
      <c r="Y451" t="s">
        <v>1529</v>
      </c>
      <c r="Z451">
        <v>6</v>
      </c>
      <c r="AA451" t="s">
        <v>1530</v>
      </c>
      <c r="AB451">
        <v>1</v>
      </c>
      <c r="AC451" t="s">
        <v>64</v>
      </c>
      <c r="AD451">
        <v>50</v>
      </c>
      <c r="AE451">
        <v>5</v>
      </c>
      <c r="AF451" t="s">
        <v>65</v>
      </c>
      <c r="AK451">
        <v>8413919080</v>
      </c>
      <c r="AN451">
        <v>1.7</v>
      </c>
      <c r="AO451">
        <v>1.37</v>
      </c>
      <c r="AP451">
        <v>38581</v>
      </c>
      <c r="AQ451">
        <v>1.62</v>
      </c>
      <c r="AR451">
        <v>1.3</v>
      </c>
    </row>
    <row r="452" spans="1:44">
      <c r="A452" t="s">
        <v>54</v>
      </c>
      <c r="B452">
        <v>309044</v>
      </c>
      <c r="C452">
        <v>309044</v>
      </c>
      <c r="D452" t="s">
        <v>64</v>
      </c>
      <c r="E452" t="s">
        <v>1531</v>
      </c>
      <c r="F452" s="1">
        <v>21.51</v>
      </c>
      <c r="H452" s="1">
        <v>18.7</v>
      </c>
      <c r="K452" t="s">
        <v>1532</v>
      </c>
      <c r="L452">
        <v>1.35</v>
      </c>
      <c r="P452" t="s">
        <v>58</v>
      </c>
      <c r="Q452">
        <v>4</v>
      </c>
      <c r="R452" s="42">
        <v>39577</v>
      </c>
      <c r="S452">
        <v>3</v>
      </c>
      <c r="V452" t="s">
        <v>60</v>
      </c>
      <c r="AF452" t="s">
        <v>65</v>
      </c>
      <c r="AK452">
        <v>8413919080</v>
      </c>
      <c r="AN452">
        <v>1.7</v>
      </c>
      <c r="AO452">
        <v>1.37</v>
      </c>
      <c r="AP452">
        <v>38581</v>
      </c>
      <c r="AQ452">
        <v>1.62</v>
      </c>
      <c r="AR452">
        <v>1.3</v>
      </c>
    </row>
    <row r="453" spans="1:44">
      <c r="A453" t="s">
        <v>54</v>
      </c>
      <c r="B453">
        <v>35589</v>
      </c>
      <c r="C453">
        <v>35589</v>
      </c>
      <c r="D453" t="s">
        <v>96</v>
      </c>
      <c r="E453" t="s">
        <v>1533</v>
      </c>
      <c r="F453" s="1">
        <v>5.24</v>
      </c>
      <c r="H453" s="1">
        <v>4.5599999999999996</v>
      </c>
      <c r="K453" t="s">
        <v>191</v>
      </c>
      <c r="L453">
        <v>0.93500000000000005</v>
      </c>
      <c r="P453" t="s">
        <v>58</v>
      </c>
      <c r="Q453">
        <v>4</v>
      </c>
      <c r="R453" s="42">
        <v>42879</v>
      </c>
      <c r="S453">
        <v>3</v>
      </c>
      <c r="U453" t="s">
        <v>1534</v>
      </c>
      <c r="V453" t="s">
        <v>87</v>
      </c>
      <c r="X453" t="s">
        <v>1535</v>
      </c>
      <c r="Y453" t="s">
        <v>1536</v>
      </c>
      <c r="Z453">
        <v>3</v>
      </c>
      <c r="AA453" t="s">
        <v>1537</v>
      </c>
      <c r="AB453">
        <v>1.4</v>
      </c>
      <c r="AC453" t="s">
        <v>64</v>
      </c>
      <c r="AD453">
        <v>100</v>
      </c>
      <c r="AE453">
        <v>70</v>
      </c>
      <c r="AF453" t="s">
        <v>81</v>
      </c>
      <c r="AK453">
        <v>7325995000</v>
      </c>
      <c r="AN453">
        <v>2.1</v>
      </c>
      <c r="AO453">
        <v>1.68</v>
      </c>
      <c r="AP453">
        <v>38954</v>
      </c>
      <c r="AQ453">
        <v>2</v>
      </c>
      <c r="AR453">
        <v>1.6</v>
      </c>
    </row>
    <row r="454" spans="1:44">
      <c r="A454" t="s">
        <v>54</v>
      </c>
      <c r="B454" t="s">
        <v>1538</v>
      </c>
      <c r="C454">
        <v>2167</v>
      </c>
      <c r="D454" t="s">
        <v>55</v>
      </c>
      <c r="E454" t="s">
        <v>695</v>
      </c>
      <c r="F454" s="1">
        <v>8.8000000000000007</v>
      </c>
      <c r="H454" s="1">
        <v>7.65</v>
      </c>
      <c r="K454" t="s">
        <v>191</v>
      </c>
      <c r="L454">
        <v>2.25</v>
      </c>
      <c r="P454" t="s">
        <v>58</v>
      </c>
      <c r="Q454">
        <v>4</v>
      </c>
      <c r="R454" s="42">
        <v>40707</v>
      </c>
      <c r="S454">
        <v>3</v>
      </c>
      <c r="U454" t="s">
        <v>1539</v>
      </c>
      <c r="V454" t="str">
        <f>IF(LEFT(E454,3)="SLV","Harmony Romo", "Jerry Floyd")</f>
        <v>Jerry Floyd</v>
      </c>
      <c r="X454" t="s">
        <v>1540</v>
      </c>
      <c r="Y454" t="s">
        <v>1541</v>
      </c>
      <c r="Z454">
        <v>3.5</v>
      </c>
      <c r="AA454" t="s">
        <v>1542</v>
      </c>
      <c r="AB454">
        <v>2.2000000000000002</v>
      </c>
      <c r="AC454" t="s">
        <v>64</v>
      </c>
      <c r="AD454">
        <v>200</v>
      </c>
      <c r="AE454">
        <v>70</v>
      </c>
      <c r="AF454" t="s">
        <v>81</v>
      </c>
      <c r="AK454">
        <v>7325995000</v>
      </c>
      <c r="AN454">
        <v>20.78</v>
      </c>
      <c r="AO454">
        <v>18.350000000000001</v>
      </c>
      <c r="AQ454">
        <v>13.79</v>
      </c>
      <c r="AR454">
        <v>11.36</v>
      </c>
    </row>
    <row r="455" spans="1:44">
      <c r="A455" t="s">
        <v>54</v>
      </c>
      <c r="B455" t="s">
        <v>1543</v>
      </c>
      <c r="C455" t="s">
        <v>510</v>
      </c>
      <c r="D455" t="s">
        <v>69</v>
      </c>
      <c r="E455" t="s">
        <v>203</v>
      </c>
      <c r="F455" s="1">
        <v>2.0099999999999998</v>
      </c>
      <c r="H455" s="1">
        <v>1.75</v>
      </c>
      <c r="K455" t="s">
        <v>57</v>
      </c>
      <c r="L455">
        <v>0.02</v>
      </c>
      <c r="P455" t="s">
        <v>58</v>
      </c>
      <c r="Q455">
        <v>3</v>
      </c>
      <c r="R455" s="42">
        <v>42879</v>
      </c>
      <c r="S455">
        <v>3</v>
      </c>
      <c r="V455" t="s">
        <v>186</v>
      </c>
      <c r="AD455">
        <v>1000</v>
      </c>
      <c r="AE455">
        <v>77</v>
      </c>
      <c r="AF455" t="s">
        <v>65</v>
      </c>
    </row>
    <row r="456" spans="1:44">
      <c r="A456" t="s">
        <v>54</v>
      </c>
      <c r="B456" t="s">
        <v>1544</v>
      </c>
      <c r="C456" t="s">
        <v>1545</v>
      </c>
      <c r="D456" t="s">
        <v>64</v>
      </c>
      <c r="E456" t="s">
        <v>1546</v>
      </c>
      <c r="F456" s="1">
        <v>34.520000000000003</v>
      </c>
      <c r="H456" s="1">
        <v>30.02</v>
      </c>
      <c r="K456" t="s">
        <v>57</v>
      </c>
      <c r="L456">
        <v>2.5</v>
      </c>
      <c r="N456">
        <f>IF(L456&lt;0,ROUND(G456+3.46*ABS(L456),2),F456)</f>
        <v>34.520000000000003</v>
      </c>
      <c r="O456">
        <f t="shared" ref="O456:O461" si="26">IF(L456&lt;0,ROUND(I456+3.46*ABS(L456),2),H456)</f>
        <v>30.02</v>
      </c>
      <c r="P456" t="s">
        <v>58</v>
      </c>
      <c r="Q456">
        <v>3</v>
      </c>
      <c r="R456" s="42">
        <v>42879</v>
      </c>
      <c r="S456">
        <v>3</v>
      </c>
      <c r="U456">
        <v>3.85</v>
      </c>
      <c r="V456" t="str">
        <f>IF(LEFT(E456,3)="SLV","Harmony Romo", "Jerry Floyd")</f>
        <v>Jerry Floyd</v>
      </c>
      <c r="X456" t="s">
        <v>1547</v>
      </c>
      <c r="Y456" t="s">
        <v>1548</v>
      </c>
      <c r="Z456">
        <v>6</v>
      </c>
      <c r="AA456" t="s">
        <v>1549</v>
      </c>
      <c r="AB456">
        <v>10</v>
      </c>
      <c r="AC456" t="s">
        <v>64</v>
      </c>
      <c r="AD456">
        <v>50</v>
      </c>
      <c r="AE456">
        <v>6</v>
      </c>
      <c r="AF456" t="s">
        <v>65</v>
      </c>
      <c r="AN456">
        <v>13.79</v>
      </c>
      <c r="AO456">
        <v>11.36</v>
      </c>
      <c r="AQ456">
        <v>13.13</v>
      </c>
      <c r="AR456">
        <v>10.82</v>
      </c>
    </row>
    <row r="457" spans="1:44">
      <c r="A457" t="s">
        <v>54</v>
      </c>
      <c r="B457">
        <v>50436</v>
      </c>
      <c r="C457">
        <v>50436</v>
      </c>
      <c r="D457" t="s">
        <v>80</v>
      </c>
      <c r="E457" t="s">
        <v>1550</v>
      </c>
      <c r="F457" s="1">
        <v>7.68</v>
      </c>
      <c r="H457" s="1">
        <v>6.68</v>
      </c>
      <c r="K457" t="s">
        <v>57</v>
      </c>
      <c r="L457">
        <v>-0.4</v>
      </c>
      <c r="N457">
        <f>IF(L457&lt;0,ROUND(G457+3.46*ABS(L457),2),F457)</f>
        <v>1.38</v>
      </c>
      <c r="O457">
        <f t="shared" si="26"/>
        <v>1.38</v>
      </c>
      <c r="P457" t="s">
        <v>58</v>
      </c>
      <c r="Q457">
        <v>3</v>
      </c>
      <c r="S457">
        <v>3</v>
      </c>
      <c r="U457" t="s">
        <v>810</v>
      </c>
      <c r="V457" t="str">
        <f>IF(LEFT(E457,3)="SLV","Harmony Romo", "Jerry Floyd")</f>
        <v>Jerry Floyd</v>
      </c>
      <c r="X457" t="s">
        <v>1551</v>
      </c>
      <c r="Y457" t="s">
        <v>1552</v>
      </c>
      <c r="Z457">
        <v>2.5</v>
      </c>
      <c r="AA457" t="s">
        <v>1318</v>
      </c>
      <c r="AB457">
        <v>1</v>
      </c>
      <c r="AC457" t="s">
        <v>64</v>
      </c>
      <c r="AD457">
        <v>100</v>
      </c>
      <c r="AE457">
        <v>77</v>
      </c>
      <c r="AF457" t="s">
        <v>65</v>
      </c>
      <c r="AN457">
        <v>99.95</v>
      </c>
      <c r="AO457">
        <v>75</v>
      </c>
      <c r="AP457">
        <v>39904</v>
      </c>
      <c r="AQ457">
        <v>106.92</v>
      </c>
      <c r="AR457">
        <v>79.2</v>
      </c>
    </row>
    <row r="458" spans="1:44">
      <c r="A458" t="s">
        <v>54</v>
      </c>
      <c r="B458">
        <v>41947</v>
      </c>
      <c r="D458" t="s">
        <v>80</v>
      </c>
      <c r="E458" t="s">
        <v>203</v>
      </c>
      <c r="F458" s="1">
        <v>2.09</v>
      </c>
      <c r="H458" s="1">
        <v>1.82</v>
      </c>
      <c r="K458" t="s">
        <v>57</v>
      </c>
      <c r="L458">
        <v>9.5000000000000001E-2</v>
      </c>
      <c r="N458">
        <f>IF(L458&lt;0,ROUND(G458+3.46*ABS(L458),2),F458)</f>
        <v>2.09</v>
      </c>
      <c r="O458">
        <f t="shared" si="26"/>
        <v>1.82</v>
      </c>
      <c r="P458" t="s">
        <v>58</v>
      </c>
      <c r="Q458">
        <v>3</v>
      </c>
      <c r="R458" s="42">
        <v>42879</v>
      </c>
      <c r="S458">
        <v>3</v>
      </c>
      <c r="U458" t="s">
        <v>801</v>
      </c>
      <c r="V458" t="s">
        <v>186</v>
      </c>
      <c r="X458" t="s">
        <v>1553</v>
      </c>
      <c r="Y458" t="s">
        <v>205</v>
      </c>
      <c r="Z458">
        <v>1</v>
      </c>
      <c r="AA458" t="s">
        <v>1266</v>
      </c>
      <c r="AB458">
        <v>1</v>
      </c>
      <c r="AC458" t="s">
        <v>64</v>
      </c>
      <c r="AD458">
        <v>500</v>
      </c>
      <c r="AE458">
        <v>5</v>
      </c>
      <c r="AF458" t="s">
        <v>65</v>
      </c>
      <c r="AK458">
        <v>8483903000</v>
      </c>
      <c r="AM458">
        <v>0.95</v>
      </c>
      <c r="AN458">
        <v>1.22</v>
      </c>
      <c r="AO458">
        <v>0.95</v>
      </c>
      <c r="AP458">
        <v>39814</v>
      </c>
      <c r="AQ458">
        <v>1.24</v>
      </c>
      <c r="AR458">
        <v>0.94768000000000008</v>
      </c>
    </row>
    <row r="459" spans="1:44">
      <c r="A459" t="s">
        <v>54</v>
      </c>
      <c r="B459">
        <v>51961</v>
      </c>
      <c r="C459">
        <v>51961</v>
      </c>
      <c r="D459" t="s">
        <v>55</v>
      </c>
      <c r="E459" t="s">
        <v>1554</v>
      </c>
      <c r="F459" s="1">
        <v>14.34</v>
      </c>
      <c r="H459" s="1">
        <v>12.47</v>
      </c>
      <c r="K459" t="s">
        <v>57</v>
      </c>
      <c r="L459">
        <v>0.45</v>
      </c>
      <c r="N459">
        <f>IF(L459&lt;0,ROUND(G459+3.46*ABS(L459),2),F459)</f>
        <v>14.34</v>
      </c>
      <c r="O459">
        <f t="shared" si="26"/>
        <v>12.47</v>
      </c>
      <c r="P459" t="s">
        <v>58</v>
      </c>
      <c r="Q459">
        <v>3</v>
      </c>
      <c r="R459" s="42">
        <v>42879</v>
      </c>
      <c r="S459">
        <v>3</v>
      </c>
      <c r="U459" t="s">
        <v>1555</v>
      </c>
      <c r="V459" t="s">
        <v>60</v>
      </c>
      <c r="X459" t="s">
        <v>1556</v>
      </c>
      <c r="Y459" t="s">
        <v>1557</v>
      </c>
      <c r="Z459">
        <v>2.5</v>
      </c>
      <c r="AA459" t="s">
        <v>1558</v>
      </c>
      <c r="AB459">
        <v>1</v>
      </c>
      <c r="AC459" t="s">
        <v>64</v>
      </c>
      <c r="AD459">
        <v>300</v>
      </c>
      <c r="AE459">
        <v>5</v>
      </c>
      <c r="AF459" t="s">
        <v>65</v>
      </c>
      <c r="AK459">
        <v>8413919080</v>
      </c>
      <c r="AM459">
        <v>7.25</v>
      </c>
      <c r="AN459">
        <v>9.34</v>
      </c>
      <c r="AO459">
        <v>7.54</v>
      </c>
      <c r="AP459">
        <v>39814</v>
      </c>
      <c r="AQ459">
        <v>10.74</v>
      </c>
      <c r="AR459">
        <v>8.9084000000000003</v>
      </c>
    </row>
    <row r="460" spans="1:44">
      <c r="A460" t="s">
        <v>54</v>
      </c>
      <c r="B460">
        <v>61931</v>
      </c>
      <c r="C460">
        <v>61931</v>
      </c>
      <c r="D460" t="s">
        <v>69</v>
      </c>
      <c r="E460" t="s">
        <v>1559</v>
      </c>
      <c r="F460" s="1">
        <v>19.96</v>
      </c>
      <c r="H460" s="1">
        <v>17.36</v>
      </c>
      <c r="K460" t="s">
        <v>57</v>
      </c>
      <c r="L460">
        <v>1.0900000000000001</v>
      </c>
      <c r="O460">
        <f t="shared" si="26"/>
        <v>17.36</v>
      </c>
      <c r="P460" t="s">
        <v>58</v>
      </c>
      <c r="Q460">
        <v>3</v>
      </c>
      <c r="R460" s="42">
        <v>42879</v>
      </c>
      <c r="S460">
        <v>3</v>
      </c>
      <c r="U460" t="s">
        <v>239</v>
      </c>
      <c r="V460" t="str">
        <f>IF(LEFT(E460,3)="SLV","Harmony Romo", "Jerry Floyd")</f>
        <v>Jerry Floyd</v>
      </c>
      <c r="X460" t="s">
        <v>1560</v>
      </c>
      <c r="Y460" t="s">
        <v>1561</v>
      </c>
      <c r="Z460">
        <v>2.5</v>
      </c>
      <c r="AA460" t="s">
        <v>242</v>
      </c>
      <c r="AB460">
        <v>1</v>
      </c>
      <c r="AC460" t="s">
        <v>64</v>
      </c>
      <c r="AD460">
        <v>100</v>
      </c>
      <c r="AE460">
        <v>77</v>
      </c>
      <c r="AF460" t="s">
        <v>65</v>
      </c>
      <c r="AK460">
        <v>8413919080</v>
      </c>
      <c r="AN460">
        <v>2.27</v>
      </c>
      <c r="AO460">
        <v>1.85</v>
      </c>
      <c r="AP460">
        <v>38803</v>
      </c>
      <c r="AQ460">
        <v>2.1</v>
      </c>
      <c r="AR460">
        <v>1.68</v>
      </c>
    </row>
    <row r="461" spans="1:44">
      <c r="A461" t="s">
        <v>54</v>
      </c>
      <c r="B461">
        <v>62276</v>
      </c>
      <c r="C461">
        <v>62276</v>
      </c>
      <c r="D461" t="s">
        <v>64</v>
      </c>
      <c r="E461" t="s">
        <v>1562</v>
      </c>
      <c r="F461" s="1">
        <v>9.23</v>
      </c>
      <c r="H461" s="1">
        <v>8.0299999999999994</v>
      </c>
      <c r="K461" t="s">
        <v>57</v>
      </c>
      <c r="L461">
        <v>0.45</v>
      </c>
      <c r="O461">
        <f t="shared" si="26"/>
        <v>8.0299999999999994</v>
      </c>
      <c r="P461" t="s">
        <v>58</v>
      </c>
      <c r="Q461">
        <v>3</v>
      </c>
      <c r="R461" s="42">
        <v>42676</v>
      </c>
      <c r="S461">
        <v>3</v>
      </c>
      <c r="U461" t="s">
        <v>1563</v>
      </c>
      <c r="V461" t="str">
        <f>IF(LEFT(E461,3)="SLV","Harmony Romo", "Jerry Floyd")</f>
        <v>Jerry Floyd</v>
      </c>
      <c r="X461" t="s">
        <v>1564</v>
      </c>
      <c r="Y461" t="s">
        <v>1565</v>
      </c>
      <c r="Z461">
        <v>2.5</v>
      </c>
      <c r="AA461" t="s">
        <v>414</v>
      </c>
      <c r="AB461">
        <v>1</v>
      </c>
      <c r="AC461" t="s">
        <v>64</v>
      </c>
      <c r="AD461">
        <v>100</v>
      </c>
      <c r="AE461">
        <v>77</v>
      </c>
      <c r="AF461" t="s">
        <v>65</v>
      </c>
      <c r="AK461">
        <v>8413919080</v>
      </c>
      <c r="AN461">
        <v>46.56</v>
      </c>
      <c r="AO461">
        <v>39.4</v>
      </c>
      <c r="AP461">
        <v>38797</v>
      </c>
      <c r="AQ461">
        <v>35.83</v>
      </c>
      <c r="AR461">
        <v>28.67</v>
      </c>
    </row>
    <row r="462" spans="1:44">
      <c r="A462" t="s">
        <v>54</v>
      </c>
      <c r="B462">
        <v>302829</v>
      </c>
      <c r="C462">
        <v>302829</v>
      </c>
      <c r="D462" t="s">
        <v>80</v>
      </c>
      <c r="E462" t="s">
        <v>1566</v>
      </c>
      <c r="F462" s="1">
        <v>207.75</v>
      </c>
      <c r="H462" s="1">
        <v>180.65</v>
      </c>
      <c r="K462" t="s">
        <v>1055</v>
      </c>
      <c r="L462">
        <v>7.28</v>
      </c>
      <c r="P462" t="s">
        <v>58</v>
      </c>
      <c r="Q462">
        <v>4</v>
      </c>
      <c r="R462" s="42">
        <v>42879</v>
      </c>
      <c r="S462">
        <v>3</v>
      </c>
      <c r="T462" t="s">
        <v>1567</v>
      </c>
      <c r="U462" t="s">
        <v>158</v>
      </c>
      <c r="V462" t="str">
        <f>IF(LEFT(E462,3)="SLV","Harmony Romo", "Jerry Floyd")</f>
        <v>Jerry Floyd</v>
      </c>
      <c r="X462" t="s">
        <v>1568</v>
      </c>
      <c r="Y462" t="s">
        <v>1569</v>
      </c>
      <c r="Z462">
        <v>1</v>
      </c>
      <c r="AA462" t="s">
        <v>1570</v>
      </c>
      <c r="AB462">
        <v>10</v>
      </c>
      <c r="AC462" t="s">
        <v>121</v>
      </c>
      <c r="AD462">
        <v>25</v>
      </c>
      <c r="AE462">
        <v>140</v>
      </c>
      <c r="AF462" t="s">
        <v>65</v>
      </c>
      <c r="AK462">
        <v>8413919080</v>
      </c>
      <c r="AN462">
        <v>8.92</v>
      </c>
      <c r="AO462">
        <v>7.4</v>
      </c>
      <c r="AP462">
        <v>38797</v>
      </c>
      <c r="AQ462">
        <v>7.61</v>
      </c>
      <c r="AR462">
        <v>6.09</v>
      </c>
    </row>
    <row r="463" spans="1:44">
      <c r="A463" t="s">
        <v>54</v>
      </c>
      <c r="B463">
        <v>302367</v>
      </c>
      <c r="C463">
        <v>302292</v>
      </c>
      <c r="D463" t="s">
        <v>69</v>
      </c>
      <c r="E463" t="s">
        <v>954</v>
      </c>
      <c r="F463" s="1">
        <v>9.82</v>
      </c>
      <c r="H463" s="1">
        <v>8.5399999999999991</v>
      </c>
      <c r="K463" t="s">
        <v>276</v>
      </c>
      <c r="L463">
        <v>0.13500000000000001</v>
      </c>
      <c r="P463" t="s">
        <v>58</v>
      </c>
      <c r="Q463">
        <v>4</v>
      </c>
      <c r="R463" s="42">
        <v>42879</v>
      </c>
      <c r="S463">
        <v>2</v>
      </c>
      <c r="U463">
        <v>1.51</v>
      </c>
      <c r="V463" t="s">
        <v>186</v>
      </c>
      <c r="X463" t="s">
        <v>1571</v>
      </c>
      <c r="Y463" t="s">
        <v>1160</v>
      </c>
      <c r="Z463">
        <v>2.5</v>
      </c>
      <c r="AA463" t="s">
        <v>1161</v>
      </c>
      <c r="AB463">
        <v>1</v>
      </c>
      <c r="AC463" t="s">
        <v>64</v>
      </c>
      <c r="AD463">
        <v>100</v>
      </c>
      <c r="AE463">
        <v>105</v>
      </c>
      <c r="AF463" t="s">
        <v>65</v>
      </c>
      <c r="AK463">
        <v>8413919080</v>
      </c>
      <c r="AN463">
        <v>3.01</v>
      </c>
      <c r="AO463">
        <v>2.56</v>
      </c>
      <c r="AQ463">
        <v>2.61</v>
      </c>
      <c r="AR463">
        <v>2.16</v>
      </c>
    </row>
    <row r="464" spans="1:44">
      <c r="A464" t="s">
        <v>54</v>
      </c>
      <c r="B464" t="s">
        <v>1572</v>
      </c>
      <c r="C464" t="s">
        <v>1573</v>
      </c>
      <c r="D464" t="s">
        <v>69</v>
      </c>
      <c r="E464" t="s">
        <v>954</v>
      </c>
      <c r="F464" s="1">
        <v>13.75</v>
      </c>
      <c r="H464" s="1">
        <v>11.96</v>
      </c>
      <c r="K464" t="s">
        <v>276</v>
      </c>
      <c r="L464">
        <v>0.27</v>
      </c>
      <c r="P464" t="s">
        <v>58</v>
      </c>
      <c r="Q464">
        <v>4</v>
      </c>
      <c r="R464" s="42">
        <v>42879</v>
      </c>
      <c r="S464">
        <v>2</v>
      </c>
      <c r="U464">
        <v>1.675</v>
      </c>
      <c r="V464" t="s">
        <v>186</v>
      </c>
      <c r="X464" t="s">
        <v>1574</v>
      </c>
      <c r="Y464" t="s">
        <v>1160</v>
      </c>
      <c r="Z464">
        <v>2.5</v>
      </c>
      <c r="AA464" t="s">
        <v>1279</v>
      </c>
      <c r="AB464">
        <v>1</v>
      </c>
      <c r="AC464" t="s">
        <v>64</v>
      </c>
      <c r="AD464">
        <v>100</v>
      </c>
      <c r="AE464">
        <v>105</v>
      </c>
      <c r="AF464" t="s">
        <v>65</v>
      </c>
      <c r="AK464">
        <v>8413919080</v>
      </c>
      <c r="AN464">
        <v>3.81</v>
      </c>
      <c r="AO464">
        <v>3.05</v>
      </c>
      <c r="AP464">
        <v>38757</v>
      </c>
      <c r="AQ464">
        <v>3.63</v>
      </c>
      <c r="AR464">
        <v>2.9</v>
      </c>
    </row>
    <row r="465" spans="1:44">
      <c r="A465" t="s">
        <v>54</v>
      </c>
      <c r="B465">
        <v>307777</v>
      </c>
      <c r="C465">
        <v>307776</v>
      </c>
      <c r="D465" t="s">
        <v>64</v>
      </c>
      <c r="E465" t="s">
        <v>1575</v>
      </c>
      <c r="F465" s="1">
        <v>6.23</v>
      </c>
      <c r="H465" s="1">
        <v>5.42</v>
      </c>
      <c r="K465" t="s">
        <v>276</v>
      </c>
      <c r="L465">
        <v>4.4999999999999998E-2</v>
      </c>
      <c r="P465" t="s">
        <v>58</v>
      </c>
      <c r="Q465">
        <v>4</v>
      </c>
      <c r="R465" s="42">
        <v>42879</v>
      </c>
      <c r="S465">
        <v>2</v>
      </c>
      <c r="V465" t="s">
        <v>186</v>
      </c>
      <c r="AD465">
        <v>100</v>
      </c>
      <c r="AE465">
        <v>84</v>
      </c>
      <c r="AF465" t="s">
        <v>65</v>
      </c>
      <c r="AK465">
        <v>8413919080</v>
      </c>
      <c r="AN465">
        <v>9.66</v>
      </c>
      <c r="AO465">
        <v>7.73</v>
      </c>
      <c r="AP465">
        <v>39904</v>
      </c>
      <c r="AQ465">
        <v>11.6</v>
      </c>
      <c r="AR465">
        <v>9.5500000000000007</v>
      </c>
    </row>
    <row r="466" spans="1:44">
      <c r="A466" t="s">
        <v>54</v>
      </c>
      <c r="B466">
        <v>307779</v>
      </c>
      <c r="C466">
        <v>307776</v>
      </c>
      <c r="D466" t="s">
        <v>64</v>
      </c>
      <c r="E466" t="s">
        <v>1575</v>
      </c>
      <c r="F466" s="1">
        <v>8.75</v>
      </c>
      <c r="H466" s="1">
        <v>7.61</v>
      </c>
      <c r="K466" t="s">
        <v>276</v>
      </c>
      <c r="L466">
        <v>7.8E-2</v>
      </c>
      <c r="P466" t="s">
        <v>58</v>
      </c>
      <c r="Q466">
        <v>4</v>
      </c>
      <c r="R466" s="42">
        <v>42879</v>
      </c>
      <c r="S466">
        <v>2</v>
      </c>
      <c r="V466" t="s">
        <v>186</v>
      </c>
      <c r="AD466">
        <v>100</v>
      </c>
      <c r="AE466">
        <v>84</v>
      </c>
      <c r="AF466" t="s">
        <v>65</v>
      </c>
      <c r="AK466">
        <v>8413919080</v>
      </c>
      <c r="AN466">
        <v>12.28</v>
      </c>
      <c r="AO466">
        <v>10.37</v>
      </c>
      <c r="AQ466">
        <v>11.03</v>
      </c>
      <c r="AR466">
        <v>9.1199999999999992</v>
      </c>
    </row>
    <row r="467" spans="1:44">
      <c r="A467" t="s">
        <v>54</v>
      </c>
      <c r="B467">
        <v>308509</v>
      </c>
      <c r="C467">
        <v>308509</v>
      </c>
      <c r="D467" t="s">
        <v>80</v>
      </c>
      <c r="E467" t="s">
        <v>1576</v>
      </c>
      <c r="F467" s="1">
        <v>69.36</v>
      </c>
      <c r="H467" s="1">
        <v>60.31</v>
      </c>
      <c r="K467" t="s">
        <v>276</v>
      </c>
      <c r="L467">
        <v>3.22</v>
      </c>
      <c r="P467" t="s">
        <v>58</v>
      </c>
      <c r="Q467">
        <v>4</v>
      </c>
      <c r="R467" s="42">
        <v>42879</v>
      </c>
      <c r="S467">
        <v>2</v>
      </c>
      <c r="V467" t="s">
        <v>60</v>
      </c>
      <c r="X467" t="s">
        <v>1577</v>
      </c>
      <c r="Y467" t="s">
        <v>1578</v>
      </c>
      <c r="AD467">
        <v>100</v>
      </c>
      <c r="AE467">
        <v>7</v>
      </c>
      <c r="AF467" t="s">
        <v>65</v>
      </c>
      <c r="AK467">
        <v>8413919080</v>
      </c>
      <c r="AN467">
        <v>15.49</v>
      </c>
      <c r="AO467">
        <v>12.39</v>
      </c>
      <c r="AP467">
        <v>38442</v>
      </c>
      <c r="AQ467">
        <v>14.75</v>
      </c>
      <c r="AR467">
        <v>11.8</v>
      </c>
    </row>
    <row r="468" spans="1:44">
      <c r="A468" t="s">
        <v>54</v>
      </c>
      <c r="B468">
        <v>308624</v>
      </c>
      <c r="C468">
        <v>308624</v>
      </c>
      <c r="D468" t="s">
        <v>69</v>
      </c>
      <c r="E468" t="s">
        <v>1579</v>
      </c>
      <c r="F468" s="1">
        <v>33.67</v>
      </c>
      <c r="H468" s="1">
        <v>29.28</v>
      </c>
      <c r="K468" t="s">
        <v>276</v>
      </c>
      <c r="L468">
        <v>0.96</v>
      </c>
      <c r="P468" t="s">
        <v>58</v>
      </c>
      <c r="Q468">
        <v>4</v>
      </c>
      <c r="R468" s="42">
        <v>40707</v>
      </c>
      <c r="S468">
        <v>2</v>
      </c>
      <c r="V468" t="s">
        <v>60</v>
      </c>
      <c r="X468" t="s">
        <v>1580</v>
      </c>
      <c r="Y468" t="s">
        <v>1581</v>
      </c>
      <c r="AD468">
        <v>25</v>
      </c>
      <c r="AE468">
        <v>105</v>
      </c>
      <c r="AF468" t="s">
        <v>65</v>
      </c>
      <c r="AK468">
        <v>8413919080</v>
      </c>
      <c r="AN468">
        <v>5.17</v>
      </c>
      <c r="AO468">
        <v>4.33</v>
      </c>
      <c r="AQ468">
        <v>4.58</v>
      </c>
      <c r="AR468">
        <v>3.74</v>
      </c>
    </row>
    <row r="469" spans="1:44">
      <c r="A469" t="s">
        <v>54</v>
      </c>
      <c r="B469">
        <v>300083</v>
      </c>
      <c r="C469">
        <v>300083</v>
      </c>
      <c r="D469" t="s">
        <v>80</v>
      </c>
      <c r="E469" t="s">
        <v>1582</v>
      </c>
      <c r="F469" s="1">
        <v>116.31</v>
      </c>
      <c r="H469" s="1">
        <v>101.14</v>
      </c>
      <c r="K469" t="s">
        <v>654</v>
      </c>
      <c r="L469">
        <v>6.0750000000000002</v>
      </c>
      <c r="P469" t="s">
        <v>58</v>
      </c>
      <c r="Q469">
        <v>4</v>
      </c>
      <c r="R469" s="42">
        <v>42879</v>
      </c>
      <c r="S469">
        <v>2</v>
      </c>
      <c r="U469">
        <v>10.6</v>
      </c>
      <c r="V469" t="str">
        <f>IF(LEFT(E469,3)="SLV","Harmony Romo", "Jerry Floyd")</f>
        <v>Jerry Floyd</v>
      </c>
      <c r="X469" t="s">
        <v>1583</v>
      </c>
      <c r="Y469" t="s">
        <v>1584</v>
      </c>
      <c r="Z469">
        <v>10</v>
      </c>
      <c r="AA469" t="s">
        <v>1585</v>
      </c>
      <c r="AB469">
        <v>35.64</v>
      </c>
      <c r="AC469" t="s">
        <v>69</v>
      </c>
      <c r="AD469">
        <v>25</v>
      </c>
      <c r="AE469">
        <v>6</v>
      </c>
      <c r="AF469" t="s">
        <v>65</v>
      </c>
      <c r="AK469">
        <v>8413919080</v>
      </c>
      <c r="AN469">
        <v>38.119999999999997</v>
      </c>
      <c r="AO469">
        <v>30.5</v>
      </c>
      <c r="AP469">
        <v>39904</v>
      </c>
      <c r="AQ469">
        <v>37.01</v>
      </c>
      <c r="AR469">
        <v>29.61</v>
      </c>
    </row>
    <row r="470" spans="1:44">
      <c r="A470" t="s">
        <v>54</v>
      </c>
      <c r="B470">
        <v>312247</v>
      </c>
      <c r="C470">
        <v>312247</v>
      </c>
      <c r="D470" t="s">
        <v>64</v>
      </c>
      <c r="E470" t="s">
        <v>1586</v>
      </c>
      <c r="F470" s="1">
        <v>92.66</v>
      </c>
      <c r="H470" s="1">
        <v>80.569999999999993</v>
      </c>
      <c r="K470" t="s">
        <v>654</v>
      </c>
      <c r="L470">
        <v>4.12</v>
      </c>
      <c r="P470" t="s">
        <v>58</v>
      </c>
      <c r="Q470">
        <v>4</v>
      </c>
      <c r="R470" s="42">
        <v>40227</v>
      </c>
      <c r="S470">
        <v>2</v>
      </c>
      <c r="V470" t="s">
        <v>60</v>
      </c>
      <c r="AF470" t="s">
        <v>65</v>
      </c>
      <c r="AK470">
        <v>8413919080</v>
      </c>
      <c r="AN470">
        <v>110.65</v>
      </c>
      <c r="AO470">
        <v>100.59</v>
      </c>
      <c r="AP470">
        <v>38951</v>
      </c>
      <c r="AQ470">
        <v>105.38</v>
      </c>
      <c r="AR470">
        <v>95.8</v>
      </c>
    </row>
    <row r="471" spans="1:44">
      <c r="A471" t="s">
        <v>54</v>
      </c>
      <c r="B471">
        <v>63347</v>
      </c>
      <c r="C471">
        <v>63340</v>
      </c>
      <c r="D471" t="s">
        <v>64</v>
      </c>
      <c r="E471" t="s">
        <v>618</v>
      </c>
      <c r="F471" s="1">
        <v>14.38</v>
      </c>
      <c r="H471" s="1">
        <v>12.5</v>
      </c>
      <c r="K471" t="s">
        <v>658</v>
      </c>
      <c r="L471">
        <v>0.65</v>
      </c>
      <c r="P471" t="s">
        <v>58</v>
      </c>
      <c r="Q471">
        <v>4</v>
      </c>
      <c r="R471" s="42">
        <v>42879</v>
      </c>
      <c r="S471">
        <v>2</v>
      </c>
      <c r="V471" t="s">
        <v>186</v>
      </c>
      <c r="AF471" t="s">
        <v>65</v>
      </c>
      <c r="AK471">
        <v>8413919080</v>
      </c>
      <c r="AN471">
        <v>169.55</v>
      </c>
      <c r="AO471">
        <v>154.13999999999999</v>
      </c>
      <c r="AP471">
        <v>38951</v>
      </c>
      <c r="AQ471">
        <v>161.47999999999999</v>
      </c>
      <c r="AR471">
        <v>146.80000000000001</v>
      </c>
    </row>
    <row r="472" spans="1:44">
      <c r="A472" t="s">
        <v>54</v>
      </c>
      <c r="B472">
        <v>63446</v>
      </c>
      <c r="C472" t="s">
        <v>379</v>
      </c>
      <c r="D472" t="s">
        <v>69</v>
      </c>
      <c r="E472" t="s">
        <v>1587</v>
      </c>
      <c r="F472" s="1">
        <v>7.13</v>
      </c>
      <c r="H472" s="1">
        <v>6.2</v>
      </c>
      <c r="K472" t="s">
        <v>658</v>
      </c>
      <c r="L472">
        <v>0.23</v>
      </c>
      <c r="P472" t="s">
        <v>58</v>
      </c>
      <c r="Q472">
        <v>4</v>
      </c>
      <c r="R472" s="42">
        <v>42879</v>
      </c>
      <c r="S472">
        <v>2</v>
      </c>
      <c r="V472" t="s">
        <v>186</v>
      </c>
      <c r="AD472">
        <v>300</v>
      </c>
      <c r="AE472">
        <v>77</v>
      </c>
      <c r="AF472" t="s">
        <v>65</v>
      </c>
      <c r="AK472">
        <v>8483903000</v>
      </c>
      <c r="AN472">
        <v>145.99</v>
      </c>
      <c r="AO472">
        <v>132.72</v>
      </c>
      <c r="AP472">
        <v>38951</v>
      </c>
      <c r="AQ472">
        <v>139.04</v>
      </c>
      <c r="AR472">
        <v>126.4</v>
      </c>
    </row>
    <row r="473" spans="1:44">
      <c r="A473" t="s">
        <v>54</v>
      </c>
      <c r="B473">
        <v>68073</v>
      </c>
      <c r="C473" t="s">
        <v>379</v>
      </c>
      <c r="D473" t="s">
        <v>64</v>
      </c>
      <c r="E473" t="s">
        <v>203</v>
      </c>
      <c r="F473" s="1">
        <v>6.85</v>
      </c>
      <c r="H473" s="1">
        <v>5.96</v>
      </c>
      <c r="K473" t="s">
        <v>658</v>
      </c>
      <c r="L473">
        <v>0.215</v>
      </c>
      <c r="P473" t="s">
        <v>58</v>
      </c>
      <c r="Q473">
        <v>4</v>
      </c>
      <c r="R473" s="42">
        <v>40221</v>
      </c>
      <c r="S473">
        <v>2</v>
      </c>
      <c r="V473" t="s">
        <v>186</v>
      </c>
      <c r="AD473">
        <v>300</v>
      </c>
      <c r="AE473">
        <v>77</v>
      </c>
      <c r="AF473" t="s">
        <v>65</v>
      </c>
      <c r="AK473">
        <v>8483903000</v>
      </c>
      <c r="AN473">
        <v>7.16</v>
      </c>
      <c r="AO473">
        <v>6.49</v>
      </c>
      <c r="AQ473">
        <v>4.5</v>
      </c>
      <c r="AR473">
        <v>3.83</v>
      </c>
    </row>
    <row r="474" spans="1:44">
      <c r="A474" t="s">
        <v>54</v>
      </c>
      <c r="B474">
        <v>303828</v>
      </c>
      <c r="C474">
        <v>303828</v>
      </c>
      <c r="D474" t="s">
        <v>64</v>
      </c>
      <c r="E474" t="s">
        <v>1588</v>
      </c>
      <c r="F474" s="1">
        <v>7.19</v>
      </c>
      <c r="H474" s="1">
        <v>6.25</v>
      </c>
      <c r="K474" t="s">
        <v>658</v>
      </c>
      <c r="L474">
        <v>0.17599999999999999</v>
      </c>
      <c r="P474" t="s">
        <v>58</v>
      </c>
      <c r="Q474">
        <v>4</v>
      </c>
      <c r="R474" s="42">
        <v>40118</v>
      </c>
      <c r="S474">
        <v>2</v>
      </c>
      <c r="V474" t="s">
        <v>60</v>
      </c>
      <c r="X474" t="s">
        <v>1589</v>
      </c>
      <c r="Y474" t="s">
        <v>1590</v>
      </c>
      <c r="AD474">
        <v>1500</v>
      </c>
      <c r="AE474">
        <v>5</v>
      </c>
      <c r="AF474" t="s">
        <v>81</v>
      </c>
      <c r="AK474">
        <v>8413919080</v>
      </c>
      <c r="AN474">
        <v>5.91</v>
      </c>
      <c r="AO474">
        <v>5</v>
      </c>
      <c r="AQ474">
        <v>5.24</v>
      </c>
      <c r="AR474">
        <v>4.33</v>
      </c>
    </row>
    <row r="475" spans="1:44">
      <c r="A475" t="s">
        <v>54</v>
      </c>
      <c r="B475">
        <v>303833</v>
      </c>
      <c r="C475">
        <v>303833</v>
      </c>
      <c r="D475" t="s">
        <v>64</v>
      </c>
      <c r="E475" t="s">
        <v>1591</v>
      </c>
      <c r="F475" s="1">
        <v>6.79</v>
      </c>
      <c r="H475" s="1">
        <v>5.9</v>
      </c>
      <c r="K475" t="s">
        <v>658</v>
      </c>
      <c r="L475">
        <v>0.18</v>
      </c>
      <c r="P475" t="s">
        <v>58</v>
      </c>
      <c r="Q475">
        <v>4</v>
      </c>
      <c r="R475" s="42">
        <v>40707</v>
      </c>
      <c r="S475">
        <v>2</v>
      </c>
      <c r="V475" t="s">
        <v>60</v>
      </c>
      <c r="X475" t="s">
        <v>1592</v>
      </c>
      <c r="Y475" t="s">
        <v>1593</v>
      </c>
      <c r="AD475">
        <v>1500</v>
      </c>
      <c r="AE475">
        <v>5</v>
      </c>
      <c r="AF475" t="s">
        <v>81</v>
      </c>
      <c r="AK475">
        <v>8413919080</v>
      </c>
      <c r="AN475">
        <v>3.02</v>
      </c>
      <c r="AO475">
        <v>2.5</v>
      </c>
      <c r="AP475">
        <v>38590</v>
      </c>
      <c r="AQ475">
        <v>2.73</v>
      </c>
      <c r="AR475">
        <v>2.21</v>
      </c>
    </row>
    <row r="476" spans="1:44">
      <c r="A476" t="s">
        <v>54</v>
      </c>
      <c r="B476">
        <v>306920</v>
      </c>
      <c r="C476">
        <v>306920</v>
      </c>
      <c r="D476" t="s">
        <v>64</v>
      </c>
      <c r="E476" t="s">
        <v>471</v>
      </c>
      <c r="F476" s="1">
        <v>17.78</v>
      </c>
      <c r="H476" s="1">
        <v>15.46</v>
      </c>
      <c r="K476" t="s">
        <v>658</v>
      </c>
      <c r="L476">
        <v>0.5</v>
      </c>
      <c r="P476" t="s">
        <v>58</v>
      </c>
      <c r="Q476">
        <v>4</v>
      </c>
      <c r="R476" s="42">
        <v>40707</v>
      </c>
      <c r="S476">
        <v>2</v>
      </c>
      <c r="V476" t="str">
        <f>IF(LEFT(E476,3)="SLV","Harmony Romo", "Jerry Floyd")</f>
        <v>Jerry Floyd</v>
      </c>
      <c r="X476" t="s">
        <v>1594</v>
      </c>
      <c r="Y476" t="s">
        <v>1595</v>
      </c>
      <c r="Z476">
        <v>2.5</v>
      </c>
      <c r="AA476" t="s">
        <v>1596</v>
      </c>
      <c r="AB476">
        <v>1</v>
      </c>
      <c r="AC476" t="s">
        <v>64</v>
      </c>
      <c r="AD476">
        <v>50</v>
      </c>
      <c r="AE476">
        <v>6</v>
      </c>
      <c r="AF476" t="s">
        <v>65</v>
      </c>
      <c r="AK476">
        <v>8413919080</v>
      </c>
      <c r="AN476">
        <v>1.67</v>
      </c>
      <c r="AO476">
        <v>1.39</v>
      </c>
      <c r="AQ476">
        <v>1.65</v>
      </c>
      <c r="AR476">
        <v>1.37</v>
      </c>
    </row>
    <row r="477" spans="1:44">
      <c r="A477" t="s">
        <v>54</v>
      </c>
      <c r="B477">
        <v>306922</v>
      </c>
      <c r="C477">
        <v>306922</v>
      </c>
      <c r="D477" t="s">
        <v>64</v>
      </c>
      <c r="E477" t="s">
        <v>173</v>
      </c>
      <c r="F477" s="1">
        <v>17.170000000000002</v>
      </c>
      <c r="H477" s="1">
        <v>14.93</v>
      </c>
      <c r="K477" t="s">
        <v>658</v>
      </c>
      <c r="L477">
        <v>0.49</v>
      </c>
      <c r="P477" t="s">
        <v>58</v>
      </c>
      <c r="Q477">
        <v>4</v>
      </c>
      <c r="R477" s="42">
        <v>40707</v>
      </c>
      <c r="S477">
        <v>2</v>
      </c>
      <c r="V477" t="s">
        <v>60</v>
      </c>
      <c r="AF477" t="s">
        <v>65</v>
      </c>
      <c r="AK477">
        <v>8413919080</v>
      </c>
      <c r="AN477">
        <v>1.8</v>
      </c>
      <c r="AO477">
        <v>1.48</v>
      </c>
      <c r="AP477">
        <v>38590</v>
      </c>
      <c r="AQ477">
        <v>1.63</v>
      </c>
      <c r="AR477">
        <v>1.31</v>
      </c>
    </row>
    <row r="478" spans="1:44">
      <c r="A478" t="s">
        <v>54</v>
      </c>
      <c r="B478">
        <v>311935</v>
      </c>
      <c r="C478">
        <v>311935</v>
      </c>
      <c r="D478" t="s">
        <v>64</v>
      </c>
      <c r="E478" t="s">
        <v>1597</v>
      </c>
      <c r="F478" s="1">
        <v>8.59</v>
      </c>
      <c r="H478" s="1">
        <v>7.47</v>
      </c>
      <c r="K478" t="s">
        <v>658</v>
      </c>
      <c r="L478">
        <v>0.25700000000000001</v>
      </c>
      <c r="P478" t="s">
        <v>58</v>
      </c>
      <c r="Q478">
        <v>4</v>
      </c>
      <c r="R478" s="42">
        <v>42879</v>
      </c>
      <c r="S478">
        <v>2</v>
      </c>
      <c r="V478" t="s">
        <v>87</v>
      </c>
      <c r="AD478">
        <v>300</v>
      </c>
      <c r="AE478">
        <v>84</v>
      </c>
      <c r="AF478" t="s">
        <v>65</v>
      </c>
      <c r="AK478">
        <v>8413919080</v>
      </c>
      <c r="AN478">
        <v>36.44</v>
      </c>
      <c r="AO478">
        <v>32.15</v>
      </c>
      <c r="AQ478">
        <v>22.98</v>
      </c>
      <c r="AR478">
        <v>18.690000000000001</v>
      </c>
    </row>
    <row r="479" spans="1:44">
      <c r="A479" t="s">
        <v>54</v>
      </c>
      <c r="B479">
        <v>313478</v>
      </c>
      <c r="C479">
        <v>313478</v>
      </c>
      <c r="D479" t="s">
        <v>69</v>
      </c>
      <c r="E479" t="s">
        <v>1598</v>
      </c>
      <c r="F479" s="1">
        <v>31.91</v>
      </c>
      <c r="H479" s="1">
        <v>27.75</v>
      </c>
      <c r="K479" t="s">
        <v>658</v>
      </c>
      <c r="L479">
        <v>1.48</v>
      </c>
      <c r="P479" t="s">
        <v>58</v>
      </c>
      <c r="Q479">
        <v>4</v>
      </c>
      <c r="R479" s="42">
        <v>40603</v>
      </c>
      <c r="S479">
        <v>2</v>
      </c>
      <c r="V479" t="s">
        <v>87</v>
      </c>
      <c r="AD479">
        <v>100</v>
      </c>
      <c r="AE479">
        <v>77</v>
      </c>
      <c r="AF479" t="s">
        <v>65</v>
      </c>
      <c r="AK479">
        <v>8483308040</v>
      </c>
      <c r="AN479">
        <v>51.86</v>
      </c>
      <c r="AO479">
        <v>47.15</v>
      </c>
      <c r="AP479">
        <v>38951</v>
      </c>
      <c r="AQ479">
        <v>49.39</v>
      </c>
      <c r="AR479">
        <v>44.9</v>
      </c>
    </row>
    <row r="480" spans="1:44">
      <c r="A480" t="s">
        <v>54</v>
      </c>
      <c r="B480">
        <v>313594</v>
      </c>
      <c r="C480">
        <v>313594</v>
      </c>
      <c r="D480" t="s">
        <v>121</v>
      </c>
      <c r="E480" t="s">
        <v>185</v>
      </c>
      <c r="F480" s="1">
        <v>51.92</v>
      </c>
      <c r="H480" s="1">
        <v>45.15</v>
      </c>
      <c r="K480" t="s">
        <v>658</v>
      </c>
      <c r="L480">
        <v>3.0649999999999999</v>
      </c>
      <c r="P480" t="s">
        <v>58</v>
      </c>
      <c r="Q480">
        <v>4</v>
      </c>
      <c r="R480" s="42">
        <v>40707</v>
      </c>
      <c r="S480">
        <v>2</v>
      </c>
      <c r="V480" t="s">
        <v>60</v>
      </c>
      <c r="AF480" t="s">
        <v>65</v>
      </c>
      <c r="AK480">
        <v>8413919080</v>
      </c>
      <c r="AN480">
        <v>40.08</v>
      </c>
      <c r="AO480">
        <v>36.44</v>
      </c>
      <c r="AP480">
        <v>38951</v>
      </c>
      <c r="AQ480">
        <v>38.17</v>
      </c>
      <c r="AR480">
        <v>34.700000000000003</v>
      </c>
    </row>
    <row r="481" spans="1:44">
      <c r="A481" t="s">
        <v>54</v>
      </c>
      <c r="B481">
        <v>313692</v>
      </c>
      <c r="C481">
        <v>313692</v>
      </c>
      <c r="D481" t="s">
        <v>64</v>
      </c>
      <c r="E481" t="s">
        <v>1599</v>
      </c>
      <c r="F481" s="1">
        <v>37.28</v>
      </c>
      <c r="H481" s="1">
        <v>32.42</v>
      </c>
      <c r="K481" t="s">
        <v>658</v>
      </c>
      <c r="L481">
        <v>1.65</v>
      </c>
      <c r="P481" t="s">
        <v>58</v>
      </c>
      <c r="Q481">
        <v>4</v>
      </c>
      <c r="R481" s="42">
        <v>40707</v>
      </c>
      <c r="S481">
        <v>2</v>
      </c>
      <c r="V481" t="s">
        <v>60</v>
      </c>
      <c r="AF481" t="s">
        <v>65</v>
      </c>
      <c r="AK481">
        <v>8413919080</v>
      </c>
      <c r="AN481">
        <v>6.1</v>
      </c>
      <c r="AO481">
        <v>5.03</v>
      </c>
      <c r="AQ481">
        <v>5.81</v>
      </c>
      <c r="AR481">
        <v>4.79</v>
      </c>
    </row>
    <row r="482" spans="1:44">
      <c r="A482" t="s">
        <v>54</v>
      </c>
      <c r="B482" t="s">
        <v>1600</v>
      </c>
      <c r="C482" t="s">
        <v>1600</v>
      </c>
      <c r="D482" t="s">
        <v>69</v>
      </c>
      <c r="E482" t="s">
        <v>1601</v>
      </c>
      <c r="F482" s="1">
        <v>143.47</v>
      </c>
      <c r="H482" s="1">
        <v>124.76</v>
      </c>
      <c r="K482" t="s">
        <v>658</v>
      </c>
      <c r="L482">
        <v>7.9</v>
      </c>
      <c r="P482" t="s">
        <v>58</v>
      </c>
      <c r="Q482">
        <v>4</v>
      </c>
      <c r="R482" s="42">
        <v>40707</v>
      </c>
      <c r="S482">
        <v>2</v>
      </c>
      <c r="V482" t="str">
        <f>IF(LEFT(E482,3)="SLV","Harmony Romo", "Jerry Floyd")</f>
        <v>Jerry Floyd</v>
      </c>
      <c r="X482" t="s">
        <v>1602</v>
      </c>
      <c r="Y482" t="s">
        <v>1603</v>
      </c>
      <c r="AC482" t="s">
        <v>64</v>
      </c>
      <c r="AD482">
        <v>100</v>
      </c>
      <c r="AE482">
        <v>6</v>
      </c>
      <c r="AF482" t="s">
        <v>65</v>
      </c>
      <c r="AK482">
        <v>8413919080</v>
      </c>
      <c r="AN482">
        <v>3.78</v>
      </c>
      <c r="AO482">
        <v>3.2</v>
      </c>
      <c r="AQ482">
        <v>3.6</v>
      </c>
      <c r="AR482">
        <v>3.05</v>
      </c>
    </row>
    <row r="483" spans="1:44">
      <c r="A483" t="s">
        <v>54</v>
      </c>
      <c r="B483" t="s">
        <v>1604</v>
      </c>
      <c r="C483" t="s">
        <v>1604</v>
      </c>
      <c r="D483" t="s">
        <v>64</v>
      </c>
      <c r="E483" t="s">
        <v>1605</v>
      </c>
      <c r="F483" s="1">
        <v>40.18</v>
      </c>
      <c r="H483" s="1">
        <v>34.94</v>
      </c>
      <c r="K483" t="s">
        <v>658</v>
      </c>
      <c r="L483">
        <v>1.66</v>
      </c>
      <c r="P483" t="s">
        <v>58</v>
      </c>
      <c r="Q483">
        <v>4</v>
      </c>
      <c r="R483" s="42">
        <v>40707</v>
      </c>
      <c r="S483">
        <v>2</v>
      </c>
      <c r="V483" t="str">
        <f>IF(LEFT(E483,3)="SLV","Harmony Romo", "Jerry Floyd")</f>
        <v>Jerry Floyd</v>
      </c>
      <c r="X483" t="s">
        <v>1606</v>
      </c>
      <c r="Y483" t="s">
        <v>1607</v>
      </c>
      <c r="AC483" t="s">
        <v>64</v>
      </c>
      <c r="AD483">
        <v>100</v>
      </c>
      <c r="AE483">
        <v>6</v>
      </c>
      <c r="AF483" t="s">
        <v>65</v>
      </c>
      <c r="AK483">
        <v>8413919080</v>
      </c>
      <c r="AN483">
        <v>25.65</v>
      </c>
      <c r="AO483">
        <v>22.41</v>
      </c>
      <c r="AQ483">
        <v>18.38</v>
      </c>
      <c r="AR483">
        <v>15.14</v>
      </c>
    </row>
    <row r="484" spans="1:44">
      <c r="A484" t="s">
        <v>54</v>
      </c>
      <c r="B484">
        <v>304439</v>
      </c>
      <c r="C484">
        <v>304439</v>
      </c>
      <c r="D484" t="s">
        <v>64</v>
      </c>
      <c r="E484" t="s">
        <v>1608</v>
      </c>
      <c r="F484" s="1">
        <v>7.92</v>
      </c>
      <c r="H484" s="1">
        <v>6.89</v>
      </c>
      <c r="K484" t="s">
        <v>664</v>
      </c>
      <c r="L484">
        <v>0.18</v>
      </c>
      <c r="O484">
        <f>IF(L484&lt;0,ROUND(I484+3.46*ABS(L484),2),H484)</f>
        <v>6.89</v>
      </c>
      <c r="P484" t="s">
        <v>58</v>
      </c>
      <c r="Q484">
        <v>4</v>
      </c>
      <c r="R484" s="42">
        <v>42879</v>
      </c>
      <c r="S484">
        <v>2</v>
      </c>
      <c r="T484" t="s">
        <v>1609</v>
      </c>
      <c r="U484">
        <v>0.4</v>
      </c>
      <c r="V484" t="str">
        <f>IF(LEFT(E484,3)="SLV","Harmony Romo", "Jerry Floyd")</f>
        <v>Jerry Floyd</v>
      </c>
      <c r="X484" t="s">
        <v>1610</v>
      </c>
      <c r="Y484" t="s">
        <v>1611</v>
      </c>
      <c r="Z484">
        <v>3.17</v>
      </c>
      <c r="AA484" t="s">
        <v>834</v>
      </c>
      <c r="AB484">
        <v>1</v>
      </c>
      <c r="AC484" t="s">
        <v>64</v>
      </c>
      <c r="AD484">
        <v>50</v>
      </c>
      <c r="AE484">
        <v>5</v>
      </c>
      <c r="AF484" t="s">
        <v>65</v>
      </c>
      <c r="AK484">
        <v>8421990080</v>
      </c>
      <c r="AN484">
        <v>11.84</v>
      </c>
      <c r="AO484">
        <v>8.43</v>
      </c>
      <c r="AQ484">
        <v>10.46</v>
      </c>
      <c r="AR484">
        <v>7.05</v>
      </c>
    </row>
    <row r="485" spans="1:44">
      <c r="A485" t="s">
        <v>54</v>
      </c>
      <c r="B485">
        <v>47439</v>
      </c>
      <c r="C485">
        <v>47439</v>
      </c>
      <c r="D485" t="s">
        <v>69</v>
      </c>
      <c r="E485" t="s">
        <v>203</v>
      </c>
      <c r="F485" s="1">
        <v>2.58</v>
      </c>
      <c r="H485" s="1">
        <v>2.2400000000000002</v>
      </c>
      <c r="K485" t="s">
        <v>57</v>
      </c>
      <c r="L485">
        <v>0.3</v>
      </c>
      <c r="O485">
        <v>2.2400000000000002</v>
      </c>
      <c r="P485" t="s">
        <v>58</v>
      </c>
      <c r="Q485">
        <v>3</v>
      </c>
      <c r="S485">
        <v>2</v>
      </c>
      <c r="U485" t="s">
        <v>356</v>
      </c>
      <c r="V485" t="s">
        <v>186</v>
      </c>
      <c r="AD485">
        <v>300</v>
      </c>
      <c r="AE485">
        <v>77</v>
      </c>
      <c r="AF485" t="s">
        <v>65</v>
      </c>
      <c r="AK485">
        <v>8483903000</v>
      </c>
      <c r="AN485">
        <v>4.07</v>
      </c>
      <c r="AO485">
        <v>3.26</v>
      </c>
      <c r="AP485">
        <v>38803</v>
      </c>
      <c r="AQ485">
        <v>3.88</v>
      </c>
      <c r="AR485">
        <v>3.1</v>
      </c>
    </row>
    <row r="486" spans="1:44">
      <c r="A486" t="s">
        <v>54</v>
      </c>
      <c r="B486">
        <v>47441</v>
      </c>
      <c r="C486">
        <v>47441</v>
      </c>
      <c r="D486" t="s">
        <v>70</v>
      </c>
      <c r="E486" t="s">
        <v>1612</v>
      </c>
      <c r="F486" s="1">
        <v>4.68</v>
      </c>
      <c r="H486" s="1">
        <v>4.07</v>
      </c>
      <c r="K486" t="s">
        <v>57</v>
      </c>
      <c r="L486">
        <v>0.25</v>
      </c>
      <c r="O486">
        <v>3.95</v>
      </c>
      <c r="P486" t="s">
        <v>58</v>
      </c>
      <c r="Q486">
        <v>3</v>
      </c>
      <c r="R486" s="42">
        <v>42676</v>
      </c>
      <c r="S486">
        <v>2</v>
      </c>
      <c r="T486" t="s">
        <v>1436</v>
      </c>
      <c r="U486" t="s">
        <v>319</v>
      </c>
      <c r="V486" t="s">
        <v>60</v>
      </c>
      <c r="X486" t="s">
        <v>1613</v>
      </c>
      <c r="Y486" t="s">
        <v>1614</v>
      </c>
      <c r="Z486">
        <v>1.3</v>
      </c>
      <c r="AA486" t="s">
        <v>1615</v>
      </c>
      <c r="AB486">
        <v>1</v>
      </c>
      <c r="AC486" t="s">
        <v>64</v>
      </c>
      <c r="AD486">
        <v>1000</v>
      </c>
      <c r="AE486">
        <v>6</v>
      </c>
      <c r="AF486" t="s">
        <v>81</v>
      </c>
      <c r="AK486">
        <v>8413919080</v>
      </c>
      <c r="AN486">
        <v>3.02</v>
      </c>
      <c r="AO486">
        <v>2.42</v>
      </c>
      <c r="AP486">
        <v>38803</v>
      </c>
      <c r="AQ486">
        <v>2.88</v>
      </c>
      <c r="AR486">
        <v>2.2999999999999998</v>
      </c>
    </row>
    <row r="487" spans="1:44">
      <c r="A487" t="s">
        <v>54</v>
      </c>
      <c r="B487">
        <v>48483</v>
      </c>
      <c r="C487" t="s">
        <v>281</v>
      </c>
      <c r="D487" t="s">
        <v>80</v>
      </c>
      <c r="E487" t="s">
        <v>203</v>
      </c>
      <c r="F487" s="1">
        <v>5.31</v>
      </c>
      <c r="H487" s="1">
        <v>4.62</v>
      </c>
      <c r="K487" t="s">
        <v>57</v>
      </c>
      <c r="L487">
        <v>0.16</v>
      </c>
      <c r="O487">
        <v>4.3899999999999997</v>
      </c>
      <c r="P487" t="s">
        <v>58</v>
      </c>
      <c r="Q487">
        <v>3</v>
      </c>
      <c r="R487" s="42">
        <v>42879</v>
      </c>
      <c r="S487">
        <v>2</v>
      </c>
      <c r="U487" t="s">
        <v>356</v>
      </c>
      <c r="V487" t="s">
        <v>186</v>
      </c>
      <c r="X487" t="s">
        <v>1616</v>
      </c>
      <c r="Y487" t="s">
        <v>205</v>
      </c>
      <c r="Z487">
        <v>1</v>
      </c>
      <c r="AA487" t="s">
        <v>1617</v>
      </c>
      <c r="AB487">
        <v>1</v>
      </c>
      <c r="AC487" t="s">
        <v>64</v>
      </c>
      <c r="AD487">
        <v>500</v>
      </c>
      <c r="AE487">
        <v>77</v>
      </c>
      <c r="AF487" t="s">
        <v>65</v>
      </c>
      <c r="AK487">
        <v>8483903000</v>
      </c>
      <c r="AN487">
        <v>2.89</v>
      </c>
      <c r="AO487">
        <v>2.31</v>
      </c>
      <c r="AP487">
        <v>38803</v>
      </c>
      <c r="AQ487">
        <v>2.75</v>
      </c>
      <c r="AR487">
        <v>2.2000000000000002</v>
      </c>
    </row>
    <row r="488" spans="1:44">
      <c r="A488" t="s">
        <v>54</v>
      </c>
      <c r="B488">
        <v>48994</v>
      </c>
      <c r="C488" t="s">
        <v>1618</v>
      </c>
      <c r="D488" t="s">
        <v>80</v>
      </c>
      <c r="E488" t="s">
        <v>1619</v>
      </c>
      <c r="F488" s="1">
        <v>2.5099999999999998</v>
      </c>
      <c r="H488" s="1">
        <v>2.1800000000000002</v>
      </c>
      <c r="K488" t="s">
        <v>57</v>
      </c>
      <c r="L488">
        <v>8.5000000000000006E-2</v>
      </c>
      <c r="P488" t="s">
        <v>58</v>
      </c>
      <c r="Q488">
        <v>3</v>
      </c>
      <c r="R488" s="42">
        <v>40057</v>
      </c>
      <c r="S488">
        <v>2</v>
      </c>
      <c r="V488" t="str">
        <f>IF(LEFT(E488,3)="SLV","Harmony Romo", "Jerry Floyd")</f>
        <v>Jerry Floyd</v>
      </c>
      <c r="AF488" t="s">
        <v>65</v>
      </c>
      <c r="AK488">
        <v>8413919080</v>
      </c>
      <c r="AN488">
        <v>7.88</v>
      </c>
      <c r="AO488">
        <v>6.49</v>
      </c>
      <c r="AQ488">
        <v>7.5</v>
      </c>
      <c r="AR488">
        <v>6.18</v>
      </c>
    </row>
    <row r="489" spans="1:44">
      <c r="A489" t="s">
        <v>54</v>
      </c>
      <c r="B489">
        <v>49219</v>
      </c>
      <c r="C489">
        <v>48661</v>
      </c>
      <c r="D489" t="s">
        <v>69</v>
      </c>
      <c r="E489" t="s">
        <v>203</v>
      </c>
      <c r="F489" s="1">
        <v>3.04</v>
      </c>
      <c r="H489" s="1">
        <v>2.64</v>
      </c>
      <c r="K489" t="s">
        <v>57</v>
      </c>
      <c r="L489">
        <v>6.4000000000000001E-2</v>
      </c>
      <c r="P489" t="s">
        <v>58</v>
      </c>
      <c r="Q489">
        <v>3</v>
      </c>
      <c r="R489" s="42">
        <v>42879</v>
      </c>
      <c r="S489">
        <v>2</v>
      </c>
      <c r="V489" t="s">
        <v>186</v>
      </c>
      <c r="X489" t="s">
        <v>1620</v>
      </c>
      <c r="Y489" t="s">
        <v>341</v>
      </c>
      <c r="AD489">
        <v>500</v>
      </c>
      <c r="AE489">
        <v>77</v>
      </c>
      <c r="AF489" t="s">
        <v>65</v>
      </c>
      <c r="AK489">
        <v>8483903000</v>
      </c>
      <c r="AN489">
        <v>2.36</v>
      </c>
      <c r="AO489">
        <v>1.89</v>
      </c>
      <c r="AP489">
        <v>38803</v>
      </c>
      <c r="AQ489">
        <v>2.25</v>
      </c>
      <c r="AR489">
        <v>1.8</v>
      </c>
    </row>
    <row r="490" spans="1:44">
      <c r="A490" t="s">
        <v>54</v>
      </c>
      <c r="B490">
        <v>49342</v>
      </c>
      <c r="C490">
        <v>49342</v>
      </c>
      <c r="D490" t="s">
        <v>121</v>
      </c>
      <c r="E490" t="s">
        <v>1074</v>
      </c>
      <c r="F490" s="1">
        <v>2.2400000000000002</v>
      </c>
      <c r="H490" s="1">
        <v>1.95</v>
      </c>
      <c r="K490" t="s">
        <v>57</v>
      </c>
      <c r="L490">
        <v>4.4999999999999998E-2</v>
      </c>
      <c r="O490">
        <v>1.95</v>
      </c>
      <c r="P490" t="s">
        <v>58</v>
      </c>
      <c r="Q490">
        <v>3</v>
      </c>
      <c r="R490" s="42">
        <v>42879</v>
      </c>
      <c r="S490">
        <v>2</v>
      </c>
      <c r="U490" t="s">
        <v>511</v>
      </c>
      <c r="V490" t="s">
        <v>186</v>
      </c>
      <c r="X490" t="s">
        <v>1621</v>
      </c>
      <c r="Y490" t="s">
        <v>205</v>
      </c>
      <c r="AD490">
        <v>1000</v>
      </c>
      <c r="AE490">
        <v>77</v>
      </c>
      <c r="AF490" t="s">
        <v>65</v>
      </c>
      <c r="AK490">
        <v>8483903000</v>
      </c>
      <c r="AN490">
        <v>2.72</v>
      </c>
      <c r="AO490">
        <v>2.2799999999999998</v>
      </c>
      <c r="AQ490">
        <v>2.5299999999999998</v>
      </c>
      <c r="AR490">
        <v>2.09</v>
      </c>
    </row>
    <row r="491" spans="1:44">
      <c r="A491" t="s">
        <v>54</v>
      </c>
      <c r="B491">
        <v>49612</v>
      </c>
      <c r="C491">
        <v>49612</v>
      </c>
      <c r="D491" t="s">
        <v>55</v>
      </c>
      <c r="E491" t="s">
        <v>1622</v>
      </c>
      <c r="F491" s="1">
        <v>7.18</v>
      </c>
      <c r="H491" s="1">
        <v>6.24</v>
      </c>
      <c r="K491" t="s">
        <v>57</v>
      </c>
      <c r="L491">
        <v>0.31</v>
      </c>
      <c r="O491">
        <v>6</v>
      </c>
      <c r="P491" t="s">
        <v>58</v>
      </c>
      <c r="Q491">
        <v>3</v>
      </c>
      <c r="R491" s="42">
        <v>42879</v>
      </c>
      <c r="S491">
        <v>2</v>
      </c>
      <c r="U491" t="s">
        <v>1623</v>
      </c>
      <c r="V491" t="s">
        <v>60</v>
      </c>
      <c r="X491" t="s">
        <v>1624</v>
      </c>
      <c r="Y491" t="s">
        <v>1625</v>
      </c>
      <c r="Z491">
        <v>1.2</v>
      </c>
      <c r="AA491" t="s">
        <v>1626</v>
      </c>
      <c r="AB491">
        <v>2</v>
      </c>
      <c r="AC491" t="s">
        <v>64</v>
      </c>
      <c r="AD491">
        <v>1500</v>
      </c>
      <c r="AE491">
        <v>5</v>
      </c>
      <c r="AF491" t="s">
        <v>81</v>
      </c>
      <c r="AK491">
        <v>8413919080</v>
      </c>
      <c r="AN491">
        <v>4.12</v>
      </c>
      <c r="AO491">
        <v>3.36</v>
      </c>
      <c r="AQ491">
        <v>3.78</v>
      </c>
      <c r="AR491">
        <v>3.02</v>
      </c>
    </row>
    <row r="492" spans="1:44">
      <c r="A492" t="s">
        <v>54</v>
      </c>
      <c r="B492">
        <v>49668</v>
      </c>
      <c r="C492">
        <v>49668</v>
      </c>
      <c r="D492" t="s">
        <v>80</v>
      </c>
      <c r="E492" t="s">
        <v>1627</v>
      </c>
      <c r="F492" s="1">
        <v>6.14</v>
      </c>
      <c r="H492" s="1">
        <v>5.34</v>
      </c>
      <c r="K492" t="s">
        <v>57</v>
      </c>
      <c r="L492">
        <v>0.45</v>
      </c>
      <c r="O492">
        <v>5.28</v>
      </c>
      <c r="P492" t="s">
        <v>58</v>
      </c>
      <c r="Q492">
        <v>3</v>
      </c>
      <c r="R492" s="42">
        <v>42676</v>
      </c>
      <c r="S492">
        <v>2</v>
      </c>
      <c r="U492" t="s">
        <v>1628</v>
      </c>
      <c r="V492" t="s">
        <v>60</v>
      </c>
      <c r="X492" t="s">
        <v>1629</v>
      </c>
      <c r="Y492" t="s">
        <v>1630</v>
      </c>
      <c r="Z492">
        <v>1</v>
      </c>
      <c r="AA492" t="s">
        <v>1631</v>
      </c>
      <c r="AB492">
        <v>1</v>
      </c>
      <c r="AC492" t="s">
        <v>64</v>
      </c>
      <c r="AD492">
        <v>2000</v>
      </c>
      <c r="AE492">
        <v>5</v>
      </c>
      <c r="AF492" t="s">
        <v>81</v>
      </c>
      <c r="AK492">
        <v>8413919080</v>
      </c>
      <c r="AN492">
        <v>2.42</v>
      </c>
      <c r="AO492">
        <v>1.97</v>
      </c>
      <c r="AP492">
        <v>38824</v>
      </c>
      <c r="AQ492">
        <v>2.2400000000000002</v>
      </c>
      <c r="AR492">
        <v>1.79</v>
      </c>
    </row>
    <row r="493" spans="1:44">
      <c r="A493" t="s">
        <v>54</v>
      </c>
      <c r="B493">
        <v>51379</v>
      </c>
      <c r="C493">
        <v>51379</v>
      </c>
      <c r="D493" t="s">
        <v>69</v>
      </c>
      <c r="E493" t="s">
        <v>203</v>
      </c>
      <c r="F493" s="1">
        <v>5.77</v>
      </c>
      <c r="H493" s="1">
        <v>5.0199999999999996</v>
      </c>
      <c r="K493" t="s">
        <v>57</v>
      </c>
      <c r="L493">
        <v>0.2</v>
      </c>
      <c r="O493">
        <v>5.0199999999999996</v>
      </c>
      <c r="P493" t="s">
        <v>58</v>
      </c>
      <c r="Q493">
        <v>3</v>
      </c>
      <c r="R493" s="42">
        <v>42879</v>
      </c>
      <c r="S493">
        <v>2</v>
      </c>
      <c r="U493" t="s">
        <v>668</v>
      </c>
      <c r="V493" t="s">
        <v>186</v>
      </c>
      <c r="AD493">
        <v>300</v>
      </c>
      <c r="AE493">
        <v>77</v>
      </c>
      <c r="AF493" t="s">
        <v>65</v>
      </c>
      <c r="AK493">
        <v>8483903000</v>
      </c>
      <c r="AN493">
        <v>91.39</v>
      </c>
      <c r="AO493">
        <v>76.17</v>
      </c>
      <c r="AQ493">
        <v>83.16</v>
      </c>
      <c r="AR493">
        <v>67.94</v>
      </c>
    </row>
    <row r="494" spans="1:44">
      <c r="A494" t="s">
        <v>54</v>
      </c>
      <c r="B494">
        <v>53780</v>
      </c>
      <c r="C494" t="s">
        <v>436</v>
      </c>
      <c r="D494" t="s">
        <v>69</v>
      </c>
      <c r="E494" t="s">
        <v>203</v>
      </c>
      <c r="F494" s="1">
        <v>2.2400000000000002</v>
      </c>
      <c r="H494" s="1">
        <v>1.95</v>
      </c>
      <c r="K494" t="s">
        <v>57</v>
      </c>
      <c r="L494">
        <v>8.0000000000000002E-3</v>
      </c>
      <c r="O494">
        <v>1.4</v>
      </c>
      <c r="P494" t="s">
        <v>58</v>
      </c>
      <c r="Q494">
        <v>3</v>
      </c>
      <c r="R494" s="42">
        <v>41096</v>
      </c>
      <c r="S494">
        <v>2</v>
      </c>
      <c r="T494">
        <v>38590</v>
      </c>
      <c r="V494" t="s">
        <v>186</v>
      </c>
      <c r="AD494">
        <v>500</v>
      </c>
      <c r="AE494">
        <v>77</v>
      </c>
      <c r="AF494" t="s">
        <v>65</v>
      </c>
      <c r="AK494">
        <v>8483903000</v>
      </c>
      <c r="AN494">
        <v>0</v>
      </c>
      <c r="AO494">
        <v>0</v>
      </c>
    </row>
    <row r="495" spans="1:44">
      <c r="A495" t="s">
        <v>54</v>
      </c>
      <c r="B495">
        <v>53978</v>
      </c>
      <c r="C495" t="s">
        <v>281</v>
      </c>
      <c r="D495" t="s">
        <v>121</v>
      </c>
      <c r="E495" t="s">
        <v>203</v>
      </c>
      <c r="F495" s="1">
        <v>2.5</v>
      </c>
      <c r="H495" s="1">
        <v>2.17</v>
      </c>
      <c r="K495" t="s">
        <v>57</v>
      </c>
      <c r="L495">
        <v>3.9E-2</v>
      </c>
      <c r="O495">
        <v>2.04</v>
      </c>
      <c r="P495" t="s">
        <v>58</v>
      </c>
      <c r="Q495">
        <v>3</v>
      </c>
      <c r="R495" s="42">
        <v>42879</v>
      </c>
      <c r="S495">
        <v>2</v>
      </c>
      <c r="U495" t="s">
        <v>990</v>
      </c>
      <c r="V495" t="s">
        <v>186</v>
      </c>
      <c r="X495" t="s">
        <v>1632</v>
      </c>
      <c r="Y495" t="s">
        <v>205</v>
      </c>
      <c r="Z495">
        <v>1</v>
      </c>
      <c r="AA495" t="s">
        <v>513</v>
      </c>
      <c r="AB495">
        <v>1</v>
      </c>
      <c r="AC495" t="s">
        <v>64</v>
      </c>
      <c r="AD495">
        <v>500</v>
      </c>
      <c r="AE495">
        <v>77</v>
      </c>
      <c r="AF495" t="s">
        <v>65</v>
      </c>
      <c r="AK495">
        <v>8483903000</v>
      </c>
      <c r="AN495">
        <v>4.7</v>
      </c>
      <c r="AO495">
        <v>3.76</v>
      </c>
      <c r="AP495">
        <v>39904</v>
      </c>
      <c r="AQ495">
        <v>5.2</v>
      </c>
      <c r="AR495">
        <v>4.17</v>
      </c>
    </row>
    <row r="496" spans="1:44">
      <c r="A496" t="s">
        <v>54</v>
      </c>
      <c r="B496">
        <v>55306</v>
      </c>
      <c r="C496">
        <v>55306</v>
      </c>
      <c r="D496" t="s">
        <v>55</v>
      </c>
      <c r="E496" t="s">
        <v>1633</v>
      </c>
      <c r="F496" s="1">
        <v>195.5</v>
      </c>
      <c r="H496" s="1">
        <v>170</v>
      </c>
      <c r="K496" t="s">
        <v>57</v>
      </c>
      <c r="L496">
        <v>16.925000000000001</v>
      </c>
      <c r="O496">
        <v>169.9</v>
      </c>
      <c r="P496" t="s">
        <v>58</v>
      </c>
      <c r="Q496">
        <v>3</v>
      </c>
      <c r="R496" s="42">
        <v>42676</v>
      </c>
      <c r="S496">
        <v>2</v>
      </c>
      <c r="U496" t="s">
        <v>1634</v>
      </c>
      <c r="V496" t="s">
        <v>60</v>
      </c>
      <c r="X496" t="s">
        <v>1635</v>
      </c>
      <c r="Y496" t="s">
        <v>1636</v>
      </c>
      <c r="Z496">
        <v>8.5</v>
      </c>
      <c r="AA496" t="s">
        <v>1637</v>
      </c>
      <c r="AB496">
        <v>20</v>
      </c>
      <c r="AC496" t="s">
        <v>121</v>
      </c>
      <c r="AD496">
        <v>60</v>
      </c>
      <c r="AE496">
        <v>133</v>
      </c>
      <c r="AF496" t="s">
        <v>65</v>
      </c>
      <c r="AK496">
        <v>8413919080</v>
      </c>
      <c r="AN496">
        <v>0</v>
      </c>
      <c r="AO496">
        <v>0</v>
      </c>
    </row>
    <row r="497" spans="1:44">
      <c r="A497" t="s">
        <v>54</v>
      </c>
      <c r="B497">
        <v>59175</v>
      </c>
      <c r="C497">
        <v>48661</v>
      </c>
      <c r="D497" t="s">
        <v>64</v>
      </c>
      <c r="E497" t="s">
        <v>203</v>
      </c>
      <c r="F497" s="1">
        <v>3.97</v>
      </c>
      <c r="H497" s="1">
        <v>3.45</v>
      </c>
      <c r="K497" t="s">
        <v>57</v>
      </c>
      <c r="L497">
        <v>9.7000000000000003E-2</v>
      </c>
      <c r="O497">
        <v>3.26</v>
      </c>
      <c r="P497" t="s">
        <v>58</v>
      </c>
      <c r="Q497">
        <v>3</v>
      </c>
      <c r="R497" s="42">
        <v>42676</v>
      </c>
      <c r="S497">
        <v>2</v>
      </c>
      <c r="V497" t="s">
        <v>186</v>
      </c>
      <c r="X497" t="s">
        <v>1638</v>
      </c>
      <c r="Y497" t="s">
        <v>205</v>
      </c>
      <c r="AC497" t="s">
        <v>64</v>
      </c>
      <c r="AD497">
        <v>200</v>
      </c>
      <c r="AE497">
        <v>77</v>
      </c>
      <c r="AF497" t="s">
        <v>65</v>
      </c>
      <c r="AK497">
        <v>8483903000</v>
      </c>
      <c r="AN497">
        <v>47.78</v>
      </c>
      <c r="AO497">
        <v>36.229999999999997</v>
      </c>
      <c r="AP497">
        <v>39419</v>
      </c>
      <c r="AQ497">
        <v>45.5</v>
      </c>
      <c r="AR497">
        <v>34.5</v>
      </c>
    </row>
    <row r="498" spans="1:44">
      <c r="A498" t="s">
        <v>54</v>
      </c>
      <c r="B498">
        <v>59261</v>
      </c>
      <c r="C498" t="s">
        <v>379</v>
      </c>
      <c r="D498" t="s">
        <v>69</v>
      </c>
      <c r="E498" t="s">
        <v>203</v>
      </c>
      <c r="F498" s="1">
        <v>1.96</v>
      </c>
      <c r="H498" s="1">
        <v>1.7</v>
      </c>
      <c r="K498" t="s">
        <v>57</v>
      </c>
      <c r="L498">
        <v>3.5000000000000003E-2</v>
      </c>
      <c r="O498">
        <v>1.7</v>
      </c>
      <c r="P498" t="s">
        <v>58</v>
      </c>
      <c r="Q498">
        <v>3</v>
      </c>
      <c r="S498">
        <v>2</v>
      </c>
      <c r="U498">
        <v>0.09</v>
      </c>
      <c r="V498" t="s">
        <v>186</v>
      </c>
      <c r="X498" t="s">
        <v>1639</v>
      </c>
      <c r="Y498" t="s">
        <v>341</v>
      </c>
      <c r="AD498">
        <v>300</v>
      </c>
      <c r="AE498">
        <v>77</v>
      </c>
      <c r="AF498" t="s">
        <v>65</v>
      </c>
      <c r="AK498">
        <v>8483903000</v>
      </c>
      <c r="AN498">
        <v>3.69</v>
      </c>
      <c r="AO498">
        <v>3.01</v>
      </c>
      <c r="AP498">
        <v>38590</v>
      </c>
      <c r="AQ498">
        <v>3.52</v>
      </c>
      <c r="AR498">
        <v>2.84</v>
      </c>
    </row>
    <row r="499" spans="1:44">
      <c r="A499" t="s">
        <v>54</v>
      </c>
      <c r="B499">
        <v>59402</v>
      </c>
      <c r="C499" t="s">
        <v>281</v>
      </c>
      <c r="D499" t="s">
        <v>121</v>
      </c>
      <c r="E499" t="s">
        <v>203</v>
      </c>
      <c r="F499" s="1">
        <v>2.56</v>
      </c>
      <c r="H499" s="1">
        <v>2.23</v>
      </c>
      <c r="K499" t="s">
        <v>57</v>
      </c>
      <c r="L499">
        <v>7.0000000000000007E-2</v>
      </c>
      <c r="O499">
        <f>IF(L499&lt;0,ROUND(I499+3.46*ABS(L499),2),H499)</f>
        <v>2.23</v>
      </c>
      <c r="P499" t="s">
        <v>58</v>
      </c>
      <c r="Q499">
        <v>3</v>
      </c>
      <c r="R499" s="42">
        <v>42879</v>
      </c>
      <c r="S499">
        <v>2</v>
      </c>
      <c r="U499">
        <v>0.215</v>
      </c>
      <c r="V499" t="str">
        <f>IF(LEFT(E499,3)="SLV","Harmony Romo", "Jerry Floyd")</f>
        <v>Harmony Romo</v>
      </c>
      <c r="X499" t="s">
        <v>1640</v>
      </c>
      <c r="Y499" t="s">
        <v>341</v>
      </c>
      <c r="Z499">
        <v>1</v>
      </c>
      <c r="AA499" t="s">
        <v>513</v>
      </c>
      <c r="AB499">
        <v>1</v>
      </c>
      <c r="AC499" t="s">
        <v>64</v>
      </c>
      <c r="AD499">
        <v>2000</v>
      </c>
      <c r="AE499">
        <v>77</v>
      </c>
      <c r="AF499" t="s">
        <v>65</v>
      </c>
      <c r="AK499">
        <v>8483903000</v>
      </c>
      <c r="AN499">
        <v>5.12</v>
      </c>
      <c r="AO499">
        <v>4.22</v>
      </c>
      <c r="AQ499">
        <v>4.88</v>
      </c>
      <c r="AR499">
        <v>4.0199999999999996</v>
      </c>
    </row>
    <row r="500" spans="1:44">
      <c r="A500" t="s">
        <v>54</v>
      </c>
      <c r="B500">
        <v>59515</v>
      </c>
      <c r="C500">
        <v>59515</v>
      </c>
      <c r="D500" t="s">
        <v>69</v>
      </c>
      <c r="E500" t="s">
        <v>203</v>
      </c>
      <c r="F500" s="1">
        <v>2.13</v>
      </c>
      <c r="H500" s="1">
        <v>1.85</v>
      </c>
      <c r="K500" t="s">
        <v>57</v>
      </c>
      <c r="L500">
        <v>0.11</v>
      </c>
      <c r="O500">
        <v>1.85</v>
      </c>
      <c r="P500" t="s">
        <v>58</v>
      </c>
      <c r="Q500">
        <v>3</v>
      </c>
      <c r="S500">
        <v>2</v>
      </c>
      <c r="U500" t="s">
        <v>990</v>
      </c>
      <c r="V500" t="s">
        <v>186</v>
      </c>
      <c r="AD500">
        <v>300</v>
      </c>
      <c r="AE500">
        <v>77</v>
      </c>
      <c r="AF500" t="s">
        <v>65</v>
      </c>
      <c r="AK500">
        <v>8483903000</v>
      </c>
      <c r="AN500">
        <v>3.57</v>
      </c>
      <c r="AO500">
        <v>2.89</v>
      </c>
      <c r="AP500">
        <v>38590</v>
      </c>
      <c r="AQ500">
        <v>3.52</v>
      </c>
      <c r="AR500">
        <v>2.84</v>
      </c>
    </row>
    <row r="501" spans="1:44">
      <c r="A501" t="s">
        <v>54</v>
      </c>
      <c r="B501" t="s">
        <v>1641</v>
      </c>
      <c r="C501" t="s">
        <v>1641</v>
      </c>
      <c r="D501" t="s">
        <v>80</v>
      </c>
      <c r="E501" t="s">
        <v>1642</v>
      </c>
      <c r="F501" s="1">
        <v>25.58</v>
      </c>
      <c r="H501" s="1">
        <v>22.24</v>
      </c>
      <c r="K501" t="s">
        <v>57</v>
      </c>
      <c r="L501">
        <v>1.68</v>
      </c>
      <c r="O501">
        <f>IF(L501&lt;0,ROUND(I501+3.46*ABS(L501),2),H501)</f>
        <v>22.24</v>
      </c>
      <c r="P501" t="s">
        <v>58</v>
      </c>
      <c r="Q501">
        <v>3</v>
      </c>
      <c r="R501" s="42">
        <v>42879</v>
      </c>
      <c r="S501">
        <v>2</v>
      </c>
      <c r="V501" t="str">
        <f t="shared" ref="V501:V511" si="27">IF(LEFT(E501,3)="SLV","Harmony Romo", "Jerry Floyd")</f>
        <v>Jerry Floyd</v>
      </c>
      <c r="X501" t="s">
        <v>1643</v>
      </c>
      <c r="Y501" t="s">
        <v>1644</v>
      </c>
      <c r="Z501">
        <v>2.2999999999999998</v>
      </c>
      <c r="AA501" t="s">
        <v>721</v>
      </c>
      <c r="AB501">
        <v>2</v>
      </c>
      <c r="AC501" t="s">
        <v>64</v>
      </c>
      <c r="AD501">
        <v>500</v>
      </c>
      <c r="AE501">
        <v>6</v>
      </c>
      <c r="AF501" t="s">
        <v>81</v>
      </c>
      <c r="AK501">
        <v>8413919080</v>
      </c>
    </row>
    <row r="502" spans="1:44">
      <c r="A502" t="s">
        <v>54</v>
      </c>
      <c r="B502">
        <v>60764</v>
      </c>
      <c r="C502" t="s">
        <v>379</v>
      </c>
      <c r="D502" t="s">
        <v>69</v>
      </c>
      <c r="E502" t="s">
        <v>203</v>
      </c>
      <c r="F502" s="1">
        <v>2.4500000000000002</v>
      </c>
      <c r="H502" s="1">
        <v>2.13</v>
      </c>
      <c r="K502" t="s">
        <v>57</v>
      </c>
      <c r="L502">
        <v>0.06</v>
      </c>
      <c r="O502">
        <f>IF(L502&lt;0,ROUND(I502+3.46*ABS(L502),2),H502)</f>
        <v>2.13</v>
      </c>
      <c r="P502" t="s">
        <v>58</v>
      </c>
      <c r="Q502">
        <v>3</v>
      </c>
      <c r="R502" s="42">
        <v>42879</v>
      </c>
      <c r="S502">
        <v>2</v>
      </c>
      <c r="U502" t="s">
        <v>282</v>
      </c>
      <c r="V502" t="str">
        <f t="shared" si="27"/>
        <v>Harmony Romo</v>
      </c>
      <c r="AD502">
        <v>300</v>
      </c>
      <c r="AE502">
        <v>77</v>
      </c>
      <c r="AF502" t="s">
        <v>65</v>
      </c>
      <c r="AK502">
        <v>8483903000</v>
      </c>
      <c r="AN502">
        <v>2.54</v>
      </c>
      <c r="AO502">
        <v>2.13</v>
      </c>
      <c r="AP502">
        <v>39814</v>
      </c>
      <c r="AQ502">
        <v>2.33</v>
      </c>
      <c r="AR502">
        <v>1.92</v>
      </c>
    </row>
    <row r="503" spans="1:44">
      <c r="A503" t="s">
        <v>54</v>
      </c>
      <c r="B503">
        <v>60807</v>
      </c>
      <c r="C503">
        <v>60807</v>
      </c>
      <c r="D503" t="s">
        <v>110</v>
      </c>
      <c r="E503" t="s">
        <v>1645</v>
      </c>
      <c r="F503" s="1">
        <v>19.559999999999999</v>
      </c>
      <c r="H503" s="1">
        <v>17.010000000000002</v>
      </c>
      <c r="K503" t="s">
        <v>57</v>
      </c>
      <c r="L503">
        <v>1.66</v>
      </c>
      <c r="O503">
        <f>IF(L503&lt;0,ROUND(I503+3.46*ABS(L503),2),H503)</f>
        <v>17.010000000000002</v>
      </c>
      <c r="P503" t="s">
        <v>58</v>
      </c>
      <c r="Q503">
        <v>3</v>
      </c>
      <c r="R503" s="42">
        <v>42879</v>
      </c>
      <c r="S503">
        <v>2</v>
      </c>
      <c r="T503" t="s">
        <v>1646</v>
      </c>
      <c r="U503">
        <v>1.84</v>
      </c>
      <c r="V503" t="str">
        <f t="shared" si="27"/>
        <v>Jerry Floyd</v>
      </c>
      <c r="X503" t="s">
        <v>1647</v>
      </c>
      <c r="Y503" t="s">
        <v>1648</v>
      </c>
      <c r="Z503">
        <v>1.05</v>
      </c>
      <c r="AA503" t="s">
        <v>1649</v>
      </c>
      <c r="AB503">
        <v>4.0999999999999996</v>
      </c>
      <c r="AC503" t="s">
        <v>80</v>
      </c>
      <c r="AD503">
        <v>500</v>
      </c>
      <c r="AE503">
        <v>105</v>
      </c>
      <c r="AF503" t="s">
        <v>65</v>
      </c>
      <c r="AK503">
        <v>8413919080</v>
      </c>
      <c r="AN503">
        <v>181.22</v>
      </c>
      <c r="AO503">
        <v>164.75</v>
      </c>
      <c r="AP503">
        <v>38951</v>
      </c>
      <c r="AQ503">
        <v>172.59</v>
      </c>
      <c r="AR503">
        <v>156.9</v>
      </c>
    </row>
    <row r="504" spans="1:44">
      <c r="A504" t="s">
        <v>54</v>
      </c>
      <c r="B504">
        <v>60834</v>
      </c>
      <c r="C504" t="s">
        <v>202</v>
      </c>
      <c r="D504" t="s">
        <v>121</v>
      </c>
      <c r="E504" t="s">
        <v>203</v>
      </c>
      <c r="F504" s="1">
        <v>2.09</v>
      </c>
      <c r="H504" s="1">
        <v>1.82</v>
      </c>
      <c r="K504" t="s">
        <v>57</v>
      </c>
      <c r="L504">
        <v>2.1000000000000001E-2</v>
      </c>
      <c r="O504">
        <f>IF(L504&lt;0,ROUND(I504+3.46*ABS(L504),2),H504)</f>
        <v>1.82</v>
      </c>
      <c r="P504" t="s">
        <v>58</v>
      </c>
      <c r="Q504">
        <v>3</v>
      </c>
      <c r="R504" s="42">
        <v>42879</v>
      </c>
      <c r="S504">
        <v>2</v>
      </c>
      <c r="U504">
        <v>0.09</v>
      </c>
      <c r="V504" t="str">
        <f t="shared" si="27"/>
        <v>Harmony Romo</v>
      </c>
      <c r="X504" t="s">
        <v>1650</v>
      </c>
      <c r="Y504" t="s">
        <v>205</v>
      </c>
      <c r="Z504">
        <v>1</v>
      </c>
      <c r="AA504" t="s">
        <v>462</v>
      </c>
      <c r="AB504">
        <v>1</v>
      </c>
      <c r="AC504" t="s">
        <v>64</v>
      </c>
      <c r="AD504">
        <v>2000</v>
      </c>
      <c r="AE504">
        <v>77</v>
      </c>
      <c r="AF504" t="s">
        <v>65</v>
      </c>
      <c r="AK504">
        <v>8483903000</v>
      </c>
      <c r="AN504">
        <v>829.5</v>
      </c>
      <c r="AO504">
        <v>703.5</v>
      </c>
      <c r="AP504">
        <v>38831</v>
      </c>
      <c r="AQ504">
        <v>790</v>
      </c>
      <c r="AR504">
        <v>670</v>
      </c>
    </row>
    <row r="505" spans="1:44">
      <c r="A505" t="s">
        <v>54</v>
      </c>
      <c r="B505">
        <v>61006</v>
      </c>
      <c r="C505">
        <v>61006</v>
      </c>
      <c r="D505" t="s">
        <v>69</v>
      </c>
      <c r="E505" t="s">
        <v>203</v>
      </c>
      <c r="F505" s="1">
        <v>2.83</v>
      </c>
      <c r="H505" s="1">
        <v>2.46</v>
      </c>
      <c r="K505" t="s">
        <v>57</v>
      </c>
      <c r="L505">
        <v>0.17499999999999999</v>
      </c>
      <c r="P505" t="s">
        <v>58</v>
      </c>
      <c r="Q505">
        <v>3</v>
      </c>
      <c r="R505" s="42">
        <v>40133</v>
      </c>
      <c r="S505">
        <v>2</v>
      </c>
      <c r="U505" t="s">
        <v>1651</v>
      </c>
      <c r="V505" t="str">
        <f t="shared" si="27"/>
        <v>Harmony Romo</v>
      </c>
      <c r="AD505">
        <v>200</v>
      </c>
      <c r="AE505">
        <v>77</v>
      </c>
      <c r="AF505" t="s">
        <v>65</v>
      </c>
      <c r="AK505">
        <v>8483903000</v>
      </c>
      <c r="AN505">
        <v>30.67</v>
      </c>
      <c r="AO505">
        <v>25.46</v>
      </c>
      <c r="AQ505">
        <v>26.62</v>
      </c>
      <c r="AR505">
        <v>21.41</v>
      </c>
    </row>
    <row r="506" spans="1:44">
      <c r="A506" t="s">
        <v>54</v>
      </c>
      <c r="B506">
        <v>61007</v>
      </c>
      <c r="C506">
        <v>61007</v>
      </c>
      <c r="D506" t="s">
        <v>69</v>
      </c>
      <c r="E506" t="s">
        <v>203</v>
      </c>
      <c r="F506" s="1">
        <v>3.04</v>
      </c>
      <c r="H506" s="1">
        <v>2.64</v>
      </c>
      <c r="K506" t="s">
        <v>57</v>
      </c>
      <c r="L506">
        <v>0.13</v>
      </c>
      <c r="O506">
        <f t="shared" ref="O506:O512" si="28">IF(L506&lt;0,ROUND(I506+3.46*ABS(L506),2),H506)</f>
        <v>2.64</v>
      </c>
      <c r="P506" t="s">
        <v>58</v>
      </c>
      <c r="Q506">
        <v>3</v>
      </c>
      <c r="R506" s="42">
        <v>42879</v>
      </c>
      <c r="S506">
        <v>2</v>
      </c>
      <c r="U506" t="s">
        <v>580</v>
      </c>
      <c r="V506" t="str">
        <f t="shared" si="27"/>
        <v>Harmony Romo</v>
      </c>
      <c r="X506" t="s">
        <v>1652</v>
      </c>
      <c r="Y506" t="s">
        <v>205</v>
      </c>
      <c r="AD506">
        <v>300</v>
      </c>
      <c r="AE506">
        <v>77</v>
      </c>
      <c r="AF506" t="s">
        <v>65</v>
      </c>
      <c r="AK506">
        <v>8483903000</v>
      </c>
      <c r="AN506">
        <v>2</v>
      </c>
      <c r="AO506">
        <v>1.67</v>
      </c>
      <c r="AQ506">
        <v>1.91</v>
      </c>
      <c r="AR506">
        <v>1.58</v>
      </c>
    </row>
    <row r="507" spans="1:44">
      <c r="A507" t="s">
        <v>54</v>
      </c>
      <c r="B507">
        <v>62012</v>
      </c>
      <c r="C507">
        <v>62012</v>
      </c>
      <c r="D507" t="s">
        <v>69</v>
      </c>
      <c r="E507" t="s">
        <v>203</v>
      </c>
      <c r="F507" s="1">
        <v>3.9</v>
      </c>
      <c r="H507" s="1">
        <v>3.39</v>
      </c>
      <c r="K507" t="s">
        <v>57</v>
      </c>
      <c r="L507">
        <v>9.5000000000000001E-2</v>
      </c>
      <c r="O507">
        <f t="shared" si="28"/>
        <v>3.39</v>
      </c>
      <c r="P507" t="s">
        <v>58</v>
      </c>
      <c r="Q507">
        <v>3</v>
      </c>
      <c r="R507" s="42">
        <v>42879</v>
      </c>
      <c r="S507">
        <v>2</v>
      </c>
      <c r="U507" t="s">
        <v>460</v>
      </c>
      <c r="V507" t="str">
        <f t="shared" si="27"/>
        <v>Harmony Romo</v>
      </c>
      <c r="X507" t="s">
        <v>1653</v>
      </c>
      <c r="Y507" t="s">
        <v>205</v>
      </c>
      <c r="Z507">
        <v>1</v>
      </c>
      <c r="AA507" t="s">
        <v>462</v>
      </c>
      <c r="AB507">
        <v>1</v>
      </c>
      <c r="AC507" t="s">
        <v>64</v>
      </c>
      <c r="AD507">
        <v>2000</v>
      </c>
      <c r="AE507">
        <v>77</v>
      </c>
      <c r="AF507" t="s">
        <v>65</v>
      </c>
      <c r="AK507">
        <v>8483903000</v>
      </c>
      <c r="AN507">
        <v>1.45</v>
      </c>
      <c r="AO507">
        <v>1.18</v>
      </c>
      <c r="AP507">
        <v>38590</v>
      </c>
      <c r="AQ507">
        <v>1.43</v>
      </c>
      <c r="AR507">
        <v>1.1599999999999999</v>
      </c>
    </row>
    <row r="508" spans="1:44">
      <c r="A508" t="s">
        <v>54</v>
      </c>
      <c r="B508">
        <v>62637</v>
      </c>
      <c r="C508">
        <v>48661</v>
      </c>
      <c r="D508" t="s">
        <v>69</v>
      </c>
      <c r="E508" t="s">
        <v>203</v>
      </c>
      <c r="F508" s="1">
        <v>2.52</v>
      </c>
      <c r="H508" s="1">
        <v>2.19</v>
      </c>
      <c r="K508" t="s">
        <v>57</v>
      </c>
      <c r="L508">
        <v>0.05</v>
      </c>
      <c r="O508">
        <f t="shared" si="28"/>
        <v>2.19</v>
      </c>
      <c r="P508" t="s">
        <v>58</v>
      </c>
      <c r="Q508">
        <v>3</v>
      </c>
      <c r="R508" s="42">
        <v>42879</v>
      </c>
      <c r="S508">
        <v>2</v>
      </c>
      <c r="U508">
        <v>0.15</v>
      </c>
      <c r="V508" t="str">
        <f t="shared" si="27"/>
        <v>Harmony Romo</v>
      </c>
      <c r="X508" t="s">
        <v>1654</v>
      </c>
      <c r="Y508" t="s">
        <v>205</v>
      </c>
      <c r="Z508">
        <v>1</v>
      </c>
      <c r="AA508" t="s">
        <v>725</v>
      </c>
      <c r="AB508">
        <v>1</v>
      </c>
      <c r="AC508" t="s">
        <v>64</v>
      </c>
      <c r="AD508">
        <v>2000</v>
      </c>
      <c r="AE508">
        <v>77</v>
      </c>
      <c r="AF508" t="s">
        <v>65</v>
      </c>
      <c r="AK508">
        <v>8483903000</v>
      </c>
      <c r="AM508">
        <v>1.25</v>
      </c>
      <c r="AN508">
        <v>1.5</v>
      </c>
      <c r="AO508">
        <v>1.25</v>
      </c>
      <c r="AP508">
        <v>39814</v>
      </c>
      <c r="AQ508">
        <v>1.5</v>
      </c>
      <c r="AR508">
        <v>1.23</v>
      </c>
    </row>
    <row r="509" spans="1:44">
      <c r="A509" t="s">
        <v>54</v>
      </c>
      <c r="B509">
        <v>63637</v>
      </c>
      <c r="C509">
        <v>63637</v>
      </c>
      <c r="D509" t="s">
        <v>69</v>
      </c>
      <c r="E509" t="s">
        <v>1655</v>
      </c>
      <c r="F509" s="1">
        <v>22.11</v>
      </c>
      <c r="H509" s="1">
        <v>19.23</v>
      </c>
      <c r="K509" t="s">
        <v>684</v>
      </c>
      <c r="L509">
        <v>1.34</v>
      </c>
      <c r="O509">
        <f t="shared" si="28"/>
        <v>19.23</v>
      </c>
      <c r="P509" t="s">
        <v>58</v>
      </c>
      <c r="Q509">
        <v>1</v>
      </c>
      <c r="R509" s="42">
        <v>42676</v>
      </c>
      <c r="S509">
        <v>2</v>
      </c>
      <c r="T509">
        <v>1.34</v>
      </c>
      <c r="U509">
        <v>2.2250000000000001</v>
      </c>
      <c r="V509" t="str">
        <f t="shared" si="27"/>
        <v>Jerry Floyd</v>
      </c>
      <c r="AF509" t="s">
        <v>65</v>
      </c>
      <c r="AK509">
        <v>8413919080</v>
      </c>
      <c r="AN509">
        <v>134.21</v>
      </c>
      <c r="AO509">
        <v>122.01</v>
      </c>
      <c r="AP509">
        <v>38951</v>
      </c>
      <c r="AQ509">
        <v>127.82</v>
      </c>
      <c r="AR509">
        <v>116.2</v>
      </c>
    </row>
    <row r="510" spans="1:44">
      <c r="A510" t="s">
        <v>54</v>
      </c>
      <c r="B510">
        <v>65627</v>
      </c>
      <c r="C510" t="s">
        <v>379</v>
      </c>
      <c r="D510" t="s">
        <v>64</v>
      </c>
      <c r="E510" t="s">
        <v>203</v>
      </c>
      <c r="F510" s="1">
        <v>5.03</v>
      </c>
      <c r="H510" s="1">
        <v>4.37</v>
      </c>
      <c r="K510" t="s">
        <v>57</v>
      </c>
      <c r="L510">
        <v>0.2</v>
      </c>
      <c r="O510">
        <f t="shared" si="28"/>
        <v>4.37</v>
      </c>
      <c r="P510" t="s">
        <v>58</v>
      </c>
      <c r="Q510">
        <v>3</v>
      </c>
      <c r="R510" s="42">
        <v>38846</v>
      </c>
      <c r="S510">
        <v>2</v>
      </c>
      <c r="U510">
        <v>0.436</v>
      </c>
      <c r="V510" t="str">
        <f t="shared" si="27"/>
        <v>Harmony Romo</v>
      </c>
      <c r="AD510">
        <v>200</v>
      </c>
      <c r="AE510">
        <v>77</v>
      </c>
      <c r="AF510" t="s">
        <v>65</v>
      </c>
      <c r="AK510">
        <v>8483903000</v>
      </c>
      <c r="AN510">
        <v>28.3</v>
      </c>
      <c r="AO510">
        <v>25.73</v>
      </c>
      <c r="AP510">
        <v>38951</v>
      </c>
      <c r="AQ510">
        <v>26.95</v>
      </c>
      <c r="AR510">
        <v>24.5</v>
      </c>
    </row>
    <row r="511" spans="1:44">
      <c r="A511" t="s">
        <v>54</v>
      </c>
      <c r="B511">
        <v>65981</v>
      </c>
      <c r="C511">
        <v>65981</v>
      </c>
      <c r="D511" t="s">
        <v>64</v>
      </c>
      <c r="E511" t="s">
        <v>1656</v>
      </c>
      <c r="F511" s="1">
        <v>18.309999999999999</v>
      </c>
      <c r="H511" s="1">
        <v>15.92</v>
      </c>
      <c r="K511" t="s">
        <v>57</v>
      </c>
      <c r="L511">
        <v>0.45</v>
      </c>
      <c r="O511">
        <f t="shared" si="28"/>
        <v>15.92</v>
      </c>
      <c r="P511" t="s">
        <v>58</v>
      </c>
      <c r="Q511">
        <v>3</v>
      </c>
      <c r="R511" s="42">
        <v>42879</v>
      </c>
      <c r="S511">
        <v>2</v>
      </c>
      <c r="U511" t="s">
        <v>1657</v>
      </c>
      <c r="V511" t="str">
        <f t="shared" si="27"/>
        <v>Jerry Floyd</v>
      </c>
      <c r="X511" t="s">
        <v>1658</v>
      </c>
      <c r="Y511" t="s">
        <v>1659</v>
      </c>
      <c r="Z511">
        <v>2.5</v>
      </c>
      <c r="AA511" t="s">
        <v>242</v>
      </c>
      <c r="AB511">
        <v>1</v>
      </c>
      <c r="AC511" t="s">
        <v>64</v>
      </c>
      <c r="AD511">
        <v>50</v>
      </c>
      <c r="AE511">
        <v>77</v>
      </c>
      <c r="AF511" t="s">
        <v>65</v>
      </c>
      <c r="AK511">
        <v>8413919080</v>
      </c>
      <c r="AM511">
        <v>2.98</v>
      </c>
      <c r="AN511">
        <v>3.68</v>
      </c>
      <c r="AO511">
        <v>3.03</v>
      </c>
      <c r="AP511">
        <v>39814</v>
      </c>
      <c r="AQ511">
        <v>3.85</v>
      </c>
      <c r="AR511">
        <v>3.6512000000000002</v>
      </c>
    </row>
    <row r="512" spans="1:44">
      <c r="A512" t="s">
        <v>54</v>
      </c>
      <c r="B512">
        <v>301396</v>
      </c>
      <c r="C512">
        <v>301396</v>
      </c>
      <c r="D512" t="s">
        <v>69</v>
      </c>
      <c r="E512" t="s">
        <v>1660</v>
      </c>
      <c r="F512" s="1">
        <v>3.42</v>
      </c>
      <c r="H512" s="1">
        <v>2.97</v>
      </c>
      <c r="K512" t="s">
        <v>57</v>
      </c>
      <c r="L512">
        <v>0.16500000000000001</v>
      </c>
      <c r="O512">
        <f t="shared" si="28"/>
        <v>2.97</v>
      </c>
      <c r="P512" t="s">
        <v>58</v>
      </c>
      <c r="Q512">
        <v>3</v>
      </c>
      <c r="R512" s="42">
        <v>42879</v>
      </c>
      <c r="S512">
        <v>2</v>
      </c>
      <c r="V512" t="s">
        <v>60</v>
      </c>
      <c r="AF512" t="s">
        <v>81</v>
      </c>
      <c r="AK512">
        <v>8413919080</v>
      </c>
      <c r="AN512">
        <v>43.97</v>
      </c>
      <c r="AO512">
        <v>35.15</v>
      </c>
      <c r="AP512">
        <v>39904</v>
      </c>
      <c r="AQ512">
        <v>42.69</v>
      </c>
      <c r="AR512">
        <v>34.130000000000003</v>
      </c>
    </row>
    <row r="513" spans="1:44">
      <c r="A513" t="s">
        <v>54</v>
      </c>
      <c r="B513">
        <v>301801</v>
      </c>
      <c r="C513" t="s">
        <v>436</v>
      </c>
      <c r="D513" t="s">
        <v>69</v>
      </c>
      <c r="E513" t="s">
        <v>203</v>
      </c>
      <c r="F513" s="1">
        <v>1.08</v>
      </c>
      <c r="H513" s="1">
        <v>0.94</v>
      </c>
      <c r="K513" t="s">
        <v>57</v>
      </c>
      <c r="L513">
        <v>1.4999999999999999E-2</v>
      </c>
      <c r="O513">
        <f>IF(L513&lt;0,ROUND(I513+3.46*ABS(L513),2),H513)</f>
        <v>0.94</v>
      </c>
      <c r="P513" t="s">
        <v>58</v>
      </c>
      <c r="Q513">
        <v>3</v>
      </c>
      <c r="R513" s="42">
        <v>42879</v>
      </c>
      <c r="S513">
        <v>2</v>
      </c>
      <c r="U513">
        <v>0.125</v>
      </c>
      <c r="V513" t="str">
        <f t="shared" ref="V513:V520" si="29">IF(LEFT(E513,3)="SLV","Harmony Romo", "Jerry Floyd")</f>
        <v>Harmony Romo</v>
      </c>
      <c r="X513" t="s">
        <v>1661</v>
      </c>
      <c r="Y513" t="s">
        <v>205</v>
      </c>
      <c r="Z513">
        <v>1</v>
      </c>
      <c r="AA513" t="s">
        <v>1201</v>
      </c>
      <c r="AB513">
        <v>1</v>
      </c>
      <c r="AC513" t="s">
        <v>64</v>
      </c>
      <c r="AD513">
        <v>200</v>
      </c>
      <c r="AE513">
        <v>77</v>
      </c>
      <c r="AF513" t="s">
        <v>65</v>
      </c>
      <c r="AK513">
        <v>8483903000</v>
      </c>
      <c r="AM513">
        <v>22.71</v>
      </c>
      <c r="AN513">
        <v>29.89</v>
      </c>
      <c r="AO513">
        <v>22.71</v>
      </c>
      <c r="AP513">
        <v>39814</v>
      </c>
      <c r="AQ513">
        <v>31.08</v>
      </c>
      <c r="AR513">
        <v>22.05</v>
      </c>
    </row>
    <row r="514" spans="1:44">
      <c r="A514" t="s">
        <v>54</v>
      </c>
      <c r="B514">
        <v>302008</v>
      </c>
      <c r="C514">
        <v>48661</v>
      </c>
      <c r="D514" t="s">
        <v>69</v>
      </c>
      <c r="E514" t="s">
        <v>203</v>
      </c>
      <c r="F514" s="1">
        <v>3.69</v>
      </c>
      <c r="H514" s="1">
        <v>3.21</v>
      </c>
      <c r="K514" t="s">
        <v>57</v>
      </c>
      <c r="L514">
        <v>2.5999999999999999E-2</v>
      </c>
      <c r="P514" t="s">
        <v>58</v>
      </c>
      <c r="Q514">
        <v>3</v>
      </c>
      <c r="R514" s="42">
        <v>42879</v>
      </c>
      <c r="S514">
        <v>2</v>
      </c>
      <c r="V514" t="str">
        <f t="shared" si="29"/>
        <v>Harmony Romo</v>
      </c>
      <c r="X514" t="s">
        <v>1662</v>
      </c>
      <c r="AD514">
        <v>1000</v>
      </c>
      <c r="AE514">
        <v>77</v>
      </c>
      <c r="AF514" t="s">
        <v>65</v>
      </c>
      <c r="AK514">
        <v>8483903000</v>
      </c>
      <c r="AN514">
        <v>5.59</v>
      </c>
      <c r="AO514">
        <v>4.54</v>
      </c>
      <c r="AP514">
        <v>39209</v>
      </c>
      <c r="AQ514">
        <v>5.25</v>
      </c>
      <c r="AR514">
        <v>4.2</v>
      </c>
    </row>
    <row r="515" spans="1:44">
      <c r="A515" t="s">
        <v>54</v>
      </c>
      <c r="B515">
        <v>302034</v>
      </c>
      <c r="C515" t="s">
        <v>436</v>
      </c>
      <c r="D515" t="s">
        <v>69</v>
      </c>
      <c r="E515" t="s">
        <v>203</v>
      </c>
      <c r="F515" s="1">
        <v>1.0900000000000001</v>
      </c>
      <c r="H515" s="1">
        <v>0.95</v>
      </c>
      <c r="K515" t="s">
        <v>57</v>
      </c>
      <c r="L515">
        <v>0.01</v>
      </c>
      <c r="P515" t="s">
        <v>58</v>
      </c>
      <c r="Q515">
        <v>3</v>
      </c>
      <c r="R515" s="42">
        <v>42879</v>
      </c>
      <c r="S515">
        <v>2</v>
      </c>
      <c r="V515" t="str">
        <f t="shared" si="29"/>
        <v>Harmony Romo</v>
      </c>
      <c r="X515" t="s">
        <v>1663</v>
      </c>
      <c r="Y515" t="s">
        <v>205</v>
      </c>
      <c r="AD515">
        <v>500</v>
      </c>
      <c r="AE515">
        <v>77</v>
      </c>
      <c r="AF515" t="s">
        <v>65</v>
      </c>
      <c r="AK515">
        <v>8483903000</v>
      </c>
      <c r="AM515">
        <v>26.6</v>
      </c>
      <c r="AN515">
        <v>35.21</v>
      </c>
      <c r="AO515">
        <v>26.6</v>
      </c>
      <c r="AP515">
        <v>39814</v>
      </c>
      <c r="AQ515">
        <v>36.020000000000003</v>
      </c>
      <c r="AR515">
        <v>25.83</v>
      </c>
    </row>
    <row r="516" spans="1:44">
      <c r="A516" t="s">
        <v>54</v>
      </c>
      <c r="B516">
        <v>302217</v>
      </c>
      <c r="C516">
        <v>302217</v>
      </c>
      <c r="D516" t="s">
        <v>121</v>
      </c>
      <c r="E516" t="s">
        <v>1664</v>
      </c>
      <c r="F516" s="1">
        <v>6.41</v>
      </c>
      <c r="H516" s="1">
        <v>5.57</v>
      </c>
      <c r="K516" t="s">
        <v>57</v>
      </c>
      <c r="L516">
        <v>0.4</v>
      </c>
      <c r="O516">
        <f>IF(L516&lt;0,ROUND(I516+3.46*ABS(L516),2),H516)</f>
        <v>5.57</v>
      </c>
      <c r="P516" t="s">
        <v>58</v>
      </c>
      <c r="Q516">
        <v>3</v>
      </c>
      <c r="R516" s="42">
        <v>42879</v>
      </c>
      <c r="S516">
        <v>2</v>
      </c>
      <c r="T516">
        <v>0.4</v>
      </c>
      <c r="U516">
        <v>0.89</v>
      </c>
      <c r="V516" t="str">
        <f t="shared" si="29"/>
        <v>Jerry Floyd</v>
      </c>
      <c r="AF516" t="s">
        <v>81</v>
      </c>
      <c r="AK516">
        <v>8413919080</v>
      </c>
      <c r="AN516">
        <v>1.96</v>
      </c>
      <c r="AO516">
        <v>1.63</v>
      </c>
      <c r="AQ516">
        <v>1.91</v>
      </c>
      <c r="AR516">
        <v>1.58</v>
      </c>
    </row>
    <row r="517" spans="1:44">
      <c r="A517" t="s">
        <v>54</v>
      </c>
      <c r="B517">
        <v>302339</v>
      </c>
      <c r="C517">
        <v>302339</v>
      </c>
      <c r="D517" t="s">
        <v>121</v>
      </c>
      <c r="E517" t="s">
        <v>1665</v>
      </c>
      <c r="F517" s="1">
        <v>18.399999999999999</v>
      </c>
      <c r="H517" s="1">
        <v>16</v>
      </c>
      <c r="K517" t="s">
        <v>57</v>
      </c>
      <c r="L517">
        <v>1.03</v>
      </c>
      <c r="O517">
        <f>IF(L517&lt;0,ROUND(I517+3.46*ABS(L517),2),H517)</f>
        <v>16</v>
      </c>
      <c r="P517" t="s">
        <v>58</v>
      </c>
      <c r="Q517">
        <v>3</v>
      </c>
      <c r="R517" s="42">
        <v>42879</v>
      </c>
      <c r="S517">
        <v>2</v>
      </c>
      <c r="T517" t="s">
        <v>277</v>
      </c>
      <c r="U517">
        <v>1.605</v>
      </c>
      <c r="V517" t="str">
        <f t="shared" si="29"/>
        <v>Jerry Floyd</v>
      </c>
      <c r="X517" t="s">
        <v>1666</v>
      </c>
      <c r="Y517" t="s">
        <v>1667</v>
      </c>
      <c r="Z517">
        <v>2.75</v>
      </c>
      <c r="AA517" t="s">
        <v>126</v>
      </c>
      <c r="AB517">
        <v>4.0999999999999996</v>
      </c>
      <c r="AC517" t="s">
        <v>64</v>
      </c>
      <c r="AD517">
        <v>150</v>
      </c>
      <c r="AE517">
        <v>5</v>
      </c>
      <c r="AF517" t="s">
        <v>65</v>
      </c>
      <c r="AK517">
        <v>8413919080</v>
      </c>
      <c r="AN517">
        <v>14.11</v>
      </c>
      <c r="AO517">
        <v>12.13</v>
      </c>
      <c r="AQ517">
        <v>11.45</v>
      </c>
      <c r="AR517">
        <v>9.4700000000000006</v>
      </c>
    </row>
    <row r="518" spans="1:44">
      <c r="A518" t="s">
        <v>54</v>
      </c>
      <c r="B518">
        <v>302931</v>
      </c>
      <c r="C518" t="s">
        <v>1668</v>
      </c>
      <c r="D518" t="s">
        <v>69</v>
      </c>
      <c r="E518" t="s">
        <v>1619</v>
      </c>
      <c r="F518" s="1">
        <v>8.8800000000000008</v>
      </c>
      <c r="H518" s="1">
        <v>7.72</v>
      </c>
      <c r="K518" t="s">
        <v>57</v>
      </c>
      <c r="L518">
        <v>6.0000000000000001E-3</v>
      </c>
      <c r="O518">
        <f>IF(L518&lt;0,ROUND(I518+3.46*ABS(L518),2),H518)</f>
        <v>7.72</v>
      </c>
      <c r="P518" t="s">
        <v>58</v>
      </c>
      <c r="Q518">
        <v>3</v>
      </c>
      <c r="R518" s="42">
        <v>42879</v>
      </c>
      <c r="S518">
        <v>2</v>
      </c>
      <c r="U518">
        <v>0.29599999999999999</v>
      </c>
      <c r="V518" t="str">
        <f t="shared" si="29"/>
        <v>Jerry Floyd</v>
      </c>
      <c r="X518" t="s">
        <v>1669</v>
      </c>
      <c r="AD518">
        <v>200</v>
      </c>
      <c r="AE518">
        <v>77</v>
      </c>
      <c r="AF518" t="s">
        <v>65</v>
      </c>
      <c r="AK518">
        <v>8413919080</v>
      </c>
      <c r="AN518">
        <v>2.41</v>
      </c>
      <c r="AO518">
        <v>2.0099999999999998</v>
      </c>
      <c r="AQ518">
        <v>2.29</v>
      </c>
      <c r="AR518">
        <v>1.89</v>
      </c>
    </row>
    <row r="519" spans="1:44">
      <c r="A519" t="s">
        <v>54</v>
      </c>
      <c r="B519">
        <v>303805</v>
      </c>
      <c r="C519">
        <v>303805</v>
      </c>
      <c r="D519" t="s">
        <v>69</v>
      </c>
      <c r="E519" t="s">
        <v>1670</v>
      </c>
      <c r="F519" s="1">
        <v>39.78</v>
      </c>
      <c r="H519" s="1">
        <v>34.590000000000003</v>
      </c>
      <c r="K519" t="s">
        <v>57</v>
      </c>
      <c r="L519">
        <v>3.52</v>
      </c>
      <c r="O519">
        <f>IF(L519&lt;0,ROUND(I519+3.46*ABS(L519),2),H519)</f>
        <v>34.590000000000003</v>
      </c>
      <c r="P519" t="s">
        <v>58</v>
      </c>
      <c r="Q519">
        <v>1</v>
      </c>
      <c r="R519" s="42">
        <v>42879</v>
      </c>
      <c r="S519">
        <v>2</v>
      </c>
      <c r="T519">
        <v>3.52</v>
      </c>
      <c r="U519">
        <v>5.4329999999999998</v>
      </c>
      <c r="V519" t="str">
        <f t="shared" si="29"/>
        <v>Jerry Floyd</v>
      </c>
      <c r="X519" t="s">
        <v>1671</v>
      </c>
      <c r="Y519" t="s">
        <v>1672</v>
      </c>
      <c r="Z519">
        <v>2</v>
      </c>
      <c r="AA519" t="s">
        <v>1673</v>
      </c>
      <c r="AB519">
        <v>10</v>
      </c>
      <c r="AC519" t="s">
        <v>69</v>
      </c>
      <c r="AD519">
        <v>500</v>
      </c>
      <c r="AE519">
        <v>6</v>
      </c>
      <c r="AF519" t="s">
        <v>65</v>
      </c>
      <c r="AK519">
        <v>8413919080</v>
      </c>
      <c r="AN519">
        <v>2.41</v>
      </c>
      <c r="AO519">
        <v>2.0099999999999998</v>
      </c>
      <c r="AQ519">
        <v>2.29</v>
      </c>
      <c r="AR519">
        <v>1.89</v>
      </c>
    </row>
    <row r="520" spans="1:44">
      <c r="A520" t="s">
        <v>54</v>
      </c>
      <c r="B520">
        <v>304059</v>
      </c>
      <c r="C520">
        <v>304059</v>
      </c>
      <c r="D520" t="s">
        <v>64</v>
      </c>
      <c r="E520" t="s">
        <v>1674</v>
      </c>
      <c r="F520" s="1">
        <v>18.87</v>
      </c>
      <c r="H520" s="1">
        <v>16.41</v>
      </c>
      <c r="K520" t="s">
        <v>57</v>
      </c>
      <c r="L520">
        <v>1</v>
      </c>
      <c r="O520">
        <f>IF(L520&lt;0,ROUND(I520+3.46*ABS(L520),2),H520)</f>
        <v>16.41</v>
      </c>
      <c r="P520" t="s">
        <v>58</v>
      </c>
      <c r="Q520">
        <v>3</v>
      </c>
      <c r="R520" s="42">
        <v>42879</v>
      </c>
      <c r="S520">
        <v>2</v>
      </c>
      <c r="U520">
        <v>1.8</v>
      </c>
      <c r="V520" t="str">
        <f t="shared" si="29"/>
        <v>Jerry Floyd</v>
      </c>
      <c r="X520" t="s">
        <v>1675</v>
      </c>
      <c r="Y520" t="s">
        <v>1676</v>
      </c>
      <c r="Z520">
        <v>2.5</v>
      </c>
      <c r="AA520" t="s">
        <v>1677</v>
      </c>
      <c r="AB520">
        <v>1</v>
      </c>
      <c r="AC520" t="s">
        <v>64</v>
      </c>
      <c r="AD520">
        <v>50</v>
      </c>
      <c r="AE520">
        <v>84</v>
      </c>
      <c r="AF520" t="s">
        <v>65</v>
      </c>
      <c r="AK520">
        <v>8413919080</v>
      </c>
      <c r="AN520">
        <v>7.58</v>
      </c>
      <c r="AO520">
        <v>6.39</v>
      </c>
      <c r="AQ520">
        <v>6.44</v>
      </c>
      <c r="AR520">
        <v>5.25</v>
      </c>
    </row>
    <row r="521" spans="1:44">
      <c r="A521" t="s">
        <v>54</v>
      </c>
      <c r="B521">
        <v>304850</v>
      </c>
      <c r="C521">
        <v>304850</v>
      </c>
      <c r="D521" t="s">
        <v>69</v>
      </c>
      <c r="E521" t="s">
        <v>1678</v>
      </c>
      <c r="F521" s="1">
        <v>36.11</v>
      </c>
      <c r="H521" s="1">
        <v>31.4</v>
      </c>
      <c r="K521" t="s">
        <v>57</v>
      </c>
      <c r="L521">
        <v>2.48</v>
      </c>
      <c r="P521" t="s">
        <v>58</v>
      </c>
      <c r="Q521">
        <v>3</v>
      </c>
      <c r="R521" s="42">
        <v>42879</v>
      </c>
      <c r="S521">
        <v>2</v>
      </c>
      <c r="V521" t="s">
        <v>60</v>
      </c>
      <c r="AD521">
        <v>100</v>
      </c>
      <c r="AE521">
        <v>105</v>
      </c>
      <c r="AF521" t="s">
        <v>65</v>
      </c>
      <c r="AK521">
        <v>8413919080</v>
      </c>
      <c r="AN521">
        <v>3.2</v>
      </c>
      <c r="AO521">
        <v>2.35</v>
      </c>
      <c r="AP521">
        <v>39814</v>
      </c>
      <c r="AQ521">
        <v>3.11</v>
      </c>
      <c r="AR521">
        <v>2.2799999999999998</v>
      </c>
    </row>
    <row r="522" spans="1:44">
      <c r="A522" t="s">
        <v>54</v>
      </c>
      <c r="B522">
        <v>305319</v>
      </c>
      <c r="C522">
        <v>305325</v>
      </c>
      <c r="D522" t="s">
        <v>64</v>
      </c>
      <c r="E522" t="s">
        <v>618</v>
      </c>
      <c r="F522" s="1">
        <v>6.41</v>
      </c>
      <c r="H522" s="1">
        <v>5.57</v>
      </c>
      <c r="K522" t="s">
        <v>57</v>
      </c>
      <c r="L522">
        <v>0.11</v>
      </c>
      <c r="O522">
        <f>IF(L522&lt;0,ROUND(I522+3.46*ABS(L522),2),H522)</f>
        <v>5.57</v>
      </c>
      <c r="P522" t="s">
        <v>58</v>
      </c>
      <c r="Q522">
        <v>3</v>
      </c>
      <c r="R522" s="42">
        <v>42676</v>
      </c>
      <c r="S522">
        <v>2</v>
      </c>
      <c r="U522">
        <v>0.4</v>
      </c>
      <c r="V522" t="s">
        <v>186</v>
      </c>
      <c r="X522" t="s">
        <v>1679</v>
      </c>
      <c r="Y522" t="s">
        <v>1004</v>
      </c>
      <c r="Z522">
        <v>1.75</v>
      </c>
      <c r="AA522" t="s">
        <v>1346</v>
      </c>
      <c r="AB522">
        <v>1</v>
      </c>
      <c r="AC522" t="s">
        <v>64</v>
      </c>
      <c r="AD522">
        <v>50</v>
      </c>
      <c r="AE522">
        <v>84</v>
      </c>
      <c r="AF522" t="s">
        <v>65</v>
      </c>
      <c r="AK522">
        <v>8413919080</v>
      </c>
      <c r="AN522">
        <v>34.47</v>
      </c>
      <c r="AO522">
        <v>27.58</v>
      </c>
      <c r="AP522">
        <v>39904</v>
      </c>
      <c r="AQ522">
        <v>33.47</v>
      </c>
      <c r="AR522">
        <v>26.78</v>
      </c>
    </row>
    <row r="523" spans="1:44">
      <c r="A523" t="s">
        <v>54</v>
      </c>
      <c r="B523">
        <v>308804</v>
      </c>
      <c r="C523">
        <v>308804</v>
      </c>
      <c r="D523" t="s">
        <v>64</v>
      </c>
      <c r="E523" t="s">
        <v>1680</v>
      </c>
      <c r="F523" s="1">
        <v>53.13</v>
      </c>
      <c r="H523" s="1">
        <v>46.2</v>
      </c>
      <c r="K523" t="s">
        <v>57</v>
      </c>
      <c r="L523">
        <v>3.1</v>
      </c>
      <c r="P523" t="s">
        <v>58</v>
      </c>
      <c r="Q523">
        <v>3</v>
      </c>
      <c r="R523" s="42">
        <v>42676</v>
      </c>
      <c r="S523">
        <v>2</v>
      </c>
      <c r="V523" t="s">
        <v>186</v>
      </c>
      <c r="X523" t="s">
        <v>1681</v>
      </c>
      <c r="Y523" t="s">
        <v>1682</v>
      </c>
      <c r="AD523">
        <v>100</v>
      </c>
      <c r="AE523">
        <v>6</v>
      </c>
      <c r="AF523" t="s">
        <v>65</v>
      </c>
      <c r="AK523">
        <v>8413919080</v>
      </c>
      <c r="AN523">
        <v>6.57</v>
      </c>
      <c r="AO523">
        <v>5.58</v>
      </c>
      <c r="AQ523">
        <v>5.36</v>
      </c>
      <c r="AR523">
        <v>4.37</v>
      </c>
    </row>
    <row r="524" spans="1:44">
      <c r="A524" t="s">
        <v>54</v>
      </c>
      <c r="B524">
        <v>309712</v>
      </c>
      <c r="C524">
        <v>309712</v>
      </c>
      <c r="D524" t="s">
        <v>64</v>
      </c>
      <c r="E524" t="s">
        <v>1683</v>
      </c>
      <c r="F524" s="1">
        <v>84.8</v>
      </c>
      <c r="H524" s="1">
        <v>73.739999999999995</v>
      </c>
      <c r="K524" t="s">
        <v>57</v>
      </c>
      <c r="L524">
        <v>3</v>
      </c>
      <c r="P524" t="s">
        <v>58</v>
      </c>
      <c r="Q524">
        <v>3</v>
      </c>
      <c r="R524" s="42">
        <v>42676</v>
      </c>
      <c r="S524">
        <v>2</v>
      </c>
      <c r="V524" t="s">
        <v>60</v>
      </c>
      <c r="AF524" t="s">
        <v>65</v>
      </c>
      <c r="AK524">
        <v>8413919080</v>
      </c>
      <c r="AN524">
        <v>20.61</v>
      </c>
      <c r="AO524">
        <v>17.88</v>
      </c>
      <c r="AQ524">
        <v>14.71</v>
      </c>
      <c r="AR524">
        <v>11.98</v>
      </c>
    </row>
    <row r="525" spans="1:44">
      <c r="A525" t="s">
        <v>54</v>
      </c>
      <c r="B525">
        <v>312233</v>
      </c>
      <c r="C525">
        <v>312233</v>
      </c>
      <c r="D525" t="s">
        <v>64</v>
      </c>
      <c r="E525" t="s">
        <v>1684</v>
      </c>
      <c r="F525" s="1">
        <v>4.96</v>
      </c>
      <c r="H525" s="1">
        <v>4.3099999999999996</v>
      </c>
      <c r="K525" t="s">
        <v>57</v>
      </c>
      <c r="L525">
        <v>0.3</v>
      </c>
      <c r="P525" t="s">
        <v>58</v>
      </c>
      <c r="Q525">
        <v>3</v>
      </c>
      <c r="R525" s="42">
        <v>42879</v>
      </c>
      <c r="S525">
        <v>2</v>
      </c>
      <c r="V525" t="s">
        <v>60</v>
      </c>
      <c r="AD525">
        <v>500</v>
      </c>
      <c r="AE525">
        <v>105</v>
      </c>
      <c r="AF525" t="s">
        <v>65</v>
      </c>
      <c r="AN525">
        <v>122.43</v>
      </c>
      <c r="AO525">
        <v>111.3</v>
      </c>
      <c r="AP525">
        <v>38951</v>
      </c>
      <c r="AQ525">
        <v>116.6</v>
      </c>
      <c r="AR525">
        <v>106</v>
      </c>
    </row>
    <row r="526" spans="1:44">
      <c r="A526" t="s">
        <v>54</v>
      </c>
      <c r="B526">
        <v>312291</v>
      </c>
      <c r="C526">
        <v>312291</v>
      </c>
      <c r="D526" t="s">
        <v>69</v>
      </c>
      <c r="E526" t="s">
        <v>1685</v>
      </c>
      <c r="F526" s="1">
        <v>149.44</v>
      </c>
      <c r="H526" s="1">
        <v>129.94999999999999</v>
      </c>
      <c r="K526" t="s">
        <v>57</v>
      </c>
      <c r="L526">
        <v>12.5</v>
      </c>
      <c r="P526" t="s">
        <v>58</v>
      </c>
      <c r="Q526">
        <v>3</v>
      </c>
      <c r="R526" s="42">
        <v>42879</v>
      </c>
      <c r="S526">
        <v>2</v>
      </c>
      <c r="V526" t="s">
        <v>87</v>
      </c>
      <c r="AD526">
        <v>200</v>
      </c>
      <c r="AE526">
        <v>105</v>
      </c>
      <c r="AF526" t="s">
        <v>65</v>
      </c>
      <c r="AK526">
        <v>8483308040</v>
      </c>
      <c r="AN526">
        <v>98.87</v>
      </c>
      <c r="AO526">
        <v>89.88</v>
      </c>
      <c r="AP526">
        <v>38951</v>
      </c>
      <c r="AQ526">
        <v>94.16</v>
      </c>
      <c r="AR526">
        <v>85.6</v>
      </c>
    </row>
    <row r="527" spans="1:44">
      <c r="A527" t="s">
        <v>54</v>
      </c>
      <c r="B527">
        <v>312873</v>
      </c>
      <c r="C527" t="s">
        <v>1686</v>
      </c>
      <c r="D527" t="s">
        <v>64</v>
      </c>
      <c r="E527" t="s">
        <v>1687</v>
      </c>
      <c r="F527" s="1">
        <v>4.08</v>
      </c>
      <c r="H527" s="1">
        <v>3.55</v>
      </c>
      <c r="K527" t="s">
        <v>57</v>
      </c>
      <c r="L527">
        <v>0.16</v>
      </c>
      <c r="P527" t="s">
        <v>58</v>
      </c>
      <c r="Q527">
        <v>3</v>
      </c>
      <c r="R527" s="42">
        <v>42879</v>
      </c>
      <c r="S527">
        <v>2</v>
      </c>
      <c r="V527" t="s">
        <v>186</v>
      </c>
      <c r="AD527">
        <v>100</v>
      </c>
      <c r="AE527">
        <v>84</v>
      </c>
      <c r="AF527" t="s">
        <v>65</v>
      </c>
      <c r="AK527">
        <v>8413919080</v>
      </c>
      <c r="AN527">
        <v>24.05</v>
      </c>
      <c r="AO527">
        <v>20.81</v>
      </c>
      <c r="AQ527">
        <v>18.38</v>
      </c>
      <c r="AR527">
        <v>15.14</v>
      </c>
    </row>
    <row r="528" spans="1:44">
      <c r="A528" t="s">
        <v>54</v>
      </c>
      <c r="B528">
        <v>313147</v>
      </c>
      <c r="C528">
        <v>313147</v>
      </c>
      <c r="D528" t="s">
        <v>69</v>
      </c>
      <c r="E528" t="s">
        <v>1688</v>
      </c>
      <c r="F528" s="1">
        <v>88.78</v>
      </c>
      <c r="H528" s="1">
        <v>77.2</v>
      </c>
      <c r="K528" t="s">
        <v>57</v>
      </c>
      <c r="L528">
        <v>7.25</v>
      </c>
      <c r="P528" t="s">
        <v>58</v>
      </c>
      <c r="Q528">
        <v>3</v>
      </c>
      <c r="R528" s="42">
        <v>42676</v>
      </c>
      <c r="S528">
        <v>2</v>
      </c>
      <c r="V528" t="s">
        <v>60</v>
      </c>
      <c r="AF528" t="s">
        <v>65</v>
      </c>
      <c r="AK528">
        <v>8413919080</v>
      </c>
      <c r="AN528">
        <v>44.53</v>
      </c>
      <c r="AO528">
        <v>37.700000000000003</v>
      </c>
      <c r="AQ528">
        <v>36.229999999999997</v>
      </c>
      <c r="AR528">
        <v>29.4</v>
      </c>
    </row>
    <row r="529" spans="1:44">
      <c r="A529" t="s">
        <v>54</v>
      </c>
      <c r="B529">
        <v>313929</v>
      </c>
      <c r="C529">
        <v>313929</v>
      </c>
      <c r="D529" t="s">
        <v>64</v>
      </c>
      <c r="E529" t="s">
        <v>1689</v>
      </c>
      <c r="F529" s="1">
        <v>38.89</v>
      </c>
      <c r="H529" s="1">
        <v>33.82</v>
      </c>
      <c r="K529" t="s">
        <v>57</v>
      </c>
      <c r="L529">
        <v>2.67</v>
      </c>
      <c r="P529" t="s">
        <v>58</v>
      </c>
      <c r="Q529">
        <v>3</v>
      </c>
      <c r="R529" s="42">
        <v>42676</v>
      </c>
      <c r="S529">
        <v>2</v>
      </c>
      <c r="V529" t="s">
        <v>60</v>
      </c>
      <c r="AF529" t="s">
        <v>65</v>
      </c>
      <c r="AK529">
        <v>8413919080</v>
      </c>
      <c r="AN529">
        <v>10.24</v>
      </c>
      <c r="AO529">
        <v>8.43</v>
      </c>
      <c r="AQ529">
        <v>9.75</v>
      </c>
      <c r="AR529">
        <v>8.0299999999999994</v>
      </c>
    </row>
    <row r="530" spans="1:44">
      <c r="A530" t="s">
        <v>54</v>
      </c>
      <c r="B530" t="s">
        <v>1690</v>
      </c>
      <c r="C530" t="s">
        <v>1690</v>
      </c>
      <c r="D530" t="s">
        <v>69</v>
      </c>
      <c r="E530" t="s">
        <v>1691</v>
      </c>
      <c r="F530" s="1">
        <v>67.37</v>
      </c>
      <c r="H530" s="1">
        <v>58.58</v>
      </c>
      <c r="K530" t="s">
        <v>57</v>
      </c>
      <c r="L530">
        <v>3.8</v>
      </c>
      <c r="O530">
        <f>IF(L530&lt;0,ROUND(I530+3.46*ABS(L530),2),H530)</f>
        <v>58.58</v>
      </c>
      <c r="P530" t="s">
        <v>58</v>
      </c>
      <c r="Q530">
        <v>3</v>
      </c>
      <c r="R530" s="42">
        <v>42676</v>
      </c>
      <c r="S530">
        <v>2</v>
      </c>
      <c r="U530" t="s">
        <v>1692</v>
      </c>
      <c r="V530" t="str">
        <f>IF(LEFT(E530,3)="SLV","Harmony Romo", "Jerry Floyd")</f>
        <v>Jerry Floyd</v>
      </c>
      <c r="X530" t="s">
        <v>1693</v>
      </c>
      <c r="Y530" t="s">
        <v>1694</v>
      </c>
      <c r="AD530">
        <v>200</v>
      </c>
      <c r="AE530">
        <v>6</v>
      </c>
      <c r="AF530" t="s">
        <v>65</v>
      </c>
      <c r="AK530">
        <v>8421990080</v>
      </c>
      <c r="AN530">
        <v>59.43</v>
      </c>
      <c r="AO530">
        <v>49.52</v>
      </c>
      <c r="AQ530">
        <v>56.6</v>
      </c>
      <c r="AR530">
        <v>47.16</v>
      </c>
    </row>
    <row r="531" spans="1:44">
      <c r="A531" t="s">
        <v>54</v>
      </c>
      <c r="B531" t="s">
        <v>1695</v>
      </c>
      <c r="D531" t="s">
        <v>80</v>
      </c>
      <c r="E531" t="s">
        <v>1696</v>
      </c>
      <c r="F531" s="1">
        <v>92.84</v>
      </c>
      <c r="H531" s="1">
        <v>80.73</v>
      </c>
      <c r="K531" t="s">
        <v>57</v>
      </c>
      <c r="L531">
        <v>6.88</v>
      </c>
      <c r="O531">
        <f>IF(L531&lt;0,ROUND(I531+3.46*ABS(L531),2),H531)</f>
        <v>80.73</v>
      </c>
      <c r="P531" t="s">
        <v>58</v>
      </c>
      <c r="Q531">
        <v>3</v>
      </c>
      <c r="R531" s="42">
        <v>42879</v>
      </c>
      <c r="S531">
        <v>2</v>
      </c>
      <c r="U531">
        <v>9.4749999999999996</v>
      </c>
      <c r="V531" t="str">
        <f>IF(LEFT(E531,3)="SLV","Harmony Romo", "Jerry Floyd")</f>
        <v>Jerry Floyd</v>
      </c>
      <c r="X531" t="s">
        <v>1697</v>
      </c>
      <c r="Y531" t="s">
        <v>1698</v>
      </c>
      <c r="Z531">
        <v>6</v>
      </c>
      <c r="AA531" t="s">
        <v>1699</v>
      </c>
      <c r="AB531">
        <v>10</v>
      </c>
      <c r="AC531" t="s">
        <v>69</v>
      </c>
      <c r="AD531">
        <v>50</v>
      </c>
      <c r="AE531">
        <v>6</v>
      </c>
      <c r="AF531" t="s">
        <v>65</v>
      </c>
      <c r="AK531">
        <v>8413919080</v>
      </c>
      <c r="AN531">
        <v>100.8</v>
      </c>
      <c r="AO531">
        <v>82.19</v>
      </c>
      <c r="AQ531">
        <v>96</v>
      </c>
      <c r="AR531">
        <v>78.28</v>
      </c>
    </row>
    <row r="532" spans="1:44">
      <c r="A532" t="s">
        <v>54</v>
      </c>
      <c r="B532" t="s">
        <v>1700</v>
      </c>
      <c r="C532" t="s">
        <v>1700</v>
      </c>
      <c r="D532" t="s">
        <v>69</v>
      </c>
      <c r="E532" t="s">
        <v>1701</v>
      </c>
      <c r="F532" s="1">
        <v>435.41</v>
      </c>
      <c r="H532" s="1">
        <v>378.62</v>
      </c>
      <c r="K532" t="s">
        <v>57</v>
      </c>
      <c r="L532">
        <v>29</v>
      </c>
      <c r="P532" t="s">
        <v>58</v>
      </c>
      <c r="Q532">
        <v>3</v>
      </c>
      <c r="R532" s="42">
        <v>42676</v>
      </c>
      <c r="S532">
        <v>2</v>
      </c>
      <c r="V532" t="str">
        <f>IF(LEFT(E532,3)="SLV","Harmony Romo", "Jerry Floyd")</f>
        <v>Jerry Floyd</v>
      </c>
      <c r="AD532">
        <v>50</v>
      </c>
      <c r="AE532">
        <v>140</v>
      </c>
      <c r="AF532" t="s">
        <v>65</v>
      </c>
      <c r="AK532">
        <v>8413919080</v>
      </c>
      <c r="AN532">
        <v>33.92</v>
      </c>
      <c r="AO532">
        <v>28.29</v>
      </c>
      <c r="AQ532">
        <v>32.299999999999997</v>
      </c>
      <c r="AR532">
        <v>26.94</v>
      </c>
    </row>
    <row r="533" spans="1:44">
      <c r="A533" t="s">
        <v>54</v>
      </c>
      <c r="B533" t="s">
        <v>1702</v>
      </c>
      <c r="C533" t="s">
        <v>1703</v>
      </c>
      <c r="D533" t="s">
        <v>64</v>
      </c>
      <c r="E533" t="s">
        <v>1704</v>
      </c>
      <c r="F533" s="1">
        <v>146.26</v>
      </c>
      <c r="H533" s="1">
        <v>127.18</v>
      </c>
      <c r="K533" t="s">
        <v>57</v>
      </c>
      <c r="L533">
        <v>4.75</v>
      </c>
      <c r="P533" t="s">
        <v>58</v>
      </c>
      <c r="Q533">
        <v>3</v>
      </c>
      <c r="R533" s="42">
        <v>42676</v>
      </c>
      <c r="S533">
        <v>2</v>
      </c>
      <c r="V533" t="str">
        <f>IF(LEFT(E533,3)="SLV","Harmony Romo", "Jerry Floyd")</f>
        <v>Jerry Floyd</v>
      </c>
      <c r="AD533">
        <v>100</v>
      </c>
      <c r="AE533">
        <v>140</v>
      </c>
      <c r="AF533" t="s">
        <v>65</v>
      </c>
      <c r="AK533">
        <v>8413919080</v>
      </c>
      <c r="AN533">
        <v>10</v>
      </c>
      <c r="AO533">
        <v>8.23</v>
      </c>
      <c r="AQ533">
        <v>9.24</v>
      </c>
      <c r="AR533">
        <v>7.47</v>
      </c>
    </row>
    <row r="534" spans="1:44">
      <c r="A534" t="s">
        <v>54</v>
      </c>
      <c r="B534" t="s">
        <v>1705</v>
      </c>
      <c r="C534" t="s">
        <v>1706</v>
      </c>
      <c r="D534" t="s">
        <v>64</v>
      </c>
      <c r="E534" t="s">
        <v>618</v>
      </c>
      <c r="F534" s="1">
        <v>104.66</v>
      </c>
      <c r="H534" s="1">
        <v>91.01</v>
      </c>
      <c r="K534" t="s">
        <v>57</v>
      </c>
      <c r="L534">
        <v>5.12</v>
      </c>
      <c r="O534">
        <f>IF(L534&lt;0,ROUND(I534+3.46*ABS(L534),2),H534)</f>
        <v>91.01</v>
      </c>
      <c r="P534" t="s">
        <v>58</v>
      </c>
      <c r="Q534">
        <v>3</v>
      </c>
      <c r="R534" s="42">
        <v>38644</v>
      </c>
      <c r="S534">
        <v>2</v>
      </c>
      <c r="U534">
        <v>7.75</v>
      </c>
      <c r="V534" t="s">
        <v>186</v>
      </c>
      <c r="X534" t="s">
        <v>1707</v>
      </c>
      <c r="Y534" t="s">
        <v>1708</v>
      </c>
      <c r="Z534">
        <v>4</v>
      </c>
      <c r="AA534" t="s">
        <v>1709</v>
      </c>
      <c r="AB534">
        <v>1</v>
      </c>
      <c r="AC534" t="s">
        <v>69</v>
      </c>
      <c r="AD534">
        <v>50</v>
      </c>
      <c r="AE534">
        <v>5</v>
      </c>
      <c r="AF534" t="s">
        <v>65</v>
      </c>
      <c r="AK534">
        <v>8413919080</v>
      </c>
      <c r="AN534">
        <v>21.92</v>
      </c>
      <c r="AO534">
        <v>20.22</v>
      </c>
      <c r="AQ534">
        <v>8.74</v>
      </c>
      <c r="AR534">
        <v>7.04</v>
      </c>
    </row>
    <row r="535" spans="1:44">
      <c r="A535" t="s">
        <v>54</v>
      </c>
      <c r="B535" t="s">
        <v>1710</v>
      </c>
      <c r="C535" t="s">
        <v>1711</v>
      </c>
      <c r="D535" t="s">
        <v>121</v>
      </c>
      <c r="E535" t="s">
        <v>1712</v>
      </c>
      <c r="F535" s="1">
        <v>39</v>
      </c>
      <c r="H535" s="1">
        <v>33.909999999999997</v>
      </c>
      <c r="K535" t="s">
        <v>57</v>
      </c>
      <c r="L535">
        <v>3.4750000000000001</v>
      </c>
      <c r="O535">
        <f>IF(L535&lt;0,ROUND(I535+3.46*ABS(L535),2),H535)</f>
        <v>33.909999999999997</v>
      </c>
      <c r="P535" t="s">
        <v>58</v>
      </c>
      <c r="Q535">
        <v>3</v>
      </c>
      <c r="R535" s="42">
        <v>42676</v>
      </c>
      <c r="S535">
        <v>2</v>
      </c>
      <c r="T535" t="s">
        <v>1713</v>
      </c>
      <c r="U535">
        <v>4.7699999999999996</v>
      </c>
      <c r="V535" t="str">
        <f>IF(LEFT(E535,3)="SLV","Harmony Romo", "Jerry Floyd")</f>
        <v>Jerry Floyd</v>
      </c>
      <c r="X535" t="s">
        <v>1714</v>
      </c>
      <c r="Y535" t="s">
        <v>1715</v>
      </c>
      <c r="Z535">
        <v>2.67</v>
      </c>
      <c r="AA535" t="s">
        <v>1105</v>
      </c>
      <c r="AB535">
        <v>4.0999999999999996</v>
      </c>
      <c r="AC535" t="s">
        <v>69</v>
      </c>
      <c r="AD535">
        <v>250</v>
      </c>
      <c r="AE535">
        <v>6</v>
      </c>
      <c r="AF535" t="s">
        <v>65</v>
      </c>
      <c r="AK535">
        <v>8413919080</v>
      </c>
      <c r="AN535">
        <v>20.170000000000002</v>
      </c>
      <c r="AO535">
        <v>18.399999999999999</v>
      </c>
      <c r="AQ535">
        <v>9.24</v>
      </c>
      <c r="AR535">
        <v>7.47</v>
      </c>
    </row>
    <row r="536" spans="1:44">
      <c r="A536" t="s">
        <v>54</v>
      </c>
      <c r="B536" t="s">
        <v>1716</v>
      </c>
      <c r="C536" t="s">
        <v>1717</v>
      </c>
      <c r="D536" t="s">
        <v>64</v>
      </c>
      <c r="E536" t="s">
        <v>1718</v>
      </c>
      <c r="F536" s="1">
        <v>39.18</v>
      </c>
      <c r="H536" s="1">
        <v>34.07</v>
      </c>
      <c r="K536" t="s">
        <v>57</v>
      </c>
      <c r="L536">
        <v>2.69</v>
      </c>
      <c r="P536" t="s">
        <v>58</v>
      </c>
      <c r="Q536">
        <v>3</v>
      </c>
      <c r="R536" s="42">
        <v>42676</v>
      </c>
      <c r="S536">
        <v>2</v>
      </c>
      <c r="T536" t="s">
        <v>1719</v>
      </c>
      <c r="V536" t="s">
        <v>60</v>
      </c>
      <c r="AF536" t="s">
        <v>65</v>
      </c>
      <c r="AK536">
        <v>8413919080</v>
      </c>
      <c r="AN536">
        <v>11.5</v>
      </c>
      <c r="AO536">
        <v>9.69</v>
      </c>
      <c r="AQ536">
        <v>10.24</v>
      </c>
      <c r="AR536">
        <v>8.43</v>
      </c>
    </row>
    <row r="537" spans="1:44">
      <c r="A537" t="s">
        <v>54</v>
      </c>
      <c r="B537" t="s">
        <v>1720</v>
      </c>
      <c r="C537" t="s">
        <v>1721</v>
      </c>
      <c r="D537" t="s">
        <v>1722</v>
      </c>
      <c r="E537" t="s">
        <v>1723</v>
      </c>
      <c r="F537" s="1">
        <v>3.32</v>
      </c>
      <c r="H537" s="1">
        <v>2.89</v>
      </c>
      <c r="K537" t="s">
        <v>57</v>
      </c>
      <c r="L537">
        <v>0.16500000000000001</v>
      </c>
      <c r="P537" t="s">
        <v>58</v>
      </c>
      <c r="Q537">
        <v>3</v>
      </c>
      <c r="R537" s="42">
        <v>42879</v>
      </c>
      <c r="S537">
        <v>2</v>
      </c>
      <c r="V537" t="s">
        <v>60</v>
      </c>
      <c r="AF537" t="s">
        <v>81</v>
      </c>
      <c r="AK537">
        <v>8413919080</v>
      </c>
      <c r="AN537">
        <v>9.11</v>
      </c>
      <c r="AO537">
        <v>7.21</v>
      </c>
      <c r="AQ537">
        <v>8.35</v>
      </c>
      <c r="AR537">
        <v>6.45</v>
      </c>
    </row>
    <row r="538" spans="1:44">
      <c r="A538" t="s">
        <v>54</v>
      </c>
      <c r="B538" t="s">
        <v>1724</v>
      </c>
      <c r="C538">
        <v>2086</v>
      </c>
      <c r="D538" t="s">
        <v>75</v>
      </c>
      <c r="E538" t="s">
        <v>1725</v>
      </c>
      <c r="F538" s="1">
        <v>5.73</v>
      </c>
      <c r="H538" s="1">
        <v>4.9800000000000004</v>
      </c>
      <c r="K538" t="s">
        <v>57</v>
      </c>
      <c r="L538">
        <v>0</v>
      </c>
      <c r="P538" t="s">
        <v>58</v>
      </c>
      <c r="Q538">
        <v>3</v>
      </c>
      <c r="R538" s="42">
        <v>40154</v>
      </c>
      <c r="S538">
        <v>2</v>
      </c>
      <c r="V538" t="s">
        <v>60</v>
      </c>
      <c r="AF538" t="s">
        <v>81</v>
      </c>
      <c r="AK538">
        <v>8413919080</v>
      </c>
      <c r="AN538">
        <v>8.98</v>
      </c>
      <c r="AO538">
        <v>7.64</v>
      </c>
      <c r="AQ538">
        <v>7.72</v>
      </c>
      <c r="AR538">
        <v>6.38</v>
      </c>
    </row>
    <row r="539" spans="1:44">
      <c r="A539" t="s">
        <v>54</v>
      </c>
      <c r="B539" t="s">
        <v>1726</v>
      </c>
      <c r="C539">
        <v>2341</v>
      </c>
      <c r="D539" t="s">
        <v>70</v>
      </c>
      <c r="E539" t="s">
        <v>1727</v>
      </c>
      <c r="F539" s="1">
        <v>5.97</v>
      </c>
      <c r="H539" s="1">
        <v>5.19</v>
      </c>
      <c r="K539" t="s">
        <v>57</v>
      </c>
      <c r="L539">
        <v>0</v>
      </c>
      <c r="P539" t="s">
        <v>58</v>
      </c>
      <c r="Q539">
        <v>3</v>
      </c>
      <c r="R539" s="42">
        <v>41884</v>
      </c>
      <c r="S539">
        <v>2</v>
      </c>
      <c r="V539" t="s">
        <v>60</v>
      </c>
      <c r="AF539" t="s">
        <v>81</v>
      </c>
      <c r="AK539">
        <v>8413919080</v>
      </c>
      <c r="AN539">
        <v>11.08</v>
      </c>
      <c r="AO539">
        <v>9.02</v>
      </c>
      <c r="AQ539">
        <v>10.55</v>
      </c>
      <c r="AR539">
        <v>8.59</v>
      </c>
    </row>
    <row r="540" spans="1:44">
      <c r="A540" t="s">
        <v>54</v>
      </c>
      <c r="B540" t="s">
        <v>1728</v>
      </c>
      <c r="C540">
        <v>5720</v>
      </c>
      <c r="D540" t="s">
        <v>70</v>
      </c>
      <c r="E540" t="s">
        <v>1729</v>
      </c>
      <c r="F540" s="1">
        <v>7.73</v>
      </c>
      <c r="H540" s="1">
        <v>6.72</v>
      </c>
      <c r="K540" t="s">
        <v>57</v>
      </c>
      <c r="L540">
        <v>0.39</v>
      </c>
      <c r="O540">
        <f>IF(L540&lt;0,ROUND(I540+3.46*ABS(L540),2),H540)</f>
        <v>6.72</v>
      </c>
      <c r="P540" t="s">
        <v>58</v>
      </c>
      <c r="Q540">
        <v>3</v>
      </c>
      <c r="R540" s="42">
        <v>42879</v>
      </c>
      <c r="S540">
        <v>2</v>
      </c>
      <c r="U540" t="s">
        <v>597</v>
      </c>
      <c r="V540" t="s">
        <v>186</v>
      </c>
      <c r="X540" t="s">
        <v>1730</v>
      </c>
      <c r="Y540" t="s">
        <v>741</v>
      </c>
      <c r="Z540">
        <v>2.5</v>
      </c>
      <c r="AA540" t="s">
        <v>435</v>
      </c>
      <c r="AB540">
        <v>1</v>
      </c>
      <c r="AC540" t="s">
        <v>64</v>
      </c>
      <c r="AD540">
        <v>2000</v>
      </c>
      <c r="AE540">
        <v>84</v>
      </c>
      <c r="AF540" t="s">
        <v>65</v>
      </c>
      <c r="AK540">
        <v>8413919080</v>
      </c>
      <c r="AN540">
        <v>8.0299999999999994</v>
      </c>
      <c r="AO540">
        <v>6.63</v>
      </c>
      <c r="AQ540">
        <v>6.27</v>
      </c>
      <c r="AR540">
        <v>4.87</v>
      </c>
    </row>
    <row r="541" spans="1:44">
      <c r="A541" t="s">
        <v>54</v>
      </c>
      <c r="B541" t="s">
        <v>1731</v>
      </c>
      <c r="C541" t="s">
        <v>1732</v>
      </c>
      <c r="D541" t="s">
        <v>217</v>
      </c>
      <c r="E541" t="s">
        <v>1733</v>
      </c>
      <c r="F541" s="1">
        <v>5.07</v>
      </c>
      <c r="H541" s="1">
        <v>4.41</v>
      </c>
      <c r="K541" t="s">
        <v>57</v>
      </c>
      <c r="L541">
        <v>0.17499999999999999</v>
      </c>
      <c r="P541" t="s">
        <v>58</v>
      </c>
      <c r="Q541">
        <v>3</v>
      </c>
      <c r="R541" s="42">
        <v>42676</v>
      </c>
      <c r="S541">
        <v>2</v>
      </c>
      <c r="V541" t="s">
        <v>60</v>
      </c>
      <c r="AD541">
        <v>500</v>
      </c>
      <c r="AE541">
        <v>77</v>
      </c>
      <c r="AF541" t="s">
        <v>81</v>
      </c>
      <c r="AK541">
        <v>8413919080</v>
      </c>
      <c r="AN541">
        <v>9.0500000000000007</v>
      </c>
      <c r="AO541">
        <v>7.1</v>
      </c>
      <c r="AQ541">
        <v>8.6199999999999992</v>
      </c>
      <c r="AR541">
        <v>6.76</v>
      </c>
    </row>
    <row r="542" spans="1:44">
      <c r="A542" t="s">
        <v>54</v>
      </c>
      <c r="B542">
        <v>304155</v>
      </c>
      <c r="C542" t="s">
        <v>379</v>
      </c>
      <c r="D542" t="s">
        <v>64</v>
      </c>
      <c r="E542" t="s">
        <v>203</v>
      </c>
      <c r="F542" s="1">
        <v>7.39</v>
      </c>
      <c r="H542" s="1">
        <v>6.43</v>
      </c>
      <c r="K542" t="s">
        <v>490</v>
      </c>
      <c r="L542">
        <v>7.3999999999999996E-2</v>
      </c>
      <c r="P542" t="s">
        <v>58</v>
      </c>
      <c r="Q542">
        <v>4</v>
      </c>
      <c r="R542" s="42">
        <v>40707</v>
      </c>
      <c r="S542">
        <v>2</v>
      </c>
      <c r="V542" t="str">
        <f>IF(LEFT(E542,3)="SLV","Harmony Romo", "Jerry Floyd")</f>
        <v>Harmony Romo</v>
      </c>
      <c r="X542" t="s">
        <v>1734</v>
      </c>
      <c r="Y542" t="s">
        <v>341</v>
      </c>
      <c r="Z542">
        <v>1</v>
      </c>
      <c r="AA542" t="s">
        <v>1735</v>
      </c>
      <c r="AB542">
        <v>1</v>
      </c>
      <c r="AC542" t="s">
        <v>64</v>
      </c>
      <c r="AD542">
        <v>300</v>
      </c>
      <c r="AE542">
        <v>5</v>
      </c>
      <c r="AF542" t="s">
        <v>65</v>
      </c>
      <c r="AK542">
        <v>8483903000</v>
      </c>
      <c r="AN542">
        <v>12.85</v>
      </c>
      <c r="AO542">
        <v>9.59</v>
      </c>
      <c r="AQ542">
        <v>10.46</v>
      </c>
      <c r="AR542">
        <v>7.2</v>
      </c>
    </row>
    <row r="543" spans="1:44">
      <c r="A543" t="s">
        <v>54</v>
      </c>
      <c r="B543">
        <v>307824</v>
      </c>
      <c r="C543">
        <v>307824</v>
      </c>
      <c r="D543" t="s">
        <v>64</v>
      </c>
      <c r="E543" t="s">
        <v>1736</v>
      </c>
      <c r="F543" s="1">
        <v>461.78</v>
      </c>
      <c r="H543" s="1">
        <v>401.55</v>
      </c>
      <c r="K543" t="s">
        <v>1055</v>
      </c>
      <c r="L543">
        <v>17.329999999999998</v>
      </c>
      <c r="P543" t="s">
        <v>58</v>
      </c>
      <c r="Q543">
        <v>4</v>
      </c>
      <c r="R543" s="42">
        <v>40707</v>
      </c>
      <c r="S543">
        <v>2</v>
      </c>
      <c r="V543" t="str">
        <f>IF(LEFT(E543,3)="SLV","Harmony Romo", "Jerry Floyd")</f>
        <v>Jerry Floyd</v>
      </c>
      <c r="AF543" t="s">
        <v>65</v>
      </c>
      <c r="AK543">
        <v>8413919080</v>
      </c>
      <c r="AN543">
        <v>8.86</v>
      </c>
      <c r="AO543">
        <v>7.25</v>
      </c>
      <c r="AQ543">
        <v>8.44</v>
      </c>
      <c r="AR543">
        <v>6.9</v>
      </c>
    </row>
    <row r="544" spans="1:44">
      <c r="A544" t="s">
        <v>54</v>
      </c>
      <c r="B544">
        <v>307829</v>
      </c>
      <c r="C544">
        <v>307829</v>
      </c>
      <c r="D544" t="s">
        <v>64</v>
      </c>
      <c r="E544" t="s">
        <v>1737</v>
      </c>
      <c r="F544" s="1">
        <v>192.67</v>
      </c>
      <c r="H544" s="1">
        <v>167.54</v>
      </c>
      <c r="K544" t="s">
        <v>1055</v>
      </c>
      <c r="L544">
        <v>7.92</v>
      </c>
      <c r="P544" t="s">
        <v>58</v>
      </c>
      <c r="Q544">
        <v>4</v>
      </c>
      <c r="R544" s="42">
        <v>40707</v>
      </c>
      <c r="S544">
        <v>2</v>
      </c>
      <c r="V544" t="str">
        <f>IF(LEFT(E544,3)="SLV","Harmony Romo", "Jerry Floyd")</f>
        <v>Jerry Floyd</v>
      </c>
      <c r="X544" t="s">
        <v>1738</v>
      </c>
      <c r="Y544" t="s">
        <v>1739</v>
      </c>
      <c r="AD544">
        <v>20</v>
      </c>
      <c r="AE544">
        <v>6</v>
      </c>
      <c r="AF544" t="s">
        <v>65</v>
      </c>
      <c r="AK544">
        <v>8483308040</v>
      </c>
      <c r="AN544">
        <v>20.59</v>
      </c>
      <c r="AO544">
        <v>17.87</v>
      </c>
      <c r="AQ544">
        <v>13.43</v>
      </c>
      <c r="AR544">
        <v>10.71</v>
      </c>
    </row>
    <row r="545" spans="1:44">
      <c r="A545" t="s">
        <v>54</v>
      </c>
      <c r="B545" t="s">
        <v>1740</v>
      </c>
      <c r="C545" t="s">
        <v>1740</v>
      </c>
      <c r="D545" t="s">
        <v>64</v>
      </c>
      <c r="E545" t="s">
        <v>1741</v>
      </c>
      <c r="F545" s="1">
        <v>80.290000000000006</v>
      </c>
      <c r="H545" s="1">
        <v>69.819999999999993</v>
      </c>
      <c r="K545" t="s">
        <v>1055</v>
      </c>
      <c r="L545">
        <v>1.57</v>
      </c>
      <c r="P545" t="s">
        <v>58</v>
      </c>
      <c r="Q545">
        <v>4</v>
      </c>
      <c r="R545" s="42">
        <v>40707</v>
      </c>
      <c r="S545">
        <v>2</v>
      </c>
      <c r="V545" t="str">
        <f>IF(LEFT(E545,3)="SLV","Harmony Romo", "Jerry Floyd")</f>
        <v>Jerry Floyd</v>
      </c>
      <c r="X545" t="s">
        <v>1742</v>
      </c>
      <c r="Y545" t="s">
        <v>1743</v>
      </c>
      <c r="AD545">
        <v>10</v>
      </c>
      <c r="AE545">
        <v>7</v>
      </c>
      <c r="AF545" t="s">
        <v>65</v>
      </c>
      <c r="AK545">
        <v>8413919080</v>
      </c>
      <c r="AN545">
        <v>10.84</v>
      </c>
      <c r="AO545">
        <v>9.01</v>
      </c>
      <c r="AQ545">
        <v>8.8699999999999992</v>
      </c>
      <c r="AR545">
        <v>7.04</v>
      </c>
    </row>
    <row r="546" spans="1:44">
      <c r="A546" t="s">
        <v>54</v>
      </c>
      <c r="B546">
        <v>309033</v>
      </c>
      <c r="C546">
        <v>309033</v>
      </c>
      <c r="D546" t="s">
        <v>64</v>
      </c>
      <c r="E546" t="s">
        <v>445</v>
      </c>
      <c r="F546" s="1">
        <v>21.63</v>
      </c>
      <c r="H546" s="1">
        <v>18.809999999999999</v>
      </c>
      <c r="K546" t="s">
        <v>1532</v>
      </c>
      <c r="L546">
        <v>0.88</v>
      </c>
      <c r="P546" t="s">
        <v>58</v>
      </c>
      <c r="Q546">
        <v>4</v>
      </c>
      <c r="R546" s="42">
        <v>40707</v>
      </c>
      <c r="S546">
        <v>2</v>
      </c>
      <c r="V546" t="s">
        <v>60</v>
      </c>
      <c r="AF546" t="s">
        <v>65</v>
      </c>
      <c r="AK546">
        <v>8413919080</v>
      </c>
      <c r="AN546">
        <v>36.44</v>
      </c>
      <c r="AO546">
        <v>32.15</v>
      </c>
      <c r="AQ546">
        <v>22.98</v>
      </c>
      <c r="AR546">
        <v>18.690000000000001</v>
      </c>
    </row>
    <row r="547" spans="1:44">
      <c r="A547" t="s">
        <v>54</v>
      </c>
      <c r="B547">
        <v>313360</v>
      </c>
      <c r="C547">
        <v>313360</v>
      </c>
      <c r="D547" t="s">
        <v>64</v>
      </c>
      <c r="E547" t="s">
        <v>1744</v>
      </c>
      <c r="F547" s="1">
        <v>8.27</v>
      </c>
      <c r="H547" s="1">
        <v>7.19</v>
      </c>
      <c r="K547" t="s">
        <v>191</v>
      </c>
      <c r="L547">
        <v>2.98</v>
      </c>
      <c r="P547" t="s">
        <v>58</v>
      </c>
      <c r="Q547">
        <v>4</v>
      </c>
      <c r="R547" s="42">
        <v>40707</v>
      </c>
      <c r="S547">
        <v>2</v>
      </c>
      <c r="V547" t="s">
        <v>87</v>
      </c>
      <c r="AF547" t="s">
        <v>65</v>
      </c>
      <c r="AK547">
        <v>7325995000</v>
      </c>
      <c r="AN547">
        <v>87.09</v>
      </c>
      <c r="AO547">
        <v>79.17</v>
      </c>
      <c r="AP547">
        <v>38951</v>
      </c>
      <c r="AQ547">
        <v>82.94</v>
      </c>
      <c r="AR547">
        <v>75.400000000000006</v>
      </c>
    </row>
    <row r="548" spans="1:44">
      <c r="A548" t="s">
        <v>54</v>
      </c>
      <c r="B548" t="s">
        <v>1745</v>
      </c>
      <c r="C548" t="s">
        <v>1745</v>
      </c>
      <c r="D548" t="s">
        <v>80</v>
      </c>
      <c r="E548" t="s">
        <v>777</v>
      </c>
      <c r="F548" s="1">
        <v>6.22</v>
      </c>
      <c r="H548" s="1">
        <v>5.41</v>
      </c>
      <c r="K548" t="s">
        <v>191</v>
      </c>
      <c r="L548">
        <v>1.2</v>
      </c>
      <c r="P548" t="s">
        <v>58</v>
      </c>
      <c r="Q548">
        <v>4</v>
      </c>
      <c r="S548">
        <v>2</v>
      </c>
      <c r="U548" t="s">
        <v>1539</v>
      </c>
      <c r="V548" t="str">
        <f>IF(LEFT(E548,3)="SLV","Harmony Romo", "Jerry Floyd")</f>
        <v>Jerry Floyd</v>
      </c>
      <c r="X548" t="s">
        <v>1746</v>
      </c>
      <c r="Y548" t="s">
        <v>1747</v>
      </c>
      <c r="Z548">
        <v>3.5</v>
      </c>
      <c r="AA548" t="s">
        <v>1748</v>
      </c>
      <c r="AB548">
        <v>1</v>
      </c>
      <c r="AC548" t="s">
        <v>64</v>
      </c>
      <c r="AD548">
        <v>200</v>
      </c>
      <c r="AE548">
        <v>70</v>
      </c>
      <c r="AF548" t="s">
        <v>81</v>
      </c>
      <c r="AK548">
        <v>7325995000</v>
      </c>
      <c r="AN548">
        <v>7.39</v>
      </c>
      <c r="AO548">
        <v>5.95</v>
      </c>
      <c r="AQ548">
        <v>7.04</v>
      </c>
      <c r="AR548">
        <v>5.67</v>
      </c>
    </row>
    <row r="549" spans="1:44">
      <c r="A549" t="s">
        <v>54</v>
      </c>
      <c r="B549" t="s">
        <v>1749</v>
      </c>
      <c r="C549" t="s">
        <v>1750</v>
      </c>
      <c r="D549" t="s">
        <v>64</v>
      </c>
      <c r="E549" t="s">
        <v>1751</v>
      </c>
      <c r="F549" s="1">
        <v>4.97</v>
      </c>
      <c r="H549" s="1">
        <v>4.32</v>
      </c>
      <c r="K549" t="s">
        <v>179</v>
      </c>
      <c r="L549">
        <v>1.17</v>
      </c>
      <c r="P549" t="s">
        <v>58</v>
      </c>
      <c r="Q549">
        <v>4</v>
      </c>
      <c r="R549" s="42">
        <v>42879</v>
      </c>
      <c r="S549">
        <v>2</v>
      </c>
      <c r="V549" t="s">
        <v>87</v>
      </c>
      <c r="AF549" t="s">
        <v>949</v>
      </c>
      <c r="AK549">
        <v>7325995000</v>
      </c>
      <c r="AN549">
        <v>10.84</v>
      </c>
      <c r="AO549">
        <v>9.01</v>
      </c>
      <c r="AQ549">
        <v>8.8699999999999992</v>
      </c>
      <c r="AR549">
        <v>7.04</v>
      </c>
    </row>
    <row r="550" spans="1:44">
      <c r="A550" t="s">
        <v>54</v>
      </c>
      <c r="B550" t="s">
        <v>1752</v>
      </c>
      <c r="C550" t="s">
        <v>1573</v>
      </c>
      <c r="D550" t="s">
        <v>69</v>
      </c>
      <c r="E550" t="s">
        <v>954</v>
      </c>
      <c r="F550" s="1">
        <v>19.93</v>
      </c>
      <c r="H550" s="1">
        <v>17.329999999999998</v>
      </c>
      <c r="K550" t="s">
        <v>276</v>
      </c>
      <c r="P550" t="s">
        <v>58</v>
      </c>
      <c r="Q550">
        <v>4</v>
      </c>
      <c r="R550" s="42">
        <v>42879</v>
      </c>
      <c r="S550">
        <v>2</v>
      </c>
      <c r="U550">
        <v>1.51</v>
      </c>
      <c r="V550" t="s">
        <v>186</v>
      </c>
      <c r="AF550" t="s">
        <v>65</v>
      </c>
      <c r="AN550">
        <v>1.45</v>
      </c>
      <c r="AO550">
        <v>1.1599999999999999</v>
      </c>
      <c r="AP550">
        <v>39010</v>
      </c>
      <c r="AQ550">
        <v>1.38</v>
      </c>
      <c r="AR550">
        <v>1.1000000000000001</v>
      </c>
    </row>
    <row r="551" spans="1:44">
      <c r="A551" t="s">
        <v>54</v>
      </c>
      <c r="B551" t="s">
        <v>1753</v>
      </c>
      <c r="C551" t="s">
        <v>1706</v>
      </c>
      <c r="D551" t="s">
        <v>64</v>
      </c>
      <c r="E551" t="s">
        <v>618</v>
      </c>
      <c r="F551" s="1">
        <v>46.37</v>
      </c>
      <c r="H551" s="1">
        <v>40.32</v>
      </c>
      <c r="K551" t="s">
        <v>57</v>
      </c>
      <c r="L551">
        <v>6.14</v>
      </c>
      <c r="N551">
        <v>61.69</v>
      </c>
      <c r="O551">
        <v>54.95</v>
      </c>
      <c r="P551" t="s">
        <v>58</v>
      </c>
      <c r="Q551">
        <v>3</v>
      </c>
      <c r="R551" s="42">
        <v>40905</v>
      </c>
      <c r="S551">
        <v>2</v>
      </c>
      <c r="U551">
        <v>7.75</v>
      </c>
      <c r="V551" t="s">
        <v>186</v>
      </c>
      <c r="X551" t="s">
        <v>1754</v>
      </c>
      <c r="Y551" t="s">
        <v>1708</v>
      </c>
      <c r="Z551">
        <v>4</v>
      </c>
      <c r="AA551" t="s">
        <v>1755</v>
      </c>
      <c r="AB551">
        <v>1</v>
      </c>
      <c r="AC551" t="s">
        <v>64</v>
      </c>
      <c r="AD551">
        <v>50</v>
      </c>
      <c r="AE551">
        <v>5</v>
      </c>
      <c r="AF551" t="s">
        <v>65</v>
      </c>
      <c r="AK551">
        <v>8483903000</v>
      </c>
      <c r="AN551">
        <v>1.34</v>
      </c>
      <c r="AO551">
        <v>1.1200000000000001</v>
      </c>
      <c r="AQ551">
        <v>1.27</v>
      </c>
      <c r="AR551">
        <v>1.05</v>
      </c>
    </row>
    <row r="552" spans="1:44">
      <c r="A552" t="s">
        <v>54</v>
      </c>
      <c r="B552" t="s">
        <v>1756</v>
      </c>
      <c r="C552" t="s">
        <v>1706</v>
      </c>
      <c r="D552" t="s">
        <v>69</v>
      </c>
      <c r="E552" t="s">
        <v>1757</v>
      </c>
      <c r="F552" s="1">
        <v>31.61</v>
      </c>
      <c r="H552" s="1">
        <v>27.49</v>
      </c>
      <c r="K552" t="s">
        <v>57</v>
      </c>
      <c r="L552">
        <v>1.46</v>
      </c>
      <c r="N552">
        <f>IF(L552&lt;0,ROUND(G552+3.46*ABS(L552),2),F552)</f>
        <v>31.61</v>
      </c>
      <c r="O552">
        <f>IF(L552&lt;0,ROUND(I552+3.46*ABS(L552),2),H552)</f>
        <v>27.49</v>
      </c>
      <c r="P552" t="s">
        <v>58</v>
      </c>
      <c r="Q552">
        <v>3</v>
      </c>
      <c r="S552">
        <v>2</v>
      </c>
      <c r="U552">
        <v>3.06</v>
      </c>
      <c r="V552" t="s">
        <v>186</v>
      </c>
      <c r="X552" t="s">
        <v>1758</v>
      </c>
      <c r="Y552" t="s">
        <v>1708</v>
      </c>
      <c r="Z552">
        <v>4</v>
      </c>
      <c r="AA552" t="s">
        <v>1759</v>
      </c>
      <c r="AB552">
        <v>1</v>
      </c>
      <c r="AC552" t="s">
        <v>64</v>
      </c>
      <c r="AD552">
        <v>50</v>
      </c>
      <c r="AE552">
        <v>5</v>
      </c>
      <c r="AF552" t="s">
        <v>65</v>
      </c>
      <c r="AK552">
        <v>8483903000</v>
      </c>
      <c r="AN552">
        <v>2.0499999999999998</v>
      </c>
      <c r="AO552">
        <v>1.72</v>
      </c>
      <c r="AQ552">
        <v>1.91</v>
      </c>
      <c r="AR552">
        <v>1.58</v>
      </c>
    </row>
    <row r="553" spans="1:44">
      <c r="A553" t="s">
        <v>54</v>
      </c>
      <c r="B553" t="s">
        <v>1760</v>
      </c>
      <c r="C553" t="s">
        <v>1761</v>
      </c>
      <c r="D553" t="s">
        <v>69</v>
      </c>
      <c r="E553" t="s">
        <v>1762</v>
      </c>
      <c r="F553" s="1">
        <v>42.85</v>
      </c>
      <c r="H553" s="1">
        <v>37.26</v>
      </c>
      <c r="K553" t="s">
        <v>57</v>
      </c>
      <c r="L553">
        <v>2.66</v>
      </c>
      <c r="P553" t="s">
        <v>58</v>
      </c>
      <c r="Q553">
        <v>3</v>
      </c>
      <c r="R553" s="42">
        <v>41045</v>
      </c>
      <c r="S553">
        <v>2</v>
      </c>
      <c r="U553">
        <v>3.9</v>
      </c>
      <c r="V553" t="str">
        <f>IF(LEFT(E553,3)="SLV","Harmony Romo", "Jerry Floyd")</f>
        <v>Jerry Floyd</v>
      </c>
      <c r="X553" t="s">
        <v>1763</v>
      </c>
      <c r="Y553" t="s">
        <v>1764</v>
      </c>
      <c r="Z553">
        <v>12.5</v>
      </c>
      <c r="AA553" t="s">
        <v>1765</v>
      </c>
      <c r="AB553">
        <v>1</v>
      </c>
      <c r="AC553" t="s">
        <v>64</v>
      </c>
      <c r="AD553">
        <v>100</v>
      </c>
      <c r="AE553">
        <v>5</v>
      </c>
      <c r="AF553" t="s">
        <v>65</v>
      </c>
      <c r="AN553">
        <v>97.23</v>
      </c>
      <c r="AO553">
        <v>77.87</v>
      </c>
      <c r="AQ553">
        <v>92.6</v>
      </c>
      <c r="AR553">
        <v>74.16</v>
      </c>
    </row>
    <row r="554" spans="1:44">
      <c r="A554" t="s">
        <v>54</v>
      </c>
      <c r="B554" t="s">
        <v>1766</v>
      </c>
      <c r="C554" t="s">
        <v>379</v>
      </c>
      <c r="D554" t="s">
        <v>69</v>
      </c>
      <c r="E554" t="s">
        <v>203</v>
      </c>
      <c r="F554" s="1">
        <v>4.26</v>
      </c>
      <c r="H554" s="1">
        <v>3.7</v>
      </c>
      <c r="K554" t="s">
        <v>57</v>
      </c>
      <c r="L554">
        <v>0.16</v>
      </c>
      <c r="N554">
        <f>IF(L554&lt;0,ROUND(G554+3.46*ABS(L554),2),F554)</f>
        <v>4.26</v>
      </c>
      <c r="O554">
        <f>IF(L554&lt;0,ROUND(I554+3.46*ABS(L554),2),H554)</f>
        <v>3.7</v>
      </c>
      <c r="P554" t="s">
        <v>58</v>
      </c>
      <c r="Q554">
        <v>3</v>
      </c>
      <c r="R554" s="42">
        <v>42879</v>
      </c>
      <c r="S554">
        <v>2</v>
      </c>
      <c r="U554">
        <v>0.435</v>
      </c>
      <c r="V554" t="str">
        <f>IF(LEFT(E554,3)="SLV","Jerry Floyd", "Dave Jones")</f>
        <v>Jerry Floyd</v>
      </c>
      <c r="AF554" t="s">
        <v>65</v>
      </c>
      <c r="AN554">
        <v>0</v>
      </c>
      <c r="AO554">
        <v>0</v>
      </c>
    </row>
    <row r="555" spans="1:44">
      <c r="A555" t="s">
        <v>54</v>
      </c>
      <c r="B555">
        <v>63437</v>
      </c>
      <c r="C555">
        <v>63435</v>
      </c>
      <c r="D555" t="s">
        <v>69</v>
      </c>
      <c r="E555" t="s">
        <v>1767</v>
      </c>
      <c r="F555" s="1">
        <v>5.89</v>
      </c>
      <c r="H555" s="1">
        <v>5.12</v>
      </c>
      <c r="K555" t="s">
        <v>684</v>
      </c>
      <c r="L555">
        <v>0.5</v>
      </c>
      <c r="O555">
        <f>IF(L555&lt;0,ROUND(I555+3.46*ABS(L555),2),H555)</f>
        <v>5.12</v>
      </c>
      <c r="P555" t="s">
        <v>58</v>
      </c>
      <c r="Q555">
        <v>3</v>
      </c>
      <c r="R555" s="42">
        <v>42879</v>
      </c>
      <c r="S555">
        <v>2</v>
      </c>
      <c r="V555" t="s">
        <v>186</v>
      </c>
      <c r="X555" t="s">
        <v>1768</v>
      </c>
      <c r="Y555" t="s">
        <v>1071</v>
      </c>
      <c r="Z555">
        <v>1.9</v>
      </c>
      <c r="AA555" t="s">
        <v>1151</v>
      </c>
      <c r="AB555">
        <v>1</v>
      </c>
      <c r="AC555" t="s">
        <v>64</v>
      </c>
      <c r="AD555">
        <v>300</v>
      </c>
      <c r="AE555">
        <v>84</v>
      </c>
      <c r="AF555" t="s">
        <v>65</v>
      </c>
      <c r="AK555">
        <v>8413919080</v>
      </c>
      <c r="AN555">
        <v>157.77000000000001</v>
      </c>
      <c r="AO555">
        <v>143.43</v>
      </c>
      <c r="AP555">
        <v>38951</v>
      </c>
      <c r="AQ555">
        <v>150.26</v>
      </c>
      <c r="AR555">
        <v>136.6</v>
      </c>
    </row>
    <row r="556" spans="1:44">
      <c r="A556" t="s">
        <v>54</v>
      </c>
      <c r="B556">
        <v>59733</v>
      </c>
      <c r="C556">
        <v>59733</v>
      </c>
      <c r="D556" t="s">
        <v>121</v>
      </c>
      <c r="E556" t="s">
        <v>1769</v>
      </c>
      <c r="F556" s="1">
        <v>865.55</v>
      </c>
      <c r="H556" s="1">
        <v>752.65</v>
      </c>
      <c r="K556" t="s">
        <v>490</v>
      </c>
      <c r="L556">
        <v>35</v>
      </c>
      <c r="P556" t="s">
        <v>58</v>
      </c>
      <c r="Q556">
        <v>4</v>
      </c>
      <c r="R556" s="42">
        <v>42879</v>
      </c>
      <c r="S556">
        <v>2</v>
      </c>
      <c r="U556">
        <v>44.5</v>
      </c>
      <c r="V556" t="s">
        <v>87</v>
      </c>
      <c r="X556" t="s">
        <v>1770</v>
      </c>
      <c r="Y556" t="s">
        <v>1771</v>
      </c>
      <c r="Z556">
        <v>7.95</v>
      </c>
      <c r="AA556" t="s">
        <v>1772</v>
      </c>
      <c r="AB556">
        <v>53.64</v>
      </c>
      <c r="AC556" t="s">
        <v>121</v>
      </c>
      <c r="AD556">
        <v>20</v>
      </c>
      <c r="AE556">
        <v>140</v>
      </c>
      <c r="AF556" t="s">
        <v>65</v>
      </c>
      <c r="AK556">
        <v>8483903000</v>
      </c>
      <c r="AN556">
        <v>3.89</v>
      </c>
      <c r="AO556">
        <v>3.24</v>
      </c>
      <c r="AQ556">
        <v>3.73</v>
      </c>
      <c r="AR556">
        <v>3.08</v>
      </c>
    </row>
    <row r="557" spans="1:44">
      <c r="A557" t="s">
        <v>54</v>
      </c>
      <c r="B557">
        <v>308286</v>
      </c>
      <c r="C557">
        <v>308286</v>
      </c>
      <c r="D557">
        <v>1</v>
      </c>
      <c r="E557" t="s">
        <v>1773</v>
      </c>
      <c r="F557" s="1">
        <v>0.6</v>
      </c>
      <c r="H557" s="1">
        <v>0.52</v>
      </c>
      <c r="K557" t="s">
        <v>1774</v>
      </c>
      <c r="L557">
        <v>0</v>
      </c>
      <c r="P557" t="s">
        <v>58</v>
      </c>
      <c r="Q557">
        <v>4</v>
      </c>
      <c r="R557" s="42">
        <v>40707</v>
      </c>
      <c r="S557">
        <v>1</v>
      </c>
      <c r="V557" t="s">
        <v>1227</v>
      </c>
      <c r="X557" t="s">
        <v>1775</v>
      </c>
      <c r="Y557" t="s">
        <v>1776</v>
      </c>
      <c r="AF557" t="s">
        <v>949</v>
      </c>
      <c r="AN557">
        <v>11.42</v>
      </c>
      <c r="AO557">
        <v>9.06</v>
      </c>
      <c r="AP557">
        <v>38270</v>
      </c>
      <c r="AQ557">
        <v>10.88</v>
      </c>
      <c r="AR557">
        <v>8.6300000000000008</v>
      </c>
    </row>
    <row r="558" spans="1:44">
      <c r="A558" t="s">
        <v>54</v>
      </c>
      <c r="B558">
        <v>69110</v>
      </c>
      <c r="C558" t="s">
        <v>379</v>
      </c>
      <c r="D558" t="s">
        <v>64</v>
      </c>
      <c r="E558" t="s">
        <v>203</v>
      </c>
      <c r="F558" s="1">
        <v>17.41</v>
      </c>
      <c r="H558" s="1">
        <v>15.14</v>
      </c>
      <c r="K558" t="s">
        <v>1777</v>
      </c>
      <c r="L558">
        <v>0.3</v>
      </c>
      <c r="P558" t="s">
        <v>58</v>
      </c>
      <c r="Q558">
        <v>4</v>
      </c>
      <c r="R558" s="42">
        <v>40707</v>
      </c>
      <c r="S558">
        <v>1</v>
      </c>
      <c r="U558">
        <v>0.65</v>
      </c>
      <c r="V558" t="str">
        <f>IF(LEFT(E558,3)="SLV","Harmony Romo", "Jerry Floyd")</f>
        <v>Harmony Romo</v>
      </c>
      <c r="X558" t="s">
        <v>1778</v>
      </c>
      <c r="Y558" t="s">
        <v>205</v>
      </c>
      <c r="AD558">
        <v>200</v>
      </c>
      <c r="AE558">
        <v>77</v>
      </c>
      <c r="AF558" t="s">
        <v>65</v>
      </c>
      <c r="AK558">
        <v>8483903000</v>
      </c>
      <c r="AN558">
        <v>3.9</v>
      </c>
      <c r="AO558">
        <v>3.14</v>
      </c>
      <c r="AQ558">
        <v>3.71</v>
      </c>
      <c r="AR558">
        <v>2.99</v>
      </c>
    </row>
    <row r="559" spans="1:44">
      <c r="A559" t="s">
        <v>54</v>
      </c>
      <c r="B559">
        <v>305612</v>
      </c>
      <c r="C559">
        <v>305612</v>
      </c>
      <c r="D559" t="s">
        <v>64</v>
      </c>
      <c r="E559" t="s">
        <v>1221</v>
      </c>
      <c r="F559" s="1">
        <v>18.43</v>
      </c>
      <c r="H559" s="1">
        <v>16.03</v>
      </c>
      <c r="K559" t="s">
        <v>276</v>
      </c>
      <c r="L559">
        <v>0.45</v>
      </c>
      <c r="P559" t="s">
        <v>58</v>
      </c>
      <c r="Q559">
        <v>4</v>
      </c>
      <c r="R559" s="42">
        <v>42879</v>
      </c>
      <c r="S559">
        <v>1</v>
      </c>
      <c r="U559">
        <v>1.21</v>
      </c>
      <c r="V559" t="str">
        <f>IF(LEFT(E559,3)="SLV","Harmony Romo", "Jerry Floyd")</f>
        <v>Jerry Floyd</v>
      </c>
      <c r="X559" t="s">
        <v>1779</v>
      </c>
      <c r="Y559" t="s">
        <v>1780</v>
      </c>
      <c r="Z559">
        <v>2.5</v>
      </c>
      <c r="AA559" t="s">
        <v>1413</v>
      </c>
      <c r="AB559">
        <v>1</v>
      </c>
      <c r="AC559" t="s">
        <v>64</v>
      </c>
      <c r="AD559">
        <v>50</v>
      </c>
      <c r="AE559">
        <v>77</v>
      </c>
      <c r="AF559" t="s">
        <v>65</v>
      </c>
      <c r="AK559">
        <v>8413919080</v>
      </c>
      <c r="AN559">
        <v>19.100000000000001</v>
      </c>
      <c r="AO559">
        <v>16.75</v>
      </c>
      <c r="AQ559">
        <v>13.39</v>
      </c>
      <c r="AR559">
        <v>11.04</v>
      </c>
    </row>
    <row r="560" spans="1:44">
      <c r="A560" t="s">
        <v>54</v>
      </c>
      <c r="B560">
        <v>305616</v>
      </c>
      <c r="C560">
        <v>305616</v>
      </c>
      <c r="D560" t="s">
        <v>69</v>
      </c>
      <c r="E560" t="s">
        <v>1781</v>
      </c>
      <c r="F560" s="1">
        <v>50.84</v>
      </c>
      <c r="H560" s="1">
        <v>44.21</v>
      </c>
      <c r="K560" t="s">
        <v>276</v>
      </c>
      <c r="L560">
        <v>2.6</v>
      </c>
      <c r="P560" t="s">
        <v>58</v>
      </c>
      <c r="Q560">
        <v>4</v>
      </c>
      <c r="R560" s="42">
        <v>39184</v>
      </c>
      <c r="S560">
        <v>1</v>
      </c>
      <c r="U560">
        <v>4.125</v>
      </c>
      <c r="V560" t="str">
        <f>IF(LEFT(E560,3)="SLV","Harmony Romo", "Jerry Floyd")</f>
        <v>Jerry Floyd</v>
      </c>
      <c r="AF560" t="s">
        <v>65</v>
      </c>
      <c r="AK560">
        <v>8413919080</v>
      </c>
      <c r="AN560">
        <v>11.5</v>
      </c>
      <c r="AO560">
        <v>9.69</v>
      </c>
      <c r="AQ560">
        <v>10.24</v>
      </c>
      <c r="AR560">
        <v>8.43</v>
      </c>
    </row>
    <row r="561" spans="1:44">
      <c r="A561" t="s">
        <v>54</v>
      </c>
      <c r="B561">
        <v>308510</v>
      </c>
      <c r="C561">
        <v>308510</v>
      </c>
      <c r="D561" t="s">
        <v>64</v>
      </c>
      <c r="E561" t="s">
        <v>1782</v>
      </c>
      <c r="F561" s="1">
        <v>55.2</v>
      </c>
      <c r="H561" s="1">
        <v>48</v>
      </c>
      <c r="K561" t="s">
        <v>276</v>
      </c>
      <c r="L561">
        <v>3.22</v>
      </c>
      <c r="P561" t="s">
        <v>58</v>
      </c>
      <c r="Q561">
        <v>4</v>
      </c>
      <c r="R561" s="42">
        <v>39722</v>
      </c>
      <c r="S561">
        <v>1</v>
      </c>
      <c r="T561" t="s">
        <v>1783</v>
      </c>
      <c r="V561" t="s">
        <v>60</v>
      </c>
      <c r="AF561" t="s">
        <v>65</v>
      </c>
      <c r="AK561">
        <v>8413919080</v>
      </c>
      <c r="AN561">
        <v>7.21</v>
      </c>
      <c r="AO561">
        <v>5.95</v>
      </c>
      <c r="AQ561">
        <v>6.87</v>
      </c>
      <c r="AR561">
        <v>5.67</v>
      </c>
    </row>
    <row r="562" spans="1:44">
      <c r="A562" t="s">
        <v>54</v>
      </c>
      <c r="B562">
        <v>309399</v>
      </c>
      <c r="C562">
        <v>309399</v>
      </c>
      <c r="D562" t="s">
        <v>64</v>
      </c>
      <c r="E562" t="s">
        <v>1784</v>
      </c>
      <c r="F562" s="1">
        <v>108.78</v>
      </c>
      <c r="H562" s="1">
        <v>94.59</v>
      </c>
      <c r="K562" t="s">
        <v>276</v>
      </c>
      <c r="L562">
        <v>4.3499999999999996</v>
      </c>
      <c r="P562" t="s">
        <v>58</v>
      </c>
      <c r="Q562">
        <v>4</v>
      </c>
      <c r="R562" s="42">
        <v>42879</v>
      </c>
      <c r="S562">
        <v>1</v>
      </c>
      <c r="V562" t="s">
        <v>60</v>
      </c>
      <c r="AF562" t="s">
        <v>65</v>
      </c>
      <c r="AK562">
        <v>8413919080</v>
      </c>
      <c r="AN562">
        <v>102.9</v>
      </c>
      <c r="AO562">
        <v>82.19</v>
      </c>
      <c r="AQ562">
        <v>98</v>
      </c>
      <c r="AR562">
        <v>78.28</v>
      </c>
    </row>
    <row r="563" spans="1:44">
      <c r="A563" t="s">
        <v>54</v>
      </c>
      <c r="B563">
        <v>309406</v>
      </c>
      <c r="C563">
        <v>309406</v>
      </c>
      <c r="D563" t="s">
        <v>64</v>
      </c>
      <c r="E563" t="s">
        <v>1785</v>
      </c>
      <c r="F563" s="1">
        <v>35.83</v>
      </c>
      <c r="H563" s="1">
        <v>31.16</v>
      </c>
      <c r="K563" t="s">
        <v>276</v>
      </c>
      <c r="L563">
        <v>1.23</v>
      </c>
      <c r="P563" t="s">
        <v>58</v>
      </c>
      <c r="Q563">
        <v>4</v>
      </c>
      <c r="R563" s="42">
        <v>42879</v>
      </c>
      <c r="S563">
        <v>1</v>
      </c>
      <c r="V563" t="s">
        <v>60</v>
      </c>
      <c r="AF563" t="s">
        <v>65</v>
      </c>
      <c r="AK563">
        <v>8413919080</v>
      </c>
      <c r="AN563">
        <v>39.89</v>
      </c>
      <c r="AO563">
        <v>34.61</v>
      </c>
      <c r="AQ563">
        <v>29.93</v>
      </c>
      <c r="AR563">
        <v>24.65</v>
      </c>
    </row>
    <row r="564" spans="1:44">
      <c r="A564" t="s">
        <v>54</v>
      </c>
      <c r="B564">
        <v>309427</v>
      </c>
      <c r="C564">
        <v>309427</v>
      </c>
      <c r="D564" t="s">
        <v>69</v>
      </c>
      <c r="E564" t="s">
        <v>1786</v>
      </c>
      <c r="F564" s="1">
        <v>9.7799999999999994</v>
      </c>
      <c r="H564" s="1">
        <v>8.5</v>
      </c>
      <c r="K564" t="s">
        <v>276</v>
      </c>
      <c r="L564">
        <v>0.05</v>
      </c>
      <c r="P564" t="s">
        <v>58</v>
      </c>
      <c r="Q564">
        <v>4</v>
      </c>
      <c r="R564" s="42">
        <v>40707</v>
      </c>
      <c r="S564">
        <v>1</v>
      </c>
      <c r="V564" t="s">
        <v>60</v>
      </c>
      <c r="AF564" t="s">
        <v>65</v>
      </c>
      <c r="AK564">
        <v>8413919080</v>
      </c>
      <c r="AN564">
        <v>13.91</v>
      </c>
      <c r="AO564">
        <v>13.91</v>
      </c>
      <c r="AQ564">
        <v>0</v>
      </c>
      <c r="AR564">
        <v>0</v>
      </c>
    </row>
    <row r="565" spans="1:44">
      <c r="A565" t="s">
        <v>54</v>
      </c>
      <c r="B565">
        <v>314292</v>
      </c>
      <c r="C565">
        <v>314292</v>
      </c>
      <c r="D565" t="s">
        <v>64</v>
      </c>
      <c r="E565" t="s">
        <v>1787</v>
      </c>
      <c r="F565" s="1">
        <v>561.97</v>
      </c>
      <c r="H565" s="1">
        <v>488.67</v>
      </c>
      <c r="K565" t="s">
        <v>276</v>
      </c>
      <c r="L565">
        <v>25.78</v>
      </c>
      <c r="P565" t="s">
        <v>58</v>
      </c>
      <c r="Q565">
        <v>4</v>
      </c>
      <c r="R565" s="42">
        <v>41481</v>
      </c>
      <c r="S565">
        <v>1</v>
      </c>
      <c r="V565" t="s">
        <v>60</v>
      </c>
      <c r="AD565">
        <v>100</v>
      </c>
      <c r="AE565">
        <v>140</v>
      </c>
      <c r="AF565" t="s">
        <v>65</v>
      </c>
      <c r="AK565">
        <v>8413919080</v>
      </c>
      <c r="AN565">
        <v>22.6</v>
      </c>
      <c r="AO565">
        <v>18.28</v>
      </c>
      <c r="AQ565">
        <v>21.52</v>
      </c>
      <c r="AR565">
        <v>17.41</v>
      </c>
    </row>
    <row r="566" spans="1:44">
      <c r="A566" t="s">
        <v>54</v>
      </c>
      <c r="B566">
        <v>302917</v>
      </c>
      <c r="C566">
        <v>302917</v>
      </c>
      <c r="D566" t="s">
        <v>64</v>
      </c>
      <c r="E566" t="s">
        <v>1788</v>
      </c>
      <c r="F566" s="1">
        <v>88.01</v>
      </c>
      <c r="H566" s="1">
        <v>76.53</v>
      </c>
      <c r="K566" t="s">
        <v>654</v>
      </c>
      <c r="L566">
        <v>4.1100000000000003</v>
      </c>
      <c r="P566" t="s">
        <v>58</v>
      </c>
      <c r="Q566">
        <v>4</v>
      </c>
      <c r="R566" s="42">
        <v>40707</v>
      </c>
      <c r="S566">
        <v>1</v>
      </c>
      <c r="T566" t="s">
        <v>1789</v>
      </c>
      <c r="U566">
        <v>5.37</v>
      </c>
      <c r="V566" t="str">
        <f>IF(LEFT(E566,3)="SLV","Harmony Romo", "Jerry Floyd")</f>
        <v>Jerry Floyd</v>
      </c>
      <c r="X566" t="s">
        <v>1790</v>
      </c>
      <c r="Y566" t="s">
        <v>1791</v>
      </c>
      <c r="Z566">
        <v>20</v>
      </c>
      <c r="AA566" t="s">
        <v>1792</v>
      </c>
      <c r="AB566">
        <v>20</v>
      </c>
      <c r="AC566" t="s">
        <v>69</v>
      </c>
      <c r="AD566">
        <v>65</v>
      </c>
      <c r="AE566">
        <v>126</v>
      </c>
      <c r="AF566" t="s">
        <v>65</v>
      </c>
      <c r="AK566">
        <v>8413919080</v>
      </c>
      <c r="AN566">
        <v>40.08</v>
      </c>
      <c r="AO566">
        <v>36.44</v>
      </c>
      <c r="AP566">
        <v>38951</v>
      </c>
      <c r="AQ566">
        <v>38.17</v>
      </c>
      <c r="AR566">
        <v>34.700000000000003</v>
      </c>
    </row>
    <row r="567" spans="1:44">
      <c r="A567" t="s">
        <v>54</v>
      </c>
      <c r="B567">
        <v>63342</v>
      </c>
      <c r="C567">
        <v>63340</v>
      </c>
      <c r="D567" t="s">
        <v>64</v>
      </c>
      <c r="E567" t="s">
        <v>618</v>
      </c>
      <c r="F567" s="1">
        <v>9.7799999999999994</v>
      </c>
      <c r="H567" s="1">
        <v>8.5</v>
      </c>
      <c r="K567" t="s">
        <v>658</v>
      </c>
      <c r="L567">
        <v>0.13600000000000001</v>
      </c>
      <c r="P567" t="s">
        <v>58</v>
      </c>
      <c r="Q567">
        <v>4</v>
      </c>
      <c r="R567" s="42">
        <v>40707</v>
      </c>
      <c r="S567">
        <v>1</v>
      </c>
      <c r="V567" t="s">
        <v>186</v>
      </c>
      <c r="X567" t="s">
        <v>1793</v>
      </c>
      <c r="Y567" t="s">
        <v>956</v>
      </c>
      <c r="AD567">
        <v>50</v>
      </c>
      <c r="AE567">
        <v>6</v>
      </c>
      <c r="AF567" t="s">
        <v>65</v>
      </c>
      <c r="AK567">
        <v>8413919080</v>
      </c>
      <c r="AN567">
        <v>58.69</v>
      </c>
      <c r="AO567">
        <v>54.49</v>
      </c>
      <c r="AQ567">
        <v>25.2</v>
      </c>
      <c r="AR567">
        <v>21</v>
      </c>
    </row>
    <row r="568" spans="1:44">
      <c r="A568" t="s">
        <v>54</v>
      </c>
      <c r="B568">
        <v>63410</v>
      </c>
      <c r="C568" t="s">
        <v>281</v>
      </c>
      <c r="D568" t="s">
        <v>69</v>
      </c>
      <c r="E568" t="s">
        <v>203</v>
      </c>
      <c r="F568" s="1">
        <v>2.44</v>
      </c>
      <c r="H568" s="1">
        <v>2.12</v>
      </c>
      <c r="K568" t="s">
        <v>658</v>
      </c>
      <c r="L568">
        <v>3.1E-2</v>
      </c>
      <c r="P568" t="s">
        <v>58</v>
      </c>
      <c r="Q568">
        <v>4</v>
      </c>
      <c r="R568" s="42">
        <v>40220</v>
      </c>
      <c r="S568">
        <v>1</v>
      </c>
      <c r="V568" t="s">
        <v>186</v>
      </c>
      <c r="AF568" t="s">
        <v>65</v>
      </c>
      <c r="AK568">
        <v>8483903000</v>
      </c>
      <c r="AN568">
        <v>71.45</v>
      </c>
      <c r="AO568">
        <v>58.59</v>
      </c>
      <c r="AQ568">
        <v>68.05</v>
      </c>
      <c r="AR568">
        <v>55.8</v>
      </c>
    </row>
    <row r="569" spans="1:44">
      <c r="A569" t="s">
        <v>54</v>
      </c>
      <c r="B569">
        <v>63451</v>
      </c>
      <c r="C569" t="s">
        <v>379</v>
      </c>
      <c r="D569" t="s">
        <v>64</v>
      </c>
      <c r="E569" t="s">
        <v>203</v>
      </c>
      <c r="F569" s="1">
        <v>4.7</v>
      </c>
      <c r="H569" s="1">
        <v>4.09</v>
      </c>
      <c r="K569" t="s">
        <v>658</v>
      </c>
      <c r="L569">
        <v>8.4000000000000005E-2</v>
      </c>
      <c r="P569" t="s">
        <v>58</v>
      </c>
      <c r="Q569">
        <v>4</v>
      </c>
      <c r="R569" s="42">
        <v>40707</v>
      </c>
      <c r="S569">
        <v>1</v>
      </c>
      <c r="V569" t="str">
        <f>IF(LEFT(E569,3)="SLV","Harmony Romo", "Jerry Floyd")</f>
        <v>Harmony Romo</v>
      </c>
      <c r="X569" t="s">
        <v>1794</v>
      </c>
      <c r="Y569" t="s">
        <v>205</v>
      </c>
      <c r="Z569">
        <v>1</v>
      </c>
      <c r="AA569" t="s">
        <v>1415</v>
      </c>
      <c r="AB569">
        <v>1</v>
      </c>
      <c r="AC569" t="s">
        <v>64</v>
      </c>
      <c r="AD569">
        <v>1000</v>
      </c>
      <c r="AE569">
        <v>77</v>
      </c>
      <c r="AF569" t="s">
        <v>65</v>
      </c>
      <c r="AK569">
        <v>8483903000</v>
      </c>
      <c r="AN569">
        <v>17.18</v>
      </c>
      <c r="AO569">
        <v>13.71</v>
      </c>
      <c r="AQ569">
        <v>16.36</v>
      </c>
      <c r="AR569">
        <v>13.06</v>
      </c>
    </row>
    <row r="570" spans="1:44">
      <c r="A570" t="s">
        <v>54</v>
      </c>
      <c r="B570" t="s">
        <v>1795</v>
      </c>
      <c r="C570" t="s">
        <v>379</v>
      </c>
      <c r="D570" t="s">
        <v>69</v>
      </c>
      <c r="E570" t="s">
        <v>1796</v>
      </c>
      <c r="F570" s="1">
        <v>4.8099999999999996</v>
      </c>
      <c r="H570" s="1">
        <v>4.18</v>
      </c>
      <c r="K570" t="s">
        <v>658</v>
      </c>
      <c r="L570">
        <v>0.14000000000000001</v>
      </c>
      <c r="P570" t="s">
        <v>58</v>
      </c>
      <c r="Q570">
        <v>4</v>
      </c>
      <c r="R570" s="42">
        <v>42879</v>
      </c>
      <c r="S570">
        <v>1</v>
      </c>
      <c r="V570" t="s">
        <v>186</v>
      </c>
      <c r="X570" t="s">
        <v>1797</v>
      </c>
      <c r="Y570" t="s">
        <v>205</v>
      </c>
      <c r="AD570">
        <v>500</v>
      </c>
      <c r="AE570">
        <v>77</v>
      </c>
      <c r="AF570" t="s">
        <v>65</v>
      </c>
      <c r="AG570">
        <v>303852</v>
      </c>
      <c r="AH570" t="s">
        <v>64</v>
      </c>
      <c r="AK570">
        <v>8413919080</v>
      </c>
      <c r="AN570">
        <v>439.69</v>
      </c>
      <c r="AO570">
        <v>367.5</v>
      </c>
      <c r="AP570">
        <v>38987</v>
      </c>
      <c r="AQ570">
        <v>418.75</v>
      </c>
      <c r="AR570">
        <v>350</v>
      </c>
    </row>
    <row r="571" spans="1:44">
      <c r="A571" t="s">
        <v>54</v>
      </c>
      <c r="B571">
        <v>63507</v>
      </c>
      <c r="C571" t="s">
        <v>379</v>
      </c>
      <c r="D571" t="s">
        <v>64</v>
      </c>
      <c r="E571" t="s">
        <v>203</v>
      </c>
      <c r="F571" s="1">
        <v>5.19</v>
      </c>
      <c r="H571" s="1">
        <v>4.51</v>
      </c>
      <c r="K571" t="s">
        <v>658</v>
      </c>
      <c r="L571">
        <v>0.16600000000000001</v>
      </c>
      <c r="P571" t="s">
        <v>58</v>
      </c>
      <c r="Q571">
        <v>4</v>
      </c>
      <c r="R571" s="42">
        <v>40707</v>
      </c>
      <c r="S571">
        <v>1</v>
      </c>
      <c r="V571" t="s">
        <v>186</v>
      </c>
      <c r="AF571" t="s">
        <v>65</v>
      </c>
      <c r="AK571">
        <v>8483903000</v>
      </c>
      <c r="AN571">
        <v>17.18</v>
      </c>
      <c r="AO571">
        <v>13.71</v>
      </c>
      <c r="AQ571">
        <v>16.36</v>
      </c>
      <c r="AR571">
        <v>13.06</v>
      </c>
    </row>
    <row r="572" spans="1:44">
      <c r="A572" t="s">
        <v>54</v>
      </c>
      <c r="B572">
        <v>65641</v>
      </c>
      <c r="C572">
        <v>313061</v>
      </c>
      <c r="D572" t="s">
        <v>69</v>
      </c>
      <c r="E572" t="s">
        <v>1619</v>
      </c>
      <c r="F572" s="1">
        <v>5.59</v>
      </c>
      <c r="H572" s="1">
        <v>4.8600000000000003</v>
      </c>
      <c r="K572" t="s">
        <v>658</v>
      </c>
      <c r="L572">
        <v>0.16</v>
      </c>
      <c r="P572" t="s">
        <v>58</v>
      </c>
      <c r="Q572">
        <v>4</v>
      </c>
      <c r="R572" s="42">
        <v>42879</v>
      </c>
      <c r="S572">
        <v>1</v>
      </c>
      <c r="V572" t="s">
        <v>186</v>
      </c>
      <c r="AD572">
        <v>300</v>
      </c>
      <c r="AE572">
        <v>77</v>
      </c>
      <c r="AF572" t="s">
        <v>65</v>
      </c>
      <c r="AK572">
        <v>8413919080</v>
      </c>
      <c r="AM572">
        <v>37.869999999999997</v>
      </c>
      <c r="AN572">
        <v>49.28</v>
      </c>
      <c r="AO572">
        <v>40.090000000000003</v>
      </c>
      <c r="AP572">
        <v>39814</v>
      </c>
      <c r="AQ572">
        <v>60.02</v>
      </c>
      <c r="AR572">
        <v>51.0944</v>
      </c>
    </row>
    <row r="573" spans="1:44">
      <c r="A573" t="s">
        <v>54</v>
      </c>
      <c r="B573">
        <v>68038</v>
      </c>
      <c r="C573" t="s">
        <v>281</v>
      </c>
      <c r="D573" t="s">
        <v>69</v>
      </c>
      <c r="E573" t="s">
        <v>203</v>
      </c>
      <c r="F573" s="1">
        <v>5.05</v>
      </c>
      <c r="H573" s="1">
        <v>4.3899999999999997</v>
      </c>
      <c r="K573" t="s">
        <v>658</v>
      </c>
      <c r="L573">
        <v>0.15</v>
      </c>
      <c r="P573" t="s">
        <v>58</v>
      </c>
      <c r="Q573">
        <v>4</v>
      </c>
      <c r="R573" s="42">
        <v>42879</v>
      </c>
      <c r="S573">
        <v>1</v>
      </c>
      <c r="V573" t="s">
        <v>186</v>
      </c>
      <c r="AD573">
        <v>1000</v>
      </c>
      <c r="AE573">
        <v>77</v>
      </c>
      <c r="AF573" t="s">
        <v>65</v>
      </c>
      <c r="AK573">
        <v>8483903000</v>
      </c>
      <c r="AM573">
        <v>15.59</v>
      </c>
      <c r="AN573">
        <v>19.89</v>
      </c>
      <c r="AO573">
        <v>15.71</v>
      </c>
      <c r="AP573">
        <v>39814</v>
      </c>
      <c r="AQ573">
        <v>26.06</v>
      </c>
      <c r="AR573">
        <v>15.87</v>
      </c>
    </row>
    <row r="574" spans="1:44">
      <c r="A574" t="s">
        <v>54</v>
      </c>
      <c r="B574">
        <v>68067</v>
      </c>
      <c r="C574" t="s">
        <v>379</v>
      </c>
      <c r="D574" t="s">
        <v>64</v>
      </c>
      <c r="E574" t="s">
        <v>203</v>
      </c>
      <c r="F574" s="1">
        <v>5.39</v>
      </c>
      <c r="H574" s="1">
        <v>4.6900000000000004</v>
      </c>
      <c r="K574" t="s">
        <v>658</v>
      </c>
      <c r="L574">
        <v>0.13</v>
      </c>
      <c r="P574" t="s">
        <v>58</v>
      </c>
      <c r="Q574">
        <v>4</v>
      </c>
      <c r="R574" s="42">
        <v>40707</v>
      </c>
      <c r="S574">
        <v>1</v>
      </c>
      <c r="V574" t="str">
        <f t="shared" ref="V574:V579" si="30">IF(LEFT(E574,3)="SLV","Harmony Romo", "Jerry Floyd")</f>
        <v>Harmony Romo</v>
      </c>
      <c r="X574" t="s">
        <v>1798</v>
      </c>
      <c r="Y574" t="s">
        <v>205</v>
      </c>
      <c r="Z574">
        <v>1</v>
      </c>
      <c r="AA574" t="s">
        <v>1799</v>
      </c>
      <c r="AB574">
        <v>1</v>
      </c>
      <c r="AC574" t="s">
        <v>64</v>
      </c>
      <c r="AD574">
        <v>300</v>
      </c>
      <c r="AE574">
        <v>5</v>
      </c>
      <c r="AF574" t="s">
        <v>65</v>
      </c>
      <c r="AK574">
        <v>8483903000</v>
      </c>
      <c r="AN574">
        <v>2.95</v>
      </c>
      <c r="AO574">
        <v>2.38</v>
      </c>
      <c r="AQ574">
        <v>2.81</v>
      </c>
      <c r="AR574">
        <v>2.27</v>
      </c>
    </row>
    <row r="575" spans="1:44">
      <c r="A575" t="s">
        <v>54</v>
      </c>
      <c r="B575">
        <v>301079</v>
      </c>
      <c r="C575">
        <v>301079</v>
      </c>
      <c r="D575" t="s">
        <v>69</v>
      </c>
      <c r="E575" t="s">
        <v>203</v>
      </c>
      <c r="F575" s="1">
        <v>2.78</v>
      </c>
      <c r="H575" s="1">
        <v>2.42</v>
      </c>
      <c r="K575" t="s">
        <v>658</v>
      </c>
      <c r="L575">
        <v>3.5000000000000003E-2</v>
      </c>
      <c r="P575" t="s">
        <v>58</v>
      </c>
      <c r="Q575">
        <v>4</v>
      </c>
      <c r="R575" s="42">
        <v>42879</v>
      </c>
      <c r="S575">
        <v>1</v>
      </c>
      <c r="V575" t="str">
        <f t="shared" si="30"/>
        <v>Harmony Romo</v>
      </c>
      <c r="AD575">
        <v>200</v>
      </c>
      <c r="AE575">
        <v>77</v>
      </c>
      <c r="AF575" t="s">
        <v>65</v>
      </c>
      <c r="AK575">
        <v>8483903000</v>
      </c>
      <c r="AN575">
        <v>26.46</v>
      </c>
      <c r="AO575">
        <v>22.05</v>
      </c>
      <c r="AP575">
        <v>39064</v>
      </c>
      <c r="AQ575">
        <v>25.2</v>
      </c>
      <c r="AR575">
        <v>21</v>
      </c>
    </row>
    <row r="576" spans="1:44">
      <c r="A576" t="s">
        <v>54</v>
      </c>
      <c r="B576" t="s">
        <v>1800</v>
      </c>
      <c r="C576" t="s">
        <v>436</v>
      </c>
      <c r="D576" t="s">
        <v>64</v>
      </c>
      <c r="E576" t="s">
        <v>203</v>
      </c>
      <c r="F576" s="1">
        <v>1.93</v>
      </c>
      <c r="H576" s="1">
        <v>1.68</v>
      </c>
      <c r="K576" t="s">
        <v>658</v>
      </c>
      <c r="L576">
        <v>3.5000000000000001E-3</v>
      </c>
      <c r="P576" t="s">
        <v>58</v>
      </c>
      <c r="Q576">
        <v>4</v>
      </c>
      <c r="R576" s="42">
        <v>38581</v>
      </c>
      <c r="S576">
        <v>1</v>
      </c>
      <c r="U576">
        <v>0.22</v>
      </c>
      <c r="V576" t="str">
        <f t="shared" si="30"/>
        <v>Harmony Romo</v>
      </c>
      <c r="X576" t="s">
        <v>1801</v>
      </c>
      <c r="Y576" t="s">
        <v>205</v>
      </c>
      <c r="AD576">
        <v>500</v>
      </c>
      <c r="AE576">
        <v>77</v>
      </c>
      <c r="AF576" t="s">
        <v>65</v>
      </c>
      <c r="AK576">
        <v>8483903000</v>
      </c>
      <c r="AN576">
        <v>12.86</v>
      </c>
      <c r="AO576">
        <v>10.29</v>
      </c>
      <c r="AP576">
        <v>38954</v>
      </c>
      <c r="AQ576">
        <v>12.25</v>
      </c>
      <c r="AR576">
        <v>9.8000000000000007</v>
      </c>
    </row>
    <row r="577" spans="1:44">
      <c r="A577" t="s">
        <v>54</v>
      </c>
      <c r="B577" t="s">
        <v>1802</v>
      </c>
      <c r="C577" t="s">
        <v>436</v>
      </c>
      <c r="D577" t="s">
        <v>64</v>
      </c>
      <c r="E577" t="s">
        <v>203</v>
      </c>
      <c r="F577" s="1">
        <v>1.33</v>
      </c>
      <c r="H577" s="1">
        <v>1.1599999999999999</v>
      </c>
      <c r="K577" t="s">
        <v>658</v>
      </c>
      <c r="L577">
        <v>1.9E-2</v>
      </c>
      <c r="P577" t="s">
        <v>58</v>
      </c>
      <c r="Q577">
        <v>4</v>
      </c>
      <c r="R577" s="42">
        <v>38581</v>
      </c>
      <c r="S577">
        <v>1</v>
      </c>
      <c r="U577">
        <v>0.22</v>
      </c>
      <c r="V577" t="str">
        <f t="shared" si="30"/>
        <v>Harmony Romo</v>
      </c>
      <c r="AD577">
        <v>1000</v>
      </c>
      <c r="AE577">
        <v>77</v>
      </c>
      <c r="AF577" t="s">
        <v>65</v>
      </c>
      <c r="AK577">
        <v>8413919080</v>
      </c>
      <c r="AN577">
        <v>8.5299999999999994</v>
      </c>
      <c r="AO577">
        <v>6.83</v>
      </c>
      <c r="AP577">
        <v>38954</v>
      </c>
      <c r="AQ577">
        <v>8.1199999999999992</v>
      </c>
      <c r="AR577">
        <v>6.5</v>
      </c>
    </row>
    <row r="578" spans="1:44">
      <c r="A578" t="s">
        <v>54</v>
      </c>
      <c r="B578">
        <v>303816</v>
      </c>
      <c r="C578" t="s">
        <v>479</v>
      </c>
      <c r="D578" t="s">
        <v>64</v>
      </c>
      <c r="E578" t="s">
        <v>203</v>
      </c>
      <c r="F578" s="1">
        <v>2.2999999999999998</v>
      </c>
      <c r="H578" s="1">
        <v>2</v>
      </c>
      <c r="K578" t="s">
        <v>658</v>
      </c>
      <c r="L578">
        <v>1.7999999999999999E-2</v>
      </c>
      <c r="P578" t="s">
        <v>58</v>
      </c>
      <c r="Q578">
        <v>4</v>
      </c>
      <c r="R578" s="42">
        <v>38954</v>
      </c>
      <c r="S578">
        <v>1</v>
      </c>
      <c r="U578">
        <v>7.2999999999999995E-2</v>
      </c>
      <c r="V578" t="str">
        <f t="shared" si="30"/>
        <v>Harmony Romo</v>
      </c>
      <c r="X578" t="s">
        <v>1803</v>
      </c>
      <c r="Y578" t="s">
        <v>205</v>
      </c>
      <c r="Z578">
        <v>1</v>
      </c>
      <c r="AA578" t="s">
        <v>1285</v>
      </c>
      <c r="AB578">
        <v>1</v>
      </c>
      <c r="AC578" t="s">
        <v>64</v>
      </c>
      <c r="AD578">
        <v>1000</v>
      </c>
      <c r="AE578">
        <v>5</v>
      </c>
      <c r="AF578" t="s">
        <v>65</v>
      </c>
      <c r="AK578">
        <v>8483903000</v>
      </c>
      <c r="AN578">
        <v>22.05</v>
      </c>
      <c r="AO578">
        <v>16.7</v>
      </c>
      <c r="AQ578">
        <v>16.38</v>
      </c>
      <c r="AR578">
        <v>11.03</v>
      </c>
    </row>
    <row r="579" spans="1:44">
      <c r="A579" t="s">
        <v>54</v>
      </c>
      <c r="B579">
        <v>303819</v>
      </c>
      <c r="C579" t="s">
        <v>479</v>
      </c>
      <c r="D579" t="s">
        <v>64</v>
      </c>
      <c r="E579" t="s">
        <v>203</v>
      </c>
      <c r="F579" s="1">
        <v>2.9</v>
      </c>
      <c r="H579" s="1">
        <v>2.52</v>
      </c>
      <c r="K579" t="s">
        <v>658</v>
      </c>
      <c r="L579">
        <v>0.02</v>
      </c>
      <c r="P579" t="s">
        <v>58</v>
      </c>
      <c r="Q579">
        <v>4</v>
      </c>
      <c r="R579" s="42">
        <v>38954</v>
      </c>
      <c r="S579">
        <v>1</v>
      </c>
      <c r="U579">
        <v>0.13</v>
      </c>
      <c r="V579" t="str">
        <f t="shared" si="30"/>
        <v>Harmony Romo</v>
      </c>
      <c r="X579" t="s">
        <v>1804</v>
      </c>
      <c r="Y579" t="s">
        <v>205</v>
      </c>
      <c r="Z579">
        <v>1</v>
      </c>
      <c r="AA579" t="s">
        <v>1285</v>
      </c>
      <c r="AB579">
        <v>1</v>
      </c>
      <c r="AC579" t="s">
        <v>64</v>
      </c>
      <c r="AD579">
        <v>500</v>
      </c>
      <c r="AE579">
        <v>5</v>
      </c>
      <c r="AF579" t="s">
        <v>65</v>
      </c>
      <c r="AK579">
        <v>8483903000</v>
      </c>
      <c r="AN579">
        <v>37.18</v>
      </c>
      <c r="AO579">
        <v>32.090000000000003</v>
      </c>
      <c r="AQ579">
        <v>28.88</v>
      </c>
      <c r="AR579">
        <v>23.79</v>
      </c>
    </row>
    <row r="580" spans="1:44">
      <c r="A580" t="s">
        <v>54</v>
      </c>
      <c r="B580">
        <v>303824</v>
      </c>
      <c r="C580">
        <v>303824</v>
      </c>
      <c r="D580" t="s">
        <v>64</v>
      </c>
      <c r="E580" t="s">
        <v>1805</v>
      </c>
      <c r="F580" s="1">
        <v>10.27</v>
      </c>
      <c r="H580" s="1">
        <v>8.93</v>
      </c>
      <c r="K580" t="s">
        <v>658</v>
      </c>
      <c r="L580">
        <v>0.22</v>
      </c>
      <c r="P580" t="s">
        <v>58</v>
      </c>
      <c r="Q580">
        <v>4</v>
      </c>
      <c r="R580" s="42">
        <v>38974</v>
      </c>
      <c r="S580">
        <v>1</v>
      </c>
      <c r="U580">
        <v>0.7</v>
      </c>
      <c r="V580" t="s">
        <v>60</v>
      </c>
      <c r="X580" t="s">
        <v>1806</v>
      </c>
      <c r="Y580" t="s">
        <v>1807</v>
      </c>
      <c r="Z580">
        <v>3.5</v>
      </c>
      <c r="AA580" t="s">
        <v>1808</v>
      </c>
      <c r="AB580">
        <v>1</v>
      </c>
      <c r="AC580" t="s">
        <v>64</v>
      </c>
      <c r="AD580">
        <v>50</v>
      </c>
      <c r="AE580">
        <v>5</v>
      </c>
      <c r="AF580" t="s">
        <v>65</v>
      </c>
      <c r="AK580">
        <v>8413919080</v>
      </c>
      <c r="AN580">
        <v>28.3</v>
      </c>
      <c r="AO580">
        <v>25.73</v>
      </c>
      <c r="AP580">
        <v>38951</v>
      </c>
      <c r="AQ580">
        <v>26.95</v>
      </c>
      <c r="AR580">
        <v>24.5</v>
      </c>
    </row>
    <row r="581" spans="1:44">
      <c r="A581" t="s">
        <v>54</v>
      </c>
      <c r="B581">
        <v>303826</v>
      </c>
      <c r="C581">
        <v>303826</v>
      </c>
      <c r="D581" t="s">
        <v>69</v>
      </c>
      <c r="E581" t="s">
        <v>1809</v>
      </c>
      <c r="F581" s="1">
        <v>13.78</v>
      </c>
      <c r="H581" s="1">
        <v>11.98</v>
      </c>
      <c r="K581" t="s">
        <v>658</v>
      </c>
      <c r="L581">
        <v>0.38</v>
      </c>
      <c r="P581" t="s">
        <v>58</v>
      </c>
      <c r="Q581">
        <v>4</v>
      </c>
      <c r="R581" s="42">
        <v>40707</v>
      </c>
      <c r="S581">
        <v>1</v>
      </c>
      <c r="U581">
        <v>0.9</v>
      </c>
      <c r="V581" t="str">
        <f>IF(LEFT(E581,3)="SLV","Harmony Romo", "Jerry Floyd")</f>
        <v>Jerry Floyd</v>
      </c>
      <c r="X581" t="s">
        <v>1810</v>
      </c>
      <c r="Y581" t="s">
        <v>1811</v>
      </c>
      <c r="Z581">
        <v>2.5</v>
      </c>
      <c r="AA581" t="s">
        <v>1812</v>
      </c>
      <c r="AB581">
        <v>1.4</v>
      </c>
      <c r="AC581" t="s">
        <v>64</v>
      </c>
      <c r="AD581">
        <v>600</v>
      </c>
      <c r="AE581">
        <v>84</v>
      </c>
      <c r="AF581" t="s">
        <v>65</v>
      </c>
      <c r="AK581">
        <v>8483308040</v>
      </c>
      <c r="AN581">
        <v>20.74</v>
      </c>
      <c r="AO581">
        <v>19.13</v>
      </c>
      <c r="AQ581">
        <v>7.56</v>
      </c>
      <c r="AR581">
        <v>5.95</v>
      </c>
    </row>
    <row r="582" spans="1:44">
      <c r="A582" t="s">
        <v>54</v>
      </c>
      <c r="B582">
        <v>303841</v>
      </c>
      <c r="C582">
        <v>303841</v>
      </c>
      <c r="D582" t="s">
        <v>69</v>
      </c>
      <c r="E582" t="s">
        <v>1813</v>
      </c>
      <c r="F582" s="1">
        <v>12.34</v>
      </c>
      <c r="H582" s="1">
        <v>10.73</v>
      </c>
      <c r="K582" t="s">
        <v>658</v>
      </c>
      <c r="L582">
        <v>0.39</v>
      </c>
      <c r="P582" t="s">
        <v>58</v>
      </c>
      <c r="Q582">
        <v>4</v>
      </c>
      <c r="R582" s="42">
        <v>40707</v>
      </c>
      <c r="S582">
        <v>1</v>
      </c>
      <c r="V582" t="s">
        <v>60</v>
      </c>
      <c r="X582" t="s">
        <v>1814</v>
      </c>
      <c r="Y582" t="s">
        <v>1815</v>
      </c>
      <c r="AD582">
        <v>1500</v>
      </c>
      <c r="AE582">
        <v>5</v>
      </c>
      <c r="AF582" t="s">
        <v>81</v>
      </c>
      <c r="AK582">
        <v>8413919080</v>
      </c>
      <c r="AN582">
        <v>11.5</v>
      </c>
      <c r="AO582">
        <v>9.69</v>
      </c>
      <c r="AQ582">
        <v>10.24</v>
      </c>
      <c r="AR582">
        <v>8.43</v>
      </c>
    </row>
    <row r="583" spans="1:44">
      <c r="A583" t="s">
        <v>54</v>
      </c>
      <c r="B583">
        <v>304999</v>
      </c>
      <c r="C583">
        <v>304999</v>
      </c>
      <c r="D583" t="s">
        <v>64</v>
      </c>
      <c r="E583" t="s">
        <v>1816</v>
      </c>
      <c r="F583" s="1">
        <v>65.209999999999994</v>
      </c>
      <c r="H583" s="1">
        <v>56.7</v>
      </c>
      <c r="K583" t="s">
        <v>658</v>
      </c>
      <c r="L583">
        <v>0.45</v>
      </c>
      <c r="P583" t="s">
        <v>58</v>
      </c>
      <c r="Q583">
        <v>4</v>
      </c>
      <c r="R583" s="42">
        <v>39125</v>
      </c>
      <c r="S583">
        <v>1</v>
      </c>
      <c r="U583">
        <v>5.2</v>
      </c>
      <c r="V583" t="s">
        <v>87</v>
      </c>
      <c r="X583" t="s">
        <v>1817</v>
      </c>
      <c r="Y583" t="s">
        <v>1818</v>
      </c>
      <c r="Z583">
        <v>3</v>
      </c>
      <c r="AA583" t="s">
        <v>1819</v>
      </c>
      <c r="AB583">
        <v>5.0999999999999996</v>
      </c>
      <c r="AC583" t="s">
        <v>64</v>
      </c>
      <c r="AD583">
        <v>50</v>
      </c>
      <c r="AE583">
        <v>5</v>
      </c>
      <c r="AF583" t="s">
        <v>65</v>
      </c>
      <c r="AK583">
        <v>8483308040</v>
      </c>
      <c r="AN583">
        <v>7.86</v>
      </c>
      <c r="AO583">
        <v>7.18</v>
      </c>
      <c r="AQ583">
        <v>4.46</v>
      </c>
      <c r="AR583">
        <v>3.78</v>
      </c>
    </row>
    <row r="584" spans="1:44">
      <c r="A584" t="s">
        <v>54</v>
      </c>
      <c r="B584">
        <v>306086</v>
      </c>
      <c r="C584" t="s">
        <v>379</v>
      </c>
      <c r="D584" t="s">
        <v>64</v>
      </c>
      <c r="E584" t="s">
        <v>203</v>
      </c>
      <c r="F584" s="1">
        <v>5.36</v>
      </c>
      <c r="H584" s="1">
        <v>4.66</v>
      </c>
      <c r="K584" t="s">
        <v>658</v>
      </c>
      <c r="L584">
        <v>0.14000000000000001</v>
      </c>
      <c r="P584" t="s">
        <v>58</v>
      </c>
      <c r="Q584">
        <v>4</v>
      </c>
      <c r="R584" s="42">
        <v>40707</v>
      </c>
      <c r="S584">
        <v>1</v>
      </c>
      <c r="U584">
        <v>0.14000000000000001</v>
      </c>
      <c r="V584" t="str">
        <f>IF(LEFT(E584,3)="SLV","Harmony Romo", "Jerry Floyd")</f>
        <v>Harmony Romo</v>
      </c>
      <c r="X584" t="s">
        <v>1820</v>
      </c>
      <c r="Y584" t="s">
        <v>341</v>
      </c>
      <c r="Z584">
        <v>1</v>
      </c>
      <c r="AA584" t="s">
        <v>1799</v>
      </c>
      <c r="AB584">
        <v>1</v>
      </c>
      <c r="AC584" t="s">
        <v>64</v>
      </c>
      <c r="AD584">
        <v>300</v>
      </c>
      <c r="AE584">
        <v>5</v>
      </c>
      <c r="AF584" t="s">
        <v>65</v>
      </c>
      <c r="AK584">
        <v>8483903000</v>
      </c>
      <c r="AN584">
        <v>26.25</v>
      </c>
      <c r="AO584">
        <v>21.63</v>
      </c>
      <c r="AQ584">
        <v>25</v>
      </c>
      <c r="AR584">
        <v>20.6</v>
      </c>
    </row>
    <row r="585" spans="1:44">
      <c r="A585" t="s">
        <v>54</v>
      </c>
      <c r="B585">
        <v>306087</v>
      </c>
      <c r="C585" t="s">
        <v>379</v>
      </c>
      <c r="D585" t="s">
        <v>64</v>
      </c>
      <c r="E585" t="s">
        <v>203</v>
      </c>
      <c r="F585" s="1">
        <v>10.18</v>
      </c>
      <c r="H585" s="1">
        <v>8.85</v>
      </c>
      <c r="K585" t="s">
        <v>658</v>
      </c>
      <c r="L585">
        <v>0.18</v>
      </c>
      <c r="P585" t="s">
        <v>58</v>
      </c>
      <c r="Q585">
        <v>4</v>
      </c>
      <c r="R585" s="42">
        <v>40707</v>
      </c>
      <c r="S585">
        <v>1</v>
      </c>
      <c r="U585">
        <v>0.18</v>
      </c>
      <c r="V585" t="str">
        <f>IF(LEFT(E585,3)="SLV","Harmony Romo", "Jerry Floyd")</f>
        <v>Harmony Romo</v>
      </c>
      <c r="X585" t="s">
        <v>1821</v>
      </c>
      <c r="Y585" t="s">
        <v>341</v>
      </c>
      <c r="Z585">
        <v>1</v>
      </c>
      <c r="AA585" t="s">
        <v>1415</v>
      </c>
      <c r="AB585">
        <v>1</v>
      </c>
      <c r="AC585" t="s">
        <v>64</v>
      </c>
      <c r="AD585">
        <v>300</v>
      </c>
      <c r="AE585">
        <v>77</v>
      </c>
      <c r="AF585" t="s">
        <v>65</v>
      </c>
      <c r="AK585">
        <v>8483903000</v>
      </c>
      <c r="AN585">
        <v>5.82</v>
      </c>
      <c r="AO585">
        <v>5</v>
      </c>
      <c r="AQ585">
        <v>4.4000000000000004</v>
      </c>
      <c r="AR585">
        <v>3.58</v>
      </c>
    </row>
    <row r="586" spans="1:44">
      <c r="A586" t="s">
        <v>54</v>
      </c>
      <c r="B586">
        <v>306089</v>
      </c>
      <c r="C586" t="s">
        <v>379</v>
      </c>
      <c r="D586" t="s">
        <v>64</v>
      </c>
      <c r="E586" t="s">
        <v>203</v>
      </c>
      <c r="F586" s="1">
        <v>7.58</v>
      </c>
      <c r="H586" s="1">
        <v>6.59</v>
      </c>
      <c r="K586" t="s">
        <v>658</v>
      </c>
      <c r="L586">
        <v>0.14499999999999999</v>
      </c>
      <c r="P586" t="s">
        <v>58</v>
      </c>
      <c r="Q586">
        <v>4</v>
      </c>
      <c r="R586" s="42">
        <v>40707</v>
      </c>
      <c r="S586">
        <v>1</v>
      </c>
      <c r="U586">
        <v>0.14499999999999999</v>
      </c>
      <c r="V586" t="str">
        <f>IF(LEFT(E586,3)="SLV","Harmony Romo", "Jerry Floyd")</f>
        <v>Harmony Romo</v>
      </c>
      <c r="X586" t="s">
        <v>1822</v>
      </c>
      <c r="Y586" t="s">
        <v>341</v>
      </c>
      <c r="Z586">
        <v>1</v>
      </c>
      <c r="AA586" t="s">
        <v>1799</v>
      </c>
      <c r="AB586">
        <v>1</v>
      </c>
      <c r="AC586" t="s">
        <v>64</v>
      </c>
      <c r="AD586">
        <v>300</v>
      </c>
      <c r="AE586">
        <v>5</v>
      </c>
      <c r="AF586" t="s">
        <v>65</v>
      </c>
      <c r="AK586">
        <v>8483903000</v>
      </c>
      <c r="AN586">
        <v>8.68</v>
      </c>
      <c r="AO586">
        <v>7.44</v>
      </c>
      <c r="AQ586">
        <v>7.19</v>
      </c>
      <c r="AR586">
        <v>5.95</v>
      </c>
    </row>
    <row r="587" spans="1:44">
      <c r="A587" t="s">
        <v>54</v>
      </c>
      <c r="B587">
        <v>306090</v>
      </c>
      <c r="C587" t="s">
        <v>379</v>
      </c>
      <c r="D587" t="s">
        <v>69</v>
      </c>
      <c r="E587" t="s">
        <v>203</v>
      </c>
      <c r="F587" s="1">
        <v>5.28</v>
      </c>
      <c r="H587" s="1">
        <v>4.59</v>
      </c>
      <c r="K587" t="s">
        <v>658</v>
      </c>
      <c r="L587">
        <v>0.08</v>
      </c>
      <c r="P587" t="s">
        <v>58</v>
      </c>
      <c r="Q587">
        <v>4</v>
      </c>
      <c r="R587" s="42">
        <v>42879</v>
      </c>
      <c r="S587">
        <v>1</v>
      </c>
      <c r="U587">
        <v>0.08</v>
      </c>
      <c r="V587" t="str">
        <f>IF(LEFT(E587,3)="SLV","Harmony Romo", "Jerry Floyd")</f>
        <v>Harmony Romo</v>
      </c>
      <c r="X587" t="s">
        <v>1823</v>
      </c>
      <c r="Y587" t="s">
        <v>341</v>
      </c>
      <c r="Z587">
        <v>1</v>
      </c>
      <c r="AA587" t="s">
        <v>1824</v>
      </c>
      <c r="AB587">
        <v>1</v>
      </c>
      <c r="AC587" t="s">
        <v>64</v>
      </c>
      <c r="AD587">
        <v>1000</v>
      </c>
      <c r="AE587">
        <v>77</v>
      </c>
      <c r="AF587" t="s">
        <v>65</v>
      </c>
      <c r="AK587">
        <v>8483903000</v>
      </c>
      <c r="AN587">
        <v>24.05</v>
      </c>
      <c r="AO587">
        <v>20.81</v>
      </c>
      <c r="AQ587">
        <v>18.38</v>
      </c>
      <c r="AR587">
        <v>15.14</v>
      </c>
    </row>
    <row r="588" spans="1:44">
      <c r="A588" t="s">
        <v>54</v>
      </c>
      <c r="B588">
        <v>306092</v>
      </c>
      <c r="C588" t="s">
        <v>379</v>
      </c>
      <c r="D588" t="s">
        <v>64</v>
      </c>
      <c r="E588" t="s">
        <v>203</v>
      </c>
      <c r="F588" s="1">
        <v>12.29</v>
      </c>
      <c r="H588" s="1">
        <v>10.69</v>
      </c>
      <c r="K588" t="s">
        <v>658</v>
      </c>
      <c r="L588">
        <v>0.21</v>
      </c>
      <c r="P588" t="s">
        <v>58</v>
      </c>
      <c r="Q588">
        <v>4</v>
      </c>
      <c r="R588" s="42">
        <v>40707</v>
      </c>
      <c r="S588">
        <v>1</v>
      </c>
      <c r="U588">
        <v>0.21</v>
      </c>
      <c r="V588" t="str">
        <f>IF(LEFT(E588,3)="SLV","Harmony Romo", "Jerry Floyd")</f>
        <v>Harmony Romo</v>
      </c>
      <c r="X588" t="s">
        <v>1825</v>
      </c>
      <c r="Y588" t="s">
        <v>341</v>
      </c>
      <c r="Z588">
        <v>1</v>
      </c>
      <c r="AA588" t="s">
        <v>1415</v>
      </c>
      <c r="AB588">
        <v>1</v>
      </c>
      <c r="AC588" t="s">
        <v>64</v>
      </c>
      <c r="AD588">
        <v>300</v>
      </c>
      <c r="AE588">
        <v>5</v>
      </c>
      <c r="AF588" t="s">
        <v>65</v>
      </c>
      <c r="AK588">
        <v>8483903000</v>
      </c>
      <c r="AN588">
        <v>17.940000000000001</v>
      </c>
      <c r="AO588">
        <v>15.11</v>
      </c>
      <c r="AQ588">
        <v>13.65</v>
      </c>
      <c r="AR588">
        <v>10.82</v>
      </c>
    </row>
    <row r="589" spans="1:44">
      <c r="A589" t="s">
        <v>54</v>
      </c>
      <c r="B589">
        <v>306095</v>
      </c>
      <c r="C589" t="s">
        <v>1289</v>
      </c>
      <c r="D589" t="s">
        <v>69</v>
      </c>
      <c r="E589" t="s">
        <v>1826</v>
      </c>
      <c r="F589" s="1">
        <v>6.05</v>
      </c>
      <c r="H589" s="1">
        <v>5.26</v>
      </c>
      <c r="K589" t="s">
        <v>658</v>
      </c>
      <c r="L589">
        <v>0.17799999999999999</v>
      </c>
      <c r="P589" t="s">
        <v>58</v>
      </c>
      <c r="Q589">
        <v>4</v>
      </c>
      <c r="R589" s="42">
        <v>42879</v>
      </c>
      <c r="S589">
        <v>1</v>
      </c>
      <c r="V589" t="s">
        <v>186</v>
      </c>
      <c r="X589" t="s">
        <v>1827</v>
      </c>
      <c r="Y589" t="s">
        <v>205</v>
      </c>
      <c r="Z589">
        <v>1</v>
      </c>
      <c r="AA589" t="s">
        <v>1828</v>
      </c>
      <c r="AB589">
        <v>1</v>
      </c>
      <c r="AC589" t="s">
        <v>64</v>
      </c>
      <c r="AD589">
        <v>200</v>
      </c>
      <c r="AE589">
        <v>5</v>
      </c>
      <c r="AF589" t="s">
        <v>65</v>
      </c>
      <c r="AK589">
        <v>8413919080</v>
      </c>
      <c r="AN589">
        <v>0</v>
      </c>
      <c r="AO589">
        <v>0</v>
      </c>
      <c r="AR589">
        <v>0</v>
      </c>
    </row>
    <row r="590" spans="1:44">
      <c r="A590" t="s">
        <v>54</v>
      </c>
      <c r="B590">
        <v>311956</v>
      </c>
      <c r="C590">
        <v>311956</v>
      </c>
      <c r="D590" t="s">
        <v>121</v>
      </c>
      <c r="E590" t="s">
        <v>1829</v>
      </c>
      <c r="F590" s="1">
        <v>8.51</v>
      </c>
      <c r="H590" s="1">
        <v>7.4</v>
      </c>
      <c r="K590" t="s">
        <v>658</v>
      </c>
      <c r="L590">
        <v>0.25</v>
      </c>
      <c r="P590" t="s">
        <v>58</v>
      </c>
      <c r="Q590">
        <v>4</v>
      </c>
      <c r="R590" s="42">
        <v>42879</v>
      </c>
      <c r="S590">
        <v>1</v>
      </c>
      <c r="V590" t="s">
        <v>186</v>
      </c>
      <c r="AF590" t="s">
        <v>65</v>
      </c>
      <c r="AK590">
        <v>8483903000</v>
      </c>
      <c r="AM590">
        <v>50.01</v>
      </c>
      <c r="AN590">
        <v>61.55</v>
      </c>
      <c r="AO590">
        <v>51.64</v>
      </c>
      <c r="AP590">
        <v>39814</v>
      </c>
      <c r="AQ590">
        <v>67.66</v>
      </c>
      <c r="AR590">
        <v>59.11</v>
      </c>
    </row>
    <row r="591" spans="1:44">
      <c r="A591" t="s">
        <v>54</v>
      </c>
      <c r="B591">
        <v>313468</v>
      </c>
      <c r="C591">
        <v>313467</v>
      </c>
      <c r="D591" t="s">
        <v>64</v>
      </c>
      <c r="E591" t="s">
        <v>1830</v>
      </c>
      <c r="F591" s="1">
        <v>13.62</v>
      </c>
      <c r="H591" s="1">
        <v>11.84</v>
      </c>
      <c r="K591" t="s">
        <v>658</v>
      </c>
      <c r="L591">
        <v>0.42</v>
      </c>
      <c r="P591" t="s">
        <v>58</v>
      </c>
      <c r="Q591">
        <v>4</v>
      </c>
      <c r="R591" s="42">
        <v>40707</v>
      </c>
      <c r="S591">
        <v>1</v>
      </c>
      <c r="V591" t="s">
        <v>186</v>
      </c>
      <c r="AF591" t="s">
        <v>65</v>
      </c>
      <c r="AK591">
        <v>8413919080</v>
      </c>
      <c r="AN591">
        <v>913.5</v>
      </c>
      <c r="AO591">
        <v>792.75</v>
      </c>
      <c r="AP591">
        <v>38540</v>
      </c>
      <c r="AQ591">
        <v>870</v>
      </c>
      <c r="AR591">
        <v>755</v>
      </c>
    </row>
    <row r="592" spans="1:44">
      <c r="A592" t="s">
        <v>54</v>
      </c>
      <c r="B592">
        <v>313482</v>
      </c>
      <c r="C592">
        <v>313482</v>
      </c>
      <c r="D592" t="s">
        <v>64</v>
      </c>
      <c r="E592" t="s">
        <v>350</v>
      </c>
      <c r="F592" s="1">
        <v>30.84</v>
      </c>
      <c r="H592" s="1">
        <v>26.82</v>
      </c>
      <c r="K592" t="s">
        <v>658</v>
      </c>
      <c r="L592">
        <v>1.28</v>
      </c>
      <c r="P592" t="s">
        <v>58</v>
      </c>
      <c r="Q592">
        <v>4</v>
      </c>
      <c r="R592" s="42">
        <v>40707</v>
      </c>
      <c r="S592">
        <v>1</v>
      </c>
      <c r="V592" t="s">
        <v>60</v>
      </c>
      <c r="AF592" t="s">
        <v>81</v>
      </c>
      <c r="AK592">
        <v>8413919080</v>
      </c>
      <c r="AN592">
        <v>696.49</v>
      </c>
      <c r="AO592">
        <v>605.64</v>
      </c>
      <c r="AP592">
        <v>38548</v>
      </c>
      <c r="AQ592">
        <v>663.32</v>
      </c>
      <c r="AR592">
        <v>576.79999999999995</v>
      </c>
    </row>
    <row r="593" spans="1:44">
      <c r="A593" t="s">
        <v>54</v>
      </c>
      <c r="B593">
        <v>313485</v>
      </c>
      <c r="C593">
        <v>313485</v>
      </c>
      <c r="D593" t="s">
        <v>64</v>
      </c>
      <c r="E593" t="s">
        <v>729</v>
      </c>
      <c r="F593" s="1">
        <v>12.35</v>
      </c>
      <c r="H593" s="1">
        <v>10.74</v>
      </c>
      <c r="K593" t="s">
        <v>658</v>
      </c>
      <c r="L593">
        <v>0.41</v>
      </c>
      <c r="P593" t="s">
        <v>58</v>
      </c>
      <c r="Q593">
        <v>4</v>
      </c>
      <c r="R593" s="42">
        <v>40707</v>
      </c>
      <c r="S593">
        <v>1</v>
      </c>
      <c r="V593" t="s">
        <v>60</v>
      </c>
      <c r="AF593" t="s">
        <v>81</v>
      </c>
      <c r="AK593">
        <v>8413919080</v>
      </c>
      <c r="AN593">
        <v>200.5</v>
      </c>
      <c r="AO593">
        <v>167.08</v>
      </c>
      <c r="AP593">
        <v>38548</v>
      </c>
      <c r="AQ593">
        <v>190.95</v>
      </c>
      <c r="AR593">
        <v>159.12</v>
      </c>
    </row>
    <row r="594" spans="1:44">
      <c r="A594" t="s">
        <v>54</v>
      </c>
      <c r="B594">
        <v>313489</v>
      </c>
      <c r="C594">
        <v>313489</v>
      </c>
      <c r="D594" t="s">
        <v>64</v>
      </c>
      <c r="E594" t="s">
        <v>449</v>
      </c>
      <c r="F594" s="1">
        <v>13.27</v>
      </c>
      <c r="H594" s="1">
        <v>11.54</v>
      </c>
      <c r="K594" t="s">
        <v>658</v>
      </c>
      <c r="L594">
        <v>0.68</v>
      </c>
      <c r="P594" t="s">
        <v>58</v>
      </c>
      <c r="Q594">
        <v>4</v>
      </c>
      <c r="R594" s="42">
        <v>40057</v>
      </c>
      <c r="S594">
        <v>1</v>
      </c>
      <c r="V594" t="s">
        <v>87</v>
      </c>
      <c r="AD594">
        <v>200</v>
      </c>
      <c r="AE594">
        <v>105</v>
      </c>
      <c r="AF594" t="s">
        <v>65</v>
      </c>
      <c r="AK594">
        <v>8413919080</v>
      </c>
      <c r="AN594">
        <v>0</v>
      </c>
      <c r="AO594">
        <v>0</v>
      </c>
    </row>
    <row r="595" spans="1:44">
      <c r="A595" t="s">
        <v>54</v>
      </c>
      <c r="B595">
        <v>313595</v>
      </c>
      <c r="C595">
        <v>313595</v>
      </c>
      <c r="D595" t="s">
        <v>64</v>
      </c>
      <c r="E595" t="s">
        <v>1831</v>
      </c>
      <c r="F595" s="1">
        <v>63.47</v>
      </c>
      <c r="H595" s="1">
        <v>55.19</v>
      </c>
      <c r="K595" t="s">
        <v>658</v>
      </c>
      <c r="L595">
        <v>3</v>
      </c>
      <c r="P595" t="s">
        <v>58</v>
      </c>
      <c r="Q595">
        <v>4</v>
      </c>
      <c r="R595" s="42">
        <v>40570</v>
      </c>
      <c r="S595">
        <v>1</v>
      </c>
      <c r="V595" t="s">
        <v>60</v>
      </c>
      <c r="AF595" t="s">
        <v>65</v>
      </c>
      <c r="AK595">
        <v>8413919080</v>
      </c>
      <c r="AN595">
        <v>15.12</v>
      </c>
      <c r="AO595">
        <v>12.08</v>
      </c>
      <c r="AP595">
        <v>38485</v>
      </c>
      <c r="AQ595">
        <v>14.4</v>
      </c>
      <c r="AR595">
        <v>11.5</v>
      </c>
    </row>
    <row r="596" spans="1:44">
      <c r="A596" t="s">
        <v>54</v>
      </c>
      <c r="B596">
        <v>313598</v>
      </c>
      <c r="C596">
        <v>313598</v>
      </c>
      <c r="D596" t="s">
        <v>64</v>
      </c>
      <c r="E596" t="s">
        <v>208</v>
      </c>
      <c r="F596" s="1">
        <v>22.07</v>
      </c>
      <c r="H596" s="1">
        <v>19.190000000000001</v>
      </c>
      <c r="K596" t="s">
        <v>658</v>
      </c>
      <c r="L596">
        <v>0.8</v>
      </c>
      <c r="P596" t="s">
        <v>58</v>
      </c>
      <c r="Q596">
        <v>4</v>
      </c>
      <c r="R596" s="42">
        <v>40707</v>
      </c>
      <c r="S596">
        <v>1</v>
      </c>
      <c r="V596" t="s">
        <v>60</v>
      </c>
      <c r="AF596" t="s">
        <v>65</v>
      </c>
      <c r="AK596">
        <v>8413919080</v>
      </c>
      <c r="AN596">
        <v>25.6</v>
      </c>
      <c r="AO596">
        <v>20.48</v>
      </c>
      <c r="AP596">
        <v>38485</v>
      </c>
      <c r="AQ596">
        <v>24.38</v>
      </c>
      <c r="AR596">
        <v>19.5</v>
      </c>
    </row>
    <row r="597" spans="1:44">
      <c r="A597" t="s">
        <v>54</v>
      </c>
      <c r="B597">
        <v>313604</v>
      </c>
      <c r="C597" t="s">
        <v>379</v>
      </c>
      <c r="D597" t="s">
        <v>64</v>
      </c>
      <c r="E597" t="s">
        <v>203</v>
      </c>
      <c r="F597" s="1">
        <v>3.19</v>
      </c>
      <c r="H597" s="1">
        <v>2.77</v>
      </c>
      <c r="K597" t="s">
        <v>658</v>
      </c>
      <c r="L597">
        <v>6.6000000000000003E-2</v>
      </c>
      <c r="P597" t="s">
        <v>58</v>
      </c>
      <c r="Q597">
        <v>4</v>
      </c>
      <c r="R597" s="42">
        <v>40707</v>
      </c>
      <c r="S597">
        <v>1</v>
      </c>
      <c r="V597" t="s">
        <v>186</v>
      </c>
      <c r="AF597" t="s">
        <v>65</v>
      </c>
      <c r="AK597">
        <v>8483903000</v>
      </c>
      <c r="AN597">
        <v>60.38</v>
      </c>
      <c r="AO597">
        <v>48.3</v>
      </c>
      <c r="AP597">
        <v>38485</v>
      </c>
      <c r="AQ597">
        <v>57.5</v>
      </c>
      <c r="AR597">
        <v>46</v>
      </c>
    </row>
    <row r="598" spans="1:44">
      <c r="A598" t="s">
        <v>54</v>
      </c>
      <c r="B598">
        <v>313605</v>
      </c>
      <c r="C598" t="s">
        <v>379</v>
      </c>
      <c r="D598" t="s">
        <v>64</v>
      </c>
      <c r="E598" t="s">
        <v>203</v>
      </c>
      <c r="F598" s="1">
        <v>2.77</v>
      </c>
      <c r="H598" s="1">
        <v>2.41</v>
      </c>
      <c r="K598" t="s">
        <v>658</v>
      </c>
      <c r="L598">
        <v>4.8000000000000001E-2</v>
      </c>
      <c r="P598" t="s">
        <v>58</v>
      </c>
      <c r="Q598">
        <v>4</v>
      </c>
      <c r="R598" s="42">
        <v>40707</v>
      </c>
      <c r="S598">
        <v>1</v>
      </c>
      <c r="V598" t="s">
        <v>186</v>
      </c>
      <c r="AF598" t="s">
        <v>65</v>
      </c>
      <c r="AK598">
        <v>8483903000</v>
      </c>
      <c r="AN598">
        <v>11.07</v>
      </c>
      <c r="AO598">
        <v>8.93</v>
      </c>
      <c r="AP598">
        <v>38443</v>
      </c>
      <c r="AQ598">
        <v>10.54</v>
      </c>
      <c r="AR598">
        <v>8.5</v>
      </c>
    </row>
    <row r="599" spans="1:44">
      <c r="A599" t="s">
        <v>54</v>
      </c>
      <c r="B599">
        <v>313606</v>
      </c>
      <c r="C599" t="s">
        <v>379</v>
      </c>
      <c r="D599" t="s">
        <v>64</v>
      </c>
      <c r="E599" t="s">
        <v>203</v>
      </c>
      <c r="F599" s="1">
        <v>2.56</v>
      </c>
      <c r="H599" s="1">
        <v>2.23</v>
      </c>
      <c r="K599" t="s">
        <v>658</v>
      </c>
      <c r="L599">
        <v>3.7999999999999999E-2</v>
      </c>
      <c r="P599" t="s">
        <v>58</v>
      </c>
      <c r="Q599">
        <v>4</v>
      </c>
      <c r="R599" s="42">
        <v>40707</v>
      </c>
      <c r="S599">
        <v>1</v>
      </c>
      <c r="V599" t="s">
        <v>186</v>
      </c>
      <c r="AF599" t="s">
        <v>65</v>
      </c>
      <c r="AK599">
        <v>8483903000</v>
      </c>
      <c r="AN599">
        <v>27.02</v>
      </c>
      <c r="AO599">
        <v>22.14</v>
      </c>
      <c r="AP599">
        <v>38443</v>
      </c>
      <c r="AQ599">
        <v>25.73</v>
      </c>
      <c r="AR599">
        <v>21.09</v>
      </c>
    </row>
    <row r="600" spans="1:44">
      <c r="A600" t="s">
        <v>54</v>
      </c>
      <c r="B600">
        <v>313689</v>
      </c>
      <c r="C600">
        <v>313689</v>
      </c>
      <c r="D600" t="s">
        <v>64</v>
      </c>
      <c r="E600" t="s">
        <v>1832</v>
      </c>
      <c r="F600" s="1">
        <v>127.59</v>
      </c>
      <c r="H600" s="1">
        <v>110.95</v>
      </c>
      <c r="K600" t="s">
        <v>658</v>
      </c>
      <c r="L600">
        <v>7.15</v>
      </c>
      <c r="P600" t="s">
        <v>58</v>
      </c>
      <c r="Q600">
        <v>4</v>
      </c>
      <c r="R600" s="42">
        <v>40707</v>
      </c>
      <c r="S600">
        <v>1</v>
      </c>
      <c r="V600" t="s">
        <v>60</v>
      </c>
      <c r="AF600" t="s">
        <v>65</v>
      </c>
      <c r="AK600">
        <v>8413919080</v>
      </c>
      <c r="AN600">
        <v>53.2</v>
      </c>
      <c r="AO600">
        <v>42.56</v>
      </c>
      <c r="AP600">
        <v>40087</v>
      </c>
      <c r="AQ600">
        <v>47.65</v>
      </c>
      <c r="AR600">
        <v>38.119999999999997</v>
      </c>
    </row>
    <row r="601" spans="1:44">
      <c r="A601" t="s">
        <v>54</v>
      </c>
      <c r="B601">
        <v>313868</v>
      </c>
      <c r="C601" t="s">
        <v>379</v>
      </c>
      <c r="D601" t="s">
        <v>64</v>
      </c>
      <c r="E601" t="s">
        <v>203</v>
      </c>
      <c r="F601" s="1">
        <v>7.18</v>
      </c>
      <c r="H601" s="1">
        <v>6.24</v>
      </c>
      <c r="K601" t="s">
        <v>658</v>
      </c>
      <c r="L601">
        <v>0.22500000000000001</v>
      </c>
      <c r="P601" t="s">
        <v>58</v>
      </c>
      <c r="Q601">
        <v>4</v>
      </c>
      <c r="R601" s="42">
        <v>40078</v>
      </c>
      <c r="S601">
        <v>1</v>
      </c>
      <c r="V601" t="str">
        <f>IF(LEFT(E601,3)="SLV","Harmony Romo", "Jerry Floyd")</f>
        <v>Harmony Romo</v>
      </c>
      <c r="AF601" t="s">
        <v>65</v>
      </c>
      <c r="AK601">
        <v>8483903000</v>
      </c>
      <c r="AN601">
        <v>36.33</v>
      </c>
      <c r="AO601">
        <v>29.3</v>
      </c>
      <c r="AP601">
        <v>38362</v>
      </c>
      <c r="AQ601">
        <v>34.6</v>
      </c>
      <c r="AR601">
        <v>27.9</v>
      </c>
    </row>
    <row r="602" spans="1:44">
      <c r="A602" t="s">
        <v>54</v>
      </c>
      <c r="B602">
        <v>313869</v>
      </c>
      <c r="C602" t="s">
        <v>379</v>
      </c>
      <c r="D602" t="s">
        <v>64</v>
      </c>
      <c r="E602" t="s">
        <v>203</v>
      </c>
      <c r="F602" s="1">
        <v>6.44</v>
      </c>
      <c r="H602" s="1">
        <v>5.6</v>
      </c>
      <c r="K602" t="s">
        <v>658</v>
      </c>
      <c r="L602">
        <v>0.186</v>
      </c>
      <c r="P602" t="s">
        <v>58</v>
      </c>
      <c r="Q602">
        <v>4</v>
      </c>
      <c r="R602" s="42">
        <v>40057</v>
      </c>
      <c r="S602">
        <v>1</v>
      </c>
      <c r="V602" t="s">
        <v>186</v>
      </c>
      <c r="AF602" t="s">
        <v>65</v>
      </c>
      <c r="AK602">
        <v>8483903000</v>
      </c>
      <c r="AN602">
        <v>111.68</v>
      </c>
      <c r="AO602">
        <v>92.3</v>
      </c>
      <c r="AP602">
        <v>38362</v>
      </c>
      <c r="AQ602">
        <v>106.36</v>
      </c>
      <c r="AR602">
        <v>87.9</v>
      </c>
    </row>
    <row r="603" spans="1:44">
      <c r="A603" t="s">
        <v>54</v>
      </c>
      <c r="B603">
        <v>313871</v>
      </c>
      <c r="C603" t="s">
        <v>379</v>
      </c>
      <c r="D603" t="s">
        <v>64</v>
      </c>
      <c r="E603" t="s">
        <v>203</v>
      </c>
      <c r="F603" s="1">
        <v>6.05</v>
      </c>
      <c r="H603" s="1">
        <v>5.26</v>
      </c>
      <c r="K603" t="s">
        <v>658</v>
      </c>
      <c r="L603">
        <v>0.20599999999999999</v>
      </c>
      <c r="P603" t="s">
        <v>58</v>
      </c>
      <c r="Q603">
        <v>4</v>
      </c>
      <c r="R603" s="42">
        <v>40707</v>
      </c>
      <c r="S603">
        <v>1</v>
      </c>
      <c r="V603" t="s">
        <v>186</v>
      </c>
      <c r="AF603" t="s">
        <v>65</v>
      </c>
      <c r="AK603">
        <v>8483903000</v>
      </c>
      <c r="AN603">
        <v>352.8</v>
      </c>
      <c r="AO603">
        <v>291.89999999999998</v>
      </c>
      <c r="AP603">
        <v>38277</v>
      </c>
      <c r="AQ603">
        <v>336</v>
      </c>
      <c r="AR603">
        <v>278</v>
      </c>
    </row>
    <row r="604" spans="1:44">
      <c r="A604" t="s">
        <v>54</v>
      </c>
      <c r="B604">
        <v>313872</v>
      </c>
      <c r="C604" t="s">
        <v>379</v>
      </c>
      <c r="D604" t="s">
        <v>64</v>
      </c>
      <c r="E604" t="s">
        <v>203</v>
      </c>
      <c r="F604" s="1">
        <v>2.73</v>
      </c>
      <c r="H604" s="1">
        <v>2.37</v>
      </c>
      <c r="K604" t="s">
        <v>658</v>
      </c>
      <c r="L604">
        <v>6.3E-2</v>
      </c>
      <c r="P604" t="s">
        <v>58</v>
      </c>
      <c r="Q604">
        <v>4</v>
      </c>
      <c r="R604" s="42">
        <v>40707</v>
      </c>
      <c r="S604">
        <v>1</v>
      </c>
      <c r="V604" t="s">
        <v>186</v>
      </c>
      <c r="AF604" t="s">
        <v>65</v>
      </c>
      <c r="AK604">
        <v>8483903000</v>
      </c>
      <c r="AN604">
        <v>27.09</v>
      </c>
      <c r="AO604">
        <v>22.05</v>
      </c>
      <c r="AQ604">
        <v>25.8</v>
      </c>
      <c r="AR604">
        <v>21</v>
      </c>
    </row>
    <row r="605" spans="1:44">
      <c r="A605" t="s">
        <v>54</v>
      </c>
      <c r="B605">
        <v>313908</v>
      </c>
      <c r="C605" t="s">
        <v>379</v>
      </c>
      <c r="D605" t="s">
        <v>64</v>
      </c>
      <c r="E605" t="s">
        <v>203</v>
      </c>
      <c r="F605" s="1">
        <v>2.99</v>
      </c>
      <c r="H605" s="1">
        <v>2.6</v>
      </c>
      <c r="K605" t="s">
        <v>658</v>
      </c>
      <c r="L605">
        <v>4.1000000000000002E-2</v>
      </c>
      <c r="P605" t="s">
        <v>58</v>
      </c>
      <c r="Q605">
        <v>4</v>
      </c>
      <c r="R605" s="42">
        <v>40057</v>
      </c>
      <c r="S605">
        <v>1</v>
      </c>
      <c r="V605" t="s">
        <v>186</v>
      </c>
      <c r="AF605" t="s">
        <v>65</v>
      </c>
      <c r="AK605">
        <v>8483903000</v>
      </c>
      <c r="AN605">
        <v>11.55</v>
      </c>
      <c r="AO605">
        <v>9.4499999999999993</v>
      </c>
      <c r="AQ605">
        <v>11</v>
      </c>
      <c r="AR605">
        <v>9</v>
      </c>
    </row>
    <row r="606" spans="1:44">
      <c r="A606" t="s">
        <v>54</v>
      </c>
      <c r="B606">
        <v>313909</v>
      </c>
      <c r="C606" t="s">
        <v>379</v>
      </c>
      <c r="D606" t="s">
        <v>64</v>
      </c>
      <c r="E606" t="s">
        <v>203</v>
      </c>
      <c r="F606" s="1">
        <v>3.2</v>
      </c>
      <c r="H606" s="1">
        <v>2.78</v>
      </c>
      <c r="K606" t="s">
        <v>658</v>
      </c>
      <c r="L606">
        <v>5.1999999999999998E-2</v>
      </c>
      <c r="P606" t="s">
        <v>58</v>
      </c>
      <c r="Q606">
        <v>4</v>
      </c>
      <c r="R606" s="42">
        <v>40057</v>
      </c>
      <c r="S606">
        <v>1</v>
      </c>
      <c r="V606" t="s">
        <v>186</v>
      </c>
      <c r="AF606" t="s">
        <v>65</v>
      </c>
      <c r="AK606">
        <v>8483903000</v>
      </c>
      <c r="AN606">
        <v>82.87</v>
      </c>
      <c r="AO606">
        <v>68.48</v>
      </c>
      <c r="AQ606">
        <v>78.92</v>
      </c>
      <c r="AR606">
        <v>65.22</v>
      </c>
    </row>
    <row r="607" spans="1:44">
      <c r="A607" t="s">
        <v>54</v>
      </c>
      <c r="B607">
        <v>313910</v>
      </c>
      <c r="C607" t="s">
        <v>379</v>
      </c>
      <c r="D607" t="s">
        <v>64</v>
      </c>
      <c r="E607" t="s">
        <v>203</v>
      </c>
      <c r="F607" s="1">
        <v>3.04</v>
      </c>
      <c r="H607" s="1">
        <v>2.64</v>
      </c>
      <c r="K607" t="s">
        <v>658</v>
      </c>
      <c r="L607">
        <v>3.6999999999999998E-2</v>
      </c>
      <c r="P607" t="s">
        <v>58</v>
      </c>
      <c r="Q607">
        <v>4</v>
      </c>
      <c r="R607" s="42">
        <v>40057</v>
      </c>
      <c r="S607">
        <v>1</v>
      </c>
      <c r="V607" t="s">
        <v>186</v>
      </c>
      <c r="AF607" t="s">
        <v>65</v>
      </c>
      <c r="AK607">
        <v>8483903000</v>
      </c>
      <c r="AN607">
        <v>32.69</v>
      </c>
      <c r="AO607">
        <v>26.93</v>
      </c>
      <c r="AQ607">
        <v>31.13</v>
      </c>
      <c r="AR607">
        <v>25.65</v>
      </c>
    </row>
    <row r="608" spans="1:44">
      <c r="A608" t="s">
        <v>54</v>
      </c>
      <c r="B608">
        <v>314978</v>
      </c>
      <c r="C608" t="s">
        <v>1833</v>
      </c>
      <c r="D608" t="s">
        <v>69</v>
      </c>
      <c r="E608" t="s">
        <v>1834</v>
      </c>
      <c r="F608" s="1">
        <v>3.08</v>
      </c>
      <c r="H608" s="1">
        <v>2.68</v>
      </c>
      <c r="K608" t="s">
        <v>658</v>
      </c>
      <c r="L608">
        <v>0.05</v>
      </c>
      <c r="P608" t="s">
        <v>58</v>
      </c>
      <c r="Q608">
        <v>4</v>
      </c>
      <c r="R608" s="42">
        <v>42879</v>
      </c>
      <c r="S608">
        <v>1</v>
      </c>
      <c r="V608" t="s">
        <v>186</v>
      </c>
      <c r="AD608">
        <v>100</v>
      </c>
      <c r="AE608">
        <v>84</v>
      </c>
      <c r="AF608" t="s">
        <v>65</v>
      </c>
      <c r="AK608">
        <v>8483903000</v>
      </c>
      <c r="AN608">
        <v>52.25</v>
      </c>
      <c r="AO608">
        <v>45.44</v>
      </c>
      <c r="AQ608">
        <v>38.72</v>
      </c>
      <c r="AR608">
        <v>31.91</v>
      </c>
    </row>
    <row r="609" spans="1:44">
      <c r="A609" t="s">
        <v>54</v>
      </c>
      <c r="B609" t="s">
        <v>1835</v>
      </c>
      <c r="C609" t="s">
        <v>1835</v>
      </c>
      <c r="D609" t="s">
        <v>64</v>
      </c>
      <c r="E609" t="s">
        <v>1836</v>
      </c>
      <c r="F609" s="1">
        <v>40.58</v>
      </c>
      <c r="H609" s="1">
        <v>35.29</v>
      </c>
      <c r="K609" t="s">
        <v>658</v>
      </c>
      <c r="L609">
        <v>1.56</v>
      </c>
      <c r="P609" t="s">
        <v>58</v>
      </c>
      <c r="Q609">
        <v>4</v>
      </c>
      <c r="R609" s="42">
        <v>40707</v>
      </c>
      <c r="S609">
        <v>1</v>
      </c>
      <c r="V609" t="str">
        <f>IF(LEFT(E609,3)="SLV","Harmony Romo", "Jerry Floyd")</f>
        <v>Jerry Floyd</v>
      </c>
      <c r="X609" t="s">
        <v>1837</v>
      </c>
      <c r="Y609" t="s">
        <v>1838</v>
      </c>
      <c r="AC609" t="s">
        <v>64</v>
      </c>
      <c r="AD609">
        <v>100</v>
      </c>
      <c r="AE609">
        <v>5</v>
      </c>
      <c r="AF609" t="s">
        <v>65</v>
      </c>
      <c r="AK609">
        <v>8413919080</v>
      </c>
      <c r="AN609">
        <v>3.9</v>
      </c>
      <c r="AO609">
        <v>3.14</v>
      </c>
      <c r="AQ609">
        <v>3.71</v>
      </c>
      <c r="AR609">
        <v>2.99</v>
      </c>
    </row>
    <row r="610" spans="1:44">
      <c r="A610" t="s">
        <v>54</v>
      </c>
      <c r="B610" t="s">
        <v>1839</v>
      </c>
      <c r="C610" t="s">
        <v>1839</v>
      </c>
      <c r="D610" t="s">
        <v>69</v>
      </c>
      <c r="E610" t="s">
        <v>1840</v>
      </c>
      <c r="F610" s="1">
        <v>48.94</v>
      </c>
      <c r="H610" s="1">
        <v>42.56</v>
      </c>
      <c r="K610" t="s">
        <v>658</v>
      </c>
      <c r="L610">
        <v>1.7</v>
      </c>
      <c r="P610" t="s">
        <v>58</v>
      </c>
      <c r="Q610">
        <v>4</v>
      </c>
      <c r="R610" s="42">
        <v>42879</v>
      </c>
      <c r="S610">
        <v>1</v>
      </c>
      <c r="V610" t="str">
        <f>IF(LEFT(E610,3)="SLV","Harmony Romo", "Jerry Floyd")</f>
        <v>Jerry Floyd</v>
      </c>
      <c r="AF610" t="s">
        <v>65</v>
      </c>
      <c r="AK610">
        <v>8413919080</v>
      </c>
      <c r="AN610">
        <v>5.47</v>
      </c>
      <c r="AO610">
        <v>4.68</v>
      </c>
      <c r="AQ610">
        <v>4.33</v>
      </c>
      <c r="AR610">
        <v>3.54</v>
      </c>
    </row>
    <row r="611" spans="1:44">
      <c r="A611" t="s">
        <v>54</v>
      </c>
      <c r="B611">
        <v>316098</v>
      </c>
      <c r="C611">
        <v>316098</v>
      </c>
      <c r="D611" t="s">
        <v>64</v>
      </c>
      <c r="E611" t="s">
        <v>1841</v>
      </c>
      <c r="F611" s="1">
        <v>30.77</v>
      </c>
      <c r="H611" s="1">
        <v>26.76</v>
      </c>
      <c r="K611" t="s">
        <v>664</v>
      </c>
      <c r="L611">
        <v>3</v>
      </c>
      <c r="P611" t="s">
        <v>58</v>
      </c>
      <c r="R611" s="42">
        <v>40332</v>
      </c>
      <c r="S611">
        <v>1</v>
      </c>
      <c r="V611" t="s">
        <v>60</v>
      </c>
      <c r="AD611">
        <v>500</v>
      </c>
      <c r="AE611">
        <v>105</v>
      </c>
      <c r="AF611" t="s">
        <v>65</v>
      </c>
      <c r="AK611">
        <v>8413919080</v>
      </c>
      <c r="AN611">
        <v>1.63</v>
      </c>
      <c r="AO611">
        <v>1.3</v>
      </c>
      <c r="AQ611">
        <v>1.55</v>
      </c>
      <c r="AR611">
        <v>1.24</v>
      </c>
    </row>
    <row r="612" spans="1:44">
      <c r="A612" t="s">
        <v>54</v>
      </c>
      <c r="B612">
        <v>316100</v>
      </c>
      <c r="C612">
        <v>316100</v>
      </c>
      <c r="D612" t="s">
        <v>64</v>
      </c>
      <c r="E612" t="s">
        <v>1842</v>
      </c>
      <c r="F612" s="1">
        <v>17.28</v>
      </c>
      <c r="H612" s="1">
        <v>15.03</v>
      </c>
      <c r="K612" t="s">
        <v>664</v>
      </c>
      <c r="L612">
        <v>1</v>
      </c>
      <c r="P612" t="s">
        <v>58</v>
      </c>
      <c r="R612" s="42">
        <v>40332</v>
      </c>
      <c r="S612">
        <v>1</v>
      </c>
      <c r="V612" t="s">
        <v>60</v>
      </c>
      <c r="AD612">
        <v>500</v>
      </c>
      <c r="AE612">
        <v>105</v>
      </c>
      <c r="AF612" t="s">
        <v>65</v>
      </c>
      <c r="AK612">
        <v>8413919080</v>
      </c>
      <c r="AN612">
        <v>45.68</v>
      </c>
      <c r="AO612">
        <v>37.630000000000003</v>
      </c>
      <c r="AQ612">
        <v>43.5</v>
      </c>
      <c r="AR612">
        <v>35.840000000000003</v>
      </c>
    </row>
    <row r="613" spans="1:44">
      <c r="A613" t="s">
        <v>54</v>
      </c>
      <c r="B613">
        <v>316418</v>
      </c>
      <c r="C613">
        <v>316418</v>
      </c>
      <c r="D613" t="s">
        <v>64</v>
      </c>
      <c r="E613" t="s">
        <v>1843</v>
      </c>
      <c r="F613" s="1">
        <v>15.81</v>
      </c>
      <c r="H613" s="1">
        <v>13.75</v>
      </c>
      <c r="K613" t="s">
        <v>664</v>
      </c>
      <c r="L613">
        <v>0.8</v>
      </c>
      <c r="P613" t="s">
        <v>58</v>
      </c>
      <c r="R613" s="42">
        <v>40332</v>
      </c>
      <c r="S613">
        <v>1</v>
      </c>
      <c r="V613" t="s">
        <v>60</v>
      </c>
      <c r="AF613" t="s">
        <v>65</v>
      </c>
      <c r="AK613">
        <v>8413919080</v>
      </c>
      <c r="AN613">
        <v>1.52</v>
      </c>
      <c r="AO613">
        <v>1.19</v>
      </c>
      <c r="AQ613">
        <v>1.45</v>
      </c>
      <c r="AR613">
        <v>1.1299999999999999</v>
      </c>
    </row>
    <row r="614" spans="1:44">
      <c r="A614" t="s">
        <v>54</v>
      </c>
      <c r="B614">
        <v>39673</v>
      </c>
      <c r="C614">
        <v>39673</v>
      </c>
      <c r="D614" t="s">
        <v>55</v>
      </c>
      <c r="E614" t="s">
        <v>1844</v>
      </c>
      <c r="F614" s="1">
        <v>4.96</v>
      </c>
      <c r="H614" s="1">
        <v>4.3099999999999996</v>
      </c>
      <c r="K614" t="s">
        <v>57</v>
      </c>
      <c r="L614">
        <v>0.12</v>
      </c>
      <c r="P614" t="s">
        <v>58</v>
      </c>
      <c r="Q614">
        <v>3</v>
      </c>
      <c r="R614" s="42">
        <v>42676</v>
      </c>
      <c r="S614">
        <v>1</v>
      </c>
      <c r="V614" t="s">
        <v>1845</v>
      </c>
      <c r="AF614" t="s">
        <v>65</v>
      </c>
      <c r="AK614">
        <v>8503009520</v>
      </c>
      <c r="AN614">
        <v>1.37</v>
      </c>
      <c r="AO614">
        <v>1.08</v>
      </c>
      <c r="AQ614">
        <v>1.3</v>
      </c>
      <c r="AR614">
        <v>1.03</v>
      </c>
    </row>
    <row r="615" spans="1:44">
      <c r="A615" t="s">
        <v>54</v>
      </c>
      <c r="B615">
        <v>41956</v>
      </c>
      <c r="C615" t="s">
        <v>281</v>
      </c>
      <c r="D615" t="s">
        <v>121</v>
      </c>
      <c r="E615" t="s">
        <v>203</v>
      </c>
      <c r="F615" s="1">
        <v>2.2400000000000002</v>
      </c>
      <c r="H615" s="1">
        <v>1.95</v>
      </c>
      <c r="K615" t="s">
        <v>57</v>
      </c>
      <c r="L615">
        <v>4.4999999999999998E-2</v>
      </c>
      <c r="O615">
        <v>1.95</v>
      </c>
      <c r="P615" t="s">
        <v>58</v>
      </c>
      <c r="Q615">
        <v>3</v>
      </c>
      <c r="R615" s="42">
        <v>42879</v>
      </c>
      <c r="S615">
        <v>1</v>
      </c>
      <c r="U615" t="s">
        <v>511</v>
      </c>
      <c r="V615" t="s">
        <v>186</v>
      </c>
      <c r="AD615">
        <v>500</v>
      </c>
      <c r="AE615">
        <v>77</v>
      </c>
      <c r="AF615" t="s">
        <v>65</v>
      </c>
      <c r="AK615">
        <v>8483903000</v>
      </c>
      <c r="AN615">
        <v>9.86</v>
      </c>
      <c r="AO615">
        <v>8.52</v>
      </c>
      <c r="AQ615">
        <v>7.61</v>
      </c>
      <c r="AR615">
        <v>6.27</v>
      </c>
    </row>
    <row r="616" spans="1:44">
      <c r="A616" t="s">
        <v>54</v>
      </c>
      <c r="B616">
        <v>46782</v>
      </c>
      <c r="C616">
        <v>46782</v>
      </c>
      <c r="D616" t="s">
        <v>96</v>
      </c>
      <c r="E616" t="s">
        <v>1846</v>
      </c>
      <c r="F616" s="1">
        <v>10.210000000000001</v>
      </c>
      <c r="H616" s="1">
        <v>8.8800000000000008</v>
      </c>
      <c r="K616" t="s">
        <v>57</v>
      </c>
      <c r="L616">
        <v>0.68500000000000005</v>
      </c>
      <c r="O616">
        <v>8.8800000000000008</v>
      </c>
      <c r="P616" t="s">
        <v>58</v>
      </c>
      <c r="Q616">
        <v>3</v>
      </c>
      <c r="R616" s="42">
        <v>42879</v>
      </c>
      <c r="S616">
        <v>1</v>
      </c>
      <c r="U616" t="s">
        <v>1847</v>
      </c>
      <c r="V616" t="s">
        <v>60</v>
      </c>
      <c r="X616" t="s">
        <v>1848</v>
      </c>
      <c r="Y616" t="s">
        <v>1849</v>
      </c>
      <c r="Z616">
        <v>2.2000000000000002</v>
      </c>
      <c r="AA616" t="s">
        <v>1850</v>
      </c>
      <c r="AB616">
        <v>4.0999999999999996</v>
      </c>
      <c r="AC616" t="s">
        <v>64</v>
      </c>
      <c r="AD616">
        <v>3000</v>
      </c>
      <c r="AE616">
        <v>105</v>
      </c>
      <c r="AF616" t="s">
        <v>65</v>
      </c>
      <c r="AG616">
        <v>302315</v>
      </c>
      <c r="AH616" t="s">
        <v>121</v>
      </c>
      <c r="AI616" t="s">
        <v>1851</v>
      </c>
      <c r="AJ616" t="s">
        <v>121</v>
      </c>
      <c r="AK616">
        <v>8413919080</v>
      </c>
      <c r="AM616">
        <v>22.04</v>
      </c>
      <c r="AN616">
        <v>28.38</v>
      </c>
      <c r="AO616">
        <v>22.93</v>
      </c>
      <c r="AP616">
        <v>39814</v>
      </c>
      <c r="AQ616">
        <v>32.64</v>
      </c>
      <c r="AR616">
        <v>27.16</v>
      </c>
    </row>
    <row r="617" spans="1:44">
      <c r="A617" t="s">
        <v>54</v>
      </c>
      <c r="B617">
        <v>47086</v>
      </c>
      <c r="C617">
        <v>47086</v>
      </c>
      <c r="D617" t="s">
        <v>70</v>
      </c>
      <c r="E617" t="s">
        <v>1852</v>
      </c>
      <c r="F617" s="1">
        <v>4.26</v>
      </c>
      <c r="H617" s="1">
        <v>3.7</v>
      </c>
      <c r="K617" t="s">
        <v>57</v>
      </c>
      <c r="L617">
        <v>0.15</v>
      </c>
      <c r="O617">
        <v>4.42</v>
      </c>
      <c r="P617" t="s">
        <v>58</v>
      </c>
      <c r="Q617">
        <v>3</v>
      </c>
      <c r="S617">
        <v>1</v>
      </c>
      <c r="T617" t="s">
        <v>1436</v>
      </c>
      <c r="U617" t="s">
        <v>1853</v>
      </c>
      <c r="V617" t="s">
        <v>60</v>
      </c>
      <c r="AF617" t="s">
        <v>81</v>
      </c>
      <c r="AK617">
        <v>8413919080</v>
      </c>
      <c r="AN617">
        <v>11.47</v>
      </c>
      <c r="AO617">
        <v>9.69</v>
      </c>
      <c r="AQ617">
        <v>10.71</v>
      </c>
      <c r="AR617">
        <v>8.93</v>
      </c>
    </row>
    <row r="618" spans="1:44">
      <c r="A618" t="s">
        <v>54</v>
      </c>
      <c r="B618">
        <v>47832</v>
      </c>
      <c r="C618">
        <v>47832</v>
      </c>
      <c r="D618" t="s">
        <v>69</v>
      </c>
      <c r="E618" t="s">
        <v>1854</v>
      </c>
      <c r="F618" s="1">
        <v>8.8000000000000007</v>
      </c>
      <c r="H618" s="1">
        <v>7.65</v>
      </c>
      <c r="K618" t="s">
        <v>57</v>
      </c>
      <c r="L618">
        <v>0.24</v>
      </c>
      <c r="O618">
        <v>7.26</v>
      </c>
      <c r="P618" t="s">
        <v>58</v>
      </c>
      <c r="Q618">
        <v>3</v>
      </c>
      <c r="R618" s="42">
        <v>42879</v>
      </c>
      <c r="S618">
        <v>1</v>
      </c>
      <c r="U618" t="s">
        <v>1855</v>
      </c>
      <c r="V618" t="s">
        <v>60</v>
      </c>
      <c r="X618" t="s">
        <v>1856</v>
      </c>
      <c r="Y618" t="s">
        <v>1857</v>
      </c>
      <c r="Z618">
        <v>2.5</v>
      </c>
      <c r="AA618" t="s">
        <v>1858</v>
      </c>
      <c r="AB618">
        <v>1</v>
      </c>
      <c r="AC618" t="s">
        <v>64</v>
      </c>
      <c r="AD618">
        <v>100</v>
      </c>
      <c r="AE618">
        <v>77</v>
      </c>
      <c r="AF618" t="s">
        <v>65</v>
      </c>
      <c r="AK618">
        <v>8413919080</v>
      </c>
      <c r="AN618">
        <v>9.06</v>
      </c>
      <c r="AO618">
        <v>7.47</v>
      </c>
      <c r="AQ618">
        <v>8.6300000000000008</v>
      </c>
      <c r="AR618">
        <v>7.11</v>
      </c>
    </row>
    <row r="619" spans="1:44">
      <c r="A619" t="s">
        <v>54</v>
      </c>
      <c r="B619">
        <v>48046</v>
      </c>
      <c r="C619">
        <v>48046</v>
      </c>
      <c r="D619" t="s">
        <v>96</v>
      </c>
      <c r="E619" t="s">
        <v>1859</v>
      </c>
      <c r="F619" s="1">
        <v>8.26</v>
      </c>
      <c r="H619" s="1">
        <v>7.18</v>
      </c>
      <c r="K619" t="s">
        <v>57</v>
      </c>
      <c r="L619">
        <v>0.45</v>
      </c>
      <c r="O619">
        <v>6.22</v>
      </c>
      <c r="P619" t="s">
        <v>58</v>
      </c>
      <c r="Q619">
        <v>3</v>
      </c>
      <c r="S619">
        <v>1</v>
      </c>
      <c r="U619" t="s">
        <v>1146</v>
      </c>
      <c r="V619" t="s">
        <v>60</v>
      </c>
      <c r="AF619" t="s">
        <v>81</v>
      </c>
      <c r="AK619">
        <v>8413919080</v>
      </c>
      <c r="AN619">
        <v>9.85</v>
      </c>
      <c r="AO619">
        <v>8.1199999999999992</v>
      </c>
      <c r="AQ619">
        <v>9.3800000000000008</v>
      </c>
      <c r="AR619">
        <v>7.73</v>
      </c>
    </row>
    <row r="620" spans="1:44">
      <c r="A620" t="s">
        <v>54</v>
      </c>
      <c r="B620">
        <v>48944</v>
      </c>
      <c r="C620">
        <v>48944</v>
      </c>
      <c r="D620" t="s">
        <v>80</v>
      </c>
      <c r="E620" t="s">
        <v>1860</v>
      </c>
      <c r="F620" s="1">
        <v>7.43</v>
      </c>
      <c r="H620" s="1">
        <v>6.46</v>
      </c>
      <c r="K620" t="s">
        <v>57</v>
      </c>
      <c r="L620">
        <v>0.28000000000000003</v>
      </c>
      <c r="O620">
        <f>IF(L620&lt;0,ROUND(I620+3.46*ABS(L620),2),H620)</f>
        <v>6.46</v>
      </c>
      <c r="P620" t="s">
        <v>58</v>
      </c>
      <c r="Q620">
        <v>3</v>
      </c>
      <c r="R620" s="42">
        <v>42879</v>
      </c>
      <c r="S620">
        <v>1</v>
      </c>
      <c r="U620">
        <v>0.79</v>
      </c>
      <c r="V620" t="str">
        <f>IF(LEFT(E620,3)="SLV","Harmony Romo", "Jerry Floyd")</f>
        <v>Jerry Floyd</v>
      </c>
      <c r="X620" t="s">
        <v>1861</v>
      </c>
      <c r="Y620" t="s">
        <v>1862</v>
      </c>
      <c r="Z620">
        <v>1</v>
      </c>
      <c r="AA620" t="s">
        <v>1863</v>
      </c>
      <c r="AB620">
        <v>2</v>
      </c>
      <c r="AC620" t="s">
        <v>64</v>
      </c>
      <c r="AD620">
        <v>500</v>
      </c>
      <c r="AE620">
        <v>5</v>
      </c>
      <c r="AF620" t="s">
        <v>81</v>
      </c>
      <c r="AK620">
        <v>8413919080</v>
      </c>
      <c r="AN620">
        <v>1.04</v>
      </c>
      <c r="AO620">
        <v>0.85</v>
      </c>
      <c r="AQ620">
        <v>0.99</v>
      </c>
      <c r="AR620">
        <v>0.81</v>
      </c>
    </row>
    <row r="621" spans="1:44">
      <c r="A621" t="s">
        <v>54</v>
      </c>
      <c r="B621">
        <v>49220</v>
      </c>
      <c r="C621">
        <v>48661</v>
      </c>
      <c r="D621" t="s">
        <v>69</v>
      </c>
      <c r="E621" t="s">
        <v>203</v>
      </c>
      <c r="F621" s="1">
        <v>2.09</v>
      </c>
      <c r="H621" s="1">
        <v>1.82</v>
      </c>
      <c r="K621" t="s">
        <v>57</v>
      </c>
      <c r="L621">
        <v>6.0000000000000001E-3</v>
      </c>
      <c r="P621" t="s">
        <v>58</v>
      </c>
      <c r="Q621">
        <v>3</v>
      </c>
      <c r="R621" s="42">
        <v>41096</v>
      </c>
      <c r="S621">
        <v>1</v>
      </c>
      <c r="V621" t="s">
        <v>186</v>
      </c>
      <c r="X621" t="s">
        <v>1864</v>
      </c>
      <c r="Y621" t="s">
        <v>205</v>
      </c>
      <c r="AD621">
        <v>500</v>
      </c>
      <c r="AE621">
        <v>77</v>
      </c>
      <c r="AF621" t="s">
        <v>65</v>
      </c>
      <c r="AK621">
        <v>8483903000</v>
      </c>
      <c r="AN621">
        <v>11.03</v>
      </c>
      <c r="AO621">
        <v>9.08</v>
      </c>
      <c r="AQ621">
        <v>10.5</v>
      </c>
      <c r="AR621">
        <v>8.65</v>
      </c>
    </row>
    <row r="622" spans="1:44">
      <c r="A622" t="s">
        <v>54</v>
      </c>
      <c r="B622">
        <v>49344</v>
      </c>
      <c r="C622">
        <v>49344</v>
      </c>
      <c r="D622" t="s">
        <v>121</v>
      </c>
      <c r="E622" t="s">
        <v>203</v>
      </c>
      <c r="F622" s="1">
        <v>2.61</v>
      </c>
      <c r="H622" s="1">
        <v>2.27</v>
      </c>
      <c r="K622" t="s">
        <v>57</v>
      </c>
      <c r="L622">
        <v>0.11</v>
      </c>
      <c r="O622">
        <v>2.27</v>
      </c>
      <c r="P622" t="s">
        <v>58</v>
      </c>
      <c r="Q622">
        <v>3</v>
      </c>
      <c r="R622" s="42">
        <v>42879</v>
      </c>
      <c r="S622">
        <v>1</v>
      </c>
      <c r="U622" t="s">
        <v>990</v>
      </c>
      <c r="V622" t="s">
        <v>186</v>
      </c>
      <c r="AD622">
        <v>500</v>
      </c>
      <c r="AE622">
        <v>77</v>
      </c>
      <c r="AF622" t="s">
        <v>65</v>
      </c>
      <c r="AK622">
        <v>8483903000</v>
      </c>
      <c r="AN622">
        <v>25.64</v>
      </c>
      <c r="AO622">
        <v>21.62</v>
      </c>
      <c r="AQ622">
        <v>22.84</v>
      </c>
      <c r="AR622">
        <v>18.82</v>
      </c>
    </row>
    <row r="623" spans="1:44">
      <c r="A623" t="s">
        <v>54</v>
      </c>
      <c r="B623">
        <v>51280</v>
      </c>
      <c r="C623">
        <v>51280</v>
      </c>
      <c r="D623" t="s">
        <v>80</v>
      </c>
      <c r="E623" t="s">
        <v>1865</v>
      </c>
      <c r="F623" s="1">
        <v>17.77</v>
      </c>
      <c r="H623" s="1">
        <v>15.45</v>
      </c>
      <c r="K623" t="s">
        <v>57</v>
      </c>
      <c r="L623">
        <v>1.84</v>
      </c>
      <c r="P623" t="s">
        <v>58</v>
      </c>
      <c r="Q623">
        <v>3</v>
      </c>
      <c r="R623" s="42">
        <v>41612</v>
      </c>
      <c r="S623">
        <v>1</v>
      </c>
      <c r="V623" t="s">
        <v>60</v>
      </c>
      <c r="X623" t="s">
        <v>1866</v>
      </c>
      <c r="AD623">
        <v>500</v>
      </c>
      <c r="AE623">
        <v>105</v>
      </c>
      <c r="AF623" t="s">
        <v>65</v>
      </c>
      <c r="AK623">
        <v>8413919080</v>
      </c>
      <c r="AN623">
        <v>26.36</v>
      </c>
      <c r="AO623">
        <v>21.61</v>
      </c>
      <c r="AQ623">
        <v>25.1</v>
      </c>
      <c r="AR623">
        <v>20.58</v>
      </c>
    </row>
    <row r="624" spans="1:44">
      <c r="A624" t="s">
        <v>54</v>
      </c>
      <c r="B624">
        <v>53987</v>
      </c>
      <c r="C624" t="s">
        <v>281</v>
      </c>
      <c r="D624" t="s">
        <v>69</v>
      </c>
      <c r="E624" t="s">
        <v>203</v>
      </c>
      <c r="F624" s="1">
        <v>1.92</v>
      </c>
      <c r="H624" s="1">
        <v>1.67</v>
      </c>
      <c r="K624" t="s">
        <v>57</v>
      </c>
      <c r="L624">
        <v>2.5999999999999999E-2</v>
      </c>
      <c r="O624">
        <v>1.67</v>
      </c>
      <c r="P624" t="s">
        <v>58</v>
      </c>
      <c r="Q624">
        <v>3</v>
      </c>
      <c r="S624">
        <v>1</v>
      </c>
      <c r="U624" t="s">
        <v>578</v>
      </c>
      <c r="V624" t="s">
        <v>186</v>
      </c>
      <c r="X624" t="s">
        <v>1867</v>
      </c>
      <c r="Y624" t="s">
        <v>205</v>
      </c>
      <c r="Z624">
        <v>1</v>
      </c>
      <c r="AA624" t="s">
        <v>465</v>
      </c>
      <c r="AB624">
        <v>1</v>
      </c>
      <c r="AC624" t="s">
        <v>64</v>
      </c>
      <c r="AD624">
        <v>2000</v>
      </c>
      <c r="AE624">
        <v>77</v>
      </c>
      <c r="AF624" t="s">
        <v>65</v>
      </c>
      <c r="AK624">
        <v>8483903000</v>
      </c>
      <c r="AN624">
        <v>7.86</v>
      </c>
      <c r="AO624">
        <v>6.29</v>
      </c>
      <c r="AP624">
        <v>39814</v>
      </c>
      <c r="AQ624">
        <v>9.17</v>
      </c>
      <c r="AR624">
        <v>7.92</v>
      </c>
    </row>
    <row r="625" spans="1:44">
      <c r="A625" t="s">
        <v>54</v>
      </c>
      <c r="B625">
        <v>55067</v>
      </c>
      <c r="C625" t="s">
        <v>436</v>
      </c>
      <c r="D625" t="s">
        <v>69</v>
      </c>
      <c r="E625" t="s">
        <v>203</v>
      </c>
      <c r="F625" s="1">
        <v>1.5</v>
      </c>
      <c r="H625" s="1">
        <v>1.3</v>
      </c>
      <c r="K625" t="s">
        <v>57</v>
      </c>
      <c r="L625">
        <v>8.0000000000000002E-3</v>
      </c>
      <c r="O625">
        <f>IF(L625&lt;0,ROUND(I625+3.46*ABS(L625),2),H625)</f>
        <v>1.3</v>
      </c>
      <c r="P625" t="s">
        <v>58</v>
      </c>
      <c r="Q625">
        <v>3</v>
      </c>
      <c r="R625" s="42">
        <v>42879</v>
      </c>
      <c r="S625">
        <v>1</v>
      </c>
      <c r="U625">
        <v>4.3999999999999997E-2</v>
      </c>
      <c r="V625" t="str">
        <f>IF(LEFT(E625,3)="SLV","Harmony Romo", "Jerry Floyd")</f>
        <v>Harmony Romo</v>
      </c>
      <c r="AD625">
        <v>500</v>
      </c>
      <c r="AE625">
        <v>77</v>
      </c>
      <c r="AF625" t="s">
        <v>65</v>
      </c>
      <c r="AK625">
        <v>8483903000</v>
      </c>
      <c r="AN625">
        <v>5.51</v>
      </c>
      <c r="AO625">
        <v>4.41</v>
      </c>
      <c r="AP625">
        <v>39814</v>
      </c>
      <c r="AQ625">
        <v>7.07</v>
      </c>
      <c r="AR625">
        <v>6.19</v>
      </c>
    </row>
    <row r="626" spans="1:44">
      <c r="A626" t="s">
        <v>54</v>
      </c>
      <c r="B626" t="s">
        <v>1868</v>
      </c>
      <c r="C626" t="s">
        <v>1868</v>
      </c>
      <c r="D626" t="s">
        <v>121</v>
      </c>
      <c r="E626" t="s">
        <v>1869</v>
      </c>
      <c r="F626" s="1">
        <v>10.79</v>
      </c>
      <c r="H626" s="1">
        <v>9.3800000000000008</v>
      </c>
      <c r="K626" t="s">
        <v>57</v>
      </c>
      <c r="L626">
        <v>0.5</v>
      </c>
      <c r="P626" t="s">
        <v>58</v>
      </c>
      <c r="R626" s="42">
        <v>41612</v>
      </c>
      <c r="S626">
        <v>1</v>
      </c>
      <c r="V626" t="s">
        <v>60</v>
      </c>
      <c r="AD626">
        <v>500</v>
      </c>
      <c r="AE626">
        <v>105</v>
      </c>
      <c r="AF626" t="s">
        <v>65</v>
      </c>
      <c r="AK626">
        <v>8413919080</v>
      </c>
    </row>
    <row r="627" spans="1:44">
      <c r="A627" t="s">
        <v>54</v>
      </c>
      <c r="B627">
        <v>55551</v>
      </c>
      <c r="C627">
        <v>55551</v>
      </c>
      <c r="D627" t="s">
        <v>69</v>
      </c>
      <c r="E627" t="s">
        <v>203</v>
      </c>
      <c r="F627" s="1">
        <v>2.0499999999999998</v>
      </c>
      <c r="H627" s="1">
        <v>1.78</v>
      </c>
      <c r="K627" t="s">
        <v>57</v>
      </c>
      <c r="L627">
        <v>0.01</v>
      </c>
      <c r="O627">
        <f>IF(L627&lt;0,ROUND(I627+3.46*ABS(L627),2),H627)</f>
        <v>1.78</v>
      </c>
      <c r="P627" t="s">
        <v>58</v>
      </c>
      <c r="Q627">
        <v>3</v>
      </c>
      <c r="R627" s="42">
        <v>42879</v>
      </c>
      <c r="S627">
        <v>1</v>
      </c>
      <c r="U627" t="s">
        <v>1870</v>
      </c>
      <c r="V627" t="str">
        <f>IF(LEFT(E627,3)="SLV","Harmony Romo", "Jerry Floyd")</f>
        <v>Harmony Romo</v>
      </c>
      <c r="X627" t="s">
        <v>1871</v>
      </c>
      <c r="Y627" t="s">
        <v>205</v>
      </c>
      <c r="Z627">
        <v>1</v>
      </c>
      <c r="AA627" t="s">
        <v>284</v>
      </c>
      <c r="AB627">
        <v>1</v>
      </c>
      <c r="AC627" t="s">
        <v>64</v>
      </c>
      <c r="AD627">
        <v>1000</v>
      </c>
      <c r="AE627">
        <v>77</v>
      </c>
      <c r="AF627" t="s">
        <v>65</v>
      </c>
      <c r="AK627">
        <v>8483903000</v>
      </c>
      <c r="AN627">
        <v>19.100000000000001</v>
      </c>
      <c r="AO627">
        <v>16.75</v>
      </c>
      <c r="AQ627">
        <v>13.39</v>
      </c>
      <c r="AR627">
        <v>11.04</v>
      </c>
    </row>
    <row r="628" spans="1:44">
      <c r="A628" t="s">
        <v>54</v>
      </c>
      <c r="B628">
        <v>56366</v>
      </c>
      <c r="C628" t="s">
        <v>436</v>
      </c>
      <c r="D628" t="s">
        <v>69</v>
      </c>
      <c r="E628" t="s">
        <v>203</v>
      </c>
      <c r="F628" s="1">
        <v>1.54</v>
      </c>
      <c r="H628" s="1">
        <v>1.34</v>
      </c>
      <c r="K628" t="s">
        <v>57</v>
      </c>
      <c r="L628">
        <v>2.5000000000000001E-2</v>
      </c>
      <c r="P628" t="s">
        <v>58</v>
      </c>
      <c r="Q628">
        <v>3</v>
      </c>
      <c r="R628" s="42">
        <v>42879</v>
      </c>
      <c r="S628">
        <v>1</v>
      </c>
      <c r="V628" t="s">
        <v>186</v>
      </c>
      <c r="X628" t="s">
        <v>1872</v>
      </c>
      <c r="Y628" t="s">
        <v>205</v>
      </c>
      <c r="AD628">
        <v>200</v>
      </c>
      <c r="AE628">
        <v>77</v>
      </c>
      <c r="AF628" t="s">
        <v>65</v>
      </c>
      <c r="AK628">
        <v>8483903000</v>
      </c>
      <c r="AN628">
        <v>11.47</v>
      </c>
      <c r="AO628">
        <v>9.69</v>
      </c>
      <c r="AQ628">
        <v>10.71</v>
      </c>
      <c r="AR628">
        <v>8.93</v>
      </c>
    </row>
    <row r="629" spans="1:44">
      <c r="A629" t="s">
        <v>54</v>
      </c>
      <c r="B629">
        <v>57324</v>
      </c>
      <c r="C629">
        <v>48661</v>
      </c>
      <c r="D629" t="s">
        <v>121</v>
      </c>
      <c r="E629" t="s">
        <v>203</v>
      </c>
      <c r="F629" s="1">
        <v>1.85</v>
      </c>
      <c r="H629" s="1">
        <v>1.61</v>
      </c>
      <c r="K629" t="s">
        <v>57</v>
      </c>
      <c r="L629">
        <v>0.01</v>
      </c>
      <c r="O629">
        <v>1.61</v>
      </c>
      <c r="P629" t="s">
        <v>58</v>
      </c>
      <c r="Q629">
        <v>3</v>
      </c>
      <c r="S629">
        <v>1</v>
      </c>
      <c r="U629" t="s">
        <v>1873</v>
      </c>
      <c r="V629" t="s">
        <v>186</v>
      </c>
      <c r="X629" t="s">
        <v>1874</v>
      </c>
      <c r="Y629" t="s">
        <v>341</v>
      </c>
      <c r="AD629">
        <v>1000</v>
      </c>
      <c r="AE629">
        <v>77</v>
      </c>
      <c r="AF629" t="s">
        <v>65</v>
      </c>
      <c r="AK629">
        <v>8483903000</v>
      </c>
      <c r="AN629">
        <v>47.88</v>
      </c>
      <c r="AO629">
        <v>39.9</v>
      </c>
      <c r="AP629">
        <v>39064</v>
      </c>
      <c r="AQ629">
        <v>45.6</v>
      </c>
      <c r="AR629">
        <v>38</v>
      </c>
    </row>
    <row r="630" spans="1:44">
      <c r="A630" t="s">
        <v>54</v>
      </c>
      <c r="B630">
        <v>57645</v>
      </c>
      <c r="C630">
        <v>57645</v>
      </c>
      <c r="D630" t="s">
        <v>110</v>
      </c>
      <c r="E630" t="s">
        <v>1875</v>
      </c>
      <c r="F630" s="1">
        <v>10.42</v>
      </c>
      <c r="H630" s="1">
        <v>9.06</v>
      </c>
      <c r="K630" t="s">
        <v>57</v>
      </c>
      <c r="L630">
        <v>0.66</v>
      </c>
      <c r="O630">
        <v>8.8699999999999992</v>
      </c>
      <c r="P630" t="s">
        <v>58</v>
      </c>
      <c r="Q630">
        <v>3</v>
      </c>
      <c r="R630" s="42">
        <v>42879</v>
      </c>
      <c r="S630">
        <v>1</v>
      </c>
      <c r="U630" t="s">
        <v>1876</v>
      </c>
      <c r="V630" t="s">
        <v>60</v>
      </c>
      <c r="X630" t="s">
        <v>1877</v>
      </c>
      <c r="Y630" t="s">
        <v>1878</v>
      </c>
      <c r="Z630">
        <v>2.5</v>
      </c>
      <c r="AA630" t="s">
        <v>1390</v>
      </c>
      <c r="AB630">
        <v>1</v>
      </c>
      <c r="AC630" t="s">
        <v>64</v>
      </c>
      <c r="AD630">
        <v>100</v>
      </c>
      <c r="AE630">
        <v>5</v>
      </c>
      <c r="AF630" t="s">
        <v>65</v>
      </c>
      <c r="AK630">
        <v>8413919080</v>
      </c>
      <c r="AN630">
        <v>11.6</v>
      </c>
      <c r="AO630">
        <v>9.1999999999999993</v>
      </c>
      <c r="AQ630">
        <v>11.05</v>
      </c>
      <c r="AR630">
        <v>8.76</v>
      </c>
    </row>
    <row r="631" spans="1:44">
      <c r="A631" t="s">
        <v>54</v>
      </c>
      <c r="B631">
        <v>57939</v>
      </c>
      <c r="C631">
        <v>57939</v>
      </c>
      <c r="D631" t="s">
        <v>64</v>
      </c>
      <c r="E631" t="s">
        <v>203</v>
      </c>
      <c r="F631" s="1">
        <v>3.91</v>
      </c>
      <c r="H631" s="1">
        <v>3.4</v>
      </c>
      <c r="K631" t="s">
        <v>57</v>
      </c>
      <c r="L631">
        <v>0.1</v>
      </c>
      <c r="O631">
        <v>3.22</v>
      </c>
      <c r="P631" t="s">
        <v>58</v>
      </c>
      <c r="Q631">
        <v>3</v>
      </c>
      <c r="R631" s="42">
        <v>42676</v>
      </c>
      <c r="S631">
        <v>1</v>
      </c>
      <c r="U631" t="s">
        <v>460</v>
      </c>
      <c r="V631" t="s">
        <v>186</v>
      </c>
      <c r="X631" t="s">
        <v>1879</v>
      </c>
      <c r="Y631" t="s">
        <v>205</v>
      </c>
      <c r="AC631" t="s">
        <v>64</v>
      </c>
      <c r="AD631">
        <v>200</v>
      </c>
      <c r="AE631">
        <v>5</v>
      </c>
      <c r="AF631" t="s">
        <v>65</v>
      </c>
      <c r="AK631">
        <v>8483903000</v>
      </c>
      <c r="AN631">
        <v>8.18</v>
      </c>
      <c r="AO631">
        <v>7.45</v>
      </c>
      <c r="AQ631">
        <v>4.2</v>
      </c>
      <c r="AR631">
        <v>3.47</v>
      </c>
    </row>
    <row r="632" spans="1:44">
      <c r="A632" t="s">
        <v>54</v>
      </c>
      <c r="B632">
        <v>57979</v>
      </c>
      <c r="C632">
        <v>57979</v>
      </c>
      <c r="D632" t="s">
        <v>69</v>
      </c>
      <c r="E632" t="s">
        <v>203</v>
      </c>
      <c r="F632" s="1">
        <v>5.6</v>
      </c>
      <c r="H632" s="1">
        <v>4.87</v>
      </c>
      <c r="K632" t="s">
        <v>57</v>
      </c>
      <c r="L632">
        <v>0.155</v>
      </c>
      <c r="O632">
        <v>4.87</v>
      </c>
      <c r="P632" t="s">
        <v>58</v>
      </c>
      <c r="Q632">
        <v>3</v>
      </c>
      <c r="S632">
        <v>1</v>
      </c>
      <c r="U632" t="s">
        <v>668</v>
      </c>
      <c r="V632" t="s">
        <v>186</v>
      </c>
      <c r="AD632">
        <v>300</v>
      </c>
      <c r="AE632">
        <v>77</v>
      </c>
      <c r="AF632" t="s">
        <v>65</v>
      </c>
      <c r="AK632">
        <v>8483903000</v>
      </c>
      <c r="AN632">
        <v>2.76</v>
      </c>
      <c r="AO632">
        <v>2.21</v>
      </c>
      <c r="AP632">
        <v>38806</v>
      </c>
      <c r="AQ632">
        <v>2.63</v>
      </c>
      <c r="AR632">
        <v>2.1</v>
      </c>
    </row>
    <row r="633" spans="1:44">
      <c r="A633" t="s">
        <v>54</v>
      </c>
      <c r="B633">
        <v>58006</v>
      </c>
      <c r="C633">
        <v>48661</v>
      </c>
      <c r="D633" t="s">
        <v>64</v>
      </c>
      <c r="E633" t="s">
        <v>203</v>
      </c>
      <c r="F633" s="1">
        <v>1.51</v>
      </c>
      <c r="H633" s="1">
        <v>1.31</v>
      </c>
      <c r="K633" t="s">
        <v>57</v>
      </c>
      <c r="L633">
        <v>0.01</v>
      </c>
      <c r="P633" t="s">
        <v>58</v>
      </c>
      <c r="Q633">
        <v>3</v>
      </c>
      <c r="R633" s="42">
        <v>38590</v>
      </c>
      <c r="S633">
        <v>1</v>
      </c>
      <c r="V633" t="s">
        <v>186</v>
      </c>
      <c r="AD633">
        <v>200</v>
      </c>
      <c r="AE633">
        <v>77</v>
      </c>
      <c r="AF633" t="s">
        <v>65</v>
      </c>
      <c r="AK633">
        <v>8483903000</v>
      </c>
      <c r="AN633">
        <v>2.76</v>
      </c>
      <c r="AO633">
        <v>2.21</v>
      </c>
      <c r="AP633">
        <v>38806</v>
      </c>
      <c r="AQ633">
        <v>2.63</v>
      </c>
      <c r="AR633">
        <v>2.1</v>
      </c>
    </row>
    <row r="634" spans="1:44">
      <c r="A634" t="s">
        <v>54</v>
      </c>
      <c r="B634">
        <v>58008</v>
      </c>
      <c r="C634">
        <v>48661</v>
      </c>
      <c r="D634" t="s">
        <v>64</v>
      </c>
      <c r="E634" t="s">
        <v>203</v>
      </c>
      <c r="F634" s="1">
        <v>1.55</v>
      </c>
      <c r="H634" s="1">
        <v>1.35</v>
      </c>
      <c r="K634" t="s">
        <v>57</v>
      </c>
      <c r="L634">
        <v>5.0000000000000001E-3</v>
      </c>
      <c r="P634" t="s">
        <v>58</v>
      </c>
      <c r="Q634">
        <v>3</v>
      </c>
      <c r="R634" s="42">
        <v>42676</v>
      </c>
      <c r="S634">
        <v>1</v>
      </c>
      <c r="V634" t="str">
        <f>IF(LEFT(E634,3)="SLV","Harmony Romo", "Jerry Floyd")</f>
        <v>Harmony Romo</v>
      </c>
      <c r="X634" t="s">
        <v>1880</v>
      </c>
      <c r="Y634" t="s">
        <v>205</v>
      </c>
      <c r="AD634">
        <v>200</v>
      </c>
      <c r="AE634">
        <v>5</v>
      </c>
      <c r="AF634" t="s">
        <v>65</v>
      </c>
      <c r="AK634">
        <v>8483903000</v>
      </c>
      <c r="AN634">
        <v>2.36</v>
      </c>
      <c r="AO634">
        <v>1.89</v>
      </c>
      <c r="AP634">
        <v>38806</v>
      </c>
      <c r="AQ634">
        <v>2.25</v>
      </c>
      <c r="AR634">
        <v>1.8</v>
      </c>
    </row>
    <row r="635" spans="1:44">
      <c r="A635" t="s">
        <v>54</v>
      </c>
      <c r="B635">
        <v>58215</v>
      </c>
      <c r="C635">
        <v>58215</v>
      </c>
      <c r="E635" t="s">
        <v>203</v>
      </c>
      <c r="F635" s="1">
        <v>3.91</v>
      </c>
      <c r="H635" s="1">
        <v>3.4</v>
      </c>
      <c r="K635" t="s">
        <v>57</v>
      </c>
      <c r="L635">
        <v>0.105</v>
      </c>
      <c r="O635">
        <v>3.23</v>
      </c>
      <c r="P635" t="s">
        <v>58</v>
      </c>
      <c r="Q635">
        <v>3</v>
      </c>
      <c r="R635" s="42">
        <v>42676</v>
      </c>
      <c r="S635">
        <v>1</v>
      </c>
      <c r="U635" t="s">
        <v>460</v>
      </c>
      <c r="V635" t="s">
        <v>186</v>
      </c>
      <c r="X635" t="s">
        <v>1881</v>
      </c>
      <c r="AD635">
        <v>500</v>
      </c>
      <c r="AE635">
        <v>5</v>
      </c>
      <c r="AF635" t="s">
        <v>65</v>
      </c>
      <c r="AK635">
        <v>8483903000</v>
      </c>
      <c r="AN635">
        <v>15.7</v>
      </c>
      <c r="AO635">
        <v>12.44</v>
      </c>
      <c r="AQ635">
        <v>14.95</v>
      </c>
      <c r="AR635">
        <v>11.85</v>
      </c>
    </row>
    <row r="636" spans="1:44">
      <c r="A636" t="s">
        <v>54</v>
      </c>
      <c r="B636">
        <v>59517</v>
      </c>
      <c r="C636">
        <v>59517</v>
      </c>
      <c r="D636" t="s">
        <v>64</v>
      </c>
      <c r="E636" t="s">
        <v>203</v>
      </c>
      <c r="F636" s="1">
        <v>1.92</v>
      </c>
      <c r="H636" s="1">
        <v>1.67</v>
      </c>
      <c r="K636" t="s">
        <v>57</v>
      </c>
      <c r="L636">
        <v>2.5999999999999999E-2</v>
      </c>
      <c r="O636">
        <v>1.67</v>
      </c>
      <c r="P636" t="s">
        <v>58</v>
      </c>
      <c r="Q636">
        <v>3</v>
      </c>
      <c r="S636">
        <v>1</v>
      </c>
      <c r="U636" t="s">
        <v>1287</v>
      </c>
      <c r="V636" t="s">
        <v>186</v>
      </c>
      <c r="AF636" t="s">
        <v>65</v>
      </c>
      <c r="AK636">
        <v>8483903000</v>
      </c>
      <c r="AN636">
        <v>6.39</v>
      </c>
      <c r="AO636">
        <v>5.9</v>
      </c>
      <c r="AQ636">
        <v>2.76</v>
      </c>
      <c r="AR636">
        <v>2.27</v>
      </c>
    </row>
    <row r="637" spans="1:44">
      <c r="A637" t="s">
        <v>54</v>
      </c>
      <c r="B637">
        <v>59608</v>
      </c>
      <c r="C637">
        <v>59608</v>
      </c>
      <c r="D637" t="s">
        <v>80</v>
      </c>
      <c r="E637" t="s">
        <v>1882</v>
      </c>
      <c r="F637" s="1">
        <v>8.7100000000000009</v>
      </c>
      <c r="H637" s="1">
        <v>7.57</v>
      </c>
      <c r="K637" t="s">
        <v>57</v>
      </c>
      <c r="L637">
        <v>0.83</v>
      </c>
      <c r="O637">
        <v>7.62</v>
      </c>
      <c r="P637" t="s">
        <v>58</v>
      </c>
      <c r="Q637">
        <v>3</v>
      </c>
      <c r="R637" s="42">
        <v>42676</v>
      </c>
      <c r="S637">
        <v>1</v>
      </c>
      <c r="U637" t="s">
        <v>59</v>
      </c>
      <c r="V637" t="s">
        <v>60</v>
      </c>
      <c r="AF637" t="s">
        <v>65</v>
      </c>
      <c r="AK637">
        <v>8413919080</v>
      </c>
      <c r="AN637">
        <v>35.18</v>
      </c>
      <c r="AO637">
        <v>29.19</v>
      </c>
      <c r="AQ637">
        <v>33.5</v>
      </c>
      <c r="AR637">
        <v>27.8</v>
      </c>
    </row>
    <row r="638" spans="1:44">
      <c r="A638" t="s">
        <v>54</v>
      </c>
      <c r="B638">
        <v>60053</v>
      </c>
      <c r="C638">
        <v>60053</v>
      </c>
      <c r="D638" t="s">
        <v>80</v>
      </c>
      <c r="E638" t="s">
        <v>1883</v>
      </c>
      <c r="F638" s="1">
        <v>94.89</v>
      </c>
      <c r="H638" s="1">
        <v>82.51</v>
      </c>
      <c r="K638" t="s">
        <v>57</v>
      </c>
      <c r="L638">
        <v>7.14</v>
      </c>
      <c r="O638">
        <f>IF(L638&lt;0,ROUND(I638+3.46*ABS(L638),2),H638)</f>
        <v>82.51</v>
      </c>
      <c r="P638" t="s">
        <v>58</v>
      </c>
      <c r="Q638">
        <v>3</v>
      </c>
      <c r="R638" s="42">
        <v>41884</v>
      </c>
      <c r="S638">
        <v>1</v>
      </c>
      <c r="U638">
        <v>9.48</v>
      </c>
      <c r="V638" t="str">
        <f>IF(LEFT(E638,3)="SLV","Harmony Romo", "Jerry Floyd")</f>
        <v>Jerry Floyd</v>
      </c>
      <c r="AF638" t="s">
        <v>65</v>
      </c>
      <c r="AK638">
        <v>8413919080</v>
      </c>
      <c r="AN638">
        <v>531.29999999999995</v>
      </c>
      <c r="AO638">
        <v>435.96</v>
      </c>
      <c r="AQ638">
        <v>506</v>
      </c>
      <c r="AR638">
        <v>415.2</v>
      </c>
    </row>
    <row r="639" spans="1:44">
      <c r="A639" t="s">
        <v>54</v>
      </c>
      <c r="B639">
        <v>60643</v>
      </c>
      <c r="C639">
        <v>60643</v>
      </c>
      <c r="D639" t="s">
        <v>64</v>
      </c>
      <c r="E639" t="s">
        <v>1884</v>
      </c>
      <c r="F639" s="1">
        <v>94.3</v>
      </c>
      <c r="H639" s="1">
        <v>82</v>
      </c>
      <c r="K639" t="s">
        <v>57</v>
      </c>
      <c r="L639">
        <v>7.88</v>
      </c>
      <c r="P639" t="s">
        <v>58</v>
      </c>
      <c r="Q639">
        <v>3</v>
      </c>
      <c r="R639" s="42">
        <v>42676</v>
      </c>
      <c r="S639">
        <v>1</v>
      </c>
      <c r="V639" t="s">
        <v>60</v>
      </c>
      <c r="AF639" t="s">
        <v>65</v>
      </c>
      <c r="AK639">
        <v>8413919080</v>
      </c>
      <c r="AN639">
        <v>124.79</v>
      </c>
      <c r="AO639">
        <v>98.96</v>
      </c>
      <c r="AQ639">
        <v>118.85</v>
      </c>
      <c r="AR639">
        <v>94.25</v>
      </c>
    </row>
    <row r="640" spans="1:44">
      <c r="A640" t="s">
        <v>54</v>
      </c>
      <c r="B640">
        <v>60650</v>
      </c>
      <c r="C640">
        <v>60650</v>
      </c>
      <c r="D640" t="s">
        <v>69</v>
      </c>
      <c r="E640" t="s">
        <v>203</v>
      </c>
      <c r="F640" s="1">
        <v>3.01</v>
      </c>
      <c r="H640" s="1">
        <v>2.62</v>
      </c>
      <c r="K640" t="s">
        <v>57</v>
      </c>
      <c r="L640">
        <v>0.12</v>
      </c>
      <c r="O640">
        <f>IF(L640&lt;0,ROUND(I640+3.46*ABS(L640),2),H640)</f>
        <v>2.62</v>
      </c>
      <c r="P640" t="s">
        <v>58</v>
      </c>
      <c r="Q640">
        <v>3</v>
      </c>
      <c r="R640" s="42">
        <v>42879</v>
      </c>
      <c r="S640">
        <v>1</v>
      </c>
      <c r="U640" t="s">
        <v>580</v>
      </c>
      <c r="V640" t="str">
        <f>IF(LEFT(E640,3)="SLV","Harmony Romo", "Jerry Floyd")</f>
        <v>Harmony Romo</v>
      </c>
      <c r="X640" t="s">
        <v>1885</v>
      </c>
      <c r="AD640">
        <v>300</v>
      </c>
      <c r="AE640">
        <v>77</v>
      </c>
      <c r="AF640" t="s">
        <v>65</v>
      </c>
      <c r="AK640">
        <v>8483903000</v>
      </c>
      <c r="AN640">
        <v>37.799999999999997</v>
      </c>
      <c r="AO640">
        <v>31.5</v>
      </c>
      <c r="AP640">
        <v>39064</v>
      </c>
      <c r="AQ640">
        <v>36</v>
      </c>
      <c r="AR640">
        <v>30</v>
      </c>
    </row>
    <row r="641" spans="1:44">
      <c r="A641" t="s">
        <v>54</v>
      </c>
      <c r="B641">
        <v>60652</v>
      </c>
      <c r="C641">
        <v>60652</v>
      </c>
      <c r="D641" t="s">
        <v>64</v>
      </c>
      <c r="E641" t="s">
        <v>982</v>
      </c>
      <c r="F641" s="1">
        <v>26.91</v>
      </c>
      <c r="H641" s="1">
        <v>23.4</v>
      </c>
      <c r="K641" t="s">
        <v>57</v>
      </c>
      <c r="L641">
        <v>1.25</v>
      </c>
      <c r="O641">
        <f>IF(L641&lt;0,ROUND(I641+3.46*ABS(L641),2),H641)</f>
        <v>23.4</v>
      </c>
      <c r="P641" t="s">
        <v>58</v>
      </c>
      <c r="Q641">
        <v>3</v>
      </c>
      <c r="R641" s="42">
        <v>42676</v>
      </c>
      <c r="S641">
        <v>1</v>
      </c>
      <c r="T641" t="s">
        <v>1886</v>
      </c>
      <c r="U641" t="s">
        <v>1887</v>
      </c>
      <c r="V641" t="str">
        <f>IF(LEFT(E641,3)="SLV","Harmony Romo", "Jerry Floyd")</f>
        <v>Jerry Floyd</v>
      </c>
      <c r="AF641" t="s">
        <v>65</v>
      </c>
      <c r="AK641">
        <v>8413919080</v>
      </c>
      <c r="AN641">
        <v>29.93</v>
      </c>
      <c r="AO641">
        <v>24.99</v>
      </c>
      <c r="AQ641">
        <v>28.5</v>
      </c>
      <c r="AR641">
        <v>23.8</v>
      </c>
    </row>
    <row r="642" spans="1:44">
      <c r="A642" t="s">
        <v>54</v>
      </c>
      <c r="B642">
        <v>60698</v>
      </c>
      <c r="C642">
        <v>60698</v>
      </c>
      <c r="D642" t="s">
        <v>121</v>
      </c>
      <c r="E642" t="s">
        <v>1888</v>
      </c>
      <c r="F642" s="1">
        <v>6.8</v>
      </c>
      <c r="H642" s="1">
        <v>5.91</v>
      </c>
      <c r="K642" t="s">
        <v>57</v>
      </c>
      <c r="L642">
        <v>0.4</v>
      </c>
      <c r="O642">
        <f>IF(L642&lt;0,ROUND(I642+3.46*ABS(L642),2),H642)</f>
        <v>5.91</v>
      </c>
      <c r="P642" t="s">
        <v>58</v>
      </c>
      <c r="Q642">
        <v>3</v>
      </c>
      <c r="S642">
        <v>1</v>
      </c>
      <c r="T642">
        <v>0.4</v>
      </c>
      <c r="U642" t="s">
        <v>1628</v>
      </c>
      <c r="V642" t="str">
        <f>IF(LEFT(E642,3)="SLV","Harmony Romo", "Jerry Floyd")</f>
        <v>Jerry Floyd</v>
      </c>
      <c r="X642" t="s">
        <v>1889</v>
      </c>
      <c r="Y642" t="s">
        <v>1890</v>
      </c>
      <c r="Z642">
        <v>1</v>
      </c>
      <c r="AA642" t="s">
        <v>1631</v>
      </c>
      <c r="AB642">
        <v>1</v>
      </c>
      <c r="AC642" t="s">
        <v>64</v>
      </c>
      <c r="AD642">
        <v>1000</v>
      </c>
      <c r="AE642">
        <v>5</v>
      </c>
      <c r="AF642" t="s">
        <v>81</v>
      </c>
      <c r="AK642">
        <v>8413919080</v>
      </c>
      <c r="AN642">
        <v>37.79</v>
      </c>
      <c r="AO642">
        <v>31.13</v>
      </c>
      <c r="AQ642">
        <v>28.07</v>
      </c>
      <c r="AR642">
        <v>21.41</v>
      </c>
    </row>
    <row r="643" spans="1:44">
      <c r="A643" t="s">
        <v>54</v>
      </c>
      <c r="B643">
        <v>61257</v>
      </c>
      <c r="C643" t="s">
        <v>379</v>
      </c>
      <c r="D643" t="s">
        <v>69</v>
      </c>
      <c r="E643" t="s">
        <v>203</v>
      </c>
      <c r="F643" s="1">
        <v>5.96</v>
      </c>
      <c r="H643" s="1">
        <v>5.18</v>
      </c>
      <c r="K643" t="s">
        <v>57</v>
      </c>
      <c r="L643">
        <v>0.2</v>
      </c>
      <c r="O643">
        <f>IF(L643&lt;0,ROUND(I643+3.46*ABS(L643),2),H643)</f>
        <v>5.18</v>
      </c>
      <c r="P643" t="s">
        <v>58</v>
      </c>
      <c r="Q643">
        <v>3</v>
      </c>
      <c r="R643" s="42">
        <v>42879</v>
      </c>
      <c r="S643">
        <v>1</v>
      </c>
      <c r="U643" t="s">
        <v>668</v>
      </c>
      <c r="V643" t="str">
        <f>IF(LEFT(E643,3)="SLV","Harmony Romo", "Jerry Floyd")</f>
        <v>Harmony Romo</v>
      </c>
      <c r="X643" t="s">
        <v>1891</v>
      </c>
      <c r="Y643" t="s">
        <v>205</v>
      </c>
      <c r="Z643">
        <v>1</v>
      </c>
      <c r="AA643" t="s">
        <v>342</v>
      </c>
      <c r="AB643">
        <v>1</v>
      </c>
      <c r="AC643" t="s">
        <v>64</v>
      </c>
      <c r="AD643">
        <v>2000</v>
      </c>
      <c r="AE643">
        <v>77</v>
      </c>
      <c r="AF643" t="s">
        <v>65</v>
      </c>
      <c r="AK643">
        <v>8483903000</v>
      </c>
      <c r="AN643">
        <v>18.82</v>
      </c>
      <c r="AO643">
        <v>13.98</v>
      </c>
      <c r="AQ643">
        <v>17.920000000000002</v>
      </c>
      <c r="AR643">
        <v>13.31</v>
      </c>
    </row>
    <row r="644" spans="1:44">
      <c r="A644" t="s">
        <v>54</v>
      </c>
      <c r="B644">
        <v>61902</v>
      </c>
      <c r="C644">
        <v>49385</v>
      </c>
      <c r="D644" t="s">
        <v>69</v>
      </c>
      <c r="E644" t="s">
        <v>1892</v>
      </c>
      <c r="F644" s="1">
        <v>4.8099999999999996</v>
      </c>
      <c r="H644" s="1">
        <v>4.18</v>
      </c>
      <c r="K644" t="s">
        <v>57</v>
      </c>
      <c r="L644">
        <v>0.12</v>
      </c>
      <c r="O644">
        <f>IF(L644&lt;0,ROUND(I644+3.46*ABS(L644),2),H644)</f>
        <v>4.18</v>
      </c>
      <c r="P644" t="s">
        <v>58</v>
      </c>
      <c r="Q644">
        <v>3</v>
      </c>
      <c r="R644" s="42">
        <v>42879</v>
      </c>
      <c r="S644">
        <v>1</v>
      </c>
      <c r="U644" t="s">
        <v>1893</v>
      </c>
      <c r="V644" t="str">
        <f>IF(LEFT(E644,3)="SLV","Harmony Romo", "Jerry Floyd")</f>
        <v>Jerry Floyd</v>
      </c>
      <c r="AD644">
        <v>300</v>
      </c>
      <c r="AE644">
        <v>77</v>
      </c>
      <c r="AF644" t="s">
        <v>65</v>
      </c>
      <c r="AK644">
        <v>8483903000</v>
      </c>
      <c r="AN644">
        <v>10.98</v>
      </c>
      <c r="AO644">
        <v>9.48</v>
      </c>
      <c r="AQ644">
        <v>8.5399999999999991</v>
      </c>
      <c r="AR644">
        <v>7.04</v>
      </c>
    </row>
    <row r="645" spans="1:44">
      <c r="A645" t="s">
        <v>54</v>
      </c>
      <c r="B645">
        <v>62507</v>
      </c>
      <c r="C645" t="s">
        <v>1894</v>
      </c>
      <c r="D645" t="s">
        <v>55</v>
      </c>
      <c r="E645" t="s">
        <v>1895</v>
      </c>
      <c r="F645" s="1">
        <v>4.6100000000000003</v>
      </c>
      <c r="H645" s="1">
        <v>4.01</v>
      </c>
      <c r="K645" t="s">
        <v>57</v>
      </c>
      <c r="L645">
        <v>0.27</v>
      </c>
      <c r="P645" t="s">
        <v>58</v>
      </c>
      <c r="R645" s="42">
        <v>40239</v>
      </c>
      <c r="S645">
        <v>1</v>
      </c>
      <c r="V645" t="s">
        <v>60</v>
      </c>
      <c r="AF645" t="s">
        <v>81</v>
      </c>
      <c r="AK645">
        <v>8413919080</v>
      </c>
      <c r="AN645">
        <v>6.52</v>
      </c>
      <c r="AO645">
        <v>5.25</v>
      </c>
      <c r="AQ645">
        <v>6.21</v>
      </c>
      <c r="AR645">
        <v>5</v>
      </c>
    </row>
    <row r="646" spans="1:44">
      <c r="A646" t="s">
        <v>54</v>
      </c>
      <c r="B646">
        <v>65615</v>
      </c>
      <c r="C646" t="s">
        <v>379</v>
      </c>
      <c r="D646" t="s">
        <v>69</v>
      </c>
      <c r="E646" t="s">
        <v>203</v>
      </c>
      <c r="F646" s="1">
        <v>1.96</v>
      </c>
      <c r="H646" s="1">
        <v>1.7</v>
      </c>
      <c r="K646" t="s">
        <v>57</v>
      </c>
      <c r="L646">
        <v>3.5000000000000003E-2</v>
      </c>
      <c r="O646">
        <f>IF(L646&lt;0,ROUND(I646+3.46*ABS(L646),2),H646)</f>
        <v>1.7</v>
      </c>
      <c r="P646" t="s">
        <v>58</v>
      </c>
      <c r="Q646">
        <v>3</v>
      </c>
      <c r="R646" s="42">
        <v>38846</v>
      </c>
      <c r="S646">
        <v>1</v>
      </c>
      <c r="U646">
        <v>0.436</v>
      </c>
      <c r="V646" t="str">
        <f>IF(LEFT(E646,3)="SLV","Harmony Romo", "Jerry Floyd")</f>
        <v>Harmony Romo</v>
      </c>
      <c r="AD646">
        <v>200</v>
      </c>
      <c r="AE646">
        <v>77</v>
      </c>
      <c r="AF646" t="s">
        <v>65</v>
      </c>
      <c r="AK646">
        <v>8483903000</v>
      </c>
      <c r="AM646">
        <v>47.9</v>
      </c>
      <c r="AN646">
        <v>62.49</v>
      </c>
      <c r="AO646">
        <v>49.93</v>
      </c>
      <c r="AP646">
        <v>39814</v>
      </c>
      <c r="AQ646">
        <v>92.73</v>
      </c>
      <c r="AR646">
        <v>59.65</v>
      </c>
    </row>
    <row r="647" spans="1:44">
      <c r="A647" t="s">
        <v>54</v>
      </c>
      <c r="B647">
        <v>69137</v>
      </c>
      <c r="C647">
        <v>69136</v>
      </c>
      <c r="D647" t="s">
        <v>64</v>
      </c>
      <c r="E647" t="s">
        <v>203</v>
      </c>
      <c r="F647" s="1">
        <v>4</v>
      </c>
      <c r="H647" s="1">
        <v>3.48</v>
      </c>
      <c r="K647" t="s">
        <v>57</v>
      </c>
      <c r="L647">
        <v>2.3E-2</v>
      </c>
      <c r="O647">
        <f>IF(L647&lt;0,ROUND(I647+3.46*ABS(L647),2),H647)</f>
        <v>3.48</v>
      </c>
      <c r="P647" t="s">
        <v>58</v>
      </c>
      <c r="Q647">
        <v>3</v>
      </c>
      <c r="R647" s="42">
        <v>42676</v>
      </c>
      <c r="S647">
        <v>1</v>
      </c>
      <c r="U647">
        <v>0.51</v>
      </c>
      <c r="V647" t="str">
        <f>IF(LEFT(E647,3)="SLV","Harmony Romo", "Jerry Floyd")</f>
        <v>Harmony Romo</v>
      </c>
      <c r="X647" t="s">
        <v>1896</v>
      </c>
      <c r="Y647" t="s">
        <v>205</v>
      </c>
      <c r="Z647">
        <v>1</v>
      </c>
      <c r="AA647" t="s">
        <v>342</v>
      </c>
      <c r="AB647">
        <v>1</v>
      </c>
      <c r="AC647" t="s">
        <v>64</v>
      </c>
      <c r="AD647">
        <v>300</v>
      </c>
      <c r="AE647">
        <v>77</v>
      </c>
      <c r="AF647" t="s">
        <v>65</v>
      </c>
      <c r="AK647">
        <v>8483903000</v>
      </c>
      <c r="AN647">
        <v>11.1</v>
      </c>
      <c r="AO647">
        <v>9.34</v>
      </c>
      <c r="AQ647">
        <v>9.98</v>
      </c>
      <c r="AR647">
        <v>8.2200000000000006</v>
      </c>
    </row>
    <row r="648" spans="1:44">
      <c r="A648" t="s">
        <v>54</v>
      </c>
      <c r="B648">
        <v>301069</v>
      </c>
      <c r="C648">
        <v>301069</v>
      </c>
      <c r="D648" t="s">
        <v>64</v>
      </c>
      <c r="E648" t="s">
        <v>1897</v>
      </c>
      <c r="F648" s="1">
        <v>10.89</v>
      </c>
      <c r="H648" s="1">
        <v>9.4700000000000006</v>
      </c>
      <c r="K648" t="s">
        <v>57</v>
      </c>
      <c r="L648">
        <v>0.47</v>
      </c>
      <c r="O648">
        <f>IF(L648&lt;0,ROUND(I648+3.46*ABS(L648),2),H648)</f>
        <v>9.4700000000000006</v>
      </c>
      <c r="P648" t="s">
        <v>58</v>
      </c>
      <c r="Q648">
        <v>3</v>
      </c>
      <c r="R648" s="42">
        <v>42879</v>
      </c>
      <c r="S648">
        <v>1</v>
      </c>
      <c r="U648">
        <v>0.9</v>
      </c>
      <c r="V648" t="str">
        <f>IF(LEFT(E648,3)="SLV","Harmony Romo", "Jerry Floyd")</f>
        <v>Jerry Floyd</v>
      </c>
      <c r="X648" t="s">
        <v>1898</v>
      </c>
      <c r="Y648" t="s">
        <v>1899</v>
      </c>
      <c r="Z648">
        <v>2.5</v>
      </c>
      <c r="AA648" t="s">
        <v>414</v>
      </c>
      <c r="AB648">
        <v>1</v>
      </c>
      <c r="AC648" t="s">
        <v>64</v>
      </c>
      <c r="AD648">
        <v>50</v>
      </c>
      <c r="AE648">
        <v>77</v>
      </c>
      <c r="AF648" t="s">
        <v>65</v>
      </c>
      <c r="AK648">
        <v>8413919080</v>
      </c>
      <c r="AN648">
        <v>31.24</v>
      </c>
      <c r="AO648">
        <v>26.26</v>
      </c>
      <c r="AQ648">
        <v>27.56</v>
      </c>
      <c r="AR648">
        <v>22.58</v>
      </c>
    </row>
    <row r="649" spans="1:44">
      <c r="A649" t="s">
        <v>54</v>
      </c>
      <c r="B649">
        <v>301237</v>
      </c>
      <c r="C649" t="s">
        <v>1900</v>
      </c>
      <c r="D649" t="s">
        <v>121</v>
      </c>
      <c r="E649" t="s">
        <v>1901</v>
      </c>
      <c r="F649" s="1">
        <v>4.2300000000000004</v>
      </c>
      <c r="H649" s="1">
        <v>3.68</v>
      </c>
      <c r="K649" t="s">
        <v>57</v>
      </c>
      <c r="L649">
        <v>0.25</v>
      </c>
      <c r="P649" t="s">
        <v>58</v>
      </c>
      <c r="R649" s="42">
        <v>42879</v>
      </c>
      <c r="S649">
        <v>1</v>
      </c>
      <c r="V649" t="s">
        <v>60</v>
      </c>
      <c r="AF649" t="s">
        <v>81</v>
      </c>
      <c r="AK649">
        <v>8413919080</v>
      </c>
      <c r="AN649">
        <v>14.73</v>
      </c>
      <c r="AO649">
        <v>12.46</v>
      </c>
      <c r="AQ649">
        <v>10.92</v>
      </c>
      <c r="AR649">
        <v>8.65</v>
      </c>
    </row>
    <row r="650" spans="1:44">
      <c r="A650" t="s">
        <v>54</v>
      </c>
      <c r="B650">
        <v>301624</v>
      </c>
      <c r="C650">
        <v>301624</v>
      </c>
      <c r="D650" t="s">
        <v>121</v>
      </c>
      <c r="E650" t="s">
        <v>1902</v>
      </c>
      <c r="F650" s="1">
        <v>3.45</v>
      </c>
      <c r="H650" s="1">
        <v>3</v>
      </c>
      <c r="K650" t="s">
        <v>57</v>
      </c>
      <c r="L650">
        <v>0.14000000000000001</v>
      </c>
      <c r="P650" t="s">
        <v>58</v>
      </c>
      <c r="Q650">
        <v>3</v>
      </c>
      <c r="R650" s="42">
        <v>42879</v>
      </c>
      <c r="S650">
        <v>1</v>
      </c>
      <c r="V650" t="s">
        <v>60</v>
      </c>
      <c r="AF650" t="s">
        <v>81</v>
      </c>
      <c r="AK650">
        <v>8413919080</v>
      </c>
      <c r="AN650">
        <v>5.14</v>
      </c>
      <c r="AO650">
        <v>4.57</v>
      </c>
      <c r="AQ650">
        <v>3.72</v>
      </c>
      <c r="AR650">
        <v>3.15</v>
      </c>
    </row>
    <row r="651" spans="1:44">
      <c r="A651" t="s">
        <v>54</v>
      </c>
      <c r="B651">
        <v>301667</v>
      </c>
      <c r="C651" t="s">
        <v>202</v>
      </c>
      <c r="D651" t="s">
        <v>121</v>
      </c>
      <c r="E651" t="s">
        <v>203</v>
      </c>
      <c r="F651" s="1">
        <v>3.34</v>
      </c>
      <c r="H651" s="1">
        <v>2.9</v>
      </c>
      <c r="K651" t="s">
        <v>57</v>
      </c>
      <c r="L651">
        <v>0.05</v>
      </c>
      <c r="O651">
        <f t="shared" ref="O651:O664" si="31">IF(L651&lt;0,ROUND(I651+3.46*ABS(L651),2),H651)</f>
        <v>2.9</v>
      </c>
      <c r="P651" t="s">
        <v>58</v>
      </c>
      <c r="Q651">
        <v>3</v>
      </c>
      <c r="R651" s="42">
        <v>42879</v>
      </c>
      <c r="S651">
        <v>1</v>
      </c>
      <c r="U651">
        <v>0.28000000000000003</v>
      </c>
      <c r="V651" t="str">
        <f t="shared" ref="V651:V663" si="32">IF(LEFT(E651,3)="SLV","Harmony Romo", "Jerry Floyd")</f>
        <v>Harmony Romo</v>
      </c>
      <c r="X651" t="s">
        <v>1903</v>
      </c>
      <c r="Y651" t="s">
        <v>205</v>
      </c>
      <c r="Z651">
        <v>1</v>
      </c>
      <c r="AA651" t="s">
        <v>465</v>
      </c>
      <c r="AB651">
        <v>1</v>
      </c>
      <c r="AC651" t="s">
        <v>64</v>
      </c>
      <c r="AD651">
        <v>500</v>
      </c>
      <c r="AE651">
        <v>77</v>
      </c>
      <c r="AF651" t="s">
        <v>65</v>
      </c>
      <c r="AK651">
        <v>8483903000</v>
      </c>
      <c r="AN651">
        <v>122.43</v>
      </c>
      <c r="AO651">
        <v>111.3</v>
      </c>
      <c r="AP651">
        <v>38951</v>
      </c>
      <c r="AQ651">
        <v>116.6</v>
      </c>
      <c r="AR651">
        <v>106</v>
      </c>
    </row>
    <row r="652" spans="1:44">
      <c r="A652" t="s">
        <v>54</v>
      </c>
      <c r="B652">
        <v>301669</v>
      </c>
      <c r="C652" t="s">
        <v>202</v>
      </c>
      <c r="D652" t="s">
        <v>121</v>
      </c>
      <c r="E652" t="s">
        <v>203</v>
      </c>
      <c r="F652" s="1">
        <v>1.08</v>
      </c>
      <c r="H652" s="1">
        <v>0.94</v>
      </c>
      <c r="K652" t="s">
        <v>57</v>
      </c>
      <c r="L652">
        <v>5.4999999999999997E-3</v>
      </c>
      <c r="O652">
        <f t="shared" si="31"/>
        <v>0.94</v>
      </c>
      <c r="P652" t="s">
        <v>58</v>
      </c>
      <c r="Q652">
        <v>3</v>
      </c>
      <c r="R652" s="42">
        <v>42879</v>
      </c>
      <c r="S652">
        <v>1</v>
      </c>
      <c r="U652">
        <v>0.15</v>
      </c>
      <c r="V652" t="str">
        <f t="shared" si="32"/>
        <v>Harmony Romo</v>
      </c>
      <c r="X652" t="s">
        <v>1904</v>
      </c>
      <c r="Y652" t="s">
        <v>205</v>
      </c>
      <c r="AD652">
        <v>1000</v>
      </c>
      <c r="AE652">
        <v>77</v>
      </c>
      <c r="AF652" t="s">
        <v>65</v>
      </c>
      <c r="AK652">
        <v>8483903000</v>
      </c>
      <c r="AN652">
        <v>110.65</v>
      </c>
      <c r="AO652">
        <v>100.59</v>
      </c>
      <c r="AP652">
        <v>38951</v>
      </c>
      <c r="AQ652">
        <v>105.38</v>
      </c>
      <c r="AR652">
        <v>95.8</v>
      </c>
    </row>
    <row r="653" spans="1:44">
      <c r="A653" t="s">
        <v>54</v>
      </c>
      <c r="B653">
        <v>302218</v>
      </c>
      <c r="C653" t="s">
        <v>281</v>
      </c>
      <c r="D653" t="s">
        <v>64</v>
      </c>
      <c r="E653" t="s">
        <v>203</v>
      </c>
      <c r="F653" s="1">
        <v>1.91</v>
      </c>
      <c r="H653" s="1">
        <v>1.66</v>
      </c>
      <c r="K653" t="s">
        <v>57</v>
      </c>
      <c r="L653">
        <v>5.5E-2</v>
      </c>
      <c r="O653">
        <f t="shared" si="31"/>
        <v>1.66</v>
      </c>
      <c r="P653" t="s">
        <v>58</v>
      </c>
      <c r="Q653">
        <v>3</v>
      </c>
      <c r="R653" s="42">
        <v>38677</v>
      </c>
      <c r="S653">
        <v>1</v>
      </c>
      <c r="U653">
        <v>0.28000000000000003</v>
      </c>
      <c r="V653" t="str">
        <f t="shared" si="32"/>
        <v>Harmony Romo</v>
      </c>
      <c r="AD653">
        <v>500</v>
      </c>
      <c r="AE653">
        <v>77</v>
      </c>
      <c r="AF653" t="s">
        <v>65</v>
      </c>
      <c r="AK653">
        <v>8483903000</v>
      </c>
      <c r="AN653">
        <v>98.87</v>
      </c>
      <c r="AO653">
        <v>89.88</v>
      </c>
      <c r="AP653">
        <v>38951</v>
      </c>
      <c r="AQ653">
        <v>94.16</v>
      </c>
      <c r="AR653">
        <v>85.6</v>
      </c>
    </row>
    <row r="654" spans="1:44">
      <c r="A654" t="s">
        <v>54</v>
      </c>
      <c r="B654">
        <v>302750</v>
      </c>
      <c r="C654" t="s">
        <v>379</v>
      </c>
      <c r="D654" t="s">
        <v>69</v>
      </c>
      <c r="E654" t="s">
        <v>203</v>
      </c>
      <c r="F654" s="1">
        <v>3.17</v>
      </c>
      <c r="H654" s="1">
        <v>2.76</v>
      </c>
      <c r="K654" t="s">
        <v>57</v>
      </c>
      <c r="L654">
        <v>0.105</v>
      </c>
      <c r="O654">
        <f t="shared" si="31"/>
        <v>2.76</v>
      </c>
      <c r="P654" t="s">
        <v>58</v>
      </c>
      <c r="Q654">
        <v>3</v>
      </c>
      <c r="R654" s="42">
        <v>42676</v>
      </c>
      <c r="S654">
        <v>1</v>
      </c>
      <c r="V654" t="str">
        <f t="shared" si="32"/>
        <v>Harmony Romo</v>
      </c>
      <c r="X654" t="s">
        <v>1905</v>
      </c>
      <c r="AD654">
        <v>300</v>
      </c>
      <c r="AE654">
        <v>5</v>
      </c>
      <c r="AF654" t="s">
        <v>65</v>
      </c>
      <c r="AK654">
        <v>8483903000</v>
      </c>
      <c r="AN654">
        <v>75.42</v>
      </c>
      <c r="AO654">
        <v>68.569999999999993</v>
      </c>
      <c r="AP654">
        <v>38951</v>
      </c>
      <c r="AQ654">
        <v>71.83</v>
      </c>
      <c r="AR654">
        <v>65.3</v>
      </c>
    </row>
    <row r="655" spans="1:44">
      <c r="A655" t="s">
        <v>54</v>
      </c>
      <c r="B655">
        <v>302816</v>
      </c>
      <c r="C655" t="s">
        <v>379</v>
      </c>
      <c r="D655" t="s">
        <v>64</v>
      </c>
      <c r="E655" t="s">
        <v>203</v>
      </c>
      <c r="F655" s="1">
        <v>2.74</v>
      </c>
      <c r="H655" s="1">
        <v>2.38</v>
      </c>
      <c r="K655" t="s">
        <v>57</v>
      </c>
      <c r="L655">
        <v>8.5000000000000006E-2</v>
      </c>
      <c r="O655">
        <f t="shared" si="31"/>
        <v>2.38</v>
      </c>
      <c r="P655" t="s">
        <v>58</v>
      </c>
      <c r="Q655">
        <v>3</v>
      </c>
      <c r="R655" s="42">
        <v>42676</v>
      </c>
      <c r="S655">
        <v>1</v>
      </c>
      <c r="V655" t="str">
        <f t="shared" si="32"/>
        <v>Harmony Romo</v>
      </c>
      <c r="AD655">
        <v>200</v>
      </c>
      <c r="AE655">
        <v>77</v>
      </c>
      <c r="AF655" t="s">
        <v>65</v>
      </c>
      <c r="AK655">
        <v>8483903000</v>
      </c>
      <c r="AN655">
        <v>63.64</v>
      </c>
      <c r="AO655">
        <v>57.86</v>
      </c>
      <c r="AP655">
        <v>38951</v>
      </c>
      <c r="AQ655">
        <v>60.61</v>
      </c>
      <c r="AR655">
        <v>55.1</v>
      </c>
    </row>
    <row r="656" spans="1:44">
      <c r="A656" t="s">
        <v>54</v>
      </c>
      <c r="B656">
        <v>303033</v>
      </c>
      <c r="C656" t="s">
        <v>1906</v>
      </c>
      <c r="D656" t="s">
        <v>69</v>
      </c>
      <c r="E656" t="s">
        <v>1619</v>
      </c>
      <c r="F656" s="1">
        <v>4.95</v>
      </c>
      <c r="H656" s="1">
        <v>4.3</v>
      </c>
      <c r="K656" t="s">
        <v>57</v>
      </c>
      <c r="L656">
        <v>4.2999999999999997E-2</v>
      </c>
      <c r="O656">
        <f t="shared" si="31"/>
        <v>4.3</v>
      </c>
      <c r="P656" t="s">
        <v>58</v>
      </c>
      <c r="Q656">
        <v>3</v>
      </c>
      <c r="R656" s="42">
        <v>38807</v>
      </c>
      <c r="S656">
        <v>1</v>
      </c>
      <c r="T656" t="s">
        <v>1000</v>
      </c>
      <c r="U656">
        <v>0.86</v>
      </c>
      <c r="V656" t="str">
        <f t="shared" si="32"/>
        <v>Jerry Floyd</v>
      </c>
      <c r="X656" t="s">
        <v>1907</v>
      </c>
      <c r="Y656" t="s">
        <v>1908</v>
      </c>
      <c r="AD656">
        <v>200</v>
      </c>
      <c r="AE656">
        <v>77</v>
      </c>
      <c r="AF656" t="s">
        <v>65</v>
      </c>
      <c r="AK656">
        <v>8413919080</v>
      </c>
      <c r="AN656">
        <v>193</v>
      </c>
      <c r="AO656">
        <v>175.46</v>
      </c>
      <c r="AP656">
        <v>38951</v>
      </c>
      <c r="AQ656">
        <v>183.81</v>
      </c>
      <c r="AR656">
        <v>167.1</v>
      </c>
    </row>
    <row r="657" spans="1:44">
      <c r="A657" t="s">
        <v>54</v>
      </c>
      <c r="B657">
        <v>303080</v>
      </c>
      <c r="C657" t="s">
        <v>379</v>
      </c>
      <c r="D657" t="s">
        <v>64</v>
      </c>
      <c r="E657" t="s">
        <v>203</v>
      </c>
      <c r="F657" s="1">
        <v>6.35</v>
      </c>
      <c r="H657" s="1">
        <v>5.52</v>
      </c>
      <c r="K657" t="s">
        <v>57</v>
      </c>
      <c r="L657">
        <v>0.32</v>
      </c>
      <c r="O657">
        <f t="shared" si="31"/>
        <v>5.52</v>
      </c>
      <c r="P657" t="s">
        <v>58</v>
      </c>
      <c r="Q657">
        <v>3</v>
      </c>
      <c r="R657" s="42">
        <v>42676</v>
      </c>
      <c r="S657">
        <v>1</v>
      </c>
      <c r="T657" t="s">
        <v>1000</v>
      </c>
      <c r="U657">
        <v>0.875</v>
      </c>
      <c r="V657" t="str">
        <f t="shared" si="32"/>
        <v>Harmony Romo</v>
      </c>
      <c r="AD657">
        <v>300</v>
      </c>
      <c r="AE657">
        <v>77</v>
      </c>
      <c r="AF657" t="s">
        <v>65</v>
      </c>
      <c r="AK657">
        <v>8483903000</v>
      </c>
      <c r="AN657">
        <v>181.22</v>
      </c>
      <c r="AO657">
        <v>164.75</v>
      </c>
      <c r="AP657">
        <v>38951</v>
      </c>
      <c r="AQ657">
        <v>172.59</v>
      </c>
      <c r="AR657">
        <v>156.9</v>
      </c>
    </row>
    <row r="658" spans="1:44">
      <c r="A658" t="s">
        <v>54</v>
      </c>
      <c r="B658">
        <v>303159</v>
      </c>
      <c r="C658">
        <v>303159</v>
      </c>
      <c r="D658" t="s">
        <v>64</v>
      </c>
      <c r="E658" t="s">
        <v>1909</v>
      </c>
      <c r="F658" s="1">
        <v>23.14</v>
      </c>
      <c r="H658" s="1">
        <v>20.12</v>
      </c>
      <c r="K658" t="s">
        <v>57</v>
      </c>
      <c r="L658">
        <v>0.45</v>
      </c>
      <c r="O658">
        <f t="shared" si="31"/>
        <v>20.12</v>
      </c>
      <c r="P658" t="s">
        <v>58</v>
      </c>
      <c r="Q658">
        <v>3</v>
      </c>
      <c r="R658" s="42">
        <v>40815</v>
      </c>
      <c r="S658">
        <v>1</v>
      </c>
      <c r="V658" t="str">
        <f t="shared" si="32"/>
        <v>Jerry Floyd</v>
      </c>
      <c r="AF658" t="s">
        <v>65</v>
      </c>
      <c r="AK658">
        <v>8413919080</v>
      </c>
      <c r="AN658">
        <v>169.55</v>
      </c>
      <c r="AO658">
        <v>154.13999999999999</v>
      </c>
      <c r="AP658">
        <v>38951</v>
      </c>
      <c r="AQ658">
        <v>161.47999999999999</v>
      </c>
      <c r="AR658">
        <v>146.80000000000001</v>
      </c>
    </row>
    <row r="659" spans="1:44">
      <c r="A659" t="s">
        <v>54</v>
      </c>
      <c r="B659">
        <v>303161</v>
      </c>
      <c r="C659">
        <v>303161</v>
      </c>
      <c r="D659" t="s">
        <v>64</v>
      </c>
      <c r="E659" t="s">
        <v>1910</v>
      </c>
      <c r="F659" s="1">
        <v>22.22</v>
      </c>
      <c r="H659" s="1">
        <v>19.32</v>
      </c>
      <c r="K659" t="s">
        <v>57</v>
      </c>
      <c r="L659">
        <v>1.34</v>
      </c>
      <c r="O659">
        <f t="shared" si="31"/>
        <v>19.32</v>
      </c>
      <c r="P659" t="s">
        <v>58</v>
      </c>
      <c r="Q659">
        <v>3</v>
      </c>
      <c r="R659" s="42">
        <v>38862</v>
      </c>
      <c r="S659">
        <v>1</v>
      </c>
      <c r="U659">
        <v>2.3650000000000002</v>
      </c>
      <c r="V659" t="str">
        <f t="shared" si="32"/>
        <v>Jerry Floyd</v>
      </c>
      <c r="X659" t="s">
        <v>1911</v>
      </c>
      <c r="Y659" t="s">
        <v>1912</v>
      </c>
      <c r="Z659">
        <v>3.5</v>
      </c>
      <c r="AA659" t="s">
        <v>459</v>
      </c>
      <c r="AB659">
        <v>4.0999999999999996</v>
      </c>
      <c r="AC659" t="s">
        <v>64</v>
      </c>
      <c r="AD659">
        <v>1500</v>
      </c>
      <c r="AE659">
        <v>6</v>
      </c>
      <c r="AF659" t="s">
        <v>65</v>
      </c>
      <c r="AK659">
        <v>8413919080</v>
      </c>
      <c r="AN659">
        <v>157.77000000000001</v>
      </c>
      <c r="AO659">
        <v>143.43</v>
      </c>
      <c r="AP659">
        <v>38951</v>
      </c>
      <c r="AQ659">
        <v>150.26</v>
      </c>
      <c r="AR659">
        <v>136.6</v>
      </c>
    </row>
    <row r="660" spans="1:44">
      <c r="A660" t="s">
        <v>54</v>
      </c>
      <c r="B660">
        <v>303436</v>
      </c>
      <c r="C660" t="s">
        <v>379</v>
      </c>
      <c r="D660" t="s">
        <v>69</v>
      </c>
      <c r="E660" t="s">
        <v>203</v>
      </c>
      <c r="F660" s="1">
        <v>3.11</v>
      </c>
      <c r="H660" s="1">
        <v>2.7</v>
      </c>
      <c r="K660" t="s">
        <v>57</v>
      </c>
      <c r="L660">
        <v>7.2999999999999995E-2</v>
      </c>
      <c r="O660">
        <f t="shared" si="31"/>
        <v>2.7</v>
      </c>
      <c r="P660" t="s">
        <v>58</v>
      </c>
      <c r="Q660">
        <v>3</v>
      </c>
      <c r="R660" s="42">
        <v>42676</v>
      </c>
      <c r="S660">
        <v>1</v>
      </c>
      <c r="U660">
        <v>0.436</v>
      </c>
      <c r="V660" t="str">
        <f t="shared" si="32"/>
        <v>Harmony Romo</v>
      </c>
      <c r="AD660">
        <v>300</v>
      </c>
      <c r="AE660">
        <v>77</v>
      </c>
      <c r="AF660" t="s">
        <v>65</v>
      </c>
      <c r="AK660">
        <v>8483903000</v>
      </c>
      <c r="AN660">
        <v>145.99</v>
      </c>
      <c r="AO660">
        <v>132.72</v>
      </c>
      <c r="AP660">
        <v>38951</v>
      </c>
      <c r="AQ660">
        <v>139.04</v>
      </c>
      <c r="AR660">
        <v>126.4</v>
      </c>
    </row>
    <row r="661" spans="1:44">
      <c r="A661" t="s">
        <v>54</v>
      </c>
      <c r="B661">
        <v>303473</v>
      </c>
      <c r="C661" t="s">
        <v>379</v>
      </c>
      <c r="D661" t="s">
        <v>64</v>
      </c>
      <c r="E661" t="s">
        <v>203</v>
      </c>
      <c r="F661" s="1">
        <v>2.63</v>
      </c>
      <c r="H661" s="1">
        <v>2.29</v>
      </c>
      <c r="K661" t="s">
        <v>57</v>
      </c>
      <c r="L661">
        <v>5.5E-2</v>
      </c>
      <c r="O661">
        <f t="shared" si="31"/>
        <v>2.29</v>
      </c>
      <c r="P661" t="s">
        <v>58</v>
      </c>
      <c r="Q661">
        <v>3</v>
      </c>
      <c r="R661" s="42">
        <v>38950</v>
      </c>
      <c r="S661">
        <v>1</v>
      </c>
      <c r="V661" t="str">
        <f t="shared" si="32"/>
        <v>Harmony Romo</v>
      </c>
      <c r="X661" t="s">
        <v>1913</v>
      </c>
      <c r="Y661" t="s">
        <v>341</v>
      </c>
      <c r="Z661">
        <v>1</v>
      </c>
      <c r="AA661" t="s">
        <v>1002</v>
      </c>
      <c r="AB661">
        <v>1</v>
      </c>
      <c r="AC661" t="s">
        <v>64</v>
      </c>
      <c r="AD661">
        <v>300</v>
      </c>
      <c r="AE661">
        <v>5</v>
      </c>
      <c r="AF661" t="s">
        <v>65</v>
      </c>
      <c r="AK661">
        <v>8483903000</v>
      </c>
      <c r="AN661">
        <v>134.21</v>
      </c>
      <c r="AO661">
        <v>122.01</v>
      </c>
      <c r="AP661">
        <v>38951</v>
      </c>
      <c r="AQ661">
        <v>127.82</v>
      </c>
      <c r="AR661">
        <v>116.2</v>
      </c>
    </row>
    <row r="662" spans="1:44">
      <c r="A662" t="s">
        <v>54</v>
      </c>
      <c r="B662">
        <v>304057</v>
      </c>
      <c r="C662">
        <v>304057</v>
      </c>
      <c r="D662" t="s">
        <v>64</v>
      </c>
      <c r="E662" t="s">
        <v>1914</v>
      </c>
      <c r="F662" s="1">
        <v>50.54</v>
      </c>
      <c r="H662" s="1">
        <v>43.95</v>
      </c>
      <c r="K662" t="s">
        <v>57</v>
      </c>
      <c r="L662">
        <v>3.77</v>
      </c>
      <c r="O662">
        <f t="shared" si="31"/>
        <v>43.95</v>
      </c>
      <c r="P662" t="s">
        <v>58</v>
      </c>
      <c r="Q662">
        <v>1</v>
      </c>
      <c r="R662" s="42">
        <v>42879</v>
      </c>
      <c r="S662">
        <v>1</v>
      </c>
      <c r="T662">
        <v>3.77</v>
      </c>
      <c r="U662">
        <v>6.625</v>
      </c>
      <c r="V662" t="str">
        <f t="shared" si="32"/>
        <v>Jerry Floyd</v>
      </c>
      <c r="X662" t="s">
        <v>1915</v>
      </c>
      <c r="Y662" t="s">
        <v>1916</v>
      </c>
      <c r="Z662">
        <v>3.5</v>
      </c>
      <c r="AA662" t="s">
        <v>1917</v>
      </c>
      <c r="AB662">
        <v>10</v>
      </c>
      <c r="AC662" t="s">
        <v>64</v>
      </c>
      <c r="AD662">
        <v>50</v>
      </c>
      <c r="AE662">
        <v>105</v>
      </c>
      <c r="AF662" t="s">
        <v>65</v>
      </c>
      <c r="AK662">
        <v>8413919080</v>
      </c>
      <c r="AN662">
        <v>17.579999999999998</v>
      </c>
      <c r="AO662">
        <v>15.87</v>
      </c>
      <c r="AQ662">
        <v>8.7899999999999991</v>
      </c>
      <c r="AR662">
        <v>7.08</v>
      </c>
    </row>
    <row r="663" spans="1:44">
      <c r="A663" t="s">
        <v>54</v>
      </c>
      <c r="B663">
        <v>304144</v>
      </c>
      <c r="C663">
        <v>304144</v>
      </c>
      <c r="D663" t="s">
        <v>121</v>
      </c>
      <c r="E663" t="s">
        <v>1918</v>
      </c>
      <c r="F663" s="1">
        <v>196.42</v>
      </c>
      <c r="H663" s="1">
        <v>170.8</v>
      </c>
      <c r="K663" t="s">
        <v>57</v>
      </c>
      <c r="L663">
        <v>15.16</v>
      </c>
      <c r="O663">
        <f t="shared" si="31"/>
        <v>170.8</v>
      </c>
      <c r="P663" t="s">
        <v>58</v>
      </c>
      <c r="Q663">
        <v>3</v>
      </c>
      <c r="R663" s="42">
        <v>42879</v>
      </c>
      <c r="S663">
        <v>1</v>
      </c>
      <c r="V663" t="str">
        <f t="shared" si="32"/>
        <v>Jerry Floyd</v>
      </c>
      <c r="AD663">
        <v>65</v>
      </c>
      <c r="AE663">
        <v>126</v>
      </c>
      <c r="AF663" t="s">
        <v>65</v>
      </c>
      <c r="AK663">
        <v>8413919080</v>
      </c>
      <c r="AN663">
        <v>11.44</v>
      </c>
      <c r="AO663">
        <v>10.37</v>
      </c>
      <c r="AQ663">
        <v>6.18</v>
      </c>
      <c r="AR663">
        <v>5.1100000000000003</v>
      </c>
    </row>
    <row r="664" spans="1:44">
      <c r="A664" t="s">
        <v>54</v>
      </c>
      <c r="B664">
        <v>304445</v>
      </c>
      <c r="C664">
        <v>304445</v>
      </c>
      <c r="D664" t="s">
        <v>64</v>
      </c>
      <c r="E664" t="s">
        <v>1919</v>
      </c>
      <c r="F664" s="1">
        <v>7.96</v>
      </c>
      <c r="H664" s="1">
        <v>6.92</v>
      </c>
      <c r="K664" t="s">
        <v>57</v>
      </c>
      <c r="L664">
        <v>0.45</v>
      </c>
      <c r="O664">
        <f t="shared" si="31"/>
        <v>6.92</v>
      </c>
      <c r="P664" t="s">
        <v>58</v>
      </c>
      <c r="Q664">
        <v>3</v>
      </c>
      <c r="R664" s="42">
        <v>42879</v>
      </c>
      <c r="S664">
        <v>1</v>
      </c>
      <c r="U664">
        <v>0.56000000000000005</v>
      </c>
      <c r="V664" t="s">
        <v>186</v>
      </c>
      <c r="X664" t="s">
        <v>1920</v>
      </c>
      <c r="Y664" t="s">
        <v>1921</v>
      </c>
      <c r="Z664">
        <v>1.5</v>
      </c>
      <c r="AA664" t="s">
        <v>313</v>
      </c>
      <c r="AB664">
        <v>1</v>
      </c>
      <c r="AC664" t="s">
        <v>64</v>
      </c>
      <c r="AD664">
        <v>200</v>
      </c>
      <c r="AE664">
        <v>5</v>
      </c>
      <c r="AF664" t="s">
        <v>65</v>
      </c>
      <c r="AK664">
        <v>8413919080</v>
      </c>
      <c r="AN664">
        <v>6.38</v>
      </c>
      <c r="AO664">
        <v>4.99</v>
      </c>
      <c r="AQ664">
        <v>6.08</v>
      </c>
      <c r="AR664">
        <v>4.75</v>
      </c>
    </row>
    <row r="665" spans="1:44">
      <c r="A665" t="s">
        <v>54</v>
      </c>
      <c r="B665">
        <v>304447</v>
      </c>
      <c r="C665">
        <v>304447</v>
      </c>
      <c r="D665" t="s">
        <v>64</v>
      </c>
      <c r="E665" t="s">
        <v>1922</v>
      </c>
      <c r="F665" s="1">
        <v>5.49</v>
      </c>
      <c r="H665" s="1">
        <v>4.7699999999999996</v>
      </c>
      <c r="K665" t="s">
        <v>57</v>
      </c>
      <c r="L665">
        <v>0.22</v>
      </c>
      <c r="P665" t="s">
        <v>58</v>
      </c>
      <c r="Q665">
        <v>3</v>
      </c>
      <c r="R665" s="42">
        <v>39814</v>
      </c>
      <c r="S665">
        <v>1</v>
      </c>
      <c r="V665" t="str">
        <f t="shared" ref="V665:V675" si="33">IF(LEFT(E665,3)="SLV","Harmony Romo", "Jerry Floyd")</f>
        <v>Jerry Floyd</v>
      </c>
      <c r="AF665" t="s">
        <v>65</v>
      </c>
      <c r="AK665">
        <v>8413919080</v>
      </c>
      <c r="AN665">
        <v>21.32</v>
      </c>
      <c r="AO665">
        <v>18.12</v>
      </c>
      <c r="AQ665">
        <v>15.42</v>
      </c>
      <c r="AR665">
        <v>12.22</v>
      </c>
    </row>
    <row r="666" spans="1:44">
      <c r="A666" t="s">
        <v>54</v>
      </c>
      <c r="B666">
        <v>304845</v>
      </c>
      <c r="C666">
        <v>304845</v>
      </c>
      <c r="D666" t="s">
        <v>64</v>
      </c>
      <c r="E666" t="s">
        <v>1923</v>
      </c>
      <c r="F666" s="1">
        <v>74.290000000000006</v>
      </c>
      <c r="H666" s="1">
        <v>64.599999999999994</v>
      </c>
      <c r="K666" t="s">
        <v>57</v>
      </c>
      <c r="L666">
        <v>4.4000000000000004</v>
      </c>
      <c r="O666">
        <f t="shared" ref="O666:O679" si="34">IF(L666&lt;0,ROUND(I666+3.46*ABS(L666),2),H666)</f>
        <v>64.599999999999994</v>
      </c>
      <c r="P666" t="s">
        <v>58</v>
      </c>
      <c r="Q666">
        <v>3</v>
      </c>
      <c r="R666" s="42">
        <v>42676</v>
      </c>
      <c r="S666">
        <v>1</v>
      </c>
      <c r="T666" t="s">
        <v>1924</v>
      </c>
      <c r="V666" t="str">
        <f t="shared" si="33"/>
        <v>Jerry Floyd</v>
      </c>
      <c r="X666" t="s">
        <v>1925</v>
      </c>
      <c r="Y666" t="s">
        <v>1926</v>
      </c>
      <c r="AD666">
        <v>10</v>
      </c>
      <c r="AE666">
        <v>6</v>
      </c>
      <c r="AF666" t="s">
        <v>65</v>
      </c>
      <c r="AK666">
        <v>8413919080</v>
      </c>
      <c r="AN666">
        <v>18.45</v>
      </c>
      <c r="AO666">
        <v>15.96</v>
      </c>
      <c r="AQ666">
        <v>12.55</v>
      </c>
      <c r="AR666">
        <v>10.06</v>
      </c>
    </row>
    <row r="667" spans="1:44">
      <c r="A667" t="s">
        <v>54</v>
      </c>
      <c r="B667" t="s">
        <v>1927</v>
      </c>
      <c r="C667" t="s">
        <v>1927</v>
      </c>
      <c r="D667" t="s">
        <v>110</v>
      </c>
      <c r="E667" t="s">
        <v>1928</v>
      </c>
      <c r="F667" s="1">
        <v>64.8</v>
      </c>
      <c r="H667" s="1">
        <v>56.35</v>
      </c>
      <c r="K667" t="s">
        <v>57</v>
      </c>
      <c r="L667">
        <v>6.1</v>
      </c>
      <c r="O667">
        <f t="shared" si="34"/>
        <v>56.35</v>
      </c>
      <c r="P667" t="s">
        <v>58</v>
      </c>
      <c r="Q667">
        <v>3</v>
      </c>
      <c r="R667" s="42">
        <v>42879</v>
      </c>
      <c r="S667">
        <v>1</v>
      </c>
      <c r="U667">
        <v>5.2</v>
      </c>
      <c r="V667" t="str">
        <f t="shared" si="33"/>
        <v>Jerry Floyd</v>
      </c>
      <c r="X667" t="s">
        <v>1929</v>
      </c>
      <c r="Y667" t="s">
        <v>1930</v>
      </c>
      <c r="Z667">
        <v>20</v>
      </c>
      <c r="AA667" t="s">
        <v>1931</v>
      </c>
      <c r="AB667">
        <v>53.46</v>
      </c>
      <c r="AC667" t="s">
        <v>69</v>
      </c>
      <c r="AD667">
        <v>25</v>
      </c>
      <c r="AE667">
        <v>7</v>
      </c>
      <c r="AF667" t="s">
        <v>65</v>
      </c>
      <c r="AK667">
        <v>8413919080</v>
      </c>
      <c r="AN667">
        <v>10.98</v>
      </c>
      <c r="AO667">
        <v>9.48</v>
      </c>
      <c r="AQ667">
        <v>8.5399999999999991</v>
      </c>
      <c r="AR667">
        <v>7.04</v>
      </c>
    </row>
    <row r="668" spans="1:44">
      <c r="A668" t="s">
        <v>54</v>
      </c>
      <c r="B668" t="s">
        <v>1932</v>
      </c>
      <c r="C668" t="s">
        <v>1932</v>
      </c>
      <c r="D668" t="s">
        <v>69</v>
      </c>
      <c r="E668" t="s">
        <v>1933</v>
      </c>
      <c r="F668" s="1">
        <v>67.92</v>
      </c>
      <c r="H668" s="1">
        <v>59.06</v>
      </c>
      <c r="K668" t="s">
        <v>57</v>
      </c>
      <c r="L668">
        <v>6.1</v>
      </c>
      <c r="O668">
        <f t="shared" si="34"/>
        <v>59.06</v>
      </c>
      <c r="P668" t="s">
        <v>58</v>
      </c>
      <c r="Q668">
        <v>3</v>
      </c>
      <c r="R668" s="42">
        <v>41003</v>
      </c>
      <c r="S668">
        <v>1</v>
      </c>
      <c r="U668">
        <v>5.2</v>
      </c>
      <c r="V668" t="str">
        <f t="shared" si="33"/>
        <v>Jerry Floyd</v>
      </c>
      <c r="X668" t="s">
        <v>1929</v>
      </c>
      <c r="Y668" t="s">
        <v>1930</v>
      </c>
      <c r="Z668">
        <v>20</v>
      </c>
      <c r="AA668" t="s">
        <v>1931</v>
      </c>
      <c r="AB668">
        <v>53.46</v>
      </c>
      <c r="AC668" t="s">
        <v>69</v>
      </c>
      <c r="AD668">
        <v>25</v>
      </c>
      <c r="AE668">
        <v>7</v>
      </c>
      <c r="AF668" t="s">
        <v>65</v>
      </c>
      <c r="AK668">
        <v>8413919080</v>
      </c>
      <c r="AN668">
        <v>10.98</v>
      </c>
      <c r="AO668">
        <v>9.48</v>
      </c>
      <c r="AQ668">
        <v>8.5399999999999991</v>
      </c>
      <c r="AR668">
        <v>7.04</v>
      </c>
    </row>
    <row r="669" spans="1:44">
      <c r="A669" t="s">
        <v>54</v>
      </c>
      <c r="B669" t="s">
        <v>1934</v>
      </c>
      <c r="C669" t="s">
        <v>1934</v>
      </c>
      <c r="D669" t="s">
        <v>1304</v>
      </c>
      <c r="E669" t="s">
        <v>1935</v>
      </c>
      <c r="F669" s="1">
        <v>213.84</v>
      </c>
      <c r="H669" s="1">
        <v>185.95</v>
      </c>
      <c r="K669" t="s">
        <v>57</v>
      </c>
      <c r="L669">
        <v>26</v>
      </c>
      <c r="O669">
        <f t="shared" si="34"/>
        <v>185.95</v>
      </c>
      <c r="P669" t="s">
        <v>58</v>
      </c>
      <c r="Q669">
        <v>3</v>
      </c>
      <c r="R669" s="42">
        <v>42676</v>
      </c>
      <c r="S669">
        <v>1</v>
      </c>
      <c r="U669">
        <v>19</v>
      </c>
      <c r="V669" t="str">
        <f t="shared" si="33"/>
        <v>Jerry Floyd</v>
      </c>
      <c r="X669" t="s">
        <v>1936</v>
      </c>
      <c r="Y669" t="s">
        <v>1937</v>
      </c>
      <c r="Z669">
        <v>30</v>
      </c>
      <c r="AA669" t="s">
        <v>1938</v>
      </c>
      <c r="AB669">
        <v>53.46</v>
      </c>
      <c r="AC669" t="s">
        <v>121</v>
      </c>
      <c r="AD669">
        <v>25</v>
      </c>
      <c r="AE669">
        <v>7</v>
      </c>
      <c r="AF669" t="s">
        <v>65</v>
      </c>
      <c r="AK669">
        <v>8413919080</v>
      </c>
      <c r="AN669">
        <v>23.81</v>
      </c>
      <c r="AO669">
        <v>20.57</v>
      </c>
      <c r="AQ669">
        <v>18.38</v>
      </c>
      <c r="AR669">
        <v>15.14</v>
      </c>
    </row>
    <row r="670" spans="1:44">
      <c r="A670" t="s">
        <v>54</v>
      </c>
      <c r="B670">
        <v>305258</v>
      </c>
      <c r="C670">
        <v>305258</v>
      </c>
      <c r="D670" t="s">
        <v>64</v>
      </c>
      <c r="E670" t="s">
        <v>1939</v>
      </c>
      <c r="F670" s="1">
        <v>6.38</v>
      </c>
      <c r="H670" s="1">
        <v>5.55</v>
      </c>
      <c r="K670" t="s">
        <v>57</v>
      </c>
      <c r="L670">
        <v>0.115</v>
      </c>
      <c r="O670">
        <f t="shared" si="34"/>
        <v>5.55</v>
      </c>
      <c r="P670" t="s">
        <v>58</v>
      </c>
      <c r="Q670">
        <v>3</v>
      </c>
      <c r="R670" s="42">
        <v>39210</v>
      </c>
      <c r="S670">
        <v>1</v>
      </c>
      <c r="U670">
        <v>0.46500000000000002</v>
      </c>
      <c r="V670" t="str">
        <f t="shared" si="33"/>
        <v>Jerry Floyd</v>
      </c>
      <c r="X670" t="s">
        <v>1940</v>
      </c>
      <c r="Y670" t="s">
        <v>1941</v>
      </c>
      <c r="Z670">
        <v>2.5</v>
      </c>
      <c r="AA670" t="s">
        <v>250</v>
      </c>
      <c r="AB670">
        <v>1</v>
      </c>
      <c r="AC670" t="s">
        <v>64</v>
      </c>
      <c r="AD670">
        <v>50</v>
      </c>
      <c r="AE670">
        <v>5</v>
      </c>
      <c r="AF670" t="s">
        <v>65</v>
      </c>
      <c r="AK670">
        <v>8413919080</v>
      </c>
      <c r="AN670">
        <v>36.44</v>
      </c>
      <c r="AO670">
        <v>32.15</v>
      </c>
      <c r="AQ670">
        <v>22.98</v>
      </c>
      <c r="AR670">
        <v>18.690000000000001</v>
      </c>
    </row>
    <row r="671" spans="1:44">
      <c r="A671" t="s">
        <v>54</v>
      </c>
      <c r="B671">
        <v>305260</v>
      </c>
      <c r="C671">
        <v>305260</v>
      </c>
      <c r="D671" t="s">
        <v>64</v>
      </c>
      <c r="E671" t="s">
        <v>1942</v>
      </c>
      <c r="F671" s="1">
        <v>5.36</v>
      </c>
      <c r="H671" s="1">
        <v>4.66</v>
      </c>
      <c r="K671" t="s">
        <v>57</v>
      </c>
      <c r="L671">
        <v>0.25</v>
      </c>
      <c r="O671">
        <f t="shared" si="34"/>
        <v>4.66</v>
      </c>
      <c r="P671" t="s">
        <v>58</v>
      </c>
      <c r="Q671">
        <v>3</v>
      </c>
      <c r="R671" s="42">
        <v>39210</v>
      </c>
      <c r="S671">
        <v>1</v>
      </c>
      <c r="U671">
        <v>0.25</v>
      </c>
      <c r="V671" t="str">
        <f t="shared" si="33"/>
        <v>Jerry Floyd</v>
      </c>
      <c r="X671" t="s">
        <v>1943</v>
      </c>
      <c r="Y671" t="s">
        <v>1944</v>
      </c>
      <c r="Z671">
        <v>1.2</v>
      </c>
      <c r="AA671" t="s">
        <v>1945</v>
      </c>
      <c r="AB671">
        <v>1</v>
      </c>
      <c r="AC671" t="s">
        <v>64</v>
      </c>
      <c r="AD671">
        <v>500</v>
      </c>
      <c r="AE671">
        <v>6</v>
      </c>
      <c r="AF671" t="s">
        <v>65</v>
      </c>
      <c r="AK671">
        <v>8413919080</v>
      </c>
      <c r="AN671">
        <v>18.02</v>
      </c>
      <c r="AO671">
        <v>15.53</v>
      </c>
      <c r="AQ671">
        <v>12.55</v>
      </c>
      <c r="AR671">
        <v>10.06</v>
      </c>
    </row>
    <row r="672" spans="1:44">
      <c r="A672" t="s">
        <v>54</v>
      </c>
      <c r="B672">
        <v>305264</v>
      </c>
      <c r="C672">
        <v>305264</v>
      </c>
      <c r="D672" t="s">
        <v>64</v>
      </c>
      <c r="E672" t="s">
        <v>1946</v>
      </c>
      <c r="F672" s="1">
        <v>12.27</v>
      </c>
      <c r="H672" s="1">
        <v>10.67</v>
      </c>
      <c r="K672" t="s">
        <v>57</v>
      </c>
      <c r="L672">
        <v>2.0499999999999998</v>
      </c>
      <c r="O672">
        <f t="shared" si="34"/>
        <v>10.67</v>
      </c>
      <c r="P672" t="s">
        <v>58</v>
      </c>
      <c r="Q672">
        <v>3</v>
      </c>
      <c r="R672" s="42">
        <v>42676</v>
      </c>
      <c r="S672">
        <v>1</v>
      </c>
      <c r="U672">
        <v>2.0499999999999998</v>
      </c>
      <c r="V672" t="str">
        <f t="shared" si="33"/>
        <v>Jerry Floyd</v>
      </c>
      <c r="X672" t="s">
        <v>1947</v>
      </c>
      <c r="Y672" t="s">
        <v>1948</v>
      </c>
      <c r="Z672">
        <v>1.2</v>
      </c>
      <c r="AA672" t="s">
        <v>63</v>
      </c>
      <c r="AB672">
        <v>1</v>
      </c>
      <c r="AC672" t="s">
        <v>64</v>
      </c>
      <c r="AD672">
        <v>500</v>
      </c>
      <c r="AE672">
        <v>6</v>
      </c>
      <c r="AF672" t="s">
        <v>65</v>
      </c>
      <c r="AK672">
        <v>8413919080</v>
      </c>
      <c r="AN672">
        <v>18.45</v>
      </c>
      <c r="AO672">
        <v>15.96</v>
      </c>
      <c r="AQ672">
        <v>12.55</v>
      </c>
      <c r="AR672">
        <v>10.06</v>
      </c>
    </row>
    <row r="673" spans="1:44">
      <c r="A673" t="s">
        <v>54</v>
      </c>
      <c r="B673">
        <v>305266</v>
      </c>
      <c r="C673">
        <v>305266</v>
      </c>
      <c r="D673" t="s">
        <v>64</v>
      </c>
      <c r="E673" t="s">
        <v>1949</v>
      </c>
      <c r="F673" s="1">
        <v>9.07</v>
      </c>
      <c r="H673" s="1">
        <v>7.89</v>
      </c>
      <c r="K673" t="s">
        <v>57</v>
      </c>
      <c r="L673">
        <v>0.4</v>
      </c>
      <c r="O673">
        <f t="shared" si="34"/>
        <v>7.89</v>
      </c>
      <c r="P673" t="s">
        <v>58</v>
      </c>
      <c r="Q673">
        <v>3</v>
      </c>
      <c r="R673" s="42">
        <v>39210</v>
      </c>
      <c r="S673">
        <v>1</v>
      </c>
      <c r="U673">
        <v>0.77300000000000002</v>
      </c>
      <c r="V673" t="str">
        <f t="shared" si="33"/>
        <v>Jerry Floyd</v>
      </c>
      <c r="X673" t="s">
        <v>1950</v>
      </c>
      <c r="Y673" t="s">
        <v>1951</v>
      </c>
      <c r="Z673">
        <v>2.5</v>
      </c>
      <c r="AA673" t="s">
        <v>347</v>
      </c>
      <c r="AB673">
        <v>1</v>
      </c>
      <c r="AC673" t="s">
        <v>64</v>
      </c>
      <c r="AD673">
        <v>50</v>
      </c>
      <c r="AE673">
        <v>5</v>
      </c>
      <c r="AF673" t="s">
        <v>65</v>
      </c>
      <c r="AK673">
        <v>8413919080</v>
      </c>
      <c r="AN673">
        <v>9.89</v>
      </c>
      <c r="AO673">
        <v>8.32</v>
      </c>
      <c r="AQ673">
        <v>8.61</v>
      </c>
      <c r="AR673">
        <v>7.04</v>
      </c>
    </row>
    <row r="674" spans="1:44">
      <c r="A674" t="s">
        <v>54</v>
      </c>
      <c r="B674">
        <v>305272</v>
      </c>
      <c r="C674">
        <v>305272</v>
      </c>
      <c r="D674" t="s">
        <v>64</v>
      </c>
      <c r="E674" t="s">
        <v>1952</v>
      </c>
      <c r="F674" s="1">
        <v>16.28</v>
      </c>
      <c r="H674" s="1">
        <v>14.16</v>
      </c>
      <c r="K674" t="s">
        <v>57</v>
      </c>
      <c r="L674">
        <v>1.51</v>
      </c>
      <c r="O674">
        <f t="shared" si="34"/>
        <v>14.16</v>
      </c>
      <c r="P674" t="s">
        <v>58</v>
      </c>
      <c r="Q674">
        <v>3</v>
      </c>
      <c r="R674" s="42">
        <v>42676</v>
      </c>
      <c r="S674">
        <v>1</v>
      </c>
      <c r="U674">
        <v>1.51</v>
      </c>
      <c r="V674" t="str">
        <f t="shared" si="33"/>
        <v>Jerry Floyd</v>
      </c>
      <c r="X674" t="s">
        <v>1953</v>
      </c>
      <c r="Y674" t="s">
        <v>1954</v>
      </c>
      <c r="Z674">
        <v>1</v>
      </c>
      <c r="AA674" t="s">
        <v>136</v>
      </c>
      <c r="AB674">
        <v>2</v>
      </c>
      <c r="AC674" t="s">
        <v>64</v>
      </c>
      <c r="AD674">
        <v>500</v>
      </c>
      <c r="AE674">
        <v>6</v>
      </c>
      <c r="AF674" t="s">
        <v>65</v>
      </c>
      <c r="AK674">
        <v>8413919080</v>
      </c>
      <c r="AN674">
        <v>20.350000000000001</v>
      </c>
      <c r="AO674">
        <v>18.399999999999999</v>
      </c>
      <c r="AQ674">
        <v>9.42</v>
      </c>
      <c r="AR674">
        <v>7.47</v>
      </c>
    </row>
    <row r="675" spans="1:44">
      <c r="A675" t="s">
        <v>54</v>
      </c>
      <c r="B675">
        <v>305286</v>
      </c>
      <c r="C675">
        <v>305286</v>
      </c>
      <c r="D675" t="s">
        <v>64</v>
      </c>
      <c r="E675" t="s">
        <v>1955</v>
      </c>
      <c r="F675" s="1">
        <v>18.3</v>
      </c>
      <c r="H675" s="1">
        <v>15.91</v>
      </c>
      <c r="K675" t="s">
        <v>57</v>
      </c>
      <c r="L675">
        <v>1.3149999999999999</v>
      </c>
      <c r="O675">
        <f t="shared" si="34"/>
        <v>15.91</v>
      </c>
      <c r="P675" t="s">
        <v>58</v>
      </c>
      <c r="Q675">
        <v>3</v>
      </c>
      <c r="R675" s="42">
        <v>39210</v>
      </c>
      <c r="S675">
        <v>1</v>
      </c>
      <c r="U675">
        <v>1.51</v>
      </c>
      <c r="V675" t="str">
        <f t="shared" si="33"/>
        <v>Jerry Floyd</v>
      </c>
      <c r="X675" t="s">
        <v>1956</v>
      </c>
      <c r="Y675" t="s">
        <v>1957</v>
      </c>
      <c r="Z675">
        <v>1.5</v>
      </c>
      <c r="AA675" t="s">
        <v>590</v>
      </c>
      <c r="AB675">
        <v>2</v>
      </c>
      <c r="AC675" t="s">
        <v>64</v>
      </c>
      <c r="AD675">
        <v>500</v>
      </c>
      <c r="AE675">
        <v>6</v>
      </c>
      <c r="AF675" t="s">
        <v>65</v>
      </c>
      <c r="AK675">
        <v>8413919080</v>
      </c>
      <c r="AN675">
        <v>19.04</v>
      </c>
      <c r="AO675">
        <v>15.69</v>
      </c>
      <c r="AQ675">
        <v>18.13</v>
      </c>
      <c r="AR675">
        <v>14.94</v>
      </c>
    </row>
    <row r="676" spans="1:44">
      <c r="A676" t="s">
        <v>54</v>
      </c>
      <c r="B676">
        <v>308280</v>
      </c>
      <c r="C676">
        <v>308280</v>
      </c>
      <c r="D676">
        <v>1</v>
      </c>
      <c r="E676" t="s">
        <v>1958</v>
      </c>
      <c r="F676" s="1">
        <v>51.83</v>
      </c>
      <c r="H676" s="1">
        <v>45.07</v>
      </c>
      <c r="K676" t="s">
        <v>57</v>
      </c>
      <c r="L676">
        <v>3.4</v>
      </c>
      <c r="O676">
        <f t="shared" si="34"/>
        <v>45.07</v>
      </c>
      <c r="P676" t="s">
        <v>58</v>
      </c>
      <c r="Q676">
        <v>3</v>
      </c>
      <c r="R676" s="42">
        <v>42676</v>
      </c>
      <c r="S676">
        <v>1</v>
      </c>
      <c r="T676" t="s">
        <v>1959</v>
      </c>
      <c r="V676" t="s">
        <v>1227</v>
      </c>
      <c r="X676" t="s">
        <v>1960</v>
      </c>
      <c r="Y676" t="s">
        <v>1961</v>
      </c>
      <c r="AD676">
        <v>75</v>
      </c>
      <c r="AE676">
        <v>8</v>
      </c>
      <c r="AF676" t="s">
        <v>65</v>
      </c>
      <c r="AK676">
        <v>8413919080</v>
      </c>
      <c r="AN676">
        <v>19.16</v>
      </c>
      <c r="AO676">
        <v>15.79</v>
      </c>
      <c r="AQ676">
        <v>18.25</v>
      </c>
      <c r="AR676">
        <v>15.04</v>
      </c>
    </row>
    <row r="677" spans="1:44">
      <c r="A677" t="s">
        <v>54</v>
      </c>
      <c r="B677">
        <v>308283</v>
      </c>
      <c r="C677">
        <v>308283</v>
      </c>
      <c r="D677">
        <v>1</v>
      </c>
      <c r="E677" t="s">
        <v>1962</v>
      </c>
      <c r="F677" s="1">
        <v>201.85</v>
      </c>
      <c r="H677" s="1">
        <v>175.52</v>
      </c>
      <c r="K677" t="s">
        <v>57</v>
      </c>
      <c r="L677">
        <v>16.5</v>
      </c>
      <c r="O677">
        <f t="shared" si="34"/>
        <v>175.52</v>
      </c>
      <c r="P677" t="s">
        <v>58</v>
      </c>
      <c r="Q677">
        <v>3</v>
      </c>
      <c r="R677" s="42">
        <v>42676</v>
      </c>
      <c r="S677">
        <v>1</v>
      </c>
      <c r="V677" t="s">
        <v>1227</v>
      </c>
      <c r="X677" t="s">
        <v>1963</v>
      </c>
      <c r="Y677" t="s">
        <v>1964</v>
      </c>
      <c r="AD677">
        <v>75</v>
      </c>
      <c r="AE677">
        <v>8</v>
      </c>
      <c r="AF677" t="s">
        <v>65</v>
      </c>
      <c r="AK677">
        <v>8413919080</v>
      </c>
      <c r="AN677">
        <v>21.2</v>
      </c>
      <c r="AO677">
        <v>18.100000000000001</v>
      </c>
      <c r="AP677">
        <v>38442</v>
      </c>
      <c r="AQ677">
        <v>15.49</v>
      </c>
      <c r="AR677">
        <v>12.39</v>
      </c>
    </row>
    <row r="678" spans="1:44">
      <c r="A678" t="s">
        <v>54</v>
      </c>
      <c r="B678">
        <v>308285</v>
      </c>
      <c r="C678">
        <v>308285</v>
      </c>
      <c r="D678">
        <v>1</v>
      </c>
      <c r="E678" t="s">
        <v>1965</v>
      </c>
      <c r="F678" s="1">
        <v>51.45</v>
      </c>
      <c r="H678" s="1">
        <v>44.74</v>
      </c>
      <c r="K678" t="s">
        <v>57</v>
      </c>
      <c r="L678">
        <v>3.83</v>
      </c>
      <c r="O678">
        <f t="shared" si="34"/>
        <v>44.74</v>
      </c>
      <c r="P678" t="s">
        <v>58</v>
      </c>
      <c r="Q678">
        <v>3</v>
      </c>
      <c r="R678" s="42">
        <v>42676</v>
      </c>
      <c r="S678">
        <v>1</v>
      </c>
      <c r="V678" t="s">
        <v>1227</v>
      </c>
      <c r="X678" t="s">
        <v>1966</v>
      </c>
      <c r="Y678" t="s">
        <v>1967</v>
      </c>
      <c r="AD678">
        <v>10</v>
      </c>
      <c r="AE678">
        <v>6</v>
      </c>
      <c r="AF678" t="s">
        <v>65</v>
      </c>
      <c r="AK678">
        <v>8413919080</v>
      </c>
      <c r="AN678">
        <v>17.61</v>
      </c>
      <c r="AO678">
        <v>14.68</v>
      </c>
      <c r="AQ678">
        <v>16.77</v>
      </c>
      <c r="AR678">
        <v>13.98</v>
      </c>
    </row>
    <row r="679" spans="1:44">
      <c r="A679" t="s">
        <v>54</v>
      </c>
      <c r="B679">
        <v>308287</v>
      </c>
      <c r="C679">
        <v>308287</v>
      </c>
      <c r="D679">
        <v>1</v>
      </c>
      <c r="E679" t="s">
        <v>203</v>
      </c>
      <c r="F679" s="1">
        <v>6.93</v>
      </c>
      <c r="H679" s="1">
        <v>6.03</v>
      </c>
      <c r="K679" t="s">
        <v>57</v>
      </c>
      <c r="L679">
        <v>0.38</v>
      </c>
      <c r="O679">
        <f t="shared" si="34"/>
        <v>6.03</v>
      </c>
      <c r="P679" t="s">
        <v>58</v>
      </c>
      <c r="Q679">
        <v>3</v>
      </c>
      <c r="R679" s="42">
        <v>42676</v>
      </c>
      <c r="S679">
        <v>1</v>
      </c>
      <c r="V679" t="s">
        <v>1227</v>
      </c>
      <c r="X679" t="s">
        <v>1968</v>
      </c>
      <c r="Y679" t="s">
        <v>341</v>
      </c>
      <c r="AD679">
        <v>100</v>
      </c>
      <c r="AE679">
        <v>5</v>
      </c>
      <c r="AF679" t="s">
        <v>65</v>
      </c>
      <c r="AK679">
        <v>8483903000</v>
      </c>
      <c r="AN679">
        <v>15.17</v>
      </c>
      <c r="AO679">
        <v>12.41</v>
      </c>
      <c r="AQ679">
        <v>14.45</v>
      </c>
      <c r="AR679">
        <v>11.82</v>
      </c>
    </row>
    <row r="680" spans="1:44">
      <c r="A680" t="s">
        <v>54</v>
      </c>
      <c r="B680">
        <v>308693</v>
      </c>
      <c r="C680">
        <v>308693</v>
      </c>
      <c r="D680" t="s">
        <v>64</v>
      </c>
      <c r="E680" t="s">
        <v>1969</v>
      </c>
      <c r="F680" s="1">
        <v>142.09</v>
      </c>
      <c r="H680" s="1">
        <v>123.56</v>
      </c>
      <c r="K680" t="s">
        <v>57</v>
      </c>
      <c r="L680">
        <v>10.52</v>
      </c>
      <c r="P680" t="s">
        <v>58</v>
      </c>
      <c r="Q680">
        <v>3</v>
      </c>
      <c r="R680" s="42">
        <v>42676</v>
      </c>
      <c r="S680">
        <v>1</v>
      </c>
      <c r="V680" t="str">
        <f>IF(LEFT(E680,3)="SLV","Harmony Romo", "Jerry Floyd")</f>
        <v>Jerry Floyd</v>
      </c>
      <c r="X680" t="s">
        <v>1970</v>
      </c>
      <c r="Y680" t="s">
        <v>1971</v>
      </c>
      <c r="AD680">
        <v>10</v>
      </c>
      <c r="AE680">
        <v>6</v>
      </c>
      <c r="AF680" t="s">
        <v>65</v>
      </c>
      <c r="AK680">
        <v>8413919080</v>
      </c>
      <c r="AN680">
        <v>5.43</v>
      </c>
      <c r="AO680">
        <v>4.41</v>
      </c>
      <c r="AQ680">
        <v>5.17</v>
      </c>
      <c r="AR680">
        <v>4.2</v>
      </c>
    </row>
    <row r="681" spans="1:44">
      <c r="A681" t="s">
        <v>54</v>
      </c>
      <c r="B681">
        <v>309171</v>
      </c>
      <c r="C681">
        <v>309171</v>
      </c>
      <c r="D681" t="s">
        <v>64</v>
      </c>
      <c r="E681" t="s">
        <v>1972</v>
      </c>
      <c r="F681" s="1">
        <v>9</v>
      </c>
      <c r="H681" s="1">
        <v>7.83</v>
      </c>
      <c r="K681" t="s">
        <v>57</v>
      </c>
      <c r="L681">
        <v>0.34</v>
      </c>
      <c r="P681" t="s">
        <v>58</v>
      </c>
      <c r="Q681">
        <v>3</v>
      </c>
      <c r="R681" s="42">
        <v>42676</v>
      </c>
      <c r="S681">
        <v>1</v>
      </c>
      <c r="T681" t="s">
        <v>1973</v>
      </c>
      <c r="V681" t="s">
        <v>60</v>
      </c>
      <c r="AF681" t="s">
        <v>65</v>
      </c>
      <c r="AK681">
        <v>8413919080</v>
      </c>
      <c r="AN681">
        <v>4.53</v>
      </c>
      <c r="AO681">
        <v>3.73</v>
      </c>
      <c r="AQ681">
        <v>4.3099999999999996</v>
      </c>
      <c r="AR681">
        <v>3.55</v>
      </c>
    </row>
    <row r="682" spans="1:44">
      <c r="A682" t="s">
        <v>54</v>
      </c>
      <c r="B682">
        <v>309175</v>
      </c>
      <c r="C682">
        <v>309175</v>
      </c>
      <c r="D682" t="s">
        <v>64</v>
      </c>
      <c r="E682" t="s">
        <v>1974</v>
      </c>
      <c r="F682" s="1">
        <v>9.9499999999999993</v>
      </c>
      <c r="H682" s="1">
        <v>8.65</v>
      </c>
      <c r="K682" t="s">
        <v>57</v>
      </c>
      <c r="L682">
        <v>0.45</v>
      </c>
      <c r="P682" t="s">
        <v>58</v>
      </c>
      <c r="Q682">
        <v>3</v>
      </c>
      <c r="R682" s="42">
        <v>42676</v>
      </c>
      <c r="S682">
        <v>1</v>
      </c>
      <c r="T682" t="s">
        <v>1975</v>
      </c>
      <c r="V682" t="s">
        <v>60</v>
      </c>
      <c r="AF682" t="s">
        <v>65</v>
      </c>
      <c r="AK682">
        <v>8413919080</v>
      </c>
      <c r="AN682">
        <v>7.28</v>
      </c>
      <c r="AO682">
        <v>5.36</v>
      </c>
      <c r="AQ682">
        <v>6.93</v>
      </c>
      <c r="AR682">
        <v>5.0999999999999996</v>
      </c>
    </row>
    <row r="683" spans="1:44">
      <c r="A683" t="s">
        <v>54</v>
      </c>
      <c r="B683">
        <v>309221</v>
      </c>
      <c r="C683">
        <v>309221</v>
      </c>
      <c r="D683" t="s">
        <v>64</v>
      </c>
      <c r="E683" t="s">
        <v>1976</v>
      </c>
      <c r="F683" s="1">
        <v>9.8000000000000007</v>
      </c>
      <c r="H683" s="1">
        <v>8.52</v>
      </c>
      <c r="K683" t="s">
        <v>57</v>
      </c>
      <c r="L683">
        <v>0.86</v>
      </c>
      <c r="P683" t="s">
        <v>58</v>
      </c>
      <c r="Q683">
        <v>3</v>
      </c>
      <c r="R683" s="42">
        <v>42676</v>
      </c>
      <c r="S683">
        <v>1</v>
      </c>
      <c r="T683" t="s">
        <v>1977</v>
      </c>
      <c r="V683" t="s">
        <v>60</v>
      </c>
      <c r="AF683" t="s">
        <v>65</v>
      </c>
      <c r="AK683">
        <v>8413919080</v>
      </c>
      <c r="AN683">
        <v>30.1</v>
      </c>
      <c r="AO683">
        <v>24.68</v>
      </c>
      <c r="AQ683">
        <v>28.67</v>
      </c>
      <c r="AR683">
        <v>23.5</v>
      </c>
    </row>
    <row r="684" spans="1:44">
      <c r="A684" t="s">
        <v>54</v>
      </c>
      <c r="B684">
        <v>309225</v>
      </c>
      <c r="C684">
        <v>309225</v>
      </c>
      <c r="D684" t="s">
        <v>64</v>
      </c>
      <c r="E684" t="s">
        <v>1978</v>
      </c>
      <c r="F684" s="1">
        <v>15.38</v>
      </c>
      <c r="H684" s="1">
        <v>13.37</v>
      </c>
      <c r="K684" t="s">
        <v>57</v>
      </c>
      <c r="L684">
        <v>1.06</v>
      </c>
      <c r="P684" t="s">
        <v>58</v>
      </c>
      <c r="Q684">
        <v>3</v>
      </c>
      <c r="R684" s="42">
        <v>42676</v>
      </c>
      <c r="S684">
        <v>1</v>
      </c>
      <c r="T684" t="s">
        <v>1979</v>
      </c>
      <c r="U684">
        <v>1.29</v>
      </c>
      <c r="V684" t="s">
        <v>60</v>
      </c>
      <c r="AF684" t="s">
        <v>65</v>
      </c>
      <c r="AK684">
        <v>8413919080</v>
      </c>
      <c r="AN684">
        <v>8.19</v>
      </c>
      <c r="AO684">
        <v>6.27</v>
      </c>
      <c r="AQ684">
        <v>7.8</v>
      </c>
      <c r="AR684">
        <v>5.97</v>
      </c>
    </row>
    <row r="685" spans="1:44">
      <c r="A685" t="s">
        <v>54</v>
      </c>
      <c r="B685">
        <v>309233</v>
      </c>
      <c r="C685">
        <v>309233</v>
      </c>
      <c r="D685" t="s">
        <v>64</v>
      </c>
      <c r="E685" t="s">
        <v>1980</v>
      </c>
      <c r="F685" s="1">
        <v>16.48</v>
      </c>
      <c r="H685" s="1">
        <v>14.33</v>
      </c>
      <c r="K685" t="s">
        <v>57</v>
      </c>
      <c r="L685">
        <v>2.02</v>
      </c>
      <c r="P685" t="s">
        <v>58</v>
      </c>
      <c r="Q685">
        <v>3</v>
      </c>
      <c r="R685" s="42">
        <v>42676</v>
      </c>
      <c r="S685">
        <v>1</v>
      </c>
      <c r="V685" t="s">
        <v>60</v>
      </c>
      <c r="AF685" t="s">
        <v>65</v>
      </c>
      <c r="AK685">
        <v>8413919080</v>
      </c>
      <c r="AN685">
        <v>10.24</v>
      </c>
      <c r="AO685">
        <v>8.43</v>
      </c>
      <c r="AQ685">
        <v>9.75</v>
      </c>
      <c r="AR685">
        <v>8.0299999999999994</v>
      </c>
    </row>
    <row r="686" spans="1:44">
      <c r="A686" t="s">
        <v>54</v>
      </c>
      <c r="B686">
        <v>309360</v>
      </c>
      <c r="C686">
        <v>309360</v>
      </c>
      <c r="D686" t="s">
        <v>64</v>
      </c>
      <c r="E686" t="s">
        <v>1981</v>
      </c>
      <c r="F686" s="1">
        <v>46.61</v>
      </c>
      <c r="H686" s="1">
        <v>40.53</v>
      </c>
      <c r="K686" t="s">
        <v>57</v>
      </c>
      <c r="L686">
        <v>4.7300000000000004</v>
      </c>
      <c r="P686" t="s">
        <v>58</v>
      </c>
      <c r="Q686">
        <v>3</v>
      </c>
      <c r="R686" s="42">
        <v>42879</v>
      </c>
      <c r="S686">
        <v>1</v>
      </c>
      <c r="V686" t="s">
        <v>60</v>
      </c>
      <c r="AF686" t="s">
        <v>65</v>
      </c>
      <c r="AK686">
        <v>8413919080</v>
      </c>
      <c r="AN686">
        <v>108.42</v>
      </c>
      <c r="AO686">
        <v>93.13</v>
      </c>
      <c r="AQ686">
        <v>74.55</v>
      </c>
      <c r="AR686">
        <v>59.26</v>
      </c>
    </row>
    <row r="687" spans="1:44">
      <c r="A687" t="s">
        <v>54</v>
      </c>
      <c r="B687">
        <v>309369</v>
      </c>
      <c r="C687">
        <v>309369</v>
      </c>
      <c r="D687" t="s">
        <v>64</v>
      </c>
      <c r="E687" t="s">
        <v>1982</v>
      </c>
      <c r="F687" s="1">
        <v>5.77</v>
      </c>
      <c r="H687" s="1">
        <v>5.0199999999999996</v>
      </c>
      <c r="K687" t="s">
        <v>57</v>
      </c>
      <c r="L687">
        <v>0.28000000000000003</v>
      </c>
      <c r="P687" t="s">
        <v>58</v>
      </c>
      <c r="Q687">
        <v>3</v>
      </c>
      <c r="R687" s="42">
        <v>39814</v>
      </c>
      <c r="S687">
        <v>1</v>
      </c>
      <c r="V687" t="s">
        <v>60</v>
      </c>
      <c r="AF687" t="s">
        <v>65</v>
      </c>
      <c r="AK687">
        <v>8413919080</v>
      </c>
      <c r="AN687">
        <v>30.43</v>
      </c>
      <c r="AO687">
        <v>25.19</v>
      </c>
      <c r="AQ687">
        <v>22.71</v>
      </c>
      <c r="AR687">
        <v>17.47</v>
      </c>
    </row>
    <row r="688" spans="1:44">
      <c r="A688" t="s">
        <v>54</v>
      </c>
      <c r="B688">
        <v>309718</v>
      </c>
      <c r="C688">
        <v>309718</v>
      </c>
      <c r="D688" t="s">
        <v>64</v>
      </c>
      <c r="E688" t="s">
        <v>1983</v>
      </c>
      <c r="F688" s="1">
        <v>21.24</v>
      </c>
      <c r="H688" s="1">
        <v>18.47</v>
      </c>
      <c r="K688" t="s">
        <v>57</v>
      </c>
      <c r="L688">
        <v>1.1100000000000001</v>
      </c>
      <c r="P688" t="s">
        <v>58</v>
      </c>
      <c r="Q688">
        <v>3</v>
      </c>
      <c r="R688" s="42">
        <v>42879</v>
      </c>
      <c r="S688">
        <v>1</v>
      </c>
      <c r="V688" t="s">
        <v>416</v>
      </c>
      <c r="X688" t="s">
        <v>1984</v>
      </c>
      <c r="Y688" t="s">
        <v>1985</v>
      </c>
      <c r="AD688">
        <v>200</v>
      </c>
      <c r="AE688">
        <v>6</v>
      </c>
      <c r="AF688" t="s">
        <v>65</v>
      </c>
      <c r="AG688" t="s">
        <v>1986</v>
      </c>
      <c r="AH688" t="s">
        <v>69</v>
      </c>
      <c r="AK688">
        <v>8483308040</v>
      </c>
      <c r="AM688">
        <v>27.05</v>
      </c>
      <c r="AN688">
        <v>37.57</v>
      </c>
      <c r="AO688">
        <v>28.49</v>
      </c>
      <c r="AP688">
        <v>39814</v>
      </c>
      <c r="AQ688">
        <v>41.1</v>
      </c>
      <c r="AR688">
        <v>35.57</v>
      </c>
    </row>
    <row r="689" spans="1:44">
      <c r="A689" t="s">
        <v>54</v>
      </c>
      <c r="B689">
        <v>310531</v>
      </c>
      <c r="C689">
        <v>310531</v>
      </c>
      <c r="D689" t="s">
        <v>64</v>
      </c>
      <c r="E689" t="s">
        <v>1987</v>
      </c>
      <c r="F689" s="1">
        <v>149.22</v>
      </c>
      <c r="H689" s="1">
        <v>129.76</v>
      </c>
      <c r="K689" t="s">
        <v>57</v>
      </c>
      <c r="L689">
        <v>13.9</v>
      </c>
      <c r="P689" t="s">
        <v>58</v>
      </c>
      <c r="Q689">
        <v>3</v>
      </c>
      <c r="R689" s="42">
        <v>40625</v>
      </c>
      <c r="S689">
        <v>1</v>
      </c>
      <c r="V689" t="s">
        <v>87</v>
      </c>
      <c r="AF689" t="s">
        <v>65</v>
      </c>
      <c r="AK689">
        <v>8483308040</v>
      </c>
      <c r="AN689">
        <v>487.74</v>
      </c>
      <c r="AO689">
        <v>428.94</v>
      </c>
      <c r="AQ689">
        <v>352.8</v>
      </c>
      <c r="AR689">
        <v>294</v>
      </c>
    </row>
    <row r="690" spans="1:44">
      <c r="A690" t="s">
        <v>54</v>
      </c>
      <c r="B690">
        <v>311188</v>
      </c>
      <c r="C690">
        <v>311188</v>
      </c>
      <c r="D690" t="s">
        <v>64</v>
      </c>
      <c r="E690" t="s">
        <v>1988</v>
      </c>
      <c r="F690" s="1">
        <v>6.46</v>
      </c>
      <c r="H690" s="1">
        <v>5.62</v>
      </c>
      <c r="K690" t="s">
        <v>57</v>
      </c>
      <c r="L690">
        <v>0.48</v>
      </c>
      <c r="P690" t="s">
        <v>58</v>
      </c>
      <c r="Q690">
        <v>3</v>
      </c>
      <c r="R690" s="42">
        <v>39794</v>
      </c>
      <c r="S690">
        <v>1</v>
      </c>
      <c r="V690" t="s">
        <v>60</v>
      </c>
      <c r="AF690" t="s">
        <v>81</v>
      </c>
      <c r="AK690">
        <v>8413919080</v>
      </c>
      <c r="AN690">
        <v>467.25</v>
      </c>
      <c r="AO690">
        <v>385.01</v>
      </c>
      <c r="AQ690">
        <v>445</v>
      </c>
      <c r="AR690">
        <v>366.68</v>
      </c>
    </row>
    <row r="691" spans="1:44">
      <c r="A691" t="s">
        <v>54</v>
      </c>
      <c r="B691">
        <v>311190</v>
      </c>
      <c r="C691">
        <v>311190</v>
      </c>
      <c r="D691" t="s">
        <v>64</v>
      </c>
      <c r="E691" t="s">
        <v>1989</v>
      </c>
      <c r="F691" s="1">
        <v>3.99</v>
      </c>
      <c r="H691" s="1">
        <v>3.47</v>
      </c>
      <c r="K691" t="s">
        <v>57</v>
      </c>
      <c r="L691">
        <v>0.22500000000000001</v>
      </c>
      <c r="P691" t="s">
        <v>58</v>
      </c>
      <c r="Q691">
        <v>3</v>
      </c>
      <c r="R691" s="42">
        <v>39794</v>
      </c>
      <c r="S691">
        <v>1</v>
      </c>
      <c r="V691" t="s">
        <v>60</v>
      </c>
      <c r="AF691" t="s">
        <v>81</v>
      </c>
      <c r="AK691">
        <v>8413919080</v>
      </c>
      <c r="AN691">
        <v>100.8</v>
      </c>
      <c r="AO691">
        <v>82.72</v>
      </c>
      <c r="AQ691">
        <v>96</v>
      </c>
      <c r="AR691">
        <v>78.78</v>
      </c>
    </row>
    <row r="692" spans="1:44">
      <c r="A692" t="s">
        <v>54</v>
      </c>
      <c r="B692">
        <v>311191</v>
      </c>
      <c r="C692">
        <v>311191</v>
      </c>
      <c r="D692" t="s">
        <v>64</v>
      </c>
      <c r="E692" t="s">
        <v>1990</v>
      </c>
      <c r="F692" s="1">
        <v>4.09</v>
      </c>
      <c r="H692" s="1">
        <v>3.56</v>
      </c>
      <c r="K692" t="s">
        <v>57</v>
      </c>
      <c r="L692">
        <v>0.22</v>
      </c>
      <c r="P692" t="s">
        <v>58</v>
      </c>
      <c r="Q692">
        <v>3</v>
      </c>
      <c r="R692" s="42">
        <v>39794</v>
      </c>
      <c r="S692">
        <v>1</v>
      </c>
      <c r="V692" t="s">
        <v>60</v>
      </c>
      <c r="AF692" t="s">
        <v>81</v>
      </c>
      <c r="AK692">
        <v>8413919080</v>
      </c>
      <c r="AN692">
        <v>98.7</v>
      </c>
      <c r="AO692">
        <v>80.599999999999994</v>
      </c>
      <c r="AQ692">
        <v>94</v>
      </c>
      <c r="AR692">
        <v>76.760000000000005</v>
      </c>
    </row>
    <row r="693" spans="1:44">
      <c r="A693" t="s">
        <v>54</v>
      </c>
      <c r="B693">
        <v>311641</v>
      </c>
      <c r="C693">
        <v>311461</v>
      </c>
      <c r="D693" t="s">
        <v>121</v>
      </c>
      <c r="E693" t="s">
        <v>1991</v>
      </c>
      <c r="F693" s="1">
        <v>48.52</v>
      </c>
      <c r="H693" s="1">
        <v>42.19</v>
      </c>
      <c r="K693" t="s">
        <v>57</v>
      </c>
      <c r="L693">
        <v>2.4</v>
      </c>
      <c r="P693" t="s">
        <v>58</v>
      </c>
      <c r="Q693">
        <v>3</v>
      </c>
      <c r="R693" s="42">
        <v>42676</v>
      </c>
      <c r="S693">
        <v>1</v>
      </c>
      <c r="V693" t="s">
        <v>60</v>
      </c>
      <c r="AF693" t="s">
        <v>65</v>
      </c>
      <c r="AK693">
        <v>8413919080</v>
      </c>
      <c r="AN693">
        <v>9.1</v>
      </c>
      <c r="AO693">
        <v>7.98</v>
      </c>
      <c r="AQ693">
        <v>5.99</v>
      </c>
      <c r="AR693">
        <v>4.87</v>
      </c>
    </row>
    <row r="694" spans="1:44">
      <c r="A694" t="s">
        <v>54</v>
      </c>
      <c r="B694">
        <v>311642</v>
      </c>
      <c r="C694">
        <v>311642</v>
      </c>
      <c r="D694" t="s">
        <v>69</v>
      </c>
      <c r="E694" t="s">
        <v>1992</v>
      </c>
      <c r="F694" s="1">
        <v>205.79</v>
      </c>
      <c r="H694" s="1">
        <v>178.95</v>
      </c>
      <c r="K694" t="s">
        <v>57</v>
      </c>
      <c r="L694">
        <v>14.3</v>
      </c>
      <c r="P694" t="s">
        <v>58</v>
      </c>
      <c r="Q694">
        <v>3</v>
      </c>
      <c r="R694" s="42">
        <v>42676</v>
      </c>
      <c r="S694">
        <v>1</v>
      </c>
      <c r="V694" t="s">
        <v>60</v>
      </c>
      <c r="AF694" t="s">
        <v>65</v>
      </c>
      <c r="AK694">
        <v>8413919080</v>
      </c>
      <c r="AN694">
        <v>23.86</v>
      </c>
      <c r="AO694">
        <v>19.84</v>
      </c>
      <c r="AQ694">
        <v>19.38</v>
      </c>
      <c r="AR694">
        <v>15.36</v>
      </c>
    </row>
    <row r="695" spans="1:44">
      <c r="A695" t="s">
        <v>54</v>
      </c>
      <c r="B695">
        <v>311643</v>
      </c>
      <c r="C695">
        <v>311643</v>
      </c>
      <c r="D695" t="s">
        <v>121</v>
      </c>
      <c r="E695" t="s">
        <v>1993</v>
      </c>
      <c r="F695" s="1">
        <v>28.5</v>
      </c>
      <c r="H695" s="1">
        <v>24.78</v>
      </c>
      <c r="K695" t="s">
        <v>57</v>
      </c>
      <c r="L695">
        <v>2.2599999999999998</v>
      </c>
      <c r="P695" t="s">
        <v>58</v>
      </c>
      <c r="Q695">
        <v>3</v>
      </c>
      <c r="R695" s="42">
        <v>42879</v>
      </c>
      <c r="S695">
        <v>1</v>
      </c>
      <c r="V695" t="s">
        <v>60</v>
      </c>
      <c r="AF695" t="s">
        <v>65</v>
      </c>
      <c r="AK695">
        <v>8413919080</v>
      </c>
      <c r="AN695">
        <v>31.38</v>
      </c>
      <c r="AO695">
        <v>25.73</v>
      </c>
      <c r="AQ695">
        <v>29.89</v>
      </c>
      <c r="AR695">
        <v>24.5</v>
      </c>
    </row>
    <row r="696" spans="1:44">
      <c r="A696" t="s">
        <v>54</v>
      </c>
      <c r="B696">
        <v>311793</v>
      </c>
      <c r="C696">
        <v>311793</v>
      </c>
      <c r="D696" t="s">
        <v>64</v>
      </c>
      <c r="E696" t="s">
        <v>1994</v>
      </c>
      <c r="F696" s="1">
        <v>16.149999999999999</v>
      </c>
      <c r="H696" s="1">
        <v>14.04</v>
      </c>
      <c r="K696" t="s">
        <v>57</v>
      </c>
      <c r="L696">
        <v>1.75</v>
      </c>
      <c r="P696" t="s">
        <v>58</v>
      </c>
      <c r="Q696">
        <v>3</v>
      </c>
      <c r="R696" s="42">
        <v>39814</v>
      </c>
      <c r="S696">
        <v>1</v>
      </c>
      <c r="V696" t="s">
        <v>60</v>
      </c>
      <c r="AF696" t="s">
        <v>65</v>
      </c>
      <c r="AK696">
        <v>8413919080</v>
      </c>
      <c r="AN696">
        <v>18.57</v>
      </c>
      <c r="AO696">
        <v>15.23</v>
      </c>
      <c r="AQ696">
        <v>17.690000000000001</v>
      </c>
      <c r="AR696">
        <v>14.5</v>
      </c>
    </row>
    <row r="697" spans="1:44">
      <c r="A697" t="s">
        <v>54</v>
      </c>
      <c r="B697">
        <v>311900</v>
      </c>
      <c r="C697">
        <v>311900</v>
      </c>
      <c r="D697" t="s">
        <v>64</v>
      </c>
      <c r="E697" t="s">
        <v>1995</v>
      </c>
      <c r="F697" s="1">
        <v>57.45</v>
      </c>
      <c r="H697" s="1">
        <v>49.96</v>
      </c>
      <c r="K697" t="s">
        <v>57</v>
      </c>
      <c r="L697">
        <v>7.4</v>
      </c>
      <c r="P697" t="s">
        <v>58</v>
      </c>
      <c r="Q697">
        <v>3</v>
      </c>
      <c r="R697" s="42">
        <v>39814</v>
      </c>
      <c r="S697">
        <v>1</v>
      </c>
      <c r="V697" t="s">
        <v>60</v>
      </c>
      <c r="AF697" t="s">
        <v>65</v>
      </c>
      <c r="AK697">
        <v>8413919080</v>
      </c>
      <c r="AM697">
        <v>51.89</v>
      </c>
      <c r="AN697">
        <v>83.85</v>
      </c>
      <c r="AO697">
        <v>73.290000000000006</v>
      </c>
      <c r="AP697">
        <v>39814</v>
      </c>
      <c r="AQ697">
        <v>195.45</v>
      </c>
      <c r="AR697">
        <v>188.78</v>
      </c>
    </row>
    <row r="698" spans="1:44">
      <c r="A698" t="s">
        <v>54</v>
      </c>
      <c r="B698">
        <v>312249</v>
      </c>
      <c r="C698">
        <v>312249</v>
      </c>
      <c r="D698" t="s">
        <v>64</v>
      </c>
      <c r="E698" t="s">
        <v>1996</v>
      </c>
      <c r="F698" s="1">
        <v>219.58</v>
      </c>
      <c r="H698" s="1">
        <v>190.94</v>
      </c>
      <c r="K698" t="s">
        <v>57</v>
      </c>
      <c r="L698">
        <v>16</v>
      </c>
      <c r="P698" t="s">
        <v>58</v>
      </c>
      <c r="Q698">
        <v>3</v>
      </c>
      <c r="R698" s="42">
        <v>40227</v>
      </c>
      <c r="S698">
        <v>1</v>
      </c>
      <c r="V698" t="s">
        <v>60</v>
      </c>
      <c r="AF698" t="s">
        <v>65</v>
      </c>
      <c r="AK698">
        <v>8413919080</v>
      </c>
      <c r="AN698">
        <v>24.29</v>
      </c>
      <c r="AO698">
        <v>20.010000000000002</v>
      </c>
      <c r="AQ698">
        <v>23.13</v>
      </c>
      <c r="AR698">
        <v>19.059999999999999</v>
      </c>
    </row>
    <row r="699" spans="1:44">
      <c r="A699" t="s">
        <v>54</v>
      </c>
      <c r="B699">
        <v>312287</v>
      </c>
      <c r="C699">
        <v>312287</v>
      </c>
      <c r="D699">
        <v>1</v>
      </c>
      <c r="E699" t="s">
        <v>1997</v>
      </c>
      <c r="F699" s="1">
        <v>7.37</v>
      </c>
      <c r="H699" s="1">
        <v>6.41</v>
      </c>
      <c r="K699" t="s">
        <v>57</v>
      </c>
      <c r="L699">
        <v>1.052</v>
      </c>
      <c r="P699" t="s">
        <v>58</v>
      </c>
      <c r="Q699">
        <v>3</v>
      </c>
      <c r="R699" s="42">
        <v>39814</v>
      </c>
      <c r="S699">
        <v>1</v>
      </c>
      <c r="V699" t="s">
        <v>60</v>
      </c>
      <c r="AF699" t="s">
        <v>81</v>
      </c>
      <c r="AK699">
        <v>8413919080</v>
      </c>
      <c r="AN699">
        <v>38.54</v>
      </c>
      <c r="AO699">
        <v>30.28</v>
      </c>
      <c r="AQ699">
        <v>36.700000000000003</v>
      </c>
      <c r="AR699">
        <v>28.84</v>
      </c>
    </row>
    <row r="700" spans="1:44">
      <c r="A700" t="s">
        <v>54</v>
      </c>
      <c r="B700">
        <v>312288</v>
      </c>
      <c r="C700">
        <v>312288</v>
      </c>
      <c r="D700">
        <v>1</v>
      </c>
      <c r="E700" t="s">
        <v>1998</v>
      </c>
      <c r="F700" s="1">
        <v>7.42</v>
      </c>
      <c r="H700" s="1">
        <v>6.45</v>
      </c>
      <c r="K700" t="s">
        <v>57</v>
      </c>
      <c r="L700">
        <v>1.05</v>
      </c>
      <c r="P700" t="s">
        <v>58</v>
      </c>
      <c r="Q700">
        <v>3</v>
      </c>
      <c r="R700" s="42">
        <v>39814</v>
      </c>
      <c r="S700">
        <v>1</v>
      </c>
      <c r="V700" t="s">
        <v>60</v>
      </c>
      <c r="AF700" t="s">
        <v>81</v>
      </c>
      <c r="AK700">
        <v>8413919080</v>
      </c>
      <c r="AN700">
        <v>44.55</v>
      </c>
      <c r="AO700">
        <v>35.76</v>
      </c>
      <c r="AQ700">
        <v>42.43</v>
      </c>
      <c r="AR700">
        <v>34.06</v>
      </c>
    </row>
    <row r="701" spans="1:44">
      <c r="A701" t="s">
        <v>54</v>
      </c>
      <c r="B701">
        <v>313143</v>
      </c>
      <c r="C701">
        <v>313143</v>
      </c>
      <c r="D701" t="s">
        <v>69</v>
      </c>
      <c r="E701" t="s">
        <v>1999</v>
      </c>
      <c r="F701" s="1">
        <v>33.96</v>
      </c>
      <c r="H701" s="1">
        <v>29.53</v>
      </c>
      <c r="K701" t="s">
        <v>57</v>
      </c>
      <c r="L701">
        <v>1.65</v>
      </c>
      <c r="P701" t="s">
        <v>58</v>
      </c>
      <c r="Q701">
        <v>3</v>
      </c>
      <c r="R701" s="42">
        <v>42676</v>
      </c>
      <c r="S701">
        <v>1</v>
      </c>
      <c r="V701" t="s">
        <v>60</v>
      </c>
      <c r="AF701" t="s">
        <v>65</v>
      </c>
      <c r="AK701">
        <v>8413919080</v>
      </c>
      <c r="AN701">
        <v>111.9</v>
      </c>
      <c r="AO701">
        <v>91.34</v>
      </c>
      <c r="AQ701">
        <v>106.57</v>
      </c>
      <c r="AR701">
        <v>86.99</v>
      </c>
    </row>
    <row r="702" spans="1:44">
      <c r="A702" t="s">
        <v>54</v>
      </c>
      <c r="B702">
        <v>313291</v>
      </c>
      <c r="C702">
        <v>313291</v>
      </c>
      <c r="D702" t="s">
        <v>64</v>
      </c>
      <c r="E702" t="s">
        <v>203</v>
      </c>
      <c r="F702" s="1">
        <v>2.2400000000000002</v>
      </c>
      <c r="H702" s="1">
        <v>1.95</v>
      </c>
      <c r="K702" t="s">
        <v>57</v>
      </c>
      <c r="L702">
        <v>6.5000000000000002E-2</v>
      </c>
      <c r="P702" t="s">
        <v>58</v>
      </c>
      <c r="Q702">
        <v>3</v>
      </c>
      <c r="R702" s="42">
        <v>42676</v>
      </c>
      <c r="S702">
        <v>1</v>
      </c>
      <c r="V702" t="s">
        <v>186</v>
      </c>
      <c r="AD702">
        <v>100</v>
      </c>
      <c r="AE702">
        <v>84</v>
      </c>
      <c r="AF702" t="s">
        <v>65</v>
      </c>
      <c r="AK702">
        <v>8483903000</v>
      </c>
      <c r="AN702">
        <v>23.5</v>
      </c>
      <c r="AO702">
        <v>18.8</v>
      </c>
      <c r="AP702">
        <v>38726</v>
      </c>
      <c r="AQ702">
        <v>22.38</v>
      </c>
      <c r="AR702">
        <v>17.899999999999999</v>
      </c>
    </row>
    <row r="703" spans="1:44">
      <c r="A703" t="s">
        <v>54</v>
      </c>
      <c r="B703">
        <v>314174</v>
      </c>
      <c r="C703" t="s">
        <v>2000</v>
      </c>
      <c r="D703" t="s">
        <v>69</v>
      </c>
      <c r="E703" t="s">
        <v>2001</v>
      </c>
      <c r="F703" s="1">
        <v>197.33</v>
      </c>
      <c r="H703" s="1">
        <v>171.59</v>
      </c>
      <c r="K703" t="s">
        <v>57</v>
      </c>
      <c r="L703">
        <v>15.95</v>
      </c>
      <c r="P703" t="s">
        <v>58</v>
      </c>
      <c r="R703" s="42">
        <v>42676</v>
      </c>
      <c r="S703">
        <v>1</v>
      </c>
      <c r="V703" t="s">
        <v>60</v>
      </c>
      <c r="AD703">
        <v>300</v>
      </c>
      <c r="AE703">
        <v>112</v>
      </c>
      <c r="AF703" t="s">
        <v>65</v>
      </c>
      <c r="AK703">
        <v>8413919080</v>
      </c>
      <c r="AN703">
        <v>27.04</v>
      </c>
      <c r="AO703">
        <v>22.26</v>
      </c>
      <c r="AQ703">
        <v>25.75</v>
      </c>
      <c r="AR703">
        <v>21.2</v>
      </c>
    </row>
    <row r="704" spans="1:44">
      <c r="A704" t="s">
        <v>54</v>
      </c>
      <c r="B704">
        <v>315353</v>
      </c>
      <c r="C704">
        <v>315353</v>
      </c>
      <c r="D704" t="s">
        <v>64</v>
      </c>
      <c r="E704" t="s">
        <v>2002</v>
      </c>
      <c r="F704" s="1">
        <v>19.22</v>
      </c>
      <c r="H704" s="1">
        <v>16.71</v>
      </c>
      <c r="K704" t="s">
        <v>57</v>
      </c>
      <c r="L704">
        <v>0.98499999999999999</v>
      </c>
      <c r="P704" t="s">
        <v>58</v>
      </c>
      <c r="Q704">
        <v>3</v>
      </c>
      <c r="R704" s="42">
        <v>40221</v>
      </c>
      <c r="S704">
        <v>1</v>
      </c>
      <c r="V704" t="s">
        <v>60</v>
      </c>
      <c r="AD704">
        <v>500</v>
      </c>
      <c r="AE704">
        <v>105</v>
      </c>
      <c r="AF704" t="s">
        <v>65</v>
      </c>
      <c r="AK704">
        <v>8413919080</v>
      </c>
      <c r="AN704">
        <v>4.87</v>
      </c>
      <c r="AO704">
        <v>3.99</v>
      </c>
      <c r="AP704">
        <v>38624</v>
      </c>
      <c r="AQ704">
        <v>4.6399999999999997</v>
      </c>
      <c r="AR704">
        <v>3.8</v>
      </c>
    </row>
    <row r="705" spans="1:44">
      <c r="A705" t="s">
        <v>54</v>
      </c>
      <c r="B705">
        <v>315355</v>
      </c>
      <c r="C705">
        <v>315355</v>
      </c>
      <c r="D705" t="s">
        <v>64</v>
      </c>
      <c r="E705" t="s">
        <v>2003</v>
      </c>
      <c r="F705" s="1">
        <v>39.450000000000003</v>
      </c>
      <c r="H705" s="1">
        <v>34.299999999999997</v>
      </c>
      <c r="K705" t="s">
        <v>57</v>
      </c>
      <c r="L705">
        <v>3.4</v>
      </c>
      <c r="P705" t="s">
        <v>58</v>
      </c>
      <c r="Q705">
        <v>3</v>
      </c>
      <c r="R705" s="42">
        <v>40221</v>
      </c>
      <c r="S705">
        <v>1</v>
      </c>
      <c r="V705" t="s">
        <v>60</v>
      </c>
      <c r="AF705" t="s">
        <v>65</v>
      </c>
      <c r="AK705">
        <v>8413919080</v>
      </c>
      <c r="AN705">
        <v>68.19</v>
      </c>
      <c r="AO705">
        <v>50.18</v>
      </c>
      <c r="AQ705">
        <v>64.94</v>
      </c>
      <c r="AR705">
        <v>47.79</v>
      </c>
    </row>
    <row r="706" spans="1:44">
      <c r="A706" t="s">
        <v>54</v>
      </c>
      <c r="B706">
        <v>315939</v>
      </c>
      <c r="C706">
        <v>315939</v>
      </c>
      <c r="D706" t="s">
        <v>64</v>
      </c>
      <c r="E706" t="s">
        <v>2004</v>
      </c>
      <c r="F706" s="1">
        <v>7.46</v>
      </c>
      <c r="H706" s="1">
        <v>6.49</v>
      </c>
      <c r="K706" t="s">
        <v>57</v>
      </c>
      <c r="L706">
        <v>0.36</v>
      </c>
      <c r="P706" t="s">
        <v>58</v>
      </c>
      <c r="R706" s="42">
        <v>42676</v>
      </c>
      <c r="S706">
        <v>1</v>
      </c>
      <c r="V706" t="s">
        <v>60</v>
      </c>
      <c r="AD706">
        <v>1000</v>
      </c>
      <c r="AE706">
        <v>105</v>
      </c>
      <c r="AF706" t="s">
        <v>65</v>
      </c>
      <c r="AK706">
        <v>8413919080</v>
      </c>
      <c r="AN706">
        <v>52.12</v>
      </c>
      <c r="AO706">
        <v>37.49</v>
      </c>
      <c r="AQ706">
        <v>49.64</v>
      </c>
      <c r="AR706">
        <v>35.700000000000003</v>
      </c>
    </row>
    <row r="707" spans="1:44">
      <c r="A707" t="s">
        <v>54</v>
      </c>
      <c r="B707">
        <v>315941</v>
      </c>
      <c r="C707">
        <v>315941</v>
      </c>
      <c r="D707" t="s">
        <v>64</v>
      </c>
      <c r="E707" t="s">
        <v>132</v>
      </c>
      <c r="F707" s="1">
        <v>16.27</v>
      </c>
      <c r="H707" s="1">
        <v>14.15</v>
      </c>
      <c r="K707" t="s">
        <v>57</v>
      </c>
      <c r="L707">
        <v>1.5</v>
      </c>
      <c r="P707" t="s">
        <v>58</v>
      </c>
      <c r="R707" s="42">
        <v>42676</v>
      </c>
      <c r="S707">
        <v>1</v>
      </c>
      <c r="V707" t="s">
        <v>60</v>
      </c>
      <c r="AD707">
        <v>1000</v>
      </c>
      <c r="AE707">
        <v>105</v>
      </c>
      <c r="AF707" t="s">
        <v>65</v>
      </c>
      <c r="AK707">
        <v>8413919080</v>
      </c>
      <c r="AN707">
        <v>9.75</v>
      </c>
      <c r="AO707">
        <v>8.07</v>
      </c>
      <c r="AQ707">
        <v>7.09</v>
      </c>
      <c r="AR707">
        <v>5.41</v>
      </c>
    </row>
    <row r="708" spans="1:44">
      <c r="A708" t="s">
        <v>54</v>
      </c>
      <c r="B708">
        <v>315946</v>
      </c>
      <c r="C708">
        <v>315946</v>
      </c>
      <c r="D708" t="s">
        <v>69</v>
      </c>
      <c r="E708" t="s">
        <v>1665</v>
      </c>
      <c r="F708" s="1">
        <v>18</v>
      </c>
      <c r="H708" s="1">
        <v>15.65</v>
      </c>
      <c r="K708" t="s">
        <v>57</v>
      </c>
      <c r="L708">
        <v>1.0349999999999999</v>
      </c>
      <c r="P708" t="s">
        <v>58</v>
      </c>
      <c r="R708" s="42">
        <v>42879</v>
      </c>
      <c r="S708">
        <v>1</v>
      </c>
      <c r="T708" t="s">
        <v>2005</v>
      </c>
      <c r="V708" t="s">
        <v>60</v>
      </c>
      <c r="AD708">
        <v>500</v>
      </c>
      <c r="AE708">
        <v>105</v>
      </c>
      <c r="AF708" t="s">
        <v>65</v>
      </c>
      <c r="AK708">
        <v>8413919080</v>
      </c>
      <c r="AN708">
        <v>92.72</v>
      </c>
      <c r="AO708">
        <v>73.540000000000006</v>
      </c>
      <c r="AQ708">
        <v>88.3</v>
      </c>
      <c r="AR708">
        <v>70.040000000000006</v>
      </c>
    </row>
    <row r="709" spans="1:44">
      <c r="A709" t="s">
        <v>54</v>
      </c>
      <c r="B709">
        <v>315947</v>
      </c>
      <c r="C709">
        <v>315947</v>
      </c>
      <c r="D709" t="s">
        <v>69</v>
      </c>
      <c r="E709" t="s">
        <v>275</v>
      </c>
      <c r="F709" s="1">
        <v>30.38</v>
      </c>
      <c r="H709" s="1">
        <v>26.42</v>
      </c>
      <c r="K709" t="s">
        <v>57</v>
      </c>
      <c r="L709">
        <v>3</v>
      </c>
      <c r="P709" t="s">
        <v>58</v>
      </c>
      <c r="R709" s="42">
        <v>42879</v>
      </c>
      <c r="S709">
        <v>1</v>
      </c>
      <c r="T709" t="s">
        <v>2005</v>
      </c>
      <c r="V709" t="s">
        <v>60</v>
      </c>
      <c r="AD709">
        <v>500</v>
      </c>
      <c r="AE709">
        <v>105</v>
      </c>
      <c r="AF709" t="s">
        <v>65</v>
      </c>
      <c r="AK709">
        <v>8413919080</v>
      </c>
      <c r="AN709">
        <v>378.53</v>
      </c>
      <c r="AO709">
        <v>310.27999999999997</v>
      </c>
      <c r="AQ709">
        <v>360.5</v>
      </c>
      <c r="AR709">
        <v>295.5</v>
      </c>
    </row>
    <row r="710" spans="1:44">
      <c r="A710" t="s">
        <v>54</v>
      </c>
      <c r="B710">
        <v>315951</v>
      </c>
      <c r="C710">
        <v>315951</v>
      </c>
      <c r="D710" t="s">
        <v>69</v>
      </c>
      <c r="E710" t="s">
        <v>251</v>
      </c>
      <c r="F710" s="1">
        <v>16.36</v>
      </c>
      <c r="H710" s="1">
        <v>14.23</v>
      </c>
      <c r="K710" t="s">
        <v>57</v>
      </c>
      <c r="L710">
        <v>0.8</v>
      </c>
      <c r="P710" t="s">
        <v>58</v>
      </c>
      <c r="R710" s="42">
        <v>42879</v>
      </c>
      <c r="S710">
        <v>1</v>
      </c>
      <c r="V710" t="s">
        <v>60</v>
      </c>
      <c r="AD710">
        <v>100</v>
      </c>
      <c r="AE710">
        <v>77</v>
      </c>
      <c r="AF710" t="s">
        <v>65</v>
      </c>
      <c r="AK710">
        <v>8413919080</v>
      </c>
      <c r="AN710">
        <v>1.79</v>
      </c>
      <c r="AO710">
        <v>1.41</v>
      </c>
      <c r="AQ710">
        <v>1.7</v>
      </c>
      <c r="AR710">
        <v>1.34</v>
      </c>
    </row>
    <row r="711" spans="1:44">
      <c r="A711" t="s">
        <v>54</v>
      </c>
      <c r="B711">
        <v>316341</v>
      </c>
      <c r="C711">
        <v>316341</v>
      </c>
      <c r="D711" t="s">
        <v>64</v>
      </c>
      <c r="E711" t="s">
        <v>2006</v>
      </c>
      <c r="F711" s="1">
        <v>5.62</v>
      </c>
      <c r="H711" s="1">
        <v>4.8899999999999997</v>
      </c>
      <c r="K711" t="s">
        <v>57</v>
      </c>
      <c r="L711">
        <v>0.28000000000000003</v>
      </c>
      <c r="P711" t="s">
        <v>58</v>
      </c>
      <c r="R711" s="42">
        <v>42676</v>
      </c>
      <c r="S711">
        <v>1</v>
      </c>
      <c r="V711" t="s">
        <v>60</v>
      </c>
      <c r="AD711">
        <v>4000</v>
      </c>
      <c r="AE711">
        <v>140</v>
      </c>
      <c r="AF711" t="s">
        <v>65</v>
      </c>
      <c r="AK711">
        <v>8413919080</v>
      </c>
      <c r="AN711">
        <v>4.3099999999999996</v>
      </c>
      <c r="AO711">
        <v>3.47</v>
      </c>
      <c r="AQ711">
        <v>4.0999999999999996</v>
      </c>
      <c r="AR711">
        <v>3.3</v>
      </c>
    </row>
    <row r="712" spans="1:44">
      <c r="A712" t="s">
        <v>54</v>
      </c>
      <c r="B712">
        <v>316343</v>
      </c>
      <c r="C712">
        <v>316343</v>
      </c>
      <c r="D712" t="s">
        <v>64</v>
      </c>
      <c r="E712" t="s">
        <v>2007</v>
      </c>
      <c r="F712" s="1">
        <v>9.86</v>
      </c>
      <c r="H712" s="1">
        <v>8.57</v>
      </c>
      <c r="K712" t="s">
        <v>57</v>
      </c>
      <c r="L712">
        <v>0.5</v>
      </c>
      <c r="P712" t="s">
        <v>58</v>
      </c>
      <c r="R712" s="42">
        <v>42676</v>
      </c>
      <c r="S712">
        <v>1</v>
      </c>
      <c r="V712" t="s">
        <v>60</v>
      </c>
      <c r="AD712">
        <v>500</v>
      </c>
      <c r="AE712">
        <v>105</v>
      </c>
      <c r="AF712" t="s">
        <v>65</v>
      </c>
      <c r="AK712">
        <v>8413919080</v>
      </c>
      <c r="AN712">
        <v>5.15</v>
      </c>
      <c r="AO712">
        <v>4.1100000000000003</v>
      </c>
      <c r="AQ712">
        <v>4.9000000000000004</v>
      </c>
      <c r="AR712">
        <v>3.91</v>
      </c>
    </row>
    <row r="713" spans="1:44">
      <c r="A713" t="s">
        <v>54</v>
      </c>
      <c r="B713" t="s">
        <v>2008</v>
      </c>
      <c r="C713" t="s">
        <v>2009</v>
      </c>
      <c r="E713" t="s">
        <v>2010</v>
      </c>
      <c r="F713" s="1">
        <v>-4.1399999999999997</v>
      </c>
      <c r="H713" s="1">
        <f>ROUND(I713+3.46*-L713,2)</f>
        <v>-3.6</v>
      </c>
      <c r="K713" t="s">
        <v>57</v>
      </c>
      <c r="L713">
        <v>1.04</v>
      </c>
      <c r="O713">
        <f>IF(L713&lt;0,ROUND(I713+3.46*ABS(L713),2),H713)</f>
        <v>-3.6</v>
      </c>
      <c r="P713" t="s">
        <v>58</v>
      </c>
      <c r="Q713">
        <v>3</v>
      </c>
      <c r="S713">
        <v>1</v>
      </c>
      <c r="U713" t="s">
        <v>2011</v>
      </c>
      <c r="V713" t="str">
        <f t="shared" ref="V713:V718" si="35">IF(LEFT(E713,3)="SLV","Harmony Romo", "Jerry Floyd")</f>
        <v>Jerry Floyd</v>
      </c>
      <c r="AF713" t="s">
        <v>2012</v>
      </c>
      <c r="AK713">
        <v>8413919080</v>
      </c>
      <c r="AN713">
        <v>3.9</v>
      </c>
      <c r="AO713">
        <v>3.14</v>
      </c>
      <c r="AQ713">
        <v>3.71</v>
      </c>
      <c r="AR713">
        <v>2.99</v>
      </c>
    </row>
    <row r="714" spans="1:44">
      <c r="A714" t="s">
        <v>54</v>
      </c>
      <c r="B714" t="s">
        <v>2013</v>
      </c>
      <c r="C714" t="s">
        <v>2013</v>
      </c>
      <c r="D714" t="s">
        <v>69</v>
      </c>
      <c r="E714" t="s">
        <v>2014</v>
      </c>
      <c r="F714" s="1">
        <v>19.8</v>
      </c>
      <c r="H714" s="1">
        <v>17.22</v>
      </c>
      <c r="K714" t="s">
        <v>57</v>
      </c>
      <c r="L714">
        <v>0.21</v>
      </c>
      <c r="O714">
        <f>IF(L714&lt;0,ROUND(I714+3.46*ABS(L714),2),H714)</f>
        <v>17.22</v>
      </c>
      <c r="P714" t="s">
        <v>58</v>
      </c>
      <c r="Q714">
        <v>3</v>
      </c>
      <c r="R714" s="42">
        <v>42676</v>
      </c>
      <c r="S714">
        <v>1</v>
      </c>
      <c r="U714" t="s">
        <v>1037</v>
      </c>
      <c r="V714" t="str">
        <f t="shared" si="35"/>
        <v>Jerry Floyd</v>
      </c>
      <c r="X714" t="s">
        <v>2015</v>
      </c>
      <c r="Y714" t="s">
        <v>2016</v>
      </c>
      <c r="AD714">
        <v>180</v>
      </c>
      <c r="AE714">
        <v>6</v>
      </c>
      <c r="AF714" t="s">
        <v>65</v>
      </c>
      <c r="AK714">
        <v>8483308090</v>
      </c>
      <c r="AN714">
        <v>2.42</v>
      </c>
      <c r="AO714">
        <v>1.94</v>
      </c>
      <c r="AQ714">
        <v>2.2999999999999998</v>
      </c>
      <c r="AR714">
        <v>1.85</v>
      </c>
    </row>
    <row r="715" spans="1:44">
      <c r="A715" t="s">
        <v>54</v>
      </c>
      <c r="B715" t="s">
        <v>2017</v>
      </c>
      <c r="C715" t="s">
        <v>2017</v>
      </c>
      <c r="E715" t="s">
        <v>2018</v>
      </c>
      <c r="F715" s="1">
        <v>55.64</v>
      </c>
      <c r="H715" s="1">
        <v>48.38</v>
      </c>
      <c r="K715" t="s">
        <v>57</v>
      </c>
      <c r="L715">
        <v>4.1399999999999997</v>
      </c>
      <c r="O715">
        <f>IF(L715&lt;0,ROUND(I715+3.46*ABS(L715),2),H715)</f>
        <v>48.38</v>
      </c>
      <c r="P715" t="s">
        <v>58</v>
      </c>
      <c r="Q715">
        <v>3</v>
      </c>
      <c r="R715" s="42">
        <v>42676</v>
      </c>
      <c r="S715">
        <v>1</v>
      </c>
      <c r="U715" t="s">
        <v>2019</v>
      </c>
      <c r="V715" t="str">
        <f t="shared" si="35"/>
        <v>Jerry Floyd</v>
      </c>
      <c r="X715" t="s">
        <v>2020</v>
      </c>
      <c r="Y715" t="s">
        <v>2021</v>
      </c>
      <c r="AD715">
        <v>200</v>
      </c>
      <c r="AE715">
        <v>105</v>
      </c>
      <c r="AF715" t="s">
        <v>65</v>
      </c>
      <c r="AK715">
        <v>8421990080</v>
      </c>
      <c r="AN715">
        <v>2.82</v>
      </c>
      <c r="AO715">
        <v>2.27</v>
      </c>
      <c r="AQ715">
        <v>2.69</v>
      </c>
      <c r="AR715">
        <v>2.16</v>
      </c>
    </row>
    <row r="716" spans="1:44">
      <c r="A716" t="s">
        <v>54</v>
      </c>
      <c r="B716" t="s">
        <v>2022</v>
      </c>
      <c r="C716" t="s">
        <v>2022</v>
      </c>
      <c r="D716" t="s">
        <v>64</v>
      </c>
      <c r="E716" t="s">
        <v>2023</v>
      </c>
      <c r="F716" s="1">
        <v>52.26</v>
      </c>
      <c r="H716" s="1">
        <v>45.44</v>
      </c>
      <c r="K716" t="s">
        <v>57</v>
      </c>
      <c r="L716">
        <v>3.91</v>
      </c>
      <c r="O716">
        <f>IF(L716&lt;0,ROUND(I716+3.46*ABS(L716),2),H716)</f>
        <v>45.44</v>
      </c>
      <c r="P716" t="s">
        <v>58</v>
      </c>
      <c r="Q716">
        <v>3</v>
      </c>
      <c r="S716">
        <v>1</v>
      </c>
      <c r="U716" t="s">
        <v>2024</v>
      </c>
      <c r="V716" t="str">
        <f t="shared" si="35"/>
        <v>Jerry Floyd</v>
      </c>
      <c r="AF716" t="s">
        <v>65</v>
      </c>
      <c r="AK716">
        <v>8483308040</v>
      </c>
      <c r="AN716">
        <v>8.1199999999999992</v>
      </c>
      <c r="AO716">
        <v>7.1</v>
      </c>
      <c r="AQ716">
        <v>5.51</v>
      </c>
      <c r="AR716">
        <v>4.49</v>
      </c>
    </row>
    <row r="717" spans="1:44">
      <c r="A717" t="s">
        <v>54</v>
      </c>
      <c r="B717" t="s">
        <v>2025</v>
      </c>
      <c r="C717" t="s">
        <v>2025</v>
      </c>
      <c r="D717" t="s">
        <v>64</v>
      </c>
      <c r="E717" t="s">
        <v>2026</v>
      </c>
      <c r="F717" s="1">
        <v>68.44</v>
      </c>
      <c r="H717" s="1">
        <v>59.51</v>
      </c>
      <c r="K717" t="s">
        <v>57</v>
      </c>
      <c r="L717">
        <v>3.05</v>
      </c>
      <c r="P717" t="s">
        <v>58</v>
      </c>
      <c r="Q717">
        <v>3</v>
      </c>
      <c r="R717" s="42">
        <v>42676</v>
      </c>
      <c r="S717">
        <v>1</v>
      </c>
      <c r="V717" t="str">
        <f t="shared" si="35"/>
        <v>Jerry Floyd</v>
      </c>
      <c r="X717" t="s">
        <v>2027</v>
      </c>
      <c r="Y717" t="s">
        <v>2028</v>
      </c>
      <c r="AD717">
        <v>20</v>
      </c>
      <c r="AE717">
        <v>6</v>
      </c>
      <c r="AF717" t="s">
        <v>65</v>
      </c>
      <c r="AK717">
        <v>8483308040</v>
      </c>
      <c r="AN717">
        <v>23.67</v>
      </c>
      <c r="AO717">
        <v>18.93</v>
      </c>
      <c r="AQ717">
        <v>22.54</v>
      </c>
      <c r="AR717">
        <v>18.03</v>
      </c>
    </row>
    <row r="718" spans="1:44">
      <c r="A718" t="s">
        <v>54</v>
      </c>
      <c r="B718" t="s">
        <v>2029</v>
      </c>
      <c r="C718" t="s">
        <v>2029</v>
      </c>
      <c r="D718" t="s">
        <v>69</v>
      </c>
      <c r="E718" t="s">
        <v>2026</v>
      </c>
      <c r="F718" s="1">
        <v>147.56</v>
      </c>
      <c r="H718" s="1">
        <v>128.31</v>
      </c>
      <c r="K718" t="s">
        <v>57</v>
      </c>
      <c r="L718">
        <v>40</v>
      </c>
      <c r="P718" t="s">
        <v>58</v>
      </c>
      <c r="Q718">
        <v>3</v>
      </c>
      <c r="R718" s="42">
        <v>42676</v>
      </c>
      <c r="S718">
        <v>1</v>
      </c>
      <c r="V718" t="str">
        <f t="shared" si="35"/>
        <v>Jerry Floyd</v>
      </c>
      <c r="X718" t="s">
        <v>2030</v>
      </c>
      <c r="Y718" t="s">
        <v>2031</v>
      </c>
      <c r="AD718">
        <v>20</v>
      </c>
      <c r="AE718">
        <v>7</v>
      </c>
      <c r="AF718" t="s">
        <v>65</v>
      </c>
      <c r="AK718">
        <v>8483308040</v>
      </c>
      <c r="AN718">
        <v>2.76</v>
      </c>
      <c r="AO718">
        <v>2.21</v>
      </c>
      <c r="AP718">
        <v>38742</v>
      </c>
      <c r="AQ718">
        <v>2.63</v>
      </c>
      <c r="AR718">
        <v>2.1</v>
      </c>
    </row>
    <row r="719" spans="1:44">
      <c r="A719" t="s">
        <v>54</v>
      </c>
      <c r="B719" t="s">
        <v>2032</v>
      </c>
      <c r="C719" t="s">
        <v>2032</v>
      </c>
      <c r="D719" t="s">
        <v>121</v>
      </c>
      <c r="E719" t="s">
        <v>2033</v>
      </c>
      <c r="F719" s="1">
        <v>6.39</v>
      </c>
      <c r="H719" s="1">
        <v>5.56</v>
      </c>
      <c r="K719" t="s">
        <v>57</v>
      </c>
      <c r="L719">
        <v>0.42</v>
      </c>
      <c r="O719">
        <f>IF(L719&lt;0,ROUND(I719+3.46*ABS(L719),2),H719)</f>
        <v>5.56</v>
      </c>
      <c r="P719" t="s">
        <v>58</v>
      </c>
      <c r="Q719">
        <v>3</v>
      </c>
      <c r="S719">
        <v>1</v>
      </c>
      <c r="U719" t="s">
        <v>563</v>
      </c>
      <c r="V719" t="s">
        <v>87</v>
      </c>
      <c r="X719" t="s">
        <v>2034</v>
      </c>
      <c r="Y719" t="s">
        <v>2035</v>
      </c>
      <c r="Z719">
        <v>2</v>
      </c>
      <c r="AA719" t="s">
        <v>2036</v>
      </c>
      <c r="AB719">
        <v>1</v>
      </c>
      <c r="AC719" t="s">
        <v>64</v>
      </c>
      <c r="AD719">
        <v>400</v>
      </c>
      <c r="AE719">
        <v>105</v>
      </c>
      <c r="AF719" t="s">
        <v>65</v>
      </c>
      <c r="AN719">
        <v>22.6</v>
      </c>
      <c r="AO719">
        <v>18.28</v>
      </c>
      <c r="AP719">
        <v>38714</v>
      </c>
      <c r="AQ719">
        <v>21.52</v>
      </c>
      <c r="AR719">
        <v>17.41</v>
      </c>
    </row>
    <row r="720" spans="1:44">
      <c r="A720" t="s">
        <v>54</v>
      </c>
      <c r="B720" t="s">
        <v>2037</v>
      </c>
      <c r="C720">
        <v>4943</v>
      </c>
      <c r="D720" t="s">
        <v>70</v>
      </c>
      <c r="E720" t="s">
        <v>2038</v>
      </c>
      <c r="F720" s="1">
        <v>9.8000000000000007</v>
      </c>
      <c r="H720" s="1">
        <f>ROUND(F720/1.15,2)</f>
        <v>8.52</v>
      </c>
      <c r="K720" t="s">
        <v>57</v>
      </c>
      <c r="L720">
        <v>0.23</v>
      </c>
      <c r="O720">
        <f>IF(L720&lt;0,ROUND(I720+3.46*ABS(L720),2),H720)</f>
        <v>8.52</v>
      </c>
      <c r="P720" t="s">
        <v>58</v>
      </c>
      <c r="Q720">
        <v>3</v>
      </c>
      <c r="R720" s="42">
        <v>42879</v>
      </c>
      <c r="S720">
        <v>1</v>
      </c>
      <c r="U720" t="s">
        <v>2039</v>
      </c>
      <c r="V720" t="str">
        <f>IF(LEFT(E720,3)="SLV","Harmony Romo", "Jerry Floyd")</f>
        <v>Jerry Floyd</v>
      </c>
      <c r="X720" t="s">
        <v>2040</v>
      </c>
      <c r="Y720" t="s">
        <v>2041</v>
      </c>
      <c r="Z720">
        <v>3.85</v>
      </c>
      <c r="AA720" t="s">
        <v>2042</v>
      </c>
      <c r="AB720">
        <v>1</v>
      </c>
      <c r="AC720" t="s">
        <v>64</v>
      </c>
      <c r="AD720">
        <v>200</v>
      </c>
      <c r="AE720">
        <v>105</v>
      </c>
      <c r="AF720" t="s">
        <v>65</v>
      </c>
      <c r="AN720">
        <v>70.2</v>
      </c>
      <c r="AO720">
        <v>57.54</v>
      </c>
      <c r="AP720">
        <v>38714</v>
      </c>
      <c r="AQ720">
        <v>66.86</v>
      </c>
      <c r="AR720">
        <v>54.8</v>
      </c>
    </row>
    <row r="721" spans="1:44">
      <c r="A721" t="s">
        <v>54</v>
      </c>
      <c r="B721" t="s">
        <v>2043</v>
      </c>
      <c r="C721">
        <v>5732</v>
      </c>
      <c r="D721" t="s">
        <v>75</v>
      </c>
      <c r="E721" t="s">
        <v>2044</v>
      </c>
      <c r="F721" s="1">
        <v>10.63</v>
      </c>
      <c r="H721" s="1">
        <v>9.24</v>
      </c>
      <c r="K721" t="s">
        <v>57</v>
      </c>
      <c r="L721">
        <v>0.09</v>
      </c>
      <c r="O721">
        <f>IF(L721&lt;0,ROUND(I721+3.46*ABS(L721),2),H721)</f>
        <v>9.24</v>
      </c>
      <c r="P721" t="s">
        <v>58</v>
      </c>
      <c r="Q721">
        <v>3</v>
      </c>
      <c r="S721">
        <v>1</v>
      </c>
      <c r="U721" t="s">
        <v>460</v>
      </c>
      <c r="V721" t="str">
        <f>IF(LEFT(E721,3)="SLV","Harmony Romo", "Jerry Floyd")</f>
        <v>Jerry Floyd</v>
      </c>
      <c r="X721" t="s">
        <v>2045</v>
      </c>
      <c r="Y721" t="s">
        <v>2046</v>
      </c>
      <c r="Z721">
        <v>3.75</v>
      </c>
      <c r="AA721" t="s">
        <v>2047</v>
      </c>
      <c r="AB721">
        <v>1</v>
      </c>
      <c r="AC721" t="s">
        <v>64</v>
      </c>
      <c r="AD721">
        <v>200</v>
      </c>
      <c r="AE721">
        <v>105</v>
      </c>
      <c r="AF721" t="s">
        <v>65</v>
      </c>
      <c r="AK721">
        <v>8483308040</v>
      </c>
      <c r="AN721">
        <v>0</v>
      </c>
      <c r="AO721">
        <v>0</v>
      </c>
    </row>
    <row r="722" spans="1:44">
      <c r="A722" t="s">
        <v>54</v>
      </c>
      <c r="B722" t="s">
        <v>2048</v>
      </c>
      <c r="C722">
        <v>813</v>
      </c>
      <c r="D722" t="s">
        <v>217</v>
      </c>
      <c r="E722" t="s">
        <v>2049</v>
      </c>
      <c r="F722" s="1">
        <v>21.37</v>
      </c>
      <c r="H722" s="1">
        <v>18.579999999999998</v>
      </c>
      <c r="K722" t="s">
        <v>57</v>
      </c>
      <c r="L722">
        <v>1.1000000000000001</v>
      </c>
      <c r="O722">
        <f>IF(L722&lt;0,ROUND(I722+3.46*ABS(L722),2),H722)</f>
        <v>18.579999999999998</v>
      </c>
      <c r="P722" t="s">
        <v>58</v>
      </c>
      <c r="Q722">
        <v>3</v>
      </c>
      <c r="R722" s="42">
        <v>42879</v>
      </c>
      <c r="S722">
        <v>1</v>
      </c>
      <c r="U722" t="s">
        <v>310</v>
      </c>
      <c r="V722" t="s">
        <v>186</v>
      </c>
      <c r="X722" t="s">
        <v>2050</v>
      </c>
      <c r="Y722" t="s">
        <v>259</v>
      </c>
      <c r="Z722">
        <v>5</v>
      </c>
      <c r="AA722" t="s">
        <v>260</v>
      </c>
      <c r="AB722">
        <v>1</v>
      </c>
      <c r="AC722" t="s">
        <v>64</v>
      </c>
      <c r="AD722">
        <v>500</v>
      </c>
      <c r="AE722">
        <v>84</v>
      </c>
      <c r="AF722" t="s">
        <v>65</v>
      </c>
      <c r="AK722">
        <v>8413919080</v>
      </c>
      <c r="AN722">
        <v>23.53</v>
      </c>
      <c r="AO722">
        <v>18.899999999999999</v>
      </c>
      <c r="AP722">
        <v>39258</v>
      </c>
      <c r="AQ722">
        <v>22.41</v>
      </c>
      <c r="AR722">
        <v>18</v>
      </c>
    </row>
    <row r="723" spans="1:44">
      <c r="A723" t="s">
        <v>54</v>
      </c>
      <c r="B723">
        <v>69658</v>
      </c>
      <c r="C723">
        <v>69658</v>
      </c>
      <c r="D723" t="s">
        <v>55</v>
      </c>
      <c r="E723" t="s">
        <v>516</v>
      </c>
      <c r="F723" s="1">
        <v>542.23</v>
      </c>
      <c r="H723" s="1">
        <v>471.5</v>
      </c>
      <c r="K723" t="s">
        <v>490</v>
      </c>
      <c r="L723">
        <v>20</v>
      </c>
      <c r="P723" t="s">
        <v>58</v>
      </c>
      <c r="Q723">
        <v>4</v>
      </c>
      <c r="R723" s="42">
        <v>42879</v>
      </c>
      <c r="S723">
        <v>1</v>
      </c>
      <c r="U723">
        <v>26.5</v>
      </c>
      <c r="V723" t="str">
        <f>IF(LEFT(E723,3)="SLV","Harmony Romo", "Jerry Floyd")</f>
        <v>Jerry Floyd</v>
      </c>
      <c r="X723" t="s">
        <v>2051</v>
      </c>
      <c r="Y723" t="s">
        <v>2052</v>
      </c>
      <c r="AD723">
        <v>80</v>
      </c>
      <c r="AE723">
        <v>140</v>
      </c>
      <c r="AF723" t="s">
        <v>65</v>
      </c>
      <c r="AK723">
        <v>8413919080</v>
      </c>
      <c r="AN723">
        <v>43.58</v>
      </c>
      <c r="AO723">
        <v>37.700000000000003</v>
      </c>
      <c r="AQ723">
        <v>35.28</v>
      </c>
      <c r="AR723">
        <v>29.4</v>
      </c>
    </row>
    <row r="724" spans="1:44">
      <c r="A724" t="s">
        <v>54</v>
      </c>
      <c r="B724">
        <v>302305</v>
      </c>
      <c r="C724" t="s">
        <v>379</v>
      </c>
      <c r="D724" t="s">
        <v>64</v>
      </c>
      <c r="E724" t="s">
        <v>203</v>
      </c>
      <c r="F724" s="1">
        <v>3.37</v>
      </c>
      <c r="H724" s="1">
        <v>2.93</v>
      </c>
      <c r="K724" t="s">
        <v>490</v>
      </c>
      <c r="L724">
        <v>2.3E-2</v>
      </c>
      <c r="P724" t="s">
        <v>58</v>
      </c>
      <c r="Q724">
        <v>4</v>
      </c>
      <c r="R724" s="42">
        <v>40707</v>
      </c>
      <c r="S724">
        <v>1</v>
      </c>
      <c r="V724" t="str">
        <f>IF(LEFT(E724,3)="SLV","Harmony Romo", "Jerry Floyd")</f>
        <v>Harmony Romo</v>
      </c>
      <c r="AD724">
        <v>200</v>
      </c>
      <c r="AE724">
        <v>77</v>
      </c>
      <c r="AF724" t="s">
        <v>65</v>
      </c>
      <c r="AK724">
        <v>8483903000</v>
      </c>
      <c r="AN724">
        <v>87.09</v>
      </c>
      <c r="AO724">
        <v>79.17</v>
      </c>
      <c r="AP724">
        <v>38951</v>
      </c>
      <c r="AQ724">
        <v>82.94</v>
      </c>
      <c r="AR724">
        <v>75.400000000000006</v>
      </c>
    </row>
    <row r="725" spans="1:44">
      <c r="A725" t="s">
        <v>54</v>
      </c>
      <c r="B725">
        <v>315481</v>
      </c>
      <c r="C725">
        <v>315481</v>
      </c>
      <c r="D725" t="s">
        <v>64</v>
      </c>
      <c r="E725" t="s">
        <v>2053</v>
      </c>
      <c r="F725" s="1">
        <v>859.68</v>
      </c>
      <c r="H725" s="1">
        <v>747.55</v>
      </c>
      <c r="K725" t="s">
        <v>490</v>
      </c>
      <c r="L725">
        <v>43.45</v>
      </c>
      <c r="P725" t="s">
        <v>58</v>
      </c>
      <c r="R725" s="42">
        <v>40242</v>
      </c>
      <c r="S725">
        <v>1</v>
      </c>
      <c r="V725" t="s">
        <v>60</v>
      </c>
      <c r="AF725" t="s">
        <v>65</v>
      </c>
      <c r="AK725">
        <v>8413919080</v>
      </c>
      <c r="AN725">
        <v>38.520000000000003</v>
      </c>
      <c r="AO725">
        <v>29.37</v>
      </c>
      <c r="AQ725">
        <v>36.69</v>
      </c>
      <c r="AR725">
        <v>27.97</v>
      </c>
    </row>
    <row r="726" spans="1:44">
      <c r="A726" t="s">
        <v>54</v>
      </c>
      <c r="B726" t="s">
        <v>2054</v>
      </c>
      <c r="C726" t="s">
        <v>2054</v>
      </c>
      <c r="D726" t="s">
        <v>55</v>
      </c>
      <c r="E726" t="s">
        <v>2055</v>
      </c>
      <c r="F726" s="1">
        <v>589.97</v>
      </c>
      <c r="H726" s="1">
        <v>513.02</v>
      </c>
      <c r="K726" t="s">
        <v>490</v>
      </c>
      <c r="P726" t="s">
        <v>58</v>
      </c>
      <c r="Q726">
        <v>4</v>
      </c>
      <c r="R726" s="42">
        <v>42879</v>
      </c>
      <c r="S726">
        <v>1</v>
      </c>
      <c r="T726" t="s">
        <v>2056</v>
      </c>
      <c r="U726">
        <v>33.5</v>
      </c>
      <c r="V726" t="str">
        <f>IF(LEFT(E726,3)="SLV","Harmony Romo", "Jerry Floyd")</f>
        <v>Jerry Floyd</v>
      </c>
      <c r="X726" t="s">
        <v>2057</v>
      </c>
      <c r="Y726" t="s">
        <v>2058</v>
      </c>
      <c r="Z726">
        <v>30</v>
      </c>
      <c r="AA726" t="s">
        <v>1518</v>
      </c>
      <c r="AB726">
        <v>53.46</v>
      </c>
      <c r="AC726" t="s">
        <v>121</v>
      </c>
      <c r="AD726">
        <v>20</v>
      </c>
      <c r="AE726">
        <v>140</v>
      </c>
      <c r="AF726" t="s">
        <v>65</v>
      </c>
      <c r="AN726">
        <v>9.8699999999999992</v>
      </c>
      <c r="AO726">
        <v>8.1999999999999993</v>
      </c>
      <c r="AQ726">
        <v>8.0500000000000007</v>
      </c>
      <c r="AR726">
        <v>6.38</v>
      </c>
    </row>
    <row r="727" spans="1:44">
      <c r="A727" t="s">
        <v>54</v>
      </c>
      <c r="B727">
        <v>306028</v>
      </c>
      <c r="C727">
        <v>306028</v>
      </c>
      <c r="D727" t="s">
        <v>64</v>
      </c>
      <c r="E727" t="s">
        <v>2059</v>
      </c>
      <c r="F727" s="1">
        <v>53.89</v>
      </c>
      <c r="H727" s="1">
        <v>46.86</v>
      </c>
      <c r="K727" t="s">
        <v>1055</v>
      </c>
      <c r="L727">
        <v>2.3650000000000002</v>
      </c>
      <c r="P727" t="s">
        <v>58</v>
      </c>
      <c r="Q727">
        <v>4</v>
      </c>
      <c r="R727" s="42">
        <v>40815</v>
      </c>
      <c r="S727">
        <v>1</v>
      </c>
      <c r="T727" t="s">
        <v>2060</v>
      </c>
      <c r="U727">
        <v>2.3650000000000002</v>
      </c>
      <c r="V727" t="str">
        <f>IF(LEFT(E727,3)="SLV","Harmony Romo", "Jerry Floyd")</f>
        <v>Jerry Floyd</v>
      </c>
      <c r="X727" t="s">
        <v>2061</v>
      </c>
      <c r="Y727" t="s">
        <v>2062</v>
      </c>
      <c r="Z727">
        <v>20</v>
      </c>
      <c r="AA727" t="s">
        <v>2063</v>
      </c>
      <c r="AB727">
        <v>4.0999999999999996</v>
      </c>
      <c r="AC727" t="s">
        <v>121</v>
      </c>
      <c r="AD727">
        <v>500</v>
      </c>
      <c r="AE727">
        <v>140</v>
      </c>
      <c r="AF727" t="s">
        <v>65</v>
      </c>
      <c r="AK727">
        <v>8413919080</v>
      </c>
      <c r="AN727">
        <v>9.31</v>
      </c>
      <c r="AO727">
        <v>7.87</v>
      </c>
      <c r="AQ727">
        <v>8.0299999999999994</v>
      </c>
      <c r="AR727">
        <v>6.59</v>
      </c>
    </row>
    <row r="728" spans="1:44">
      <c r="A728" t="s">
        <v>54</v>
      </c>
      <c r="B728">
        <v>306031</v>
      </c>
      <c r="C728">
        <v>306031</v>
      </c>
      <c r="D728" t="s">
        <v>64</v>
      </c>
      <c r="E728" t="s">
        <v>2064</v>
      </c>
      <c r="F728" s="1">
        <v>89.76</v>
      </c>
      <c r="H728" s="1">
        <v>78.05</v>
      </c>
      <c r="K728" t="s">
        <v>1055</v>
      </c>
      <c r="L728">
        <v>3.42</v>
      </c>
      <c r="P728" t="s">
        <v>58</v>
      </c>
      <c r="Q728">
        <v>4</v>
      </c>
      <c r="R728" s="42">
        <v>40815</v>
      </c>
      <c r="S728">
        <v>1</v>
      </c>
      <c r="T728" t="s">
        <v>2060</v>
      </c>
      <c r="U728">
        <v>4.7699999999999996</v>
      </c>
      <c r="V728" t="str">
        <f>IF(LEFT(E728,3)="SLV","Harmony Romo", "Jerry Floyd")</f>
        <v>Jerry Floyd</v>
      </c>
      <c r="X728" t="s">
        <v>2065</v>
      </c>
      <c r="Y728" t="s">
        <v>2066</v>
      </c>
      <c r="Z728">
        <v>20</v>
      </c>
      <c r="AA728" t="s">
        <v>2067</v>
      </c>
      <c r="AB728">
        <v>4</v>
      </c>
      <c r="AC728" t="s">
        <v>121</v>
      </c>
      <c r="AD728">
        <v>500</v>
      </c>
      <c r="AE728">
        <v>7</v>
      </c>
      <c r="AF728" t="s">
        <v>65</v>
      </c>
      <c r="AK728">
        <v>8413919080</v>
      </c>
      <c r="AN728">
        <v>29.07</v>
      </c>
      <c r="AO728">
        <v>23.26</v>
      </c>
      <c r="AQ728">
        <v>27.69</v>
      </c>
      <c r="AR728">
        <v>22.15</v>
      </c>
    </row>
    <row r="729" spans="1:44">
      <c r="A729" t="s">
        <v>54</v>
      </c>
      <c r="B729">
        <v>307822</v>
      </c>
      <c r="C729">
        <v>307822</v>
      </c>
      <c r="D729" t="s">
        <v>64</v>
      </c>
      <c r="E729" t="s">
        <v>2068</v>
      </c>
      <c r="F729" s="1">
        <v>448.9</v>
      </c>
      <c r="H729" s="1">
        <v>390.35</v>
      </c>
      <c r="K729" t="s">
        <v>1055</v>
      </c>
      <c r="L729">
        <v>16.940000000000001</v>
      </c>
      <c r="P729" t="s">
        <v>58</v>
      </c>
      <c r="Q729">
        <v>4</v>
      </c>
      <c r="R729" s="42">
        <v>40707</v>
      </c>
      <c r="S729">
        <v>1</v>
      </c>
      <c r="V729" t="str">
        <f>IF(LEFT(E729,3)="SLV","Harmony Romo", "Jerry Floyd")</f>
        <v>Jerry Floyd</v>
      </c>
      <c r="X729" t="s">
        <v>2069</v>
      </c>
      <c r="Y729" t="s">
        <v>2070</v>
      </c>
      <c r="AD729">
        <v>100</v>
      </c>
      <c r="AE729">
        <v>9</v>
      </c>
      <c r="AF729" t="s">
        <v>65</v>
      </c>
      <c r="AK729">
        <v>8413919080</v>
      </c>
      <c r="AN729">
        <v>12.67</v>
      </c>
      <c r="AO729">
        <v>10.63</v>
      </c>
      <c r="AQ729">
        <v>11.55</v>
      </c>
      <c r="AR729">
        <v>9.51</v>
      </c>
    </row>
    <row r="730" spans="1:44">
      <c r="A730" t="s">
        <v>54</v>
      </c>
      <c r="B730">
        <v>307832</v>
      </c>
      <c r="C730">
        <v>307832</v>
      </c>
      <c r="D730" t="s">
        <v>64</v>
      </c>
      <c r="E730" t="s">
        <v>706</v>
      </c>
      <c r="F730" s="1">
        <v>179.1</v>
      </c>
      <c r="H730" s="1">
        <v>155.74</v>
      </c>
      <c r="K730" t="s">
        <v>1055</v>
      </c>
      <c r="L730">
        <v>3.94</v>
      </c>
      <c r="P730" t="s">
        <v>58</v>
      </c>
      <c r="Q730">
        <v>4</v>
      </c>
      <c r="R730" s="42">
        <v>40707</v>
      </c>
      <c r="S730">
        <v>1</v>
      </c>
      <c r="V730" t="str">
        <f>IF(LEFT(E730,3)="SLV","Harmony Romo", "Jerry Floyd")</f>
        <v>Jerry Floyd</v>
      </c>
      <c r="X730" t="s">
        <v>2071</v>
      </c>
      <c r="Y730" t="s">
        <v>2072</v>
      </c>
      <c r="AD730">
        <v>100</v>
      </c>
      <c r="AE730">
        <v>9</v>
      </c>
      <c r="AF730" t="s">
        <v>65</v>
      </c>
      <c r="AK730">
        <v>8413919080</v>
      </c>
      <c r="AN730">
        <v>13.44</v>
      </c>
      <c r="AO730">
        <v>12.02</v>
      </c>
      <c r="AQ730">
        <v>6.83</v>
      </c>
      <c r="AR730">
        <v>5.41</v>
      </c>
    </row>
    <row r="731" spans="1:44">
      <c r="A731" t="s">
        <v>54</v>
      </c>
      <c r="B731">
        <v>311295</v>
      </c>
      <c r="C731">
        <v>311295</v>
      </c>
      <c r="D731" t="s">
        <v>64</v>
      </c>
      <c r="E731" t="s">
        <v>2073</v>
      </c>
      <c r="F731" s="1">
        <v>98.01</v>
      </c>
      <c r="H731" s="1">
        <v>85.23</v>
      </c>
      <c r="K731" t="s">
        <v>1055</v>
      </c>
      <c r="L731">
        <v>1.6</v>
      </c>
      <c r="P731" t="s">
        <v>58</v>
      </c>
      <c r="Q731">
        <v>4</v>
      </c>
      <c r="R731" s="42">
        <v>39828</v>
      </c>
      <c r="S731">
        <v>1</v>
      </c>
      <c r="V731" t="s">
        <v>60</v>
      </c>
      <c r="AD731">
        <v>300</v>
      </c>
      <c r="AE731">
        <v>112</v>
      </c>
      <c r="AF731" t="s">
        <v>65</v>
      </c>
      <c r="AK731">
        <v>8413919080</v>
      </c>
      <c r="AN731">
        <v>467.25</v>
      </c>
      <c r="AO731">
        <v>390.6</v>
      </c>
      <c r="AQ731">
        <v>445</v>
      </c>
      <c r="AR731">
        <v>372</v>
      </c>
    </row>
    <row r="732" spans="1:44">
      <c r="A732" t="s">
        <v>54</v>
      </c>
      <c r="B732">
        <v>311296</v>
      </c>
      <c r="C732">
        <v>311296</v>
      </c>
      <c r="D732" t="s">
        <v>64</v>
      </c>
      <c r="E732" t="s">
        <v>1239</v>
      </c>
      <c r="F732" s="1">
        <v>202.89</v>
      </c>
      <c r="H732" s="1">
        <v>176.43</v>
      </c>
      <c r="K732" t="s">
        <v>1055</v>
      </c>
      <c r="L732">
        <v>7.8</v>
      </c>
      <c r="P732" t="s">
        <v>58</v>
      </c>
      <c r="Q732">
        <v>4</v>
      </c>
      <c r="R732" s="42">
        <v>39904</v>
      </c>
      <c r="S732">
        <v>1</v>
      </c>
      <c r="T732" t="s">
        <v>2074</v>
      </c>
      <c r="V732" t="s">
        <v>60</v>
      </c>
      <c r="AF732" t="s">
        <v>65</v>
      </c>
      <c r="AK732">
        <v>8413919080</v>
      </c>
      <c r="AN732">
        <v>74.09</v>
      </c>
      <c r="AO732">
        <v>60.94</v>
      </c>
      <c r="AQ732">
        <v>70.56</v>
      </c>
      <c r="AR732">
        <v>58.04</v>
      </c>
    </row>
    <row r="733" spans="1:44">
      <c r="A733" t="s">
        <v>54</v>
      </c>
      <c r="B733">
        <v>311300</v>
      </c>
      <c r="C733">
        <v>311300</v>
      </c>
      <c r="D733" t="s">
        <v>64</v>
      </c>
      <c r="E733" t="s">
        <v>2075</v>
      </c>
      <c r="F733" s="1">
        <v>82.09</v>
      </c>
      <c r="H733" s="1">
        <v>71.38</v>
      </c>
      <c r="K733" t="s">
        <v>1055</v>
      </c>
      <c r="L733">
        <v>1.75</v>
      </c>
      <c r="P733" t="s">
        <v>58</v>
      </c>
      <c r="Q733">
        <v>4</v>
      </c>
      <c r="R733" s="42">
        <v>39801</v>
      </c>
      <c r="S733">
        <v>1</v>
      </c>
      <c r="T733" t="s">
        <v>2076</v>
      </c>
      <c r="V733" t="s">
        <v>60</v>
      </c>
      <c r="AF733" t="s">
        <v>65</v>
      </c>
      <c r="AK733">
        <v>8413919080</v>
      </c>
      <c r="AN733">
        <v>65.08</v>
      </c>
      <c r="AO733">
        <v>52.77</v>
      </c>
      <c r="AQ733">
        <v>61.98</v>
      </c>
      <c r="AR733">
        <v>50.26</v>
      </c>
    </row>
    <row r="734" spans="1:44">
      <c r="A734" t="s">
        <v>54</v>
      </c>
      <c r="B734">
        <v>314892</v>
      </c>
      <c r="C734">
        <v>314892</v>
      </c>
      <c r="D734" t="s">
        <v>64</v>
      </c>
      <c r="E734" t="s">
        <v>2077</v>
      </c>
      <c r="F734" s="1">
        <v>52.44</v>
      </c>
      <c r="H734" s="1">
        <v>45.6</v>
      </c>
      <c r="K734" t="s">
        <v>1055</v>
      </c>
      <c r="L734">
        <v>2.38</v>
      </c>
      <c r="P734" t="s">
        <v>58</v>
      </c>
      <c r="Q734">
        <v>4</v>
      </c>
      <c r="R734" s="42">
        <v>40169</v>
      </c>
      <c r="S734">
        <v>1</v>
      </c>
      <c r="V734" t="s">
        <v>60</v>
      </c>
      <c r="AD734">
        <v>300</v>
      </c>
      <c r="AE734">
        <v>112</v>
      </c>
      <c r="AF734" t="s">
        <v>65</v>
      </c>
      <c r="AK734">
        <v>8413919080</v>
      </c>
      <c r="AN734">
        <v>7.39</v>
      </c>
      <c r="AO734">
        <v>5.95</v>
      </c>
      <c r="AQ734">
        <v>7.04</v>
      </c>
      <c r="AR734">
        <v>5.67</v>
      </c>
    </row>
    <row r="735" spans="1:44">
      <c r="A735" t="s">
        <v>54</v>
      </c>
      <c r="B735">
        <v>314894</v>
      </c>
      <c r="C735">
        <v>314894</v>
      </c>
      <c r="D735" t="s">
        <v>64</v>
      </c>
      <c r="E735" t="s">
        <v>2078</v>
      </c>
      <c r="F735" s="1">
        <v>89.5</v>
      </c>
      <c r="H735" s="1">
        <v>77.83</v>
      </c>
      <c r="K735" t="s">
        <v>1055</v>
      </c>
      <c r="L735">
        <v>3.55</v>
      </c>
      <c r="P735" t="s">
        <v>58</v>
      </c>
      <c r="Q735">
        <v>4</v>
      </c>
      <c r="R735" s="42">
        <v>40169</v>
      </c>
      <c r="S735">
        <v>1</v>
      </c>
      <c r="V735" t="s">
        <v>60</v>
      </c>
      <c r="AD735">
        <v>300</v>
      </c>
      <c r="AE735">
        <v>112</v>
      </c>
      <c r="AF735" t="s">
        <v>65</v>
      </c>
      <c r="AK735">
        <v>8413919080</v>
      </c>
      <c r="AN735">
        <v>34.020000000000003</v>
      </c>
      <c r="AO735">
        <v>29.34</v>
      </c>
      <c r="AQ735">
        <v>22.01</v>
      </c>
      <c r="AR735">
        <v>17.329999999999998</v>
      </c>
    </row>
    <row r="736" spans="1:44">
      <c r="A736" t="s">
        <v>54</v>
      </c>
      <c r="B736" t="s">
        <v>2079</v>
      </c>
      <c r="C736" t="s">
        <v>2079</v>
      </c>
      <c r="D736" t="s">
        <v>64</v>
      </c>
      <c r="E736" t="s">
        <v>2080</v>
      </c>
      <c r="F736" s="1">
        <v>204.61</v>
      </c>
      <c r="H736" s="1">
        <v>177.92</v>
      </c>
      <c r="K736" t="s">
        <v>1055</v>
      </c>
      <c r="L736">
        <v>7.28</v>
      </c>
      <c r="P736" t="s">
        <v>58</v>
      </c>
      <c r="R736" s="42">
        <v>40392</v>
      </c>
      <c r="S736">
        <v>1</v>
      </c>
      <c r="V736" t="str">
        <f>IF(LEFT(E736,3)="SLV","Harmony Romo", "Jerry Floyd")</f>
        <v>Jerry Floyd</v>
      </c>
      <c r="AD736">
        <v>60</v>
      </c>
      <c r="AE736">
        <v>140</v>
      </c>
      <c r="AF736" t="s">
        <v>65</v>
      </c>
    </row>
    <row r="737" spans="1:44">
      <c r="A737" t="s">
        <v>54</v>
      </c>
      <c r="B737" t="s">
        <v>2081</v>
      </c>
      <c r="C737" t="s">
        <v>2082</v>
      </c>
      <c r="D737" t="s">
        <v>69</v>
      </c>
      <c r="E737" t="s">
        <v>2083</v>
      </c>
      <c r="F737" s="1">
        <v>5.75</v>
      </c>
      <c r="H737" s="1">
        <v>5</v>
      </c>
      <c r="K737" t="s">
        <v>2084</v>
      </c>
      <c r="L737">
        <v>1.18</v>
      </c>
      <c r="P737" t="s">
        <v>58</v>
      </c>
      <c r="Q737">
        <v>4</v>
      </c>
      <c r="R737" s="42">
        <v>39307</v>
      </c>
      <c r="S737">
        <v>1</v>
      </c>
      <c r="V737" t="str">
        <f>IF(LEFT(E737,3)="SLV","Harmony Romo", "Jerry Floyd")</f>
        <v>Jerry Floyd</v>
      </c>
      <c r="AF737" t="s">
        <v>65</v>
      </c>
      <c r="AK737">
        <v>8413919080</v>
      </c>
      <c r="AN737">
        <v>103.45</v>
      </c>
      <c r="AO737">
        <v>86.2</v>
      </c>
      <c r="AP737">
        <v>39588</v>
      </c>
    </row>
    <row r="738" spans="1:44">
      <c r="A738" t="s">
        <v>54</v>
      </c>
      <c r="B738">
        <v>308232</v>
      </c>
      <c r="C738">
        <v>308232</v>
      </c>
      <c r="D738" t="s">
        <v>64</v>
      </c>
      <c r="E738" t="s">
        <v>101</v>
      </c>
      <c r="F738" s="1">
        <v>31.95</v>
      </c>
      <c r="H738" s="1">
        <v>27.78</v>
      </c>
      <c r="K738" t="s">
        <v>1532</v>
      </c>
      <c r="L738">
        <v>1</v>
      </c>
      <c r="P738" t="s">
        <v>58</v>
      </c>
      <c r="Q738">
        <v>4</v>
      </c>
      <c r="R738" s="42">
        <v>40707</v>
      </c>
      <c r="S738">
        <v>1</v>
      </c>
      <c r="V738" t="s">
        <v>60</v>
      </c>
      <c r="Y738" t="s">
        <v>2085</v>
      </c>
      <c r="AF738" t="s">
        <v>81</v>
      </c>
      <c r="AK738">
        <v>8413919080</v>
      </c>
      <c r="AN738">
        <v>23.37</v>
      </c>
      <c r="AO738">
        <v>20.02</v>
      </c>
      <c r="AQ738">
        <v>19.04</v>
      </c>
      <c r="AR738">
        <v>15.69</v>
      </c>
    </row>
    <row r="739" spans="1:44">
      <c r="A739" t="s">
        <v>54</v>
      </c>
      <c r="B739">
        <v>308235</v>
      </c>
      <c r="C739">
        <v>308235</v>
      </c>
      <c r="D739" t="s">
        <v>64</v>
      </c>
      <c r="E739" t="s">
        <v>1664</v>
      </c>
      <c r="F739" s="1">
        <v>15.12</v>
      </c>
      <c r="H739" s="1">
        <v>13.15</v>
      </c>
      <c r="K739" t="s">
        <v>1532</v>
      </c>
      <c r="L739">
        <v>0.4</v>
      </c>
      <c r="P739" t="s">
        <v>58</v>
      </c>
      <c r="Q739">
        <v>4</v>
      </c>
      <c r="R739" s="42">
        <v>40707</v>
      </c>
      <c r="S739">
        <v>1</v>
      </c>
      <c r="V739" t="s">
        <v>60</v>
      </c>
      <c r="AF739" t="s">
        <v>81</v>
      </c>
      <c r="AK739">
        <v>8413919080</v>
      </c>
      <c r="AN739">
        <v>12.68</v>
      </c>
      <c r="AO739">
        <v>10.08</v>
      </c>
      <c r="AP739">
        <v>39140</v>
      </c>
      <c r="AQ739">
        <v>12.08</v>
      </c>
      <c r="AR739">
        <v>9.6</v>
      </c>
    </row>
    <row r="740" spans="1:44">
      <c r="A740" t="s">
        <v>54</v>
      </c>
      <c r="B740">
        <v>308236</v>
      </c>
      <c r="C740">
        <v>308236</v>
      </c>
      <c r="D740" t="s">
        <v>64</v>
      </c>
      <c r="E740" t="s">
        <v>147</v>
      </c>
      <c r="F740" s="1">
        <v>15.78</v>
      </c>
      <c r="H740" s="1">
        <v>13.72</v>
      </c>
      <c r="K740" t="s">
        <v>1532</v>
      </c>
      <c r="L740">
        <v>0.42</v>
      </c>
      <c r="P740" t="s">
        <v>58</v>
      </c>
      <c r="Q740">
        <v>4</v>
      </c>
      <c r="R740" s="42">
        <v>40707</v>
      </c>
      <c r="S740">
        <v>1</v>
      </c>
      <c r="V740" t="s">
        <v>60</v>
      </c>
      <c r="Y740" t="s">
        <v>2086</v>
      </c>
      <c r="AF740" t="s">
        <v>81</v>
      </c>
      <c r="AK740">
        <v>8413919080</v>
      </c>
      <c r="AN740">
        <v>12.34</v>
      </c>
      <c r="AO740">
        <v>9.77</v>
      </c>
      <c r="AP740">
        <v>39140</v>
      </c>
      <c r="AQ740">
        <v>11.75</v>
      </c>
      <c r="AR740">
        <v>9.3000000000000007</v>
      </c>
    </row>
    <row r="741" spans="1:44">
      <c r="A741" t="s">
        <v>54</v>
      </c>
      <c r="B741">
        <v>308265</v>
      </c>
      <c r="C741">
        <v>308265</v>
      </c>
      <c r="D741" t="s">
        <v>64</v>
      </c>
      <c r="E741" t="s">
        <v>2087</v>
      </c>
      <c r="F741" s="1">
        <v>31.69</v>
      </c>
      <c r="H741" s="1">
        <v>27.56</v>
      </c>
      <c r="K741" t="s">
        <v>1532</v>
      </c>
      <c r="L741">
        <v>1.23</v>
      </c>
      <c r="P741" t="s">
        <v>58</v>
      </c>
      <c r="Q741">
        <v>4</v>
      </c>
      <c r="R741" s="42">
        <v>40707</v>
      </c>
      <c r="S741">
        <v>1</v>
      </c>
      <c r="V741" t="s">
        <v>60</v>
      </c>
      <c r="Y741" t="s">
        <v>2088</v>
      </c>
      <c r="AF741" t="s">
        <v>65</v>
      </c>
      <c r="AK741">
        <v>8483308040</v>
      </c>
      <c r="AN741">
        <v>6.96</v>
      </c>
      <c r="AO741">
        <v>5.41</v>
      </c>
      <c r="AQ741">
        <v>6.63</v>
      </c>
      <c r="AR741">
        <v>5.15</v>
      </c>
    </row>
    <row r="742" spans="1:44">
      <c r="A742" t="s">
        <v>54</v>
      </c>
      <c r="B742">
        <v>308270</v>
      </c>
      <c r="C742">
        <v>308270</v>
      </c>
      <c r="D742" t="s">
        <v>64</v>
      </c>
      <c r="E742" t="s">
        <v>1922</v>
      </c>
      <c r="F742" s="1">
        <v>15.89</v>
      </c>
      <c r="H742" s="1">
        <v>13.82</v>
      </c>
      <c r="K742" t="s">
        <v>1532</v>
      </c>
      <c r="L742">
        <v>0.44</v>
      </c>
      <c r="P742" t="s">
        <v>58</v>
      </c>
      <c r="Q742">
        <v>4</v>
      </c>
      <c r="R742" s="42">
        <v>40707</v>
      </c>
      <c r="S742">
        <v>1</v>
      </c>
      <c r="V742" t="s">
        <v>60</v>
      </c>
      <c r="Y742" t="s">
        <v>2089</v>
      </c>
      <c r="AF742" t="s">
        <v>65</v>
      </c>
      <c r="AK742">
        <v>8413919080</v>
      </c>
      <c r="AN742">
        <v>9.74</v>
      </c>
      <c r="AO742">
        <v>7.57</v>
      </c>
      <c r="AQ742">
        <v>9.2799999999999994</v>
      </c>
      <c r="AR742">
        <v>7.21</v>
      </c>
    </row>
    <row r="743" spans="1:44">
      <c r="A743" t="s">
        <v>54</v>
      </c>
      <c r="B743">
        <v>309036</v>
      </c>
      <c r="C743">
        <v>309036</v>
      </c>
      <c r="D743" t="s">
        <v>64</v>
      </c>
      <c r="E743" t="s">
        <v>208</v>
      </c>
      <c r="F743" s="1">
        <v>23.66</v>
      </c>
      <c r="H743" s="1">
        <v>20.57</v>
      </c>
      <c r="K743" t="s">
        <v>1532</v>
      </c>
      <c r="L743">
        <v>0.77</v>
      </c>
      <c r="P743" t="s">
        <v>58</v>
      </c>
      <c r="Q743">
        <v>4</v>
      </c>
      <c r="R743" s="42">
        <v>39577</v>
      </c>
      <c r="S743">
        <v>1</v>
      </c>
      <c r="V743" t="s">
        <v>60</v>
      </c>
      <c r="AF743" t="s">
        <v>65</v>
      </c>
      <c r="AK743">
        <v>8413919080</v>
      </c>
      <c r="AN743">
        <v>4.53</v>
      </c>
      <c r="AO743">
        <v>3.73</v>
      </c>
      <c r="AQ743">
        <v>4.3099999999999996</v>
      </c>
      <c r="AR743">
        <v>3.55</v>
      </c>
    </row>
    <row r="744" spans="1:44">
      <c r="A744" t="s">
        <v>54</v>
      </c>
      <c r="B744">
        <v>309039</v>
      </c>
      <c r="C744">
        <v>309039</v>
      </c>
      <c r="D744" t="s">
        <v>64</v>
      </c>
      <c r="E744" t="s">
        <v>197</v>
      </c>
      <c r="F744" s="1">
        <v>61.1</v>
      </c>
      <c r="H744" s="1">
        <v>53.13</v>
      </c>
      <c r="K744" t="s">
        <v>1532</v>
      </c>
      <c r="L744">
        <v>3.22</v>
      </c>
      <c r="P744" t="s">
        <v>58</v>
      </c>
      <c r="Q744">
        <v>4</v>
      </c>
      <c r="R744" s="42">
        <v>39577</v>
      </c>
      <c r="S744">
        <v>1</v>
      </c>
      <c r="V744" t="s">
        <v>60</v>
      </c>
      <c r="AF744" t="s">
        <v>65</v>
      </c>
      <c r="AK744">
        <v>8413919080</v>
      </c>
      <c r="AN744">
        <v>5.43</v>
      </c>
      <c r="AO744">
        <v>4.41</v>
      </c>
      <c r="AQ744">
        <v>5.17</v>
      </c>
      <c r="AR744">
        <v>4.2</v>
      </c>
    </row>
    <row r="745" spans="1:44">
      <c r="A745" t="s">
        <v>54</v>
      </c>
      <c r="B745">
        <v>43270</v>
      </c>
      <c r="C745">
        <v>43270</v>
      </c>
      <c r="D745" t="s">
        <v>69</v>
      </c>
      <c r="E745" t="s">
        <v>2090</v>
      </c>
      <c r="F745" s="1">
        <v>17.61</v>
      </c>
      <c r="H745" s="1">
        <v>15.31</v>
      </c>
      <c r="K745" t="s">
        <v>191</v>
      </c>
      <c r="L745">
        <v>6.78</v>
      </c>
      <c r="P745" t="s">
        <v>58</v>
      </c>
      <c r="Q745">
        <v>4</v>
      </c>
      <c r="R745" s="42">
        <v>39989</v>
      </c>
      <c r="S745">
        <v>1</v>
      </c>
      <c r="V745" t="s">
        <v>645</v>
      </c>
      <c r="AF745" t="s">
        <v>65</v>
      </c>
      <c r="AK745">
        <v>7325995000</v>
      </c>
      <c r="AN745">
        <v>3.78</v>
      </c>
      <c r="AO745">
        <v>3.02</v>
      </c>
      <c r="AQ745">
        <v>3.6</v>
      </c>
      <c r="AR745">
        <v>2.88</v>
      </c>
    </row>
    <row r="746" spans="1:44">
      <c r="A746" t="s">
        <v>54</v>
      </c>
      <c r="B746">
        <v>44812</v>
      </c>
      <c r="C746">
        <v>44812</v>
      </c>
      <c r="D746" t="s">
        <v>121</v>
      </c>
      <c r="E746" t="s">
        <v>1036</v>
      </c>
      <c r="F746" s="1">
        <v>8.89</v>
      </c>
      <c r="H746" s="1">
        <v>7.73</v>
      </c>
      <c r="K746" t="s">
        <v>191</v>
      </c>
      <c r="L746">
        <v>3.79</v>
      </c>
      <c r="P746" t="s">
        <v>58</v>
      </c>
      <c r="Q746">
        <v>4</v>
      </c>
      <c r="R746" s="42">
        <v>40707</v>
      </c>
      <c r="S746">
        <v>1</v>
      </c>
      <c r="U746" t="s">
        <v>2091</v>
      </c>
      <c r="V746" t="str">
        <f>IF(LEFT(E746,3)="SLV","Harmony Romo", "Jerry Floyd")</f>
        <v>Jerry Floyd</v>
      </c>
      <c r="X746" t="s">
        <v>2092</v>
      </c>
      <c r="Y746" t="s">
        <v>2093</v>
      </c>
      <c r="AD746">
        <v>500</v>
      </c>
      <c r="AE746">
        <v>6</v>
      </c>
      <c r="AF746" t="s">
        <v>65</v>
      </c>
      <c r="AK746">
        <v>7325995000</v>
      </c>
      <c r="AN746">
        <v>39.549999999999997</v>
      </c>
      <c r="AO746">
        <v>34.979999999999997</v>
      </c>
      <c r="AQ746">
        <v>25.57</v>
      </c>
      <c r="AR746">
        <v>21</v>
      </c>
    </row>
    <row r="747" spans="1:44">
      <c r="A747" t="s">
        <v>54</v>
      </c>
      <c r="B747">
        <v>306083</v>
      </c>
      <c r="C747">
        <v>306097</v>
      </c>
      <c r="D747" t="s">
        <v>64</v>
      </c>
      <c r="E747" t="s">
        <v>618</v>
      </c>
      <c r="F747" s="1">
        <v>31.41</v>
      </c>
      <c r="H747" s="1">
        <v>27.31</v>
      </c>
      <c r="K747" t="s">
        <v>684</v>
      </c>
      <c r="L747">
        <v>0.41</v>
      </c>
      <c r="P747" t="s">
        <v>58</v>
      </c>
      <c r="Q747">
        <v>4</v>
      </c>
      <c r="R747" s="42">
        <v>42879</v>
      </c>
      <c r="S747">
        <v>1</v>
      </c>
      <c r="U747">
        <v>0.41</v>
      </c>
      <c r="V747" t="s">
        <v>186</v>
      </c>
      <c r="X747" t="s">
        <v>2094</v>
      </c>
      <c r="Y747" t="s">
        <v>2095</v>
      </c>
      <c r="Z747">
        <v>7.6</v>
      </c>
      <c r="AA747" t="s">
        <v>2096</v>
      </c>
      <c r="AB747">
        <v>1</v>
      </c>
      <c r="AC747" t="s">
        <v>69</v>
      </c>
      <c r="AD747">
        <v>50</v>
      </c>
      <c r="AE747">
        <v>6</v>
      </c>
      <c r="AF747" t="s">
        <v>65</v>
      </c>
      <c r="AK747">
        <v>8413919080</v>
      </c>
      <c r="AN747">
        <v>24.34</v>
      </c>
      <c r="AO747">
        <v>36.340000000000003</v>
      </c>
      <c r="AQ747">
        <v>23.18</v>
      </c>
      <c r="AR747">
        <v>34.61</v>
      </c>
    </row>
    <row r="748" spans="1:44">
      <c r="A748" t="s">
        <v>54</v>
      </c>
      <c r="B748">
        <v>306084</v>
      </c>
      <c r="C748">
        <v>306097</v>
      </c>
      <c r="D748" t="s">
        <v>64</v>
      </c>
      <c r="E748" t="s">
        <v>618</v>
      </c>
      <c r="F748" s="1">
        <v>15.5</v>
      </c>
      <c r="H748" s="1">
        <v>13.48</v>
      </c>
      <c r="K748" t="s">
        <v>684</v>
      </c>
      <c r="L748">
        <v>1.0900000000000001</v>
      </c>
      <c r="P748" t="s">
        <v>58</v>
      </c>
      <c r="Q748">
        <v>4</v>
      </c>
      <c r="R748" s="42">
        <v>40707</v>
      </c>
      <c r="S748">
        <v>1</v>
      </c>
      <c r="U748">
        <v>1.0900000000000001</v>
      </c>
      <c r="V748" t="s">
        <v>186</v>
      </c>
      <c r="X748" t="s">
        <v>2097</v>
      </c>
      <c r="Y748" t="s">
        <v>2095</v>
      </c>
      <c r="Z748">
        <v>11.4</v>
      </c>
      <c r="AA748" t="s">
        <v>2098</v>
      </c>
      <c r="AB748">
        <v>1</v>
      </c>
      <c r="AC748" t="s">
        <v>69</v>
      </c>
      <c r="AD748">
        <v>50</v>
      </c>
      <c r="AE748">
        <v>6</v>
      </c>
      <c r="AF748" t="s">
        <v>65</v>
      </c>
      <c r="AK748">
        <v>8413919080</v>
      </c>
      <c r="AN748">
        <v>24.34</v>
      </c>
      <c r="AO748">
        <v>26.71</v>
      </c>
      <c r="AQ748">
        <v>23.18</v>
      </c>
      <c r="AR748">
        <v>25.44</v>
      </c>
    </row>
    <row r="749" spans="1:44">
      <c r="A749" t="s">
        <v>54</v>
      </c>
      <c r="B749">
        <v>306085</v>
      </c>
      <c r="C749">
        <v>306085</v>
      </c>
      <c r="D749" t="s">
        <v>64</v>
      </c>
      <c r="E749" t="s">
        <v>2099</v>
      </c>
      <c r="F749" s="1">
        <v>6.62</v>
      </c>
      <c r="H749" s="1">
        <v>5.76</v>
      </c>
      <c r="K749" t="s">
        <v>684</v>
      </c>
      <c r="L749">
        <v>0.19</v>
      </c>
      <c r="P749" t="s">
        <v>58</v>
      </c>
      <c r="Q749">
        <v>4</v>
      </c>
      <c r="R749" s="42">
        <v>40707</v>
      </c>
      <c r="S749">
        <v>1</v>
      </c>
      <c r="U749">
        <v>0.19</v>
      </c>
      <c r="V749" t="s">
        <v>186</v>
      </c>
      <c r="X749" t="s">
        <v>2100</v>
      </c>
      <c r="Y749" t="s">
        <v>2101</v>
      </c>
      <c r="Z749">
        <v>7.6</v>
      </c>
      <c r="AA749" t="s">
        <v>2102</v>
      </c>
      <c r="AB749">
        <v>1</v>
      </c>
      <c r="AC749" t="s">
        <v>69</v>
      </c>
      <c r="AD749">
        <v>50</v>
      </c>
      <c r="AE749">
        <v>84</v>
      </c>
      <c r="AF749" t="s">
        <v>65</v>
      </c>
      <c r="AK749">
        <v>8413919080</v>
      </c>
      <c r="AN749">
        <v>24.34</v>
      </c>
      <c r="AO749">
        <v>19.47</v>
      </c>
      <c r="AQ749">
        <v>23.18</v>
      </c>
      <c r="AR749">
        <v>18.54</v>
      </c>
    </row>
    <row r="750" spans="1:44">
      <c r="A750" t="s">
        <v>54</v>
      </c>
      <c r="B750">
        <v>306091</v>
      </c>
      <c r="C750">
        <v>306097</v>
      </c>
      <c r="D750" t="s">
        <v>64</v>
      </c>
      <c r="E750" t="s">
        <v>618</v>
      </c>
      <c r="F750" s="1">
        <v>26.52</v>
      </c>
      <c r="H750" s="1">
        <v>23.06</v>
      </c>
      <c r="K750" t="s">
        <v>684</v>
      </c>
      <c r="L750">
        <v>0.21</v>
      </c>
      <c r="P750" t="s">
        <v>58</v>
      </c>
      <c r="Q750">
        <v>4</v>
      </c>
      <c r="R750" s="42">
        <v>40707</v>
      </c>
      <c r="S750">
        <v>1</v>
      </c>
      <c r="U750">
        <v>0.21</v>
      </c>
      <c r="V750" t="s">
        <v>186</v>
      </c>
      <c r="X750" t="s">
        <v>2103</v>
      </c>
      <c r="Y750" t="s">
        <v>2095</v>
      </c>
      <c r="Z750">
        <v>1.75</v>
      </c>
      <c r="AA750" t="s">
        <v>2104</v>
      </c>
      <c r="AB750">
        <v>1</v>
      </c>
      <c r="AC750" t="s">
        <v>69</v>
      </c>
      <c r="AD750">
        <v>50</v>
      </c>
      <c r="AE750">
        <v>84</v>
      </c>
      <c r="AF750" t="s">
        <v>65</v>
      </c>
      <c r="AK750">
        <v>8413919080</v>
      </c>
      <c r="AN750">
        <v>24.05</v>
      </c>
      <c r="AO750">
        <v>20.81</v>
      </c>
      <c r="AQ750">
        <v>18.38</v>
      </c>
      <c r="AR750">
        <v>15.14</v>
      </c>
    </row>
    <row r="751" spans="1:44">
      <c r="A751" t="s">
        <v>54</v>
      </c>
      <c r="B751">
        <v>314887</v>
      </c>
      <c r="C751">
        <v>306097</v>
      </c>
      <c r="D751" t="s">
        <v>64</v>
      </c>
      <c r="E751" t="s">
        <v>618</v>
      </c>
      <c r="F751" s="1">
        <v>5.75</v>
      </c>
      <c r="H751" s="1">
        <v>5</v>
      </c>
      <c r="K751" t="s">
        <v>684</v>
      </c>
      <c r="L751">
        <v>0.22</v>
      </c>
      <c r="P751" t="s">
        <v>58</v>
      </c>
      <c r="Q751">
        <v>4</v>
      </c>
      <c r="R751" s="42">
        <v>40169</v>
      </c>
      <c r="S751">
        <v>1</v>
      </c>
      <c r="V751" t="s">
        <v>186</v>
      </c>
      <c r="AD751">
        <v>50</v>
      </c>
      <c r="AE751">
        <v>84</v>
      </c>
      <c r="AF751" t="s">
        <v>65</v>
      </c>
      <c r="AK751">
        <v>8413919080</v>
      </c>
      <c r="AN751">
        <v>70.2</v>
      </c>
      <c r="AO751">
        <v>57.54</v>
      </c>
      <c r="AQ751">
        <v>66.86</v>
      </c>
      <c r="AR751">
        <v>54.8</v>
      </c>
    </row>
    <row r="752" spans="1:44">
      <c r="A752" t="s">
        <v>54</v>
      </c>
      <c r="B752">
        <v>314888</v>
      </c>
      <c r="C752">
        <v>306097</v>
      </c>
      <c r="D752" t="s">
        <v>64</v>
      </c>
      <c r="E752" t="s">
        <v>618</v>
      </c>
      <c r="F752" s="1">
        <v>6.96</v>
      </c>
      <c r="H752" s="1">
        <v>6.05</v>
      </c>
      <c r="K752" t="s">
        <v>684</v>
      </c>
      <c r="L752">
        <v>0.27</v>
      </c>
      <c r="P752" t="s">
        <v>58</v>
      </c>
      <c r="Q752">
        <v>4</v>
      </c>
      <c r="R752" s="42">
        <v>40169</v>
      </c>
      <c r="S752">
        <v>1</v>
      </c>
      <c r="V752" t="s">
        <v>186</v>
      </c>
      <c r="AD752">
        <v>50</v>
      </c>
      <c r="AE752">
        <v>84</v>
      </c>
      <c r="AF752" t="s">
        <v>65</v>
      </c>
      <c r="AK752">
        <v>8413919080</v>
      </c>
      <c r="AN752">
        <v>37.21</v>
      </c>
      <c r="AO752">
        <v>30.37</v>
      </c>
      <c r="AQ752">
        <v>35.44</v>
      </c>
      <c r="AR752">
        <v>28.92</v>
      </c>
    </row>
    <row r="753" spans="1:44">
      <c r="A753" t="s">
        <v>54</v>
      </c>
      <c r="B753">
        <v>314889</v>
      </c>
      <c r="C753">
        <v>306097</v>
      </c>
      <c r="D753" t="s">
        <v>64</v>
      </c>
      <c r="E753" t="s">
        <v>618</v>
      </c>
      <c r="F753" s="1">
        <v>10.47</v>
      </c>
      <c r="H753" s="1">
        <v>9.1</v>
      </c>
      <c r="K753" t="s">
        <v>684</v>
      </c>
      <c r="L753">
        <v>0.65</v>
      </c>
      <c r="P753" t="s">
        <v>58</v>
      </c>
      <c r="Q753">
        <v>4</v>
      </c>
      <c r="R753" s="42">
        <v>40169</v>
      </c>
      <c r="S753">
        <v>1</v>
      </c>
      <c r="V753" t="s">
        <v>186</v>
      </c>
      <c r="AD753">
        <v>50</v>
      </c>
      <c r="AE753">
        <v>84</v>
      </c>
      <c r="AF753" t="s">
        <v>65</v>
      </c>
      <c r="AK753">
        <v>8413919080</v>
      </c>
      <c r="AN753">
        <v>65.63</v>
      </c>
      <c r="AO753">
        <v>53.64</v>
      </c>
      <c r="AQ753">
        <v>62.5</v>
      </c>
      <c r="AR753">
        <v>51.09</v>
      </c>
    </row>
    <row r="754" spans="1:44">
      <c r="A754" t="s">
        <v>54</v>
      </c>
      <c r="B754">
        <v>314890</v>
      </c>
      <c r="C754">
        <v>306097</v>
      </c>
      <c r="D754" t="s">
        <v>64</v>
      </c>
      <c r="E754" t="s">
        <v>618</v>
      </c>
      <c r="F754" s="1">
        <v>12.16</v>
      </c>
      <c r="H754" s="1">
        <v>10.57</v>
      </c>
      <c r="K754" t="s">
        <v>684</v>
      </c>
      <c r="L754">
        <v>0.86</v>
      </c>
      <c r="P754" t="s">
        <v>58</v>
      </c>
      <c r="Q754">
        <v>4</v>
      </c>
      <c r="R754" s="42">
        <v>40169</v>
      </c>
      <c r="S754">
        <v>1</v>
      </c>
      <c r="V754" t="s">
        <v>186</v>
      </c>
      <c r="AD754">
        <v>50</v>
      </c>
      <c r="AE754">
        <v>84</v>
      </c>
      <c r="AF754" t="s">
        <v>65</v>
      </c>
      <c r="AK754">
        <v>8413919080</v>
      </c>
      <c r="AN754">
        <v>16.78</v>
      </c>
      <c r="AO754">
        <v>13.52</v>
      </c>
      <c r="AQ754">
        <v>15.98</v>
      </c>
      <c r="AR754">
        <v>12.88</v>
      </c>
    </row>
    <row r="755" spans="1:44">
      <c r="A755" t="s">
        <v>54</v>
      </c>
      <c r="B755">
        <v>303850</v>
      </c>
      <c r="C755">
        <v>303850</v>
      </c>
      <c r="D755" t="s">
        <v>121</v>
      </c>
      <c r="E755" t="s">
        <v>2105</v>
      </c>
      <c r="F755" s="1">
        <v>9.8000000000000007</v>
      </c>
      <c r="H755" s="1">
        <f>ROUND(F755/1.15,2)</f>
        <v>8.52</v>
      </c>
      <c r="K755" t="s">
        <v>2106</v>
      </c>
      <c r="L755">
        <v>3.9</v>
      </c>
      <c r="P755" t="s">
        <v>58</v>
      </c>
      <c r="Q755">
        <v>4</v>
      </c>
      <c r="R755" s="42">
        <v>42586</v>
      </c>
      <c r="S755">
        <v>1</v>
      </c>
      <c r="U755">
        <v>6.2859999999999996</v>
      </c>
      <c r="V755" t="str">
        <f>IF(LEFT(E755,3)="SLV","Harmony Romo", "Jerry Floyd")</f>
        <v>Jerry Floyd</v>
      </c>
      <c r="AF755" t="s">
        <v>65</v>
      </c>
      <c r="AK755">
        <v>8413919080</v>
      </c>
      <c r="AN755">
        <v>9.61</v>
      </c>
      <c r="AO755">
        <v>7.87</v>
      </c>
      <c r="AQ755">
        <v>8.33</v>
      </c>
      <c r="AR755">
        <v>6.59</v>
      </c>
    </row>
    <row r="756" spans="1:44">
      <c r="A756" t="s">
        <v>54</v>
      </c>
      <c r="B756">
        <v>303853</v>
      </c>
      <c r="C756">
        <v>303853</v>
      </c>
      <c r="D756" t="s">
        <v>121</v>
      </c>
      <c r="E756" t="s">
        <v>2055</v>
      </c>
      <c r="F756" s="1">
        <v>9.8000000000000007</v>
      </c>
      <c r="H756" s="1">
        <f>ROUND(F756/1.15,2)</f>
        <v>8.52</v>
      </c>
      <c r="K756" t="s">
        <v>2106</v>
      </c>
      <c r="L756">
        <v>25.6</v>
      </c>
      <c r="P756" t="s">
        <v>58</v>
      </c>
      <c r="Q756">
        <v>4</v>
      </c>
      <c r="R756" s="42">
        <v>42586</v>
      </c>
      <c r="S756">
        <v>1</v>
      </c>
      <c r="U756">
        <v>33.5</v>
      </c>
      <c r="V756" t="str">
        <f>IF(LEFT(E756,3)="SLV","Harmony Romo", "Jerry Floyd")</f>
        <v>Jerry Floyd</v>
      </c>
      <c r="X756" t="s">
        <v>2107</v>
      </c>
      <c r="Y756" t="s">
        <v>2108</v>
      </c>
      <c r="Z756">
        <v>18.350000000000001</v>
      </c>
      <c r="AA756" t="s">
        <v>2109</v>
      </c>
      <c r="AB756">
        <v>53.46</v>
      </c>
      <c r="AC756" t="s">
        <v>121</v>
      </c>
      <c r="AD756">
        <v>25</v>
      </c>
      <c r="AE756">
        <v>7</v>
      </c>
      <c r="AF756" t="s">
        <v>65</v>
      </c>
      <c r="AK756">
        <v>8413919080</v>
      </c>
      <c r="AN756">
        <v>22.8</v>
      </c>
      <c r="AO756">
        <v>20.440000000000001</v>
      </c>
      <c r="AQ756">
        <v>11.87</v>
      </c>
      <c r="AR756">
        <v>9.51</v>
      </c>
    </row>
    <row r="757" spans="1:44">
      <c r="A757" t="s">
        <v>54</v>
      </c>
      <c r="B757">
        <v>44810</v>
      </c>
      <c r="C757">
        <v>44810</v>
      </c>
      <c r="D757" t="s">
        <v>121</v>
      </c>
      <c r="E757" t="s">
        <v>936</v>
      </c>
      <c r="F757" s="1">
        <v>5.39</v>
      </c>
      <c r="H757" s="1">
        <v>4.6900000000000004</v>
      </c>
      <c r="K757" t="s">
        <v>179</v>
      </c>
      <c r="L757">
        <v>1.9</v>
      </c>
      <c r="P757" t="s">
        <v>58</v>
      </c>
      <c r="Q757">
        <v>4</v>
      </c>
      <c r="R757" s="42">
        <v>42879</v>
      </c>
      <c r="S757">
        <v>1</v>
      </c>
      <c r="V757" t="s">
        <v>87</v>
      </c>
      <c r="X757" t="s">
        <v>2110</v>
      </c>
      <c r="Y757" t="s">
        <v>2111</v>
      </c>
      <c r="AD757">
        <v>100</v>
      </c>
      <c r="AE757">
        <v>56</v>
      </c>
      <c r="AF757" t="s">
        <v>949</v>
      </c>
      <c r="AK757">
        <v>7325995000</v>
      </c>
      <c r="AN757">
        <v>20.34</v>
      </c>
      <c r="AO757">
        <v>17.64</v>
      </c>
      <c r="AQ757">
        <v>14.49</v>
      </c>
      <c r="AR757">
        <v>11.79</v>
      </c>
    </row>
    <row r="758" spans="1:44">
      <c r="A758" t="s">
        <v>54</v>
      </c>
      <c r="B758">
        <v>313301</v>
      </c>
      <c r="C758">
        <v>313301</v>
      </c>
      <c r="D758" t="s">
        <v>64</v>
      </c>
      <c r="E758" t="s">
        <v>777</v>
      </c>
      <c r="F758" s="1">
        <v>11.13</v>
      </c>
      <c r="H758" s="1">
        <v>9.68</v>
      </c>
      <c r="K758" t="s">
        <v>179</v>
      </c>
      <c r="L758">
        <v>5.5</v>
      </c>
      <c r="P758" t="s">
        <v>58</v>
      </c>
      <c r="Q758">
        <v>4</v>
      </c>
      <c r="R758" s="42">
        <v>40707</v>
      </c>
      <c r="S758">
        <v>1</v>
      </c>
      <c r="V758" t="s">
        <v>87</v>
      </c>
      <c r="AF758" t="s">
        <v>949</v>
      </c>
      <c r="AK758">
        <v>7325995000</v>
      </c>
      <c r="AN758">
        <v>834.75</v>
      </c>
      <c r="AO758">
        <v>677.25</v>
      </c>
      <c r="AP758">
        <v>38540</v>
      </c>
      <c r="AQ758">
        <v>795</v>
      </c>
      <c r="AR758">
        <v>645</v>
      </c>
    </row>
    <row r="759" spans="1:44">
      <c r="A759" t="s">
        <v>54</v>
      </c>
      <c r="B759" t="s">
        <v>2112</v>
      </c>
      <c r="C759">
        <v>61876</v>
      </c>
      <c r="D759" t="s">
        <v>70</v>
      </c>
      <c r="E759" t="s">
        <v>2113</v>
      </c>
      <c r="F759" s="1">
        <v>9.8000000000000007</v>
      </c>
      <c r="H759" s="1">
        <f>ROUND(F759/1.15,2)</f>
        <v>8.52</v>
      </c>
      <c r="K759" t="s">
        <v>2114</v>
      </c>
      <c r="L759">
        <v>8.2710000000000008</v>
      </c>
      <c r="P759" t="s">
        <v>58</v>
      </c>
      <c r="Q759">
        <v>4</v>
      </c>
      <c r="R759" s="42">
        <v>42104</v>
      </c>
      <c r="S759">
        <v>1</v>
      </c>
      <c r="T759" t="s">
        <v>2114</v>
      </c>
      <c r="V759" t="s">
        <v>2115</v>
      </c>
      <c r="AF759" t="s">
        <v>949</v>
      </c>
      <c r="AK759">
        <v>8483308090</v>
      </c>
      <c r="AN759">
        <v>36.6</v>
      </c>
      <c r="AO759">
        <v>29.4</v>
      </c>
      <c r="AP759">
        <v>39258</v>
      </c>
      <c r="AQ759">
        <v>34.86</v>
      </c>
      <c r="AR759">
        <v>28</v>
      </c>
    </row>
    <row r="760" spans="1:44">
      <c r="A760" t="s">
        <v>54</v>
      </c>
      <c r="B760" t="s">
        <v>2116</v>
      </c>
      <c r="C760">
        <v>61876</v>
      </c>
      <c r="D760" t="s">
        <v>70</v>
      </c>
      <c r="E760" t="s">
        <v>2117</v>
      </c>
      <c r="F760" s="1">
        <v>85.97</v>
      </c>
      <c r="H760" s="1">
        <v>74.760000000000005</v>
      </c>
      <c r="K760" t="s">
        <v>2114</v>
      </c>
      <c r="L760">
        <v>14.226000000000001</v>
      </c>
      <c r="P760" t="s">
        <v>58</v>
      </c>
      <c r="Q760">
        <v>4</v>
      </c>
      <c r="R760" s="42">
        <v>42104</v>
      </c>
      <c r="S760">
        <v>1</v>
      </c>
      <c r="T760" t="s">
        <v>2114</v>
      </c>
      <c r="V760" t="s">
        <v>2115</v>
      </c>
      <c r="AF760" t="s">
        <v>949</v>
      </c>
      <c r="AK760">
        <v>8483308090</v>
      </c>
      <c r="AN760">
        <v>36.6</v>
      </c>
      <c r="AO760">
        <v>29.4</v>
      </c>
      <c r="AP760">
        <v>39258</v>
      </c>
      <c r="AQ760">
        <v>34.86</v>
      </c>
      <c r="AR760">
        <v>28</v>
      </c>
    </row>
    <row r="761" spans="1:44">
      <c r="A761" t="s">
        <v>54</v>
      </c>
      <c r="B761" t="s">
        <v>2118</v>
      </c>
      <c r="C761">
        <v>61876</v>
      </c>
      <c r="D761" t="s">
        <v>70</v>
      </c>
      <c r="E761" t="s">
        <v>2119</v>
      </c>
      <c r="F761" s="1">
        <v>9.8000000000000007</v>
      </c>
      <c r="H761" s="1">
        <f>ROUND(F761/1.15,2)</f>
        <v>8.52</v>
      </c>
      <c r="K761" t="s">
        <v>2114</v>
      </c>
      <c r="L761">
        <v>20.181000000000001</v>
      </c>
      <c r="P761" t="s">
        <v>58</v>
      </c>
      <c r="Q761">
        <v>4</v>
      </c>
      <c r="R761" s="42">
        <v>42104</v>
      </c>
      <c r="T761" t="s">
        <v>2114</v>
      </c>
      <c r="V761" t="s">
        <v>2115</v>
      </c>
      <c r="AF761" t="s">
        <v>949</v>
      </c>
    </row>
    <row r="762" spans="1:44">
      <c r="A762" t="s">
        <v>54</v>
      </c>
      <c r="B762" t="s">
        <v>2120</v>
      </c>
      <c r="C762">
        <v>61876</v>
      </c>
      <c r="D762" t="s">
        <v>70</v>
      </c>
      <c r="E762" t="s">
        <v>2121</v>
      </c>
      <c r="F762" s="1">
        <v>9.8000000000000007</v>
      </c>
      <c r="H762" s="1">
        <f t="shared" ref="H762:H772" si="36">ROUND(F762/1.15,2)</f>
        <v>8.52</v>
      </c>
      <c r="K762" t="s">
        <v>2114</v>
      </c>
      <c r="L762">
        <v>26.135999999999999</v>
      </c>
      <c r="P762" t="s">
        <v>58</v>
      </c>
      <c r="Q762">
        <v>4</v>
      </c>
      <c r="R762" s="42">
        <v>42104</v>
      </c>
      <c r="T762" t="s">
        <v>2114</v>
      </c>
      <c r="V762" t="s">
        <v>2115</v>
      </c>
      <c r="AF762" t="s">
        <v>949</v>
      </c>
    </row>
    <row r="763" spans="1:44">
      <c r="A763" t="s">
        <v>54</v>
      </c>
      <c r="B763" t="s">
        <v>2122</v>
      </c>
      <c r="C763">
        <v>61876</v>
      </c>
      <c r="D763" t="s">
        <v>70</v>
      </c>
      <c r="E763" t="s">
        <v>2123</v>
      </c>
      <c r="F763" s="1">
        <v>9.8000000000000007</v>
      </c>
      <c r="H763" s="1">
        <f t="shared" si="36"/>
        <v>8.52</v>
      </c>
      <c r="K763" t="s">
        <v>2114</v>
      </c>
      <c r="L763">
        <v>32.091000000000001</v>
      </c>
      <c r="P763" t="s">
        <v>58</v>
      </c>
      <c r="Q763">
        <v>4</v>
      </c>
      <c r="R763" s="42">
        <v>42104</v>
      </c>
      <c r="T763" t="s">
        <v>2114</v>
      </c>
      <c r="V763" t="s">
        <v>2115</v>
      </c>
      <c r="AF763" t="s">
        <v>949</v>
      </c>
    </row>
    <row r="764" spans="1:44">
      <c r="A764" t="s">
        <v>54</v>
      </c>
      <c r="B764" t="s">
        <v>2124</v>
      </c>
      <c r="C764">
        <v>61876</v>
      </c>
      <c r="D764" t="s">
        <v>70</v>
      </c>
      <c r="E764" t="s">
        <v>2125</v>
      </c>
      <c r="F764" s="1">
        <v>9.8000000000000007</v>
      </c>
      <c r="H764" s="1">
        <f t="shared" si="36"/>
        <v>8.52</v>
      </c>
      <c r="K764" t="s">
        <v>2114</v>
      </c>
      <c r="L764">
        <v>38.045999999999999</v>
      </c>
      <c r="P764" t="s">
        <v>58</v>
      </c>
      <c r="Q764">
        <v>4</v>
      </c>
      <c r="R764" s="42">
        <v>42104</v>
      </c>
      <c r="T764" t="s">
        <v>2114</v>
      </c>
      <c r="V764" t="s">
        <v>2115</v>
      </c>
      <c r="AF764" t="s">
        <v>949</v>
      </c>
    </row>
    <row r="765" spans="1:44">
      <c r="A765" t="s">
        <v>54</v>
      </c>
      <c r="B765" t="s">
        <v>2126</v>
      </c>
      <c r="C765">
        <v>61876</v>
      </c>
      <c r="D765" t="s">
        <v>70</v>
      </c>
      <c r="E765" t="s">
        <v>2127</v>
      </c>
      <c r="F765" s="1">
        <v>9.8000000000000007</v>
      </c>
      <c r="H765" s="1">
        <f t="shared" si="36"/>
        <v>8.52</v>
      </c>
      <c r="K765" t="s">
        <v>2114</v>
      </c>
      <c r="L765">
        <v>44.000999999999998</v>
      </c>
      <c r="P765" t="s">
        <v>58</v>
      </c>
      <c r="Q765">
        <v>4</v>
      </c>
      <c r="R765" s="42">
        <v>42104</v>
      </c>
      <c r="S765">
        <v>1</v>
      </c>
      <c r="T765" t="s">
        <v>2114</v>
      </c>
      <c r="V765" t="s">
        <v>2115</v>
      </c>
      <c r="AF765" t="s">
        <v>949</v>
      </c>
      <c r="AK765">
        <v>8483308090</v>
      </c>
      <c r="AN765">
        <v>36.6</v>
      </c>
      <c r="AO765">
        <v>29.4</v>
      </c>
      <c r="AP765">
        <v>39258</v>
      </c>
      <c r="AQ765">
        <v>34.86</v>
      </c>
      <c r="AR765">
        <v>28</v>
      </c>
    </row>
    <row r="766" spans="1:44">
      <c r="A766" t="s">
        <v>54</v>
      </c>
      <c r="B766" t="s">
        <v>2128</v>
      </c>
      <c r="C766">
        <v>61876</v>
      </c>
      <c r="D766" t="s">
        <v>70</v>
      </c>
      <c r="E766" t="s">
        <v>2129</v>
      </c>
      <c r="F766" s="1">
        <v>9.8000000000000007</v>
      </c>
      <c r="H766" s="1">
        <f t="shared" si="36"/>
        <v>8.52</v>
      </c>
      <c r="K766" t="s">
        <v>2114</v>
      </c>
      <c r="L766">
        <v>49.956000000000003</v>
      </c>
      <c r="P766" t="s">
        <v>58</v>
      </c>
      <c r="Q766">
        <v>4</v>
      </c>
      <c r="R766" s="42">
        <v>42104</v>
      </c>
      <c r="T766" t="s">
        <v>2114</v>
      </c>
      <c r="V766" t="s">
        <v>2115</v>
      </c>
      <c r="AF766" t="s">
        <v>949</v>
      </c>
    </row>
    <row r="767" spans="1:44">
      <c r="A767" t="s">
        <v>54</v>
      </c>
      <c r="B767" t="s">
        <v>2130</v>
      </c>
      <c r="C767">
        <v>61876</v>
      </c>
      <c r="D767" t="s">
        <v>70</v>
      </c>
      <c r="E767" t="s">
        <v>2131</v>
      </c>
      <c r="F767" s="1">
        <v>210.78</v>
      </c>
      <c r="H767" s="1">
        <v>183.29</v>
      </c>
      <c r="K767" t="s">
        <v>2114</v>
      </c>
      <c r="L767">
        <v>55.911000000000001</v>
      </c>
      <c r="P767" t="s">
        <v>58</v>
      </c>
      <c r="Q767">
        <v>4</v>
      </c>
      <c r="R767" s="42">
        <v>42104</v>
      </c>
      <c r="T767" t="s">
        <v>2114</v>
      </c>
      <c r="V767" t="s">
        <v>2115</v>
      </c>
      <c r="AF767" t="s">
        <v>949</v>
      </c>
    </row>
    <row r="768" spans="1:44">
      <c r="A768" t="s">
        <v>54</v>
      </c>
      <c r="B768" t="s">
        <v>2132</v>
      </c>
      <c r="C768">
        <v>61876</v>
      </c>
      <c r="D768" t="s">
        <v>70</v>
      </c>
      <c r="E768" t="s">
        <v>2133</v>
      </c>
      <c r="F768" s="1">
        <v>9.8000000000000007</v>
      </c>
      <c r="H768" s="1">
        <f t="shared" si="36"/>
        <v>8.52</v>
      </c>
      <c r="K768" t="s">
        <v>2114</v>
      </c>
      <c r="L768">
        <v>61.866</v>
      </c>
      <c r="P768" t="s">
        <v>58</v>
      </c>
      <c r="Q768">
        <v>4</v>
      </c>
      <c r="R768" s="42">
        <v>42104</v>
      </c>
      <c r="T768" t="s">
        <v>2114</v>
      </c>
      <c r="V768" t="s">
        <v>2115</v>
      </c>
      <c r="AF768" t="s">
        <v>949</v>
      </c>
    </row>
    <row r="769" spans="1:44">
      <c r="A769" t="s">
        <v>54</v>
      </c>
      <c r="B769" t="s">
        <v>2134</v>
      </c>
      <c r="C769">
        <v>61876</v>
      </c>
      <c r="D769" t="s">
        <v>70</v>
      </c>
      <c r="E769" t="s">
        <v>2135</v>
      </c>
      <c r="F769" s="1">
        <v>9.8000000000000007</v>
      </c>
      <c r="H769" s="1">
        <f t="shared" si="36"/>
        <v>8.52</v>
      </c>
      <c r="K769" t="s">
        <v>2114</v>
      </c>
      <c r="L769">
        <v>67.820999999999998</v>
      </c>
      <c r="P769" t="s">
        <v>58</v>
      </c>
      <c r="Q769">
        <v>4</v>
      </c>
      <c r="R769" s="42">
        <v>42104</v>
      </c>
      <c r="T769" t="s">
        <v>2114</v>
      </c>
      <c r="V769" t="s">
        <v>2115</v>
      </c>
      <c r="AF769" t="s">
        <v>949</v>
      </c>
    </row>
    <row r="770" spans="1:44">
      <c r="A770" t="s">
        <v>54</v>
      </c>
      <c r="B770" t="s">
        <v>2136</v>
      </c>
      <c r="C770">
        <v>61876</v>
      </c>
      <c r="D770" t="s">
        <v>70</v>
      </c>
      <c r="E770" t="s">
        <v>2137</v>
      </c>
      <c r="F770" s="1">
        <v>9.8000000000000007</v>
      </c>
      <c r="H770" s="1">
        <f t="shared" si="36"/>
        <v>8.52</v>
      </c>
      <c r="K770" t="s">
        <v>2114</v>
      </c>
      <c r="L770">
        <v>73.775999999999996</v>
      </c>
      <c r="P770" t="s">
        <v>58</v>
      </c>
      <c r="Q770">
        <v>4</v>
      </c>
      <c r="R770" s="42">
        <v>42104</v>
      </c>
      <c r="T770" t="s">
        <v>2114</v>
      </c>
      <c r="V770" t="s">
        <v>2115</v>
      </c>
      <c r="AF770" t="s">
        <v>949</v>
      </c>
    </row>
    <row r="771" spans="1:44">
      <c r="A771" t="s">
        <v>54</v>
      </c>
      <c r="B771" t="s">
        <v>2138</v>
      </c>
      <c r="C771">
        <v>61876</v>
      </c>
      <c r="D771" t="s">
        <v>70</v>
      </c>
      <c r="E771" t="s">
        <v>2139</v>
      </c>
      <c r="F771" s="1">
        <v>9.8000000000000007</v>
      </c>
      <c r="H771" s="1">
        <f t="shared" si="36"/>
        <v>8.52</v>
      </c>
      <c r="K771" t="s">
        <v>2114</v>
      </c>
      <c r="L771">
        <v>79.730999999999995</v>
      </c>
      <c r="P771" t="s">
        <v>58</v>
      </c>
      <c r="Q771">
        <v>4</v>
      </c>
      <c r="R771" s="42">
        <v>42104</v>
      </c>
      <c r="T771" t="s">
        <v>2114</v>
      </c>
      <c r="V771" t="s">
        <v>2115</v>
      </c>
      <c r="AF771" t="s">
        <v>949</v>
      </c>
    </row>
    <row r="772" spans="1:44">
      <c r="A772" t="s">
        <v>54</v>
      </c>
      <c r="B772" t="s">
        <v>2140</v>
      </c>
      <c r="C772">
        <v>61876</v>
      </c>
      <c r="D772" t="s">
        <v>70</v>
      </c>
      <c r="E772" t="s">
        <v>2141</v>
      </c>
      <c r="F772" s="1">
        <v>9.8000000000000007</v>
      </c>
      <c r="H772" s="1">
        <f t="shared" si="36"/>
        <v>8.52</v>
      </c>
      <c r="K772" t="s">
        <v>2114</v>
      </c>
      <c r="L772">
        <v>85.686000000000007</v>
      </c>
      <c r="P772" t="s">
        <v>58</v>
      </c>
      <c r="Q772">
        <v>4</v>
      </c>
      <c r="R772" s="42">
        <v>42104</v>
      </c>
      <c r="T772" t="s">
        <v>2114</v>
      </c>
      <c r="V772" t="s">
        <v>2115</v>
      </c>
      <c r="AF772" t="s">
        <v>949</v>
      </c>
    </row>
    <row r="773" spans="1:44">
      <c r="A773" t="s">
        <v>54</v>
      </c>
      <c r="B773" t="s">
        <v>2142</v>
      </c>
      <c r="C773">
        <v>61876</v>
      </c>
      <c r="D773" t="s">
        <v>70</v>
      </c>
      <c r="E773" t="s">
        <v>2143</v>
      </c>
      <c r="F773" s="1">
        <v>317.73</v>
      </c>
      <c r="H773" s="1">
        <v>276.29000000000002</v>
      </c>
      <c r="K773" t="s">
        <v>2114</v>
      </c>
      <c r="L773">
        <v>91.641000000000005</v>
      </c>
      <c r="P773" t="s">
        <v>58</v>
      </c>
      <c r="Q773">
        <v>4</v>
      </c>
      <c r="R773" s="42">
        <v>42104</v>
      </c>
      <c r="S773">
        <v>1</v>
      </c>
      <c r="T773" t="s">
        <v>2114</v>
      </c>
      <c r="V773" t="s">
        <v>2115</v>
      </c>
      <c r="AF773" t="s">
        <v>949</v>
      </c>
      <c r="AK773">
        <v>8483308090</v>
      </c>
      <c r="AN773">
        <v>7.17</v>
      </c>
      <c r="AO773">
        <v>5.88</v>
      </c>
      <c r="AP773">
        <v>38631</v>
      </c>
      <c r="AQ773">
        <v>6.83</v>
      </c>
      <c r="AR773">
        <v>5.6</v>
      </c>
    </row>
    <row r="774" spans="1:44">
      <c r="A774" t="s">
        <v>54</v>
      </c>
      <c r="B774">
        <v>63218</v>
      </c>
      <c r="C774">
        <v>63218</v>
      </c>
      <c r="D774" t="s">
        <v>69</v>
      </c>
      <c r="E774" t="s">
        <v>2144</v>
      </c>
      <c r="F774" s="1">
        <v>41.66</v>
      </c>
      <c r="H774" s="1">
        <v>36.229999999999997</v>
      </c>
      <c r="K774" t="s">
        <v>2145</v>
      </c>
      <c r="L774">
        <v>20</v>
      </c>
      <c r="P774" t="s">
        <v>2146</v>
      </c>
      <c r="Q774">
        <v>4</v>
      </c>
      <c r="R774" s="42">
        <v>39419</v>
      </c>
      <c r="S774">
        <v>1</v>
      </c>
      <c r="V774" t="str">
        <f>IF(LEFT(E774,3)="SLV","Harmony Romo", "Jerry Floyd")</f>
        <v>Jerry Floyd</v>
      </c>
      <c r="AF774" t="s">
        <v>949</v>
      </c>
      <c r="AN774">
        <v>35.35</v>
      </c>
      <c r="AO774">
        <v>29.66</v>
      </c>
      <c r="AQ774">
        <v>25.59</v>
      </c>
      <c r="AR774">
        <v>19.899999999999999</v>
      </c>
    </row>
    <row r="775" spans="1:44">
      <c r="A775" t="s">
        <v>54</v>
      </c>
      <c r="B775" t="s">
        <v>2147</v>
      </c>
      <c r="D775" t="s">
        <v>69</v>
      </c>
      <c r="E775" t="s">
        <v>203</v>
      </c>
      <c r="F775" s="1">
        <v>3.85</v>
      </c>
      <c r="H775" s="1">
        <v>3.35</v>
      </c>
      <c r="K775" t="s">
        <v>57</v>
      </c>
      <c r="L775">
        <v>9.8000000000000004E-2</v>
      </c>
      <c r="P775" t="s">
        <v>58</v>
      </c>
      <c r="Q775">
        <v>3</v>
      </c>
      <c r="R775" s="42">
        <v>42879</v>
      </c>
      <c r="S775">
        <v>1</v>
      </c>
      <c r="U775">
        <v>0.2</v>
      </c>
      <c r="V775" t="str">
        <f>IF(LEFT(E775,3)="SLV","Harmony Romo", "Jerry Floyd")</f>
        <v>Harmony Romo</v>
      </c>
      <c r="X775" t="s">
        <v>2148</v>
      </c>
      <c r="Y775" t="s">
        <v>205</v>
      </c>
      <c r="Z775">
        <v>1</v>
      </c>
      <c r="AA775" t="s">
        <v>2149</v>
      </c>
      <c r="AB775">
        <v>1</v>
      </c>
      <c r="AC775" t="s">
        <v>64</v>
      </c>
      <c r="AD775">
        <v>1000</v>
      </c>
      <c r="AE775">
        <v>77</v>
      </c>
      <c r="AF775" t="s">
        <v>65</v>
      </c>
      <c r="AK775">
        <v>8483903000</v>
      </c>
      <c r="AN775">
        <v>5.65</v>
      </c>
      <c r="AO775">
        <v>4.5199999999999996</v>
      </c>
      <c r="AP775">
        <v>38912</v>
      </c>
      <c r="AQ775">
        <v>5.38</v>
      </c>
      <c r="AR775">
        <v>4.3</v>
      </c>
    </row>
    <row r="776" spans="1:44">
      <c r="A776" t="s">
        <v>54</v>
      </c>
      <c r="B776">
        <v>51386</v>
      </c>
      <c r="C776">
        <v>51386</v>
      </c>
      <c r="D776" t="s">
        <v>55</v>
      </c>
      <c r="E776" t="s">
        <v>2150</v>
      </c>
      <c r="F776" s="1">
        <v>9.69</v>
      </c>
      <c r="H776" s="1">
        <v>8.43</v>
      </c>
      <c r="K776" t="s">
        <v>57</v>
      </c>
      <c r="L776">
        <v>-0.4</v>
      </c>
      <c r="N776">
        <f>IF(L776&lt;0,ROUND(G776+3.46*ABS(L776),2),F776)</f>
        <v>1.38</v>
      </c>
      <c r="O776">
        <f>IF(L776&lt;0,ROUND(I776+3.46*ABS(L776),2),H776)</f>
        <v>1.38</v>
      </c>
      <c r="P776" t="s">
        <v>58</v>
      </c>
      <c r="Q776">
        <v>3</v>
      </c>
      <c r="S776">
        <v>1</v>
      </c>
      <c r="U776" t="s">
        <v>1555</v>
      </c>
      <c r="V776" t="str">
        <f>IF(LEFT(E776,3)="SLV","Harmony Romo", "Jerry Floyd")</f>
        <v>Jerry Floyd</v>
      </c>
      <c r="X776" t="s">
        <v>2151</v>
      </c>
      <c r="Y776" t="s">
        <v>2152</v>
      </c>
      <c r="Z776">
        <v>2.5</v>
      </c>
      <c r="AA776" t="s">
        <v>1558</v>
      </c>
      <c r="AB776">
        <v>1</v>
      </c>
      <c r="AC776" t="s">
        <v>64</v>
      </c>
      <c r="AD776">
        <v>100</v>
      </c>
      <c r="AE776">
        <v>77</v>
      </c>
      <c r="AF776" t="s">
        <v>65</v>
      </c>
      <c r="AK776">
        <v>8421990080</v>
      </c>
      <c r="AM776">
        <v>60.03</v>
      </c>
      <c r="AN776">
        <v>75.98</v>
      </c>
      <c r="AO776">
        <v>61.84</v>
      </c>
      <c r="AP776">
        <v>39814</v>
      </c>
      <c r="AQ776">
        <v>84.54</v>
      </c>
      <c r="AR776">
        <v>69.974800000000002</v>
      </c>
    </row>
    <row r="777" spans="1:44">
      <c r="A777" t="s">
        <v>54</v>
      </c>
      <c r="B777">
        <v>51990</v>
      </c>
      <c r="C777">
        <v>51990</v>
      </c>
      <c r="D777" t="s">
        <v>110</v>
      </c>
      <c r="E777" t="s">
        <v>2153</v>
      </c>
      <c r="F777" s="1">
        <v>12.09</v>
      </c>
      <c r="H777" s="1">
        <v>10.51</v>
      </c>
      <c r="K777" t="s">
        <v>57</v>
      </c>
      <c r="L777">
        <v>0.69</v>
      </c>
      <c r="N777">
        <f>IF(L777&lt;0,ROUND(G777+3.46*ABS(L777),2),F777)</f>
        <v>12.09</v>
      </c>
      <c r="O777">
        <f>IF(L777&lt;0,ROUND(I777+3.46*ABS(L777),2),H777)</f>
        <v>10.51</v>
      </c>
      <c r="P777" t="s">
        <v>58</v>
      </c>
      <c r="Q777">
        <v>3</v>
      </c>
      <c r="R777" s="42">
        <v>42545</v>
      </c>
      <c r="S777">
        <v>1</v>
      </c>
      <c r="U777" t="s">
        <v>791</v>
      </c>
      <c r="V777" t="str">
        <f>IF(LEFT(E777,3)="SLV","Harmony Romo", "Jerry Floyd")</f>
        <v>Jerry Floyd</v>
      </c>
      <c r="AD777">
        <v>500</v>
      </c>
      <c r="AE777">
        <v>105</v>
      </c>
      <c r="AF777" t="s">
        <v>65</v>
      </c>
      <c r="AK777">
        <v>8413919080</v>
      </c>
      <c r="AM777">
        <v>14.26</v>
      </c>
      <c r="AN777">
        <v>18.62</v>
      </c>
      <c r="AO777">
        <v>14.89</v>
      </c>
      <c r="AP777">
        <v>39814</v>
      </c>
      <c r="AQ777">
        <v>21.55</v>
      </c>
      <c r="AR777">
        <v>17.922799999999999</v>
      </c>
    </row>
    <row r="778" spans="1:44">
      <c r="A778" t="s">
        <v>54</v>
      </c>
      <c r="B778">
        <v>63981</v>
      </c>
      <c r="C778">
        <v>63981</v>
      </c>
      <c r="D778" t="s">
        <v>69</v>
      </c>
      <c r="E778" t="s">
        <v>2154</v>
      </c>
      <c r="F778" s="1">
        <v>17.89</v>
      </c>
      <c r="H778" s="1">
        <v>15.56</v>
      </c>
      <c r="K778" t="s">
        <v>57</v>
      </c>
      <c r="L778">
        <v>0.6</v>
      </c>
      <c r="P778" t="s">
        <v>58</v>
      </c>
      <c r="Q778">
        <v>3</v>
      </c>
      <c r="R778" s="42">
        <v>42676</v>
      </c>
      <c r="S778">
        <v>1</v>
      </c>
      <c r="V778" t="s">
        <v>87</v>
      </c>
      <c r="AF778" t="s">
        <v>65</v>
      </c>
      <c r="AN778">
        <v>23.25</v>
      </c>
      <c r="AO778">
        <v>18.899999999999999</v>
      </c>
      <c r="AP778">
        <v>39036</v>
      </c>
      <c r="AQ778">
        <v>22.14</v>
      </c>
      <c r="AR778">
        <v>18</v>
      </c>
    </row>
    <row r="779" spans="1:44">
      <c r="A779" t="s">
        <v>54</v>
      </c>
      <c r="B779">
        <v>57080</v>
      </c>
      <c r="C779" t="s">
        <v>2155</v>
      </c>
      <c r="D779" t="s">
        <v>110</v>
      </c>
      <c r="E779" t="s">
        <v>2156</v>
      </c>
      <c r="F779" s="1">
        <v>65.459999999999994</v>
      </c>
      <c r="H779" s="1">
        <v>56.92</v>
      </c>
      <c r="K779" t="s">
        <v>57</v>
      </c>
      <c r="P779" t="s">
        <v>2157</v>
      </c>
      <c r="Q779">
        <v>3</v>
      </c>
      <c r="R779" s="42">
        <v>42138</v>
      </c>
      <c r="S779">
        <v>1</v>
      </c>
      <c r="AF779" t="s">
        <v>65</v>
      </c>
      <c r="AK779">
        <v>8413919080</v>
      </c>
      <c r="AM779">
        <v>7.26</v>
      </c>
      <c r="AN779">
        <v>10.77</v>
      </c>
      <c r="AO779">
        <v>7.53</v>
      </c>
      <c r="AP779">
        <v>39814</v>
      </c>
      <c r="AQ779">
        <v>12.19</v>
      </c>
      <c r="AR779">
        <v>8.7799999999999994</v>
      </c>
    </row>
    <row r="780" spans="1:44">
      <c r="A780" t="s">
        <v>54</v>
      </c>
      <c r="B780">
        <v>57082</v>
      </c>
      <c r="C780" t="s">
        <v>2158</v>
      </c>
      <c r="D780" t="s">
        <v>55</v>
      </c>
      <c r="E780" t="s">
        <v>2159</v>
      </c>
      <c r="F780" s="1">
        <v>40.549999999999997</v>
      </c>
      <c r="H780" s="1">
        <v>35.26</v>
      </c>
      <c r="K780" t="s">
        <v>57</v>
      </c>
      <c r="P780" t="s">
        <v>2157</v>
      </c>
      <c r="Q780">
        <v>3</v>
      </c>
      <c r="R780" s="42">
        <v>42138</v>
      </c>
      <c r="S780">
        <v>1</v>
      </c>
      <c r="AF780" t="s">
        <v>65</v>
      </c>
      <c r="AK780">
        <v>8421990080</v>
      </c>
      <c r="AM780">
        <v>11.92</v>
      </c>
      <c r="AN780">
        <v>15.09</v>
      </c>
      <c r="AO780">
        <v>12.1</v>
      </c>
      <c r="AP780">
        <v>39814</v>
      </c>
      <c r="AQ780">
        <v>15.68</v>
      </c>
      <c r="AR780">
        <v>12.781000000000001</v>
      </c>
    </row>
    <row r="781" spans="1:44">
      <c r="A781" t="s">
        <v>54</v>
      </c>
      <c r="B781">
        <v>63977</v>
      </c>
      <c r="C781">
        <v>63977</v>
      </c>
      <c r="D781" t="s">
        <v>64</v>
      </c>
      <c r="E781" t="s">
        <v>2160</v>
      </c>
      <c r="F781" s="1">
        <v>87.6</v>
      </c>
      <c r="H781" s="1">
        <v>76.17</v>
      </c>
      <c r="K781" t="s">
        <v>57</v>
      </c>
      <c r="L781">
        <v>2.38</v>
      </c>
      <c r="N781">
        <f>IF(L781&lt;0,ROUND(G781+3.46*ABS(L781),2),F781)</f>
        <v>87.6</v>
      </c>
      <c r="O781">
        <f>IF(L781&lt;0,ROUND(I781+3.46*ABS(L781),2),H781)</f>
        <v>76.17</v>
      </c>
      <c r="P781" t="s">
        <v>58</v>
      </c>
      <c r="Q781">
        <v>3</v>
      </c>
      <c r="R781" s="42">
        <v>40743</v>
      </c>
      <c r="S781">
        <v>1</v>
      </c>
      <c r="V781" t="s">
        <v>87</v>
      </c>
      <c r="AF781" t="s">
        <v>65</v>
      </c>
      <c r="AN781">
        <v>25.6</v>
      </c>
      <c r="AO781">
        <v>20.48</v>
      </c>
      <c r="AP781">
        <v>39036</v>
      </c>
      <c r="AQ781">
        <v>24.38</v>
      </c>
      <c r="AR781">
        <v>19.5</v>
      </c>
    </row>
    <row r="782" spans="1:44">
      <c r="A782" t="s">
        <v>54</v>
      </c>
      <c r="B782">
        <v>54825</v>
      </c>
      <c r="C782">
        <v>54825</v>
      </c>
      <c r="D782" t="s">
        <v>69</v>
      </c>
      <c r="E782" t="s">
        <v>203</v>
      </c>
      <c r="F782" s="1">
        <v>2.94</v>
      </c>
      <c r="H782" s="1">
        <v>2.56</v>
      </c>
      <c r="K782" t="s">
        <v>57</v>
      </c>
      <c r="L782">
        <v>0.115</v>
      </c>
      <c r="N782">
        <f>IF(L782&lt;0,ROUND(G782+3.46*ABS(L782),2),F782)</f>
        <v>2.94</v>
      </c>
      <c r="O782">
        <f>IF(L782&lt;0,ROUND(I782+3.46*ABS(L782),2),H782)</f>
        <v>2.56</v>
      </c>
      <c r="P782" t="s">
        <v>58</v>
      </c>
      <c r="Q782">
        <v>3</v>
      </c>
      <c r="R782" s="42">
        <v>42879</v>
      </c>
      <c r="S782">
        <v>1</v>
      </c>
      <c r="U782" t="s">
        <v>580</v>
      </c>
      <c r="V782" t="str">
        <f>IF(LEFT(E782,3)="SLV","Harmony Romo", "Jerry Floyd")</f>
        <v>Harmony Romo</v>
      </c>
      <c r="AF782" t="s">
        <v>65</v>
      </c>
      <c r="AK782">
        <v>8483903000</v>
      </c>
      <c r="AN782">
        <v>2.09</v>
      </c>
      <c r="AO782">
        <v>1.74</v>
      </c>
      <c r="AQ782">
        <v>2.0099999999999998</v>
      </c>
      <c r="AR782">
        <v>1.66</v>
      </c>
    </row>
    <row r="783" spans="1:44">
      <c r="A783" t="s">
        <v>54</v>
      </c>
      <c r="B783">
        <v>62636</v>
      </c>
      <c r="C783" t="s">
        <v>510</v>
      </c>
      <c r="D783" t="s">
        <v>69</v>
      </c>
      <c r="E783" t="s">
        <v>203</v>
      </c>
      <c r="F783" s="1">
        <v>3.62</v>
      </c>
      <c r="H783" s="1">
        <v>3.15</v>
      </c>
      <c r="K783" t="s">
        <v>57</v>
      </c>
      <c r="L783">
        <v>0.05</v>
      </c>
      <c r="P783" t="s">
        <v>58</v>
      </c>
      <c r="Q783">
        <v>3</v>
      </c>
      <c r="R783" s="42">
        <v>41096</v>
      </c>
      <c r="S783">
        <v>1</v>
      </c>
      <c r="U783">
        <v>0.16</v>
      </c>
      <c r="V783" t="str">
        <f>IF(LEFT(E783,3)="SLV","Harmony Romo", "Jerry Floyd")</f>
        <v>Harmony Romo</v>
      </c>
      <c r="X783" t="s">
        <v>2161</v>
      </c>
      <c r="Y783" t="s">
        <v>205</v>
      </c>
      <c r="Z783">
        <v>1</v>
      </c>
      <c r="AA783" t="s">
        <v>672</v>
      </c>
      <c r="AB783">
        <v>1</v>
      </c>
      <c r="AC783" t="s">
        <v>64</v>
      </c>
      <c r="AD783">
        <v>200</v>
      </c>
      <c r="AE783">
        <v>5</v>
      </c>
      <c r="AF783" t="s">
        <v>65</v>
      </c>
      <c r="AK783">
        <v>8413919080</v>
      </c>
      <c r="AN783">
        <v>75.42</v>
      </c>
      <c r="AO783">
        <v>68.569999999999993</v>
      </c>
      <c r="AP783">
        <v>38951</v>
      </c>
      <c r="AQ783">
        <v>71.83</v>
      </c>
      <c r="AR783">
        <v>65.3</v>
      </c>
    </row>
    <row r="784" spans="1:44">
      <c r="A784" t="s">
        <v>54</v>
      </c>
      <c r="B784">
        <v>62169</v>
      </c>
      <c r="C784" t="s">
        <v>436</v>
      </c>
      <c r="D784" t="s">
        <v>64</v>
      </c>
      <c r="E784" t="s">
        <v>203</v>
      </c>
      <c r="F784" s="1">
        <v>3.63</v>
      </c>
      <c r="H784" s="1">
        <v>3.16</v>
      </c>
      <c r="K784" t="s">
        <v>57</v>
      </c>
      <c r="L784">
        <v>1.4999999999999999E-2</v>
      </c>
      <c r="P784" t="s">
        <v>58</v>
      </c>
      <c r="Q784">
        <v>3</v>
      </c>
      <c r="R784" s="42">
        <v>41096</v>
      </c>
      <c r="S784">
        <v>1</v>
      </c>
      <c r="U784">
        <v>0.13500000000000001</v>
      </c>
      <c r="V784" t="str">
        <f>IF(LEFT(E784,3)="SLV","Harmony Romo", "Jerry Floyd")</f>
        <v>Harmony Romo</v>
      </c>
      <c r="X784" t="s">
        <v>2162</v>
      </c>
      <c r="Y784" t="s">
        <v>205</v>
      </c>
      <c r="Z784">
        <v>1</v>
      </c>
      <c r="AA784" t="s">
        <v>723</v>
      </c>
      <c r="AB784">
        <v>1</v>
      </c>
      <c r="AC784" t="s">
        <v>64</v>
      </c>
      <c r="AD784">
        <v>3000</v>
      </c>
      <c r="AE784">
        <v>5</v>
      </c>
      <c r="AF784" t="s">
        <v>65</v>
      </c>
      <c r="AK784">
        <v>8413919080</v>
      </c>
      <c r="AN784">
        <v>12.02</v>
      </c>
      <c r="AO784">
        <v>8.61</v>
      </c>
      <c r="AQ784">
        <v>10.46</v>
      </c>
      <c r="AR784">
        <v>7.05</v>
      </c>
    </row>
    <row r="785" spans="1:44">
      <c r="A785" t="s">
        <v>54</v>
      </c>
      <c r="B785" t="s">
        <v>2163</v>
      </c>
      <c r="C785" t="s">
        <v>2163</v>
      </c>
      <c r="D785" t="s">
        <v>64</v>
      </c>
      <c r="E785" t="s">
        <v>2164</v>
      </c>
      <c r="F785" s="1">
        <v>49.65</v>
      </c>
      <c r="H785" s="1">
        <v>43.17</v>
      </c>
      <c r="K785" t="s">
        <v>57</v>
      </c>
      <c r="L785">
        <v>0.79300000000000004</v>
      </c>
      <c r="N785">
        <f>IF(L785&lt;0,ROUND(G785+3.46*ABS(L785),2),F785)</f>
        <v>49.65</v>
      </c>
      <c r="O785">
        <f>IF(L785&lt;0,ROUND(I785+3.46*ABS(L785),2),H785)</f>
        <v>43.17</v>
      </c>
      <c r="P785" t="s">
        <v>58</v>
      </c>
      <c r="Q785">
        <v>3</v>
      </c>
      <c r="R785" s="42">
        <v>38950</v>
      </c>
      <c r="S785">
        <v>1</v>
      </c>
      <c r="U785">
        <v>6</v>
      </c>
      <c r="V785" t="str">
        <f>IF(LEFT(E785,3)="SLV","Harmony Romo", "Jerry Floyd")</f>
        <v>Jerry Floyd</v>
      </c>
      <c r="X785" t="s">
        <v>2165</v>
      </c>
      <c r="Y785" t="s">
        <v>2166</v>
      </c>
      <c r="Z785">
        <v>1.85</v>
      </c>
      <c r="AA785" t="s">
        <v>2167</v>
      </c>
      <c r="AB785">
        <v>6.8</v>
      </c>
      <c r="AC785" t="s">
        <v>64</v>
      </c>
      <c r="AD785">
        <v>50</v>
      </c>
      <c r="AE785">
        <v>5</v>
      </c>
      <c r="AF785" t="s">
        <v>65</v>
      </c>
      <c r="AN785">
        <v>24.05</v>
      </c>
      <c r="AO785">
        <v>20.81</v>
      </c>
      <c r="AQ785">
        <v>18.38</v>
      </c>
      <c r="AR785">
        <v>15.14</v>
      </c>
    </row>
    <row r="786" spans="1:44">
      <c r="A786" t="s">
        <v>54</v>
      </c>
      <c r="B786">
        <v>49347</v>
      </c>
      <c r="C786">
        <v>49347</v>
      </c>
      <c r="D786" t="s">
        <v>69</v>
      </c>
      <c r="E786" t="s">
        <v>203</v>
      </c>
      <c r="F786" s="1">
        <v>1.6</v>
      </c>
      <c r="H786" s="1">
        <v>1.39</v>
      </c>
      <c r="K786" t="s">
        <v>57</v>
      </c>
      <c r="L786">
        <v>-6.0000000000000001E-3</v>
      </c>
      <c r="N786">
        <f>IF(L786&lt;0,ROUND(G786+3.46*ABS(L786),2),F786)</f>
        <v>0.02</v>
      </c>
      <c r="O786">
        <f>IF(L786&lt;0,ROUND(I786+3.46*ABS(L786),2),H786)</f>
        <v>0.02</v>
      </c>
      <c r="P786" t="s">
        <v>58</v>
      </c>
      <c r="Q786">
        <v>3</v>
      </c>
      <c r="R786" s="42">
        <v>42879</v>
      </c>
      <c r="S786">
        <v>1</v>
      </c>
      <c r="U786" t="s">
        <v>1186</v>
      </c>
      <c r="V786" t="s">
        <v>186</v>
      </c>
      <c r="X786" t="s">
        <v>2168</v>
      </c>
      <c r="Y786" t="s">
        <v>205</v>
      </c>
      <c r="Z786">
        <v>1</v>
      </c>
      <c r="AA786" t="s">
        <v>284</v>
      </c>
      <c r="AB786">
        <v>1</v>
      </c>
      <c r="AC786" t="s">
        <v>64</v>
      </c>
      <c r="AD786">
        <v>200</v>
      </c>
      <c r="AE786">
        <v>5</v>
      </c>
      <c r="AF786" t="s">
        <v>65</v>
      </c>
      <c r="AK786">
        <v>8413919080</v>
      </c>
      <c r="AN786">
        <v>6.88</v>
      </c>
      <c r="AO786">
        <v>5.91</v>
      </c>
      <c r="AQ786">
        <v>5.5</v>
      </c>
      <c r="AR786">
        <v>4.53</v>
      </c>
    </row>
    <row r="787" spans="1:44">
      <c r="A787" t="s">
        <v>54</v>
      </c>
      <c r="B787" t="s">
        <v>2169</v>
      </c>
      <c r="C787" t="s">
        <v>379</v>
      </c>
      <c r="D787" t="s">
        <v>64</v>
      </c>
      <c r="E787" t="s">
        <v>203</v>
      </c>
      <c r="F787" s="1">
        <v>5.31</v>
      </c>
      <c r="H787" s="1">
        <v>4.62</v>
      </c>
      <c r="K787" t="s">
        <v>684</v>
      </c>
      <c r="P787" t="s">
        <v>58</v>
      </c>
      <c r="Q787">
        <v>4</v>
      </c>
      <c r="R787" s="42">
        <v>38803</v>
      </c>
      <c r="S787">
        <v>1</v>
      </c>
      <c r="V787" t="s">
        <v>186</v>
      </c>
      <c r="AF787" t="s">
        <v>65</v>
      </c>
      <c r="AK787">
        <v>8413919080</v>
      </c>
      <c r="AN787">
        <v>15.12</v>
      </c>
      <c r="AO787">
        <v>12.08</v>
      </c>
      <c r="AP787">
        <v>38485</v>
      </c>
      <c r="AQ787">
        <v>14.4</v>
      </c>
      <c r="AR787">
        <v>11.5</v>
      </c>
    </row>
    <row r="788" spans="1:44">
      <c r="A788" t="s">
        <v>54</v>
      </c>
      <c r="B788" t="s">
        <v>2170</v>
      </c>
      <c r="C788" t="s">
        <v>2170</v>
      </c>
      <c r="D788" t="s">
        <v>121</v>
      </c>
      <c r="E788" t="s">
        <v>2171</v>
      </c>
      <c r="F788" s="1">
        <v>13.95</v>
      </c>
      <c r="H788" s="1">
        <v>12.13</v>
      </c>
      <c r="K788" t="s">
        <v>57</v>
      </c>
      <c r="L788">
        <v>0.77</v>
      </c>
      <c r="N788">
        <f>IF(L788&lt;0,ROUND(G788+3.46*ABS(L788),2),F788)</f>
        <v>13.95</v>
      </c>
      <c r="O788">
        <f>IF(L788&lt;0,ROUND(I788+3.46*ABS(L788),2),H788)</f>
        <v>12.13</v>
      </c>
      <c r="P788" t="s">
        <v>58</v>
      </c>
      <c r="Q788">
        <v>3</v>
      </c>
      <c r="R788" s="42">
        <v>42879</v>
      </c>
      <c r="S788">
        <v>1</v>
      </c>
      <c r="U788">
        <v>1.4650000000000001</v>
      </c>
      <c r="V788" t="s">
        <v>60</v>
      </c>
      <c r="AF788" t="s">
        <v>81</v>
      </c>
      <c r="AK788">
        <v>8413919080</v>
      </c>
      <c r="AN788">
        <v>446.04</v>
      </c>
      <c r="AO788">
        <v>371.7</v>
      </c>
      <c r="AP788">
        <v>38868</v>
      </c>
      <c r="AQ788">
        <v>424.8</v>
      </c>
      <c r="AR788">
        <v>354</v>
      </c>
    </row>
    <row r="789" spans="1:44">
      <c r="A789" t="s">
        <v>54</v>
      </c>
      <c r="B789">
        <v>53406</v>
      </c>
      <c r="C789">
        <v>53406</v>
      </c>
      <c r="D789" t="s">
        <v>69</v>
      </c>
      <c r="E789" t="s">
        <v>203</v>
      </c>
      <c r="F789" s="1">
        <v>9.8000000000000007</v>
      </c>
      <c r="H789" s="1">
        <f>ROUND(F789/1.15,2)</f>
        <v>8.52</v>
      </c>
      <c r="K789" t="s">
        <v>57</v>
      </c>
      <c r="L789">
        <v>0.2</v>
      </c>
      <c r="N789">
        <f>IF(L789&lt;0,ROUND(G789+3.46*ABS(L789),2),F789)</f>
        <v>9.8000000000000007</v>
      </c>
      <c r="O789">
        <f>IF(L789&lt;0,ROUND(I789+3.46*ABS(L789),2),H789)</f>
        <v>8.52</v>
      </c>
      <c r="P789" t="s">
        <v>58</v>
      </c>
      <c r="Q789">
        <v>3</v>
      </c>
      <c r="R789" s="42">
        <v>42879</v>
      </c>
      <c r="S789">
        <v>1</v>
      </c>
      <c r="U789" t="s">
        <v>668</v>
      </c>
      <c r="V789" t="s">
        <v>186</v>
      </c>
      <c r="X789" t="s">
        <v>2172</v>
      </c>
      <c r="Y789" t="s">
        <v>205</v>
      </c>
      <c r="Z789">
        <v>1</v>
      </c>
      <c r="AA789" t="s">
        <v>342</v>
      </c>
      <c r="AB789">
        <v>1</v>
      </c>
      <c r="AC789" t="s">
        <v>64</v>
      </c>
      <c r="AD789">
        <v>300</v>
      </c>
      <c r="AE789">
        <v>5</v>
      </c>
      <c r="AF789" t="s">
        <v>65</v>
      </c>
      <c r="AK789">
        <v>8413919080</v>
      </c>
      <c r="AM789">
        <v>14.26</v>
      </c>
      <c r="AN789">
        <v>18.46</v>
      </c>
      <c r="AO789">
        <v>14.91</v>
      </c>
      <c r="AP789">
        <v>39814</v>
      </c>
      <c r="AQ789">
        <v>21.69</v>
      </c>
      <c r="AR789">
        <v>18.061199999999999</v>
      </c>
    </row>
    <row r="790" spans="1:44">
      <c r="A790" t="s">
        <v>54</v>
      </c>
      <c r="B790" t="s">
        <v>2173</v>
      </c>
      <c r="C790" t="s">
        <v>379</v>
      </c>
      <c r="D790" t="s">
        <v>64</v>
      </c>
      <c r="E790" t="s">
        <v>203</v>
      </c>
      <c r="F790" s="1">
        <v>2.27</v>
      </c>
      <c r="H790" s="1">
        <v>1.97</v>
      </c>
      <c r="K790" t="s">
        <v>57</v>
      </c>
      <c r="L790">
        <v>-5.2999999999999999E-2</v>
      </c>
      <c r="N790">
        <f>IF(L790&lt;0,ROUND(G790+3.46*ABS(L790),2),F790)</f>
        <v>0.18</v>
      </c>
      <c r="O790">
        <f>IF(L790&lt;0,ROUND(I790+3.46*ABS(L790),2),H790)</f>
        <v>0.18</v>
      </c>
      <c r="P790" t="s">
        <v>58</v>
      </c>
      <c r="Q790">
        <v>3</v>
      </c>
      <c r="R790" s="42">
        <v>38824</v>
      </c>
      <c r="S790">
        <v>1</v>
      </c>
      <c r="U790">
        <v>0.436</v>
      </c>
      <c r="V790" t="s">
        <v>186</v>
      </c>
      <c r="AF790" t="s">
        <v>65</v>
      </c>
      <c r="AK790">
        <v>8483903000</v>
      </c>
      <c r="AN790">
        <v>2.76</v>
      </c>
      <c r="AO790">
        <v>2.21</v>
      </c>
      <c r="AP790">
        <v>38912</v>
      </c>
      <c r="AQ790">
        <v>2.63</v>
      </c>
      <c r="AR790">
        <v>2.1</v>
      </c>
    </row>
    <row r="791" spans="1:44">
      <c r="A791" t="s">
        <v>54</v>
      </c>
      <c r="B791">
        <v>50469</v>
      </c>
      <c r="C791">
        <v>50469</v>
      </c>
      <c r="D791" t="s">
        <v>80</v>
      </c>
      <c r="E791" t="s">
        <v>2174</v>
      </c>
      <c r="F791" s="1">
        <v>6.15</v>
      </c>
      <c r="H791" s="1">
        <v>5.35</v>
      </c>
      <c r="K791" t="s">
        <v>57</v>
      </c>
      <c r="L791">
        <v>0.43</v>
      </c>
      <c r="O791">
        <v>5.28</v>
      </c>
      <c r="P791" t="s">
        <v>58</v>
      </c>
      <c r="Q791">
        <v>3</v>
      </c>
      <c r="R791" s="42">
        <v>42676</v>
      </c>
      <c r="S791">
        <v>1</v>
      </c>
      <c r="U791" t="s">
        <v>1628</v>
      </c>
      <c r="V791" t="s">
        <v>60</v>
      </c>
      <c r="X791" t="s">
        <v>2175</v>
      </c>
      <c r="Y791" t="s">
        <v>2176</v>
      </c>
      <c r="AD791">
        <v>1000</v>
      </c>
      <c r="AE791">
        <v>5</v>
      </c>
      <c r="AF791" t="s">
        <v>81</v>
      </c>
      <c r="AK791">
        <v>8413919080</v>
      </c>
      <c r="AN791">
        <v>4.33</v>
      </c>
      <c r="AO791">
        <v>3.46</v>
      </c>
      <c r="AP791">
        <v>39814</v>
      </c>
      <c r="AQ791">
        <v>6.02</v>
      </c>
      <c r="AR791">
        <v>5.32</v>
      </c>
    </row>
    <row r="792" spans="1:44">
      <c r="A792" t="s">
        <v>54</v>
      </c>
      <c r="B792">
        <v>65961</v>
      </c>
      <c r="C792">
        <v>65961</v>
      </c>
      <c r="D792" t="s">
        <v>64</v>
      </c>
      <c r="E792" t="s">
        <v>2177</v>
      </c>
      <c r="F792" s="1">
        <v>494.66</v>
      </c>
      <c r="H792" s="1">
        <v>430.14</v>
      </c>
      <c r="K792" t="s">
        <v>57</v>
      </c>
      <c r="L792">
        <v>0</v>
      </c>
      <c r="P792" t="s">
        <v>58</v>
      </c>
      <c r="Q792">
        <v>3</v>
      </c>
      <c r="R792" s="42">
        <v>40345</v>
      </c>
      <c r="S792">
        <v>1</v>
      </c>
      <c r="U792" t="s">
        <v>2178</v>
      </c>
      <c r="V792" t="str">
        <f>IF(LEFT(E792,3)="SLV","Harmony Romo", "Jerry Floyd")</f>
        <v>Jerry Floyd</v>
      </c>
      <c r="AC792" t="s">
        <v>64</v>
      </c>
      <c r="AD792">
        <v>50</v>
      </c>
      <c r="AE792">
        <v>112</v>
      </c>
      <c r="AF792" t="s">
        <v>65</v>
      </c>
      <c r="AN792">
        <v>23.81</v>
      </c>
      <c r="AO792">
        <v>20.57</v>
      </c>
      <c r="AQ792">
        <v>18.38</v>
      </c>
      <c r="AR792">
        <v>15.14</v>
      </c>
    </row>
    <row r="793" spans="1:44">
      <c r="A793" t="s">
        <v>54</v>
      </c>
      <c r="B793">
        <v>302832</v>
      </c>
      <c r="C793">
        <v>302832</v>
      </c>
      <c r="D793" t="s">
        <v>121</v>
      </c>
      <c r="E793" t="s">
        <v>2179</v>
      </c>
      <c r="F793" s="1">
        <v>85.55</v>
      </c>
      <c r="H793" s="1">
        <v>74.39</v>
      </c>
      <c r="K793" t="s">
        <v>1055</v>
      </c>
      <c r="L793">
        <v>1.75</v>
      </c>
      <c r="P793" t="s">
        <v>58</v>
      </c>
      <c r="Q793">
        <v>4</v>
      </c>
      <c r="R793" s="42">
        <v>42879</v>
      </c>
      <c r="S793">
        <v>1</v>
      </c>
      <c r="T793" t="s">
        <v>2180</v>
      </c>
      <c r="U793" t="s">
        <v>336</v>
      </c>
      <c r="V793" t="str">
        <f>IF(LEFT(E793,3)="SLV","Harmony Romo", "Jerry Floyd")</f>
        <v>Jerry Floyd</v>
      </c>
      <c r="AD793">
        <v>50</v>
      </c>
      <c r="AE793">
        <v>105</v>
      </c>
      <c r="AF793" t="s">
        <v>65</v>
      </c>
      <c r="AK793">
        <v>8413919080</v>
      </c>
      <c r="AN793">
        <v>51.86</v>
      </c>
      <c r="AO793">
        <v>47.15</v>
      </c>
      <c r="AP793">
        <v>38951</v>
      </c>
      <c r="AQ793">
        <v>49.39</v>
      </c>
      <c r="AR793">
        <v>44.9</v>
      </c>
    </row>
    <row r="794" spans="1:44">
      <c r="A794" t="s">
        <v>54</v>
      </c>
      <c r="B794">
        <v>311306</v>
      </c>
      <c r="C794">
        <v>311306</v>
      </c>
      <c r="D794" t="s">
        <v>64</v>
      </c>
      <c r="E794" t="s">
        <v>2181</v>
      </c>
      <c r="F794" s="1">
        <v>216.57</v>
      </c>
      <c r="H794" s="1">
        <v>188.32</v>
      </c>
      <c r="K794" t="s">
        <v>1055</v>
      </c>
      <c r="L794">
        <v>7.28</v>
      </c>
      <c r="P794" t="s">
        <v>58</v>
      </c>
      <c r="Q794">
        <v>4</v>
      </c>
      <c r="R794" s="42">
        <v>39814</v>
      </c>
      <c r="S794">
        <v>1</v>
      </c>
      <c r="T794" t="s">
        <v>1567</v>
      </c>
      <c r="U794" t="s">
        <v>158</v>
      </c>
      <c r="V794" t="str">
        <f>IF(LEFT(E794,3)="SLV","Harmony Romo", "Jerry Floyd")</f>
        <v>Jerry Floyd</v>
      </c>
      <c r="AF794" t="s">
        <v>65</v>
      </c>
      <c r="AK794">
        <v>8413919080</v>
      </c>
      <c r="AN794">
        <v>9.1</v>
      </c>
      <c r="AO794">
        <v>7.98</v>
      </c>
      <c r="AQ794">
        <v>5.99</v>
      </c>
      <c r="AR794">
        <v>4.87</v>
      </c>
    </row>
    <row r="795" spans="1:44">
      <c r="A795" t="s">
        <v>54</v>
      </c>
      <c r="B795" t="s">
        <v>2182</v>
      </c>
      <c r="C795" t="s">
        <v>2182</v>
      </c>
      <c r="D795" t="s">
        <v>64</v>
      </c>
      <c r="E795" t="s">
        <v>2183</v>
      </c>
      <c r="F795" s="1">
        <v>82.9</v>
      </c>
      <c r="H795" s="1">
        <v>72.09</v>
      </c>
      <c r="K795" t="s">
        <v>654</v>
      </c>
      <c r="L795">
        <v>4.0599999999999996</v>
      </c>
      <c r="P795" t="s">
        <v>58</v>
      </c>
      <c r="R795" s="42">
        <v>40409</v>
      </c>
      <c r="V795" t="s">
        <v>60</v>
      </c>
      <c r="AF795" t="s">
        <v>65</v>
      </c>
    </row>
    <row r="796" spans="1:44">
      <c r="A796" t="s">
        <v>54</v>
      </c>
      <c r="B796" t="s">
        <v>2184</v>
      </c>
      <c r="C796" t="s">
        <v>379</v>
      </c>
      <c r="D796" t="s">
        <v>69</v>
      </c>
      <c r="E796" t="s">
        <v>203</v>
      </c>
      <c r="F796" s="1">
        <v>2.46</v>
      </c>
      <c r="H796" s="1">
        <v>2.14</v>
      </c>
      <c r="K796" t="s">
        <v>658</v>
      </c>
      <c r="L796">
        <v>3.6999999999999998E-2</v>
      </c>
      <c r="P796" t="s">
        <v>58</v>
      </c>
      <c r="Q796">
        <v>4</v>
      </c>
      <c r="R796" s="42">
        <v>42879</v>
      </c>
      <c r="V796" t="s">
        <v>186</v>
      </c>
      <c r="AF796" t="s">
        <v>65</v>
      </c>
      <c r="AN796">
        <v>3.28</v>
      </c>
      <c r="AO796">
        <v>2.73</v>
      </c>
      <c r="AP796">
        <v>38875</v>
      </c>
      <c r="AQ796">
        <v>3.12</v>
      </c>
      <c r="AR796">
        <v>2.6</v>
      </c>
    </row>
    <row r="797" spans="1:44">
      <c r="A797" t="s">
        <v>54</v>
      </c>
      <c r="B797" t="s">
        <v>2185</v>
      </c>
      <c r="E797" t="s">
        <v>203</v>
      </c>
      <c r="F797" s="1">
        <v>7.53</v>
      </c>
      <c r="H797" s="1">
        <v>6.55</v>
      </c>
      <c r="K797" t="s">
        <v>658</v>
      </c>
      <c r="L797">
        <v>0.22500000000000001</v>
      </c>
      <c r="P797" t="s">
        <v>58</v>
      </c>
      <c r="Q797">
        <v>4</v>
      </c>
      <c r="R797" s="42">
        <v>40707</v>
      </c>
      <c r="V797" t="s">
        <v>186</v>
      </c>
      <c r="AF797" t="s">
        <v>65</v>
      </c>
      <c r="AN797">
        <v>3.78</v>
      </c>
      <c r="AO797">
        <v>3.2</v>
      </c>
      <c r="AQ797">
        <v>3.6</v>
      </c>
      <c r="AR797">
        <v>3.05</v>
      </c>
    </row>
    <row r="798" spans="1:44">
      <c r="A798" t="s">
        <v>54</v>
      </c>
      <c r="B798" t="s">
        <v>2186</v>
      </c>
      <c r="E798" t="s">
        <v>203</v>
      </c>
      <c r="F798" s="1">
        <v>6.74</v>
      </c>
      <c r="H798" s="1">
        <v>5.86</v>
      </c>
      <c r="K798" t="s">
        <v>658</v>
      </c>
      <c r="L798">
        <v>0.186</v>
      </c>
      <c r="P798" t="s">
        <v>58</v>
      </c>
      <c r="Q798">
        <v>4</v>
      </c>
      <c r="R798" s="42">
        <v>40707</v>
      </c>
      <c r="V798" t="s">
        <v>186</v>
      </c>
      <c r="AF798" t="s">
        <v>65</v>
      </c>
      <c r="AN798">
        <v>25.65</v>
      </c>
      <c r="AO798">
        <v>22.41</v>
      </c>
      <c r="AQ798">
        <v>18.38</v>
      </c>
      <c r="AR798">
        <v>15.14</v>
      </c>
    </row>
    <row r="799" spans="1:44">
      <c r="A799" t="s">
        <v>54</v>
      </c>
      <c r="B799" t="s">
        <v>2187</v>
      </c>
      <c r="E799" t="s">
        <v>203</v>
      </c>
      <c r="F799" s="1">
        <v>7.1</v>
      </c>
      <c r="H799" s="1">
        <v>6.17</v>
      </c>
      <c r="K799" t="s">
        <v>658</v>
      </c>
      <c r="L799">
        <v>0.20599999999999999</v>
      </c>
      <c r="P799" t="s">
        <v>58</v>
      </c>
      <c r="Q799">
        <v>4</v>
      </c>
      <c r="R799" s="42">
        <v>40707</v>
      </c>
      <c r="V799" t="s">
        <v>186</v>
      </c>
      <c r="AF799" t="s">
        <v>65</v>
      </c>
      <c r="AN799">
        <v>59.43</v>
      </c>
      <c r="AO799">
        <v>49.52</v>
      </c>
      <c r="AQ799">
        <v>56.6</v>
      </c>
      <c r="AR799">
        <v>47.16</v>
      </c>
    </row>
    <row r="800" spans="1:44">
      <c r="A800" t="s">
        <v>54</v>
      </c>
      <c r="B800" t="s">
        <v>2188</v>
      </c>
      <c r="E800" t="s">
        <v>203</v>
      </c>
      <c r="F800" s="1">
        <v>3.48</v>
      </c>
      <c r="H800" s="1">
        <v>3.03</v>
      </c>
      <c r="K800" t="s">
        <v>658</v>
      </c>
      <c r="L800">
        <v>6.3E-2</v>
      </c>
      <c r="P800" t="s">
        <v>58</v>
      </c>
      <c r="Q800">
        <v>4</v>
      </c>
      <c r="R800" s="42">
        <v>40707</v>
      </c>
      <c r="V800" t="s">
        <v>186</v>
      </c>
      <c r="AF800" t="s">
        <v>65</v>
      </c>
      <c r="AN800">
        <v>33.92</v>
      </c>
      <c r="AO800">
        <v>28.29</v>
      </c>
      <c r="AQ800">
        <v>32.299999999999997</v>
      </c>
      <c r="AR800">
        <v>26.94</v>
      </c>
    </row>
    <row r="801" spans="1:44">
      <c r="A801" t="s">
        <v>54</v>
      </c>
      <c r="B801" t="s">
        <v>2189</v>
      </c>
      <c r="E801" t="s">
        <v>203</v>
      </c>
      <c r="F801" s="1">
        <v>3.28</v>
      </c>
      <c r="H801" s="1">
        <v>2.85</v>
      </c>
      <c r="K801" t="s">
        <v>658</v>
      </c>
      <c r="L801">
        <v>5.1999999999999998E-2</v>
      </c>
      <c r="P801" t="s">
        <v>58</v>
      </c>
      <c r="Q801">
        <v>4</v>
      </c>
      <c r="R801" s="42">
        <v>40707</v>
      </c>
      <c r="V801" t="s">
        <v>186</v>
      </c>
      <c r="AF801" t="s">
        <v>65</v>
      </c>
      <c r="AN801">
        <v>11.08</v>
      </c>
      <c r="AO801">
        <v>9.02</v>
      </c>
      <c r="AQ801">
        <v>10.55</v>
      </c>
      <c r="AR801">
        <v>8.59</v>
      </c>
    </row>
    <row r="802" spans="1:44">
      <c r="A802" t="s">
        <v>54</v>
      </c>
      <c r="B802" t="s">
        <v>2190</v>
      </c>
      <c r="E802" t="s">
        <v>203</v>
      </c>
      <c r="F802" s="1">
        <v>3.09</v>
      </c>
      <c r="H802" s="1">
        <v>2.69</v>
      </c>
      <c r="K802" t="s">
        <v>658</v>
      </c>
      <c r="L802">
        <v>3.6999999999999998E-2</v>
      </c>
      <c r="P802" t="s">
        <v>58</v>
      </c>
      <c r="Q802">
        <v>4</v>
      </c>
      <c r="R802" s="42">
        <v>40707</v>
      </c>
      <c r="V802" t="s">
        <v>186</v>
      </c>
      <c r="AF802" t="s">
        <v>65</v>
      </c>
      <c r="AN802">
        <v>8.0299999999999994</v>
      </c>
      <c r="AO802">
        <v>6.63</v>
      </c>
      <c r="AQ802">
        <v>6.27</v>
      </c>
      <c r="AR802">
        <v>4.87</v>
      </c>
    </row>
    <row r="803" spans="1:44">
      <c r="A803" t="s">
        <v>54</v>
      </c>
      <c r="B803" t="s">
        <v>2191</v>
      </c>
      <c r="C803" t="s">
        <v>379</v>
      </c>
      <c r="D803" t="s">
        <v>69</v>
      </c>
      <c r="E803" t="s">
        <v>203</v>
      </c>
      <c r="F803" s="1">
        <v>2.73</v>
      </c>
      <c r="H803" s="1">
        <v>2.37</v>
      </c>
      <c r="K803" t="s">
        <v>658</v>
      </c>
      <c r="L803">
        <v>4.4999999999999998E-2</v>
      </c>
      <c r="P803" t="s">
        <v>58</v>
      </c>
      <c r="Q803">
        <v>4</v>
      </c>
      <c r="R803" s="42">
        <v>40707</v>
      </c>
      <c r="V803" t="s">
        <v>186</v>
      </c>
      <c r="AF803" t="s">
        <v>65</v>
      </c>
      <c r="AN803">
        <v>13.26</v>
      </c>
      <c r="AO803">
        <v>10.61</v>
      </c>
      <c r="AP803">
        <v>38341</v>
      </c>
      <c r="AQ803">
        <v>12.63</v>
      </c>
      <c r="AR803">
        <v>10.1</v>
      </c>
    </row>
    <row r="804" spans="1:44">
      <c r="A804" t="s">
        <v>54</v>
      </c>
      <c r="B804" t="s">
        <v>2192</v>
      </c>
      <c r="C804" t="s">
        <v>379</v>
      </c>
      <c r="D804" t="s">
        <v>64</v>
      </c>
      <c r="E804" t="s">
        <v>203</v>
      </c>
      <c r="F804" s="1">
        <v>2.16</v>
      </c>
      <c r="H804" s="1">
        <v>1.88</v>
      </c>
      <c r="K804" t="s">
        <v>658</v>
      </c>
      <c r="L804">
        <v>2.1999999999999999E-2</v>
      </c>
      <c r="P804" t="s">
        <v>58</v>
      </c>
      <c r="Q804">
        <v>4</v>
      </c>
      <c r="R804" s="42">
        <v>40707</v>
      </c>
      <c r="V804" t="s">
        <v>186</v>
      </c>
      <c r="AF804" t="s">
        <v>65</v>
      </c>
      <c r="AN804">
        <v>12.47</v>
      </c>
      <c r="AO804">
        <v>9.98</v>
      </c>
      <c r="AP804">
        <v>38271</v>
      </c>
      <c r="AQ804">
        <v>11.88</v>
      </c>
      <c r="AR804">
        <v>9.5</v>
      </c>
    </row>
    <row r="805" spans="1:44">
      <c r="A805" t="s">
        <v>54</v>
      </c>
      <c r="B805" t="s">
        <v>2193</v>
      </c>
      <c r="C805" t="s">
        <v>2193</v>
      </c>
      <c r="D805" t="s">
        <v>55</v>
      </c>
      <c r="E805" t="s">
        <v>2194</v>
      </c>
      <c r="F805" s="1">
        <v>4.6900000000000004</v>
      </c>
      <c r="H805" s="1">
        <v>4.08</v>
      </c>
      <c r="K805" t="s">
        <v>57</v>
      </c>
      <c r="L805">
        <v>0.16</v>
      </c>
      <c r="O805">
        <f>IF(L805&lt;0,ROUND(I805+3.46*ABS(L805),2),H805)</f>
        <v>4.08</v>
      </c>
      <c r="P805" t="s">
        <v>58</v>
      </c>
      <c r="Q805">
        <v>3</v>
      </c>
      <c r="R805" s="42">
        <v>42676</v>
      </c>
      <c r="U805">
        <v>0.16</v>
      </c>
      <c r="V805" t="str">
        <f>IF(LEFT(E805,3)="SLV","Harmony Romo", "Jerry Floyd")</f>
        <v>Jerry Floyd</v>
      </c>
      <c r="X805" t="s">
        <v>2195</v>
      </c>
      <c r="Y805" t="s">
        <v>2176</v>
      </c>
      <c r="Z805">
        <v>1</v>
      </c>
      <c r="AA805" t="s">
        <v>1440</v>
      </c>
      <c r="AB805">
        <v>1</v>
      </c>
      <c r="AC805" t="s">
        <v>64</v>
      </c>
      <c r="AD805">
        <v>1000</v>
      </c>
      <c r="AE805">
        <v>5</v>
      </c>
      <c r="AF805" t="s">
        <v>65</v>
      </c>
      <c r="AN805">
        <v>382.31</v>
      </c>
      <c r="AO805">
        <v>347.55</v>
      </c>
      <c r="AP805">
        <v>39217</v>
      </c>
      <c r="AQ805">
        <v>364.1</v>
      </c>
      <c r="AR805">
        <v>331</v>
      </c>
    </row>
    <row r="806" spans="1:44">
      <c r="A806" t="s">
        <v>54</v>
      </c>
      <c r="B806">
        <v>54822</v>
      </c>
      <c r="C806" t="s">
        <v>379</v>
      </c>
      <c r="D806" t="s">
        <v>69</v>
      </c>
      <c r="E806" t="s">
        <v>203</v>
      </c>
      <c r="F806" s="1">
        <v>2.4700000000000002</v>
      </c>
      <c r="H806" s="1">
        <v>2.15</v>
      </c>
      <c r="K806" t="s">
        <v>57</v>
      </c>
      <c r="L806">
        <v>7.4999999999999997E-2</v>
      </c>
      <c r="O806">
        <f>IF(L806&lt;0,ROUND(I806+3.46*ABS(L806),2),H806)</f>
        <v>2.15</v>
      </c>
      <c r="P806" t="s">
        <v>58</v>
      </c>
      <c r="Q806">
        <v>3</v>
      </c>
      <c r="R806" s="42">
        <v>42879</v>
      </c>
      <c r="U806" t="s">
        <v>1198</v>
      </c>
      <c r="V806" t="str">
        <f>IF(LEFT(E806,3)="SLV","Harmony Romo", "Jerry Floyd")</f>
        <v>Harmony Romo</v>
      </c>
      <c r="AD806">
        <v>500</v>
      </c>
      <c r="AE806">
        <v>77</v>
      </c>
      <c r="AF806" t="s">
        <v>65</v>
      </c>
      <c r="AK806">
        <v>8483903000</v>
      </c>
      <c r="AM806">
        <v>1.84</v>
      </c>
      <c r="AN806">
        <v>2.2999999999999998</v>
      </c>
      <c r="AO806">
        <v>1.85</v>
      </c>
      <c r="AP806">
        <v>39814</v>
      </c>
      <c r="AQ806">
        <v>2.27</v>
      </c>
      <c r="AR806">
        <v>1.84</v>
      </c>
    </row>
    <row r="807" spans="1:44">
      <c r="A807" t="s">
        <v>54</v>
      </c>
      <c r="B807">
        <v>61934</v>
      </c>
      <c r="C807" t="s">
        <v>436</v>
      </c>
      <c r="D807" t="s">
        <v>64</v>
      </c>
      <c r="E807" t="s">
        <v>203</v>
      </c>
      <c r="F807" s="1">
        <v>1.82</v>
      </c>
      <c r="H807" s="1">
        <v>1.58</v>
      </c>
      <c r="K807" t="s">
        <v>57</v>
      </c>
      <c r="L807">
        <v>4.0000000000000001E-3</v>
      </c>
      <c r="P807" t="s">
        <v>58</v>
      </c>
      <c r="Q807">
        <v>3</v>
      </c>
      <c r="R807" s="42">
        <v>41096</v>
      </c>
      <c r="V807" t="str">
        <f>IF(LEFT(E807,3)="SLV","Harmony Romo", "Jerry Floyd")</f>
        <v>Harmony Romo</v>
      </c>
      <c r="AD807">
        <v>500</v>
      </c>
      <c r="AE807">
        <v>77</v>
      </c>
      <c r="AF807" t="s">
        <v>65</v>
      </c>
      <c r="AG807">
        <v>61165</v>
      </c>
      <c r="AH807" t="s">
        <v>80</v>
      </c>
      <c r="AI807">
        <v>61229</v>
      </c>
      <c r="AJ807" t="s">
        <v>121</v>
      </c>
      <c r="AK807">
        <v>8483903000</v>
      </c>
      <c r="AM807">
        <v>12.98</v>
      </c>
      <c r="AN807">
        <v>16.64</v>
      </c>
      <c r="AO807">
        <v>13.87</v>
      </c>
      <c r="AP807">
        <v>39814</v>
      </c>
      <c r="AQ807">
        <v>20.86</v>
      </c>
      <c r="AR807">
        <v>18.343599999999999</v>
      </c>
    </row>
    <row r="808" spans="1:44">
      <c r="A808" t="s">
        <v>54</v>
      </c>
      <c r="B808" t="s">
        <v>2196</v>
      </c>
      <c r="E808" t="s">
        <v>2197</v>
      </c>
      <c r="F808" s="1">
        <v>40.61</v>
      </c>
      <c r="H808" s="1">
        <v>35.31</v>
      </c>
      <c r="K808" t="s">
        <v>57</v>
      </c>
      <c r="L808">
        <v>3.54</v>
      </c>
      <c r="P808" t="s">
        <v>58</v>
      </c>
      <c r="Q808">
        <v>3</v>
      </c>
      <c r="R808" s="42">
        <v>42676</v>
      </c>
      <c r="V808" t="s">
        <v>60</v>
      </c>
      <c r="AF808" t="s">
        <v>65</v>
      </c>
      <c r="AN808">
        <v>1.58</v>
      </c>
      <c r="AO808">
        <v>1.26</v>
      </c>
      <c r="AP808">
        <v>38862</v>
      </c>
      <c r="AQ808">
        <v>1.5</v>
      </c>
      <c r="AR808">
        <v>1.2</v>
      </c>
    </row>
    <row r="809" spans="1:44">
      <c r="A809" t="s">
        <v>54</v>
      </c>
      <c r="B809" t="s">
        <v>2198</v>
      </c>
      <c r="C809" t="s">
        <v>2198</v>
      </c>
      <c r="D809" t="s">
        <v>80</v>
      </c>
      <c r="E809" t="s">
        <v>2199</v>
      </c>
      <c r="F809" s="1">
        <v>195.88</v>
      </c>
      <c r="H809" s="1">
        <v>170.33</v>
      </c>
      <c r="K809" t="s">
        <v>57</v>
      </c>
      <c r="L809">
        <v>14.7</v>
      </c>
      <c r="P809" t="s">
        <v>58</v>
      </c>
      <c r="R809" s="42">
        <v>42676</v>
      </c>
      <c r="V809" t="s">
        <v>60</v>
      </c>
      <c r="AF809" t="s">
        <v>65</v>
      </c>
      <c r="AN809">
        <v>44.53</v>
      </c>
      <c r="AO809">
        <v>37.700000000000003</v>
      </c>
      <c r="AQ809">
        <v>36.229999999999997</v>
      </c>
      <c r="AR809">
        <v>29.4</v>
      </c>
    </row>
    <row r="810" spans="1:44">
      <c r="A810" t="s">
        <v>54</v>
      </c>
      <c r="B810" t="s">
        <v>2200</v>
      </c>
      <c r="C810" t="s">
        <v>2200</v>
      </c>
      <c r="D810" t="s">
        <v>64</v>
      </c>
      <c r="E810" t="s">
        <v>2201</v>
      </c>
      <c r="F810" s="1">
        <v>5.37</v>
      </c>
      <c r="H810" s="1">
        <v>4.67</v>
      </c>
      <c r="K810" t="s">
        <v>57</v>
      </c>
      <c r="L810">
        <v>0.17</v>
      </c>
      <c r="P810" t="s">
        <v>58</v>
      </c>
      <c r="Q810">
        <v>3</v>
      </c>
      <c r="R810" s="42">
        <v>42879</v>
      </c>
      <c r="V810" t="s">
        <v>60</v>
      </c>
      <c r="AD810">
        <v>500</v>
      </c>
      <c r="AE810">
        <v>105</v>
      </c>
      <c r="AF810" t="s">
        <v>65</v>
      </c>
      <c r="AN810">
        <v>5.21</v>
      </c>
      <c r="AO810">
        <v>4.24</v>
      </c>
      <c r="AQ810">
        <v>4.96</v>
      </c>
      <c r="AR810">
        <v>4.04</v>
      </c>
    </row>
    <row r="811" spans="1:44">
      <c r="A811" t="s">
        <v>54</v>
      </c>
      <c r="B811" t="s">
        <v>2202</v>
      </c>
      <c r="C811" t="s">
        <v>2202</v>
      </c>
      <c r="D811" t="s">
        <v>64</v>
      </c>
      <c r="E811" t="s">
        <v>173</v>
      </c>
      <c r="F811" s="1">
        <v>9.75</v>
      </c>
      <c r="H811" s="1">
        <v>8.48</v>
      </c>
      <c r="K811" t="s">
        <v>57</v>
      </c>
      <c r="L811">
        <v>0.49</v>
      </c>
      <c r="P811" t="s">
        <v>58</v>
      </c>
      <c r="Q811">
        <v>3</v>
      </c>
      <c r="R811" s="42">
        <v>42676</v>
      </c>
      <c r="V811" t="s">
        <v>60</v>
      </c>
      <c r="AF811" t="s">
        <v>65</v>
      </c>
      <c r="AN811">
        <v>3.9</v>
      </c>
      <c r="AO811">
        <v>3.14</v>
      </c>
      <c r="AQ811">
        <v>3.71</v>
      </c>
      <c r="AR811">
        <v>2.99</v>
      </c>
    </row>
    <row r="812" spans="1:44">
      <c r="A812" t="s">
        <v>54</v>
      </c>
      <c r="B812" t="s">
        <v>2203</v>
      </c>
      <c r="C812" t="s">
        <v>2203</v>
      </c>
      <c r="D812" t="s">
        <v>64</v>
      </c>
      <c r="E812" t="s">
        <v>2204</v>
      </c>
      <c r="F812" s="1">
        <v>35.01</v>
      </c>
      <c r="H812" s="1">
        <v>30.44</v>
      </c>
      <c r="K812" t="s">
        <v>57</v>
      </c>
      <c r="L812">
        <v>1.83</v>
      </c>
      <c r="P812" t="s">
        <v>58</v>
      </c>
      <c r="R812" s="42">
        <v>40448</v>
      </c>
      <c r="V812" t="s">
        <v>87</v>
      </c>
      <c r="AF812" t="s">
        <v>65</v>
      </c>
      <c r="AK812">
        <v>8483308040</v>
      </c>
    </row>
    <row r="813" spans="1:44">
      <c r="A813" t="s">
        <v>54</v>
      </c>
      <c r="B813" t="s">
        <v>2205</v>
      </c>
      <c r="C813" t="s">
        <v>2205</v>
      </c>
      <c r="D813" t="s">
        <v>64</v>
      </c>
      <c r="E813" t="s">
        <v>2206</v>
      </c>
      <c r="F813" s="1">
        <v>27.74</v>
      </c>
      <c r="H813" s="1">
        <v>24.12</v>
      </c>
      <c r="K813" t="s">
        <v>57</v>
      </c>
      <c r="L813">
        <v>0.52</v>
      </c>
      <c r="P813" t="s">
        <v>58</v>
      </c>
      <c r="R813" s="42">
        <v>40448</v>
      </c>
      <c r="V813" t="s">
        <v>87</v>
      </c>
      <c r="AF813" t="s">
        <v>65</v>
      </c>
      <c r="AK813">
        <v>8483308040</v>
      </c>
    </row>
    <row r="814" spans="1:44">
      <c r="A814" t="s">
        <v>54</v>
      </c>
      <c r="B814" t="s">
        <v>2207</v>
      </c>
      <c r="C814" t="s">
        <v>2207</v>
      </c>
      <c r="D814" t="s">
        <v>64</v>
      </c>
      <c r="E814" t="s">
        <v>2208</v>
      </c>
      <c r="F814" s="1">
        <v>27.84</v>
      </c>
      <c r="H814" s="1">
        <v>24.21</v>
      </c>
      <c r="K814" t="s">
        <v>57</v>
      </c>
      <c r="L814">
        <v>0.55000000000000004</v>
      </c>
      <c r="P814" t="s">
        <v>58</v>
      </c>
      <c r="R814" s="42">
        <v>40448</v>
      </c>
      <c r="V814" t="s">
        <v>87</v>
      </c>
      <c r="AF814" t="s">
        <v>65</v>
      </c>
      <c r="AK814">
        <v>8483308040</v>
      </c>
    </row>
    <row r="815" spans="1:44">
      <c r="A815" t="s">
        <v>54</v>
      </c>
      <c r="B815" t="s">
        <v>2209</v>
      </c>
      <c r="C815" t="s">
        <v>2209</v>
      </c>
      <c r="D815" t="s">
        <v>64</v>
      </c>
      <c r="E815" t="s">
        <v>2210</v>
      </c>
      <c r="F815" s="1">
        <v>27.88</v>
      </c>
      <c r="H815" s="1">
        <v>24.24</v>
      </c>
      <c r="K815" t="s">
        <v>57</v>
      </c>
      <c r="L815">
        <v>0.56000000000000005</v>
      </c>
      <c r="P815" t="s">
        <v>58</v>
      </c>
      <c r="R815" s="42">
        <v>40448</v>
      </c>
      <c r="V815" t="s">
        <v>87</v>
      </c>
      <c r="AF815" t="s">
        <v>65</v>
      </c>
      <c r="AK815">
        <v>8483308040</v>
      </c>
    </row>
    <row r="816" spans="1:44">
      <c r="A816" t="s">
        <v>54</v>
      </c>
      <c r="B816" t="s">
        <v>2211</v>
      </c>
      <c r="C816" t="s">
        <v>2211</v>
      </c>
      <c r="D816" t="s">
        <v>121</v>
      </c>
      <c r="E816" t="s">
        <v>2212</v>
      </c>
      <c r="F816" s="1">
        <v>25.1</v>
      </c>
      <c r="H816" s="1">
        <v>21.83</v>
      </c>
      <c r="K816" t="s">
        <v>57</v>
      </c>
      <c r="L816">
        <v>1.78</v>
      </c>
      <c r="P816" t="s">
        <v>58</v>
      </c>
      <c r="R816" s="42">
        <v>42879</v>
      </c>
      <c r="V816" t="s">
        <v>416</v>
      </c>
      <c r="AD816">
        <v>1500</v>
      </c>
      <c r="AE816">
        <v>77</v>
      </c>
      <c r="AF816" t="s">
        <v>65</v>
      </c>
      <c r="AK816">
        <v>8483308040</v>
      </c>
    </row>
    <row r="817" spans="1:44">
      <c r="A817" t="s">
        <v>54</v>
      </c>
      <c r="B817" t="s">
        <v>2213</v>
      </c>
      <c r="C817" t="s">
        <v>2213</v>
      </c>
      <c r="D817" t="s">
        <v>64</v>
      </c>
      <c r="E817" t="s">
        <v>2214</v>
      </c>
      <c r="F817" s="1">
        <v>9.9499999999999993</v>
      </c>
      <c r="H817" s="1">
        <v>8.65</v>
      </c>
      <c r="K817" t="s">
        <v>57</v>
      </c>
      <c r="L817">
        <v>0.5</v>
      </c>
      <c r="P817" t="s">
        <v>58</v>
      </c>
      <c r="R817" s="42">
        <v>42879</v>
      </c>
      <c r="V817" t="s">
        <v>60</v>
      </c>
      <c r="AD817">
        <v>400</v>
      </c>
      <c r="AE817">
        <v>77</v>
      </c>
      <c r="AF817" t="s">
        <v>65</v>
      </c>
      <c r="AK817">
        <v>8483308040</v>
      </c>
    </row>
    <row r="818" spans="1:44">
      <c r="A818" t="s">
        <v>54</v>
      </c>
      <c r="B818" t="s">
        <v>2215</v>
      </c>
      <c r="D818" t="s">
        <v>64</v>
      </c>
      <c r="E818" t="s">
        <v>203</v>
      </c>
      <c r="F818" s="1">
        <v>5.03</v>
      </c>
      <c r="H818" s="1">
        <v>4.37</v>
      </c>
      <c r="K818" t="s">
        <v>57</v>
      </c>
      <c r="L818">
        <v>0.23</v>
      </c>
      <c r="P818" t="s">
        <v>58</v>
      </c>
      <c r="R818" s="42">
        <v>42676</v>
      </c>
      <c r="V818" t="s">
        <v>186</v>
      </c>
      <c r="AF818" t="s">
        <v>65</v>
      </c>
    </row>
    <row r="819" spans="1:44">
      <c r="A819" t="s">
        <v>54</v>
      </c>
      <c r="B819" t="s">
        <v>2216</v>
      </c>
      <c r="C819" t="s">
        <v>2216</v>
      </c>
      <c r="D819">
        <v>1</v>
      </c>
      <c r="E819" t="s">
        <v>2217</v>
      </c>
      <c r="F819" s="1">
        <v>81.39</v>
      </c>
      <c r="H819" s="1">
        <v>70.77</v>
      </c>
      <c r="K819" t="s">
        <v>57</v>
      </c>
      <c r="L819">
        <v>6.72</v>
      </c>
      <c r="P819" t="s">
        <v>58</v>
      </c>
      <c r="R819" s="42">
        <v>42676</v>
      </c>
      <c r="V819" t="s">
        <v>60</v>
      </c>
      <c r="AF819" t="s">
        <v>65</v>
      </c>
      <c r="AN819">
        <v>21.16</v>
      </c>
      <c r="AO819">
        <v>16.77</v>
      </c>
      <c r="AQ819">
        <v>20.149999999999999</v>
      </c>
      <c r="AR819">
        <v>15.97</v>
      </c>
    </row>
    <row r="820" spans="1:44">
      <c r="A820" t="s">
        <v>54</v>
      </c>
      <c r="B820" t="s">
        <v>2218</v>
      </c>
      <c r="C820" t="s">
        <v>2218</v>
      </c>
      <c r="D820">
        <v>1</v>
      </c>
      <c r="E820" t="s">
        <v>2219</v>
      </c>
      <c r="F820" s="1">
        <v>26.74</v>
      </c>
      <c r="H820" s="1">
        <v>23.25</v>
      </c>
      <c r="K820" t="s">
        <v>57</v>
      </c>
      <c r="L820">
        <v>1.63</v>
      </c>
      <c r="P820" t="s">
        <v>58</v>
      </c>
      <c r="R820" s="42">
        <v>42676</v>
      </c>
      <c r="V820" t="s">
        <v>60</v>
      </c>
      <c r="AF820" t="s">
        <v>65</v>
      </c>
      <c r="AN820" t="e">
        <f>ROUND(AQ820+3.46*-#REF!,2)</f>
        <v>#REF!</v>
      </c>
      <c r="AO820" t="e">
        <f>ROUND(AQ820+3.46*-#REF!,2)</f>
        <v>#REF!</v>
      </c>
      <c r="AQ820">
        <v>7.28</v>
      </c>
      <c r="AR820">
        <v>5.63</v>
      </c>
    </row>
    <row r="821" spans="1:44">
      <c r="A821" t="s">
        <v>54</v>
      </c>
      <c r="B821" t="s">
        <v>2220</v>
      </c>
      <c r="C821" t="s">
        <v>2220</v>
      </c>
      <c r="D821">
        <v>1</v>
      </c>
      <c r="E821" t="s">
        <v>2219</v>
      </c>
      <c r="F821" s="1">
        <v>26.75</v>
      </c>
      <c r="H821" s="1">
        <v>23.26</v>
      </c>
      <c r="K821" t="s">
        <v>57</v>
      </c>
      <c r="L821">
        <v>1.64</v>
      </c>
      <c r="P821" t="s">
        <v>58</v>
      </c>
      <c r="R821" s="42">
        <v>42676</v>
      </c>
      <c r="V821" t="s">
        <v>60</v>
      </c>
      <c r="AF821" t="s">
        <v>65</v>
      </c>
      <c r="AN821">
        <v>53.39</v>
      </c>
      <c r="AO821">
        <v>46.52</v>
      </c>
      <c r="AQ821">
        <v>38.479999999999997</v>
      </c>
      <c r="AR821">
        <v>31.61</v>
      </c>
    </row>
    <row r="822" spans="1:44">
      <c r="A822" t="s">
        <v>54</v>
      </c>
      <c r="B822" t="s">
        <v>2221</v>
      </c>
      <c r="C822" t="s">
        <v>2221</v>
      </c>
      <c r="D822" t="s">
        <v>64</v>
      </c>
      <c r="E822" t="s">
        <v>544</v>
      </c>
      <c r="F822" s="1">
        <v>16.350000000000001</v>
      </c>
      <c r="H822" s="1">
        <v>14.22</v>
      </c>
      <c r="K822" t="s">
        <v>57</v>
      </c>
      <c r="L822">
        <v>1.45</v>
      </c>
      <c r="P822" t="s">
        <v>58</v>
      </c>
      <c r="R822" s="42">
        <v>42676</v>
      </c>
      <c r="V822" t="s">
        <v>60</v>
      </c>
      <c r="AF822" t="s">
        <v>65</v>
      </c>
      <c r="AN822">
        <v>19.510000000000002</v>
      </c>
      <c r="AO822">
        <v>16.809999999999999</v>
      </c>
      <c r="AQ822">
        <v>14.49</v>
      </c>
      <c r="AR822">
        <v>11.79</v>
      </c>
    </row>
    <row r="823" spans="1:44">
      <c r="A823" t="s">
        <v>54</v>
      </c>
      <c r="B823" t="s">
        <v>2222</v>
      </c>
      <c r="C823" t="s">
        <v>2222</v>
      </c>
      <c r="D823" t="s">
        <v>64</v>
      </c>
      <c r="E823" t="s">
        <v>2223</v>
      </c>
      <c r="F823" s="1">
        <v>22.77</v>
      </c>
      <c r="H823" s="1">
        <v>19.8</v>
      </c>
      <c r="K823" t="s">
        <v>57</v>
      </c>
      <c r="L823">
        <v>1.75</v>
      </c>
      <c r="P823" t="s">
        <v>58</v>
      </c>
      <c r="R823" s="42">
        <v>40401</v>
      </c>
      <c r="V823" t="s">
        <v>60</v>
      </c>
      <c r="AD823">
        <v>500</v>
      </c>
      <c r="AE823">
        <v>105</v>
      </c>
      <c r="AF823" t="s">
        <v>65</v>
      </c>
    </row>
    <row r="824" spans="1:44">
      <c r="A824" t="s">
        <v>54</v>
      </c>
      <c r="B824" t="s">
        <v>2224</v>
      </c>
      <c r="C824" t="s">
        <v>2224</v>
      </c>
      <c r="D824" t="s">
        <v>64</v>
      </c>
      <c r="E824" t="s">
        <v>111</v>
      </c>
      <c r="F824" s="1">
        <v>9.82</v>
      </c>
      <c r="H824" s="1">
        <v>8.5399999999999991</v>
      </c>
      <c r="K824" t="s">
        <v>57</v>
      </c>
      <c r="L824">
        <v>0.83</v>
      </c>
      <c r="P824" t="s">
        <v>58</v>
      </c>
      <c r="R824" s="42">
        <v>42676</v>
      </c>
      <c r="V824" t="s">
        <v>60</v>
      </c>
      <c r="AF824" t="s">
        <v>65</v>
      </c>
    </row>
    <row r="825" spans="1:44">
      <c r="A825" t="s">
        <v>54</v>
      </c>
      <c r="B825" t="s">
        <v>2225</v>
      </c>
      <c r="C825" t="s">
        <v>2225</v>
      </c>
      <c r="D825" t="s">
        <v>64</v>
      </c>
      <c r="E825" t="s">
        <v>544</v>
      </c>
      <c r="F825" s="1">
        <v>17.010000000000002</v>
      </c>
      <c r="H825" s="1">
        <v>14.79</v>
      </c>
      <c r="K825" t="s">
        <v>57</v>
      </c>
      <c r="L825">
        <v>1.46</v>
      </c>
      <c r="P825" t="s">
        <v>58</v>
      </c>
      <c r="R825" s="42">
        <v>42676</v>
      </c>
      <c r="V825" t="s">
        <v>60</v>
      </c>
      <c r="AF825" t="s">
        <v>65</v>
      </c>
    </row>
    <row r="826" spans="1:44">
      <c r="A826" t="s">
        <v>54</v>
      </c>
      <c r="B826" t="s">
        <v>2226</v>
      </c>
      <c r="C826" t="s">
        <v>2226</v>
      </c>
      <c r="D826" t="s">
        <v>64</v>
      </c>
      <c r="E826" t="s">
        <v>2227</v>
      </c>
      <c r="F826" s="1">
        <v>39.24</v>
      </c>
      <c r="H826" s="1">
        <v>34.119999999999997</v>
      </c>
      <c r="K826" t="s">
        <v>57</v>
      </c>
      <c r="L826">
        <v>2.7250000000000001</v>
      </c>
      <c r="P826" t="s">
        <v>58</v>
      </c>
      <c r="Q826">
        <v>3</v>
      </c>
      <c r="R826" s="42">
        <v>42676</v>
      </c>
      <c r="V826" t="str">
        <f>IF(LEFT(E826,3)="SLV","Harmony Romo", "Jerry Floyd")</f>
        <v>Jerry Floyd</v>
      </c>
      <c r="AF826" t="s">
        <v>65</v>
      </c>
      <c r="AK826">
        <v>8413919080</v>
      </c>
    </row>
    <row r="827" spans="1:44">
      <c r="A827" t="s">
        <v>54</v>
      </c>
      <c r="B827" t="s">
        <v>2228</v>
      </c>
      <c r="C827" t="s">
        <v>2228</v>
      </c>
      <c r="D827" t="s">
        <v>64</v>
      </c>
      <c r="E827" t="s">
        <v>2229</v>
      </c>
      <c r="F827" s="1">
        <v>555.57000000000005</v>
      </c>
      <c r="H827" s="1">
        <v>483.1</v>
      </c>
      <c r="K827" t="s">
        <v>490</v>
      </c>
      <c r="L827">
        <v>20</v>
      </c>
      <c r="P827" t="s">
        <v>58</v>
      </c>
      <c r="R827" s="42">
        <v>42879</v>
      </c>
      <c r="V827" t="s">
        <v>60</v>
      </c>
      <c r="AD827">
        <v>100</v>
      </c>
      <c r="AE827">
        <v>140</v>
      </c>
      <c r="AF827" t="s">
        <v>65</v>
      </c>
    </row>
    <row r="828" spans="1:44">
      <c r="A828" t="s">
        <v>54</v>
      </c>
      <c r="B828" t="s">
        <v>2230</v>
      </c>
      <c r="C828" t="s">
        <v>2230</v>
      </c>
      <c r="D828" t="s">
        <v>64</v>
      </c>
      <c r="E828" t="s">
        <v>2231</v>
      </c>
      <c r="F828" s="1">
        <v>31.92</v>
      </c>
      <c r="H828" s="1">
        <v>27.76</v>
      </c>
      <c r="K828" t="s">
        <v>1055</v>
      </c>
      <c r="L828">
        <v>1.1890000000000001</v>
      </c>
      <c r="P828" t="s">
        <v>58</v>
      </c>
      <c r="R828" s="42">
        <v>40456</v>
      </c>
      <c r="V828" t="s">
        <v>60</v>
      </c>
      <c r="AF828" t="s">
        <v>65</v>
      </c>
    </row>
    <row r="829" spans="1:44">
      <c r="A829" t="s">
        <v>54</v>
      </c>
      <c r="B829" t="s">
        <v>2232</v>
      </c>
      <c r="C829" t="s">
        <v>2232</v>
      </c>
      <c r="D829" t="s">
        <v>69</v>
      </c>
      <c r="E829" t="s">
        <v>2233</v>
      </c>
      <c r="F829" s="1">
        <v>49.43</v>
      </c>
      <c r="H829" s="1">
        <v>42.98</v>
      </c>
      <c r="K829" t="s">
        <v>1055</v>
      </c>
      <c r="L829">
        <v>3.01</v>
      </c>
      <c r="P829" t="s">
        <v>58</v>
      </c>
      <c r="R829" s="42">
        <v>42879</v>
      </c>
      <c r="V829" t="s">
        <v>60</v>
      </c>
      <c r="X829" t="s">
        <v>2234</v>
      </c>
      <c r="AF829" t="s">
        <v>65</v>
      </c>
    </row>
    <row r="830" spans="1:44">
      <c r="A830" t="s">
        <v>54</v>
      </c>
      <c r="B830" t="s">
        <v>2235</v>
      </c>
      <c r="C830" t="s">
        <v>2235</v>
      </c>
      <c r="D830" t="s">
        <v>69</v>
      </c>
      <c r="E830" t="s">
        <v>790</v>
      </c>
      <c r="F830" s="1">
        <v>20</v>
      </c>
      <c r="H830" s="1">
        <v>17.39</v>
      </c>
      <c r="K830" t="s">
        <v>1055</v>
      </c>
      <c r="L830">
        <v>1</v>
      </c>
      <c r="P830" t="s">
        <v>58</v>
      </c>
      <c r="R830" s="42">
        <v>42879</v>
      </c>
      <c r="V830" t="s">
        <v>60</v>
      </c>
      <c r="X830" t="s">
        <v>2236</v>
      </c>
      <c r="AF830" t="s">
        <v>65</v>
      </c>
    </row>
    <row r="831" spans="1:44">
      <c r="A831" t="s">
        <v>54</v>
      </c>
      <c r="B831" t="s">
        <v>2237</v>
      </c>
      <c r="C831" t="s">
        <v>2237</v>
      </c>
      <c r="D831" t="s">
        <v>69</v>
      </c>
      <c r="E831" t="s">
        <v>2238</v>
      </c>
      <c r="F831" s="1">
        <v>24.3</v>
      </c>
      <c r="H831" s="1">
        <v>21.13</v>
      </c>
      <c r="K831" t="s">
        <v>1055</v>
      </c>
      <c r="L831">
        <v>0.82</v>
      </c>
      <c r="P831" t="s">
        <v>58</v>
      </c>
      <c r="R831" s="42">
        <v>42879</v>
      </c>
      <c r="V831" t="s">
        <v>60</v>
      </c>
      <c r="X831" t="s">
        <v>2239</v>
      </c>
      <c r="AF831" t="s">
        <v>65</v>
      </c>
    </row>
    <row r="832" spans="1:44">
      <c r="A832" t="s">
        <v>54</v>
      </c>
      <c r="B832" t="s">
        <v>2240</v>
      </c>
      <c r="C832" t="s">
        <v>503</v>
      </c>
      <c r="D832" t="s">
        <v>69</v>
      </c>
      <c r="E832" t="s">
        <v>2241</v>
      </c>
      <c r="F832" s="1">
        <v>143.38999999999999</v>
      </c>
      <c r="H832" s="1">
        <v>124.69</v>
      </c>
      <c r="K832" t="s">
        <v>179</v>
      </c>
      <c r="L832">
        <v>10.25</v>
      </c>
      <c r="P832" t="s">
        <v>58</v>
      </c>
      <c r="R832" s="42">
        <v>40617</v>
      </c>
      <c r="V832" t="s">
        <v>87</v>
      </c>
      <c r="AD832">
        <v>100</v>
      </c>
      <c r="AE832">
        <v>56</v>
      </c>
      <c r="AF832" t="s">
        <v>81</v>
      </c>
    </row>
    <row r="833" spans="1:44">
      <c r="A833" t="s">
        <v>54</v>
      </c>
      <c r="B833" t="s">
        <v>2242</v>
      </c>
      <c r="E833" t="s">
        <v>2243</v>
      </c>
      <c r="F833" s="1">
        <v>6.79</v>
      </c>
      <c r="H833" s="1">
        <v>5.9</v>
      </c>
      <c r="K833" t="s">
        <v>57</v>
      </c>
      <c r="L833">
        <v>0.45</v>
      </c>
      <c r="P833" t="s">
        <v>58</v>
      </c>
      <c r="V833" t="s">
        <v>60</v>
      </c>
      <c r="AF833" t="s">
        <v>65</v>
      </c>
    </row>
    <row r="834" spans="1:44">
      <c r="A834" t="s">
        <v>54</v>
      </c>
      <c r="B834" t="s">
        <v>2244</v>
      </c>
      <c r="E834" t="s">
        <v>2245</v>
      </c>
      <c r="F834" s="1">
        <v>31.83</v>
      </c>
      <c r="H834" s="1">
        <v>27.68</v>
      </c>
      <c r="K834" t="s">
        <v>57</v>
      </c>
      <c r="L834">
        <v>1.66</v>
      </c>
      <c r="P834" t="s">
        <v>58</v>
      </c>
      <c r="R834" s="42">
        <v>40469</v>
      </c>
      <c r="V834" t="s">
        <v>60</v>
      </c>
      <c r="AF834" t="s">
        <v>65</v>
      </c>
    </row>
    <row r="835" spans="1:44">
      <c r="A835" t="s">
        <v>54</v>
      </c>
      <c r="B835" t="s">
        <v>2246</v>
      </c>
      <c r="C835" t="s">
        <v>379</v>
      </c>
      <c r="D835" t="s">
        <v>69</v>
      </c>
      <c r="E835" t="s">
        <v>203</v>
      </c>
      <c r="F835" s="1">
        <v>8.83</v>
      </c>
      <c r="H835" s="1">
        <v>7.68</v>
      </c>
      <c r="K835" t="s">
        <v>57</v>
      </c>
      <c r="L835">
        <v>0.49</v>
      </c>
      <c r="P835" t="s">
        <v>58</v>
      </c>
      <c r="Q835">
        <v>3</v>
      </c>
      <c r="R835" s="42">
        <v>42879</v>
      </c>
      <c r="V835" t="s">
        <v>186</v>
      </c>
      <c r="AD835">
        <v>1000</v>
      </c>
      <c r="AE835">
        <v>77</v>
      </c>
      <c r="AF835" t="s">
        <v>65</v>
      </c>
    </row>
    <row r="836" spans="1:44">
      <c r="A836" t="s">
        <v>54</v>
      </c>
      <c r="B836" t="s">
        <v>2247</v>
      </c>
      <c r="E836" t="s">
        <v>2248</v>
      </c>
      <c r="F836" s="1">
        <v>259.69</v>
      </c>
      <c r="H836" s="1">
        <v>225.82</v>
      </c>
      <c r="K836" t="s">
        <v>2114</v>
      </c>
      <c r="P836" t="s">
        <v>58</v>
      </c>
      <c r="R836" s="42">
        <v>40666</v>
      </c>
      <c r="V836" t="s">
        <v>87</v>
      </c>
      <c r="AF836" t="s">
        <v>949</v>
      </c>
      <c r="AG836">
        <v>309032</v>
      </c>
      <c r="AK836">
        <v>8413919080</v>
      </c>
      <c r="AN836">
        <v>20.46</v>
      </c>
      <c r="AO836">
        <v>16.37</v>
      </c>
      <c r="AP836">
        <v>40057</v>
      </c>
      <c r="AQ836">
        <v>20.260000000000002</v>
      </c>
      <c r="AR836">
        <v>16.21</v>
      </c>
    </row>
    <row r="837" spans="1:44">
      <c r="A837" t="s">
        <v>54</v>
      </c>
      <c r="B837" t="s">
        <v>2249</v>
      </c>
      <c r="D837" t="s">
        <v>64</v>
      </c>
      <c r="E837" t="s">
        <v>2250</v>
      </c>
      <c r="F837" s="1">
        <v>454.95</v>
      </c>
      <c r="H837" s="1">
        <v>395.61</v>
      </c>
      <c r="K837" t="s">
        <v>2114</v>
      </c>
      <c r="P837" t="s">
        <v>58</v>
      </c>
      <c r="R837" s="42">
        <v>40666</v>
      </c>
      <c r="V837" t="s">
        <v>87</v>
      </c>
      <c r="AF837" t="s">
        <v>949</v>
      </c>
      <c r="AK837">
        <v>8413919080</v>
      </c>
      <c r="AM837">
        <v>96.82</v>
      </c>
      <c r="AN837">
        <v>126.66</v>
      </c>
      <c r="AO837">
        <v>102.45</v>
      </c>
      <c r="AP837">
        <v>39814</v>
      </c>
      <c r="AQ837">
        <v>153.27000000000001</v>
      </c>
      <c r="AR837">
        <v>130.4</v>
      </c>
    </row>
    <row r="838" spans="1:44">
      <c r="A838" t="s">
        <v>54</v>
      </c>
      <c r="B838" t="s">
        <v>2251</v>
      </c>
      <c r="D838" t="s">
        <v>64</v>
      </c>
      <c r="E838" t="s">
        <v>2252</v>
      </c>
      <c r="F838" s="1">
        <v>649.53</v>
      </c>
      <c r="H838" s="1">
        <v>564.80999999999995</v>
      </c>
      <c r="K838" t="s">
        <v>2114</v>
      </c>
      <c r="P838" t="s">
        <v>58</v>
      </c>
      <c r="R838" s="42">
        <v>40666</v>
      </c>
      <c r="V838" t="s">
        <v>87</v>
      </c>
      <c r="AF838" t="s">
        <v>949</v>
      </c>
      <c r="AG838">
        <v>308623</v>
      </c>
      <c r="AH838" t="s">
        <v>64</v>
      </c>
      <c r="AK838">
        <v>8413919080</v>
      </c>
      <c r="AN838">
        <v>30.36</v>
      </c>
      <c r="AO838">
        <v>25.3</v>
      </c>
      <c r="AP838">
        <v>39904</v>
      </c>
      <c r="AQ838">
        <v>33.76</v>
      </c>
      <c r="AR838">
        <v>28.02</v>
      </c>
    </row>
    <row r="839" spans="1:44">
      <c r="A839" t="s">
        <v>54</v>
      </c>
      <c r="B839" t="s">
        <v>2253</v>
      </c>
      <c r="C839" t="s">
        <v>2253</v>
      </c>
      <c r="D839" t="s">
        <v>121</v>
      </c>
      <c r="E839" t="s">
        <v>1006</v>
      </c>
      <c r="F839" s="1">
        <v>17.78</v>
      </c>
      <c r="H839" s="1">
        <v>15.46</v>
      </c>
      <c r="K839" t="s">
        <v>57</v>
      </c>
      <c r="L839">
        <v>0.94</v>
      </c>
      <c r="P839" t="s">
        <v>58</v>
      </c>
      <c r="R839" s="42">
        <v>42879</v>
      </c>
      <c r="V839" t="s">
        <v>87</v>
      </c>
      <c r="AD839">
        <v>100</v>
      </c>
      <c r="AE839">
        <v>105</v>
      </c>
      <c r="AF839" t="s">
        <v>65</v>
      </c>
    </row>
    <row r="840" spans="1:44">
      <c r="A840" t="s">
        <v>54</v>
      </c>
      <c r="B840" t="s">
        <v>2254</v>
      </c>
      <c r="C840" t="s">
        <v>2254</v>
      </c>
      <c r="D840" t="s">
        <v>64</v>
      </c>
      <c r="E840" t="s">
        <v>2255</v>
      </c>
      <c r="F840" s="1">
        <v>197.32</v>
      </c>
      <c r="H840" s="1">
        <v>171.58</v>
      </c>
      <c r="K840" t="s">
        <v>57</v>
      </c>
      <c r="L840">
        <v>15.95</v>
      </c>
      <c r="P840" t="s">
        <v>58</v>
      </c>
      <c r="R840" s="42">
        <v>42676</v>
      </c>
      <c r="V840" t="s">
        <v>60</v>
      </c>
      <c r="AF840" t="s">
        <v>65</v>
      </c>
    </row>
    <row r="841" spans="1:44">
      <c r="A841" t="s">
        <v>54</v>
      </c>
      <c r="B841" t="s">
        <v>2256</v>
      </c>
      <c r="C841" t="s">
        <v>2256</v>
      </c>
      <c r="D841" t="s">
        <v>64</v>
      </c>
      <c r="E841" t="s">
        <v>2257</v>
      </c>
      <c r="F841" s="1">
        <v>90.84</v>
      </c>
      <c r="H841" s="1">
        <v>78.989999999999995</v>
      </c>
      <c r="K841" t="s">
        <v>654</v>
      </c>
      <c r="L841">
        <v>3.95</v>
      </c>
      <c r="P841" t="s">
        <v>58</v>
      </c>
      <c r="R841" s="42">
        <v>40681</v>
      </c>
      <c r="V841" t="s">
        <v>60</v>
      </c>
      <c r="AF841" t="s">
        <v>65</v>
      </c>
    </row>
    <row r="842" spans="1:44">
      <c r="A842" t="s">
        <v>54</v>
      </c>
      <c r="B842" t="s">
        <v>2258</v>
      </c>
      <c r="C842" t="s">
        <v>2258</v>
      </c>
      <c r="D842" t="s">
        <v>64</v>
      </c>
      <c r="E842" t="s">
        <v>2259</v>
      </c>
      <c r="F842" s="1">
        <v>7.02</v>
      </c>
      <c r="H842" s="1">
        <v>6.1</v>
      </c>
      <c r="K842" t="s">
        <v>57</v>
      </c>
      <c r="L842">
        <v>0.18</v>
      </c>
      <c r="P842" t="s">
        <v>58</v>
      </c>
      <c r="R842" s="42">
        <v>42676</v>
      </c>
      <c r="V842" t="s">
        <v>87</v>
      </c>
      <c r="AF842" t="s">
        <v>65</v>
      </c>
    </row>
    <row r="843" spans="1:44">
      <c r="A843" t="s">
        <v>54</v>
      </c>
      <c r="B843" t="s">
        <v>2260</v>
      </c>
      <c r="C843" t="s">
        <v>2260</v>
      </c>
      <c r="D843" t="s">
        <v>64</v>
      </c>
      <c r="E843" t="s">
        <v>2261</v>
      </c>
      <c r="F843" s="1">
        <v>77.52</v>
      </c>
      <c r="H843" s="1">
        <v>67.41</v>
      </c>
      <c r="K843" t="s">
        <v>57</v>
      </c>
      <c r="L843">
        <v>3.12</v>
      </c>
      <c r="P843" t="s">
        <v>58</v>
      </c>
      <c r="R843" s="42">
        <v>42676</v>
      </c>
      <c r="V843" t="s">
        <v>60</v>
      </c>
      <c r="AF843" t="s">
        <v>65</v>
      </c>
    </row>
    <row r="844" spans="1:44">
      <c r="A844" t="s">
        <v>54</v>
      </c>
      <c r="B844" t="s">
        <v>2262</v>
      </c>
      <c r="C844" t="s">
        <v>2262</v>
      </c>
      <c r="D844" t="s">
        <v>64</v>
      </c>
      <c r="E844" t="s">
        <v>2231</v>
      </c>
      <c r="F844" s="1">
        <v>31.31</v>
      </c>
      <c r="H844" s="1">
        <v>27.23</v>
      </c>
      <c r="K844" t="s">
        <v>1055</v>
      </c>
      <c r="L844">
        <v>1.18</v>
      </c>
      <c r="P844" t="s">
        <v>58</v>
      </c>
      <c r="R844" s="42">
        <v>40511</v>
      </c>
      <c r="V844" t="s">
        <v>60</v>
      </c>
      <c r="X844" t="s">
        <v>2263</v>
      </c>
      <c r="AF844" t="s">
        <v>65</v>
      </c>
    </row>
    <row r="845" spans="1:44">
      <c r="A845" t="s">
        <v>54</v>
      </c>
      <c r="B845" t="s">
        <v>2264</v>
      </c>
      <c r="C845" t="s">
        <v>2264</v>
      </c>
      <c r="D845" t="s">
        <v>80</v>
      </c>
      <c r="E845" t="s">
        <v>2265</v>
      </c>
      <c r="F845" s="1">
        <v>8.98</v>
      </c>
      <c r="H845" s="1">
        <v>7.81</v>
      </c>
      <c r="K845" t="s">
        <v>57</v>
      </c>
      <c r="L845">
        <v>0.52</v>
      </c>
      <c r="P845" t="s">
        <v>58</v>
      </c>
      <c r="R845" s="42">
        <v>42879</v>
      </c>
      <c r="V845" t="s">
        <v>60</v>
      </c>
      <c r="AD845">
        <v>500</v>
      </c>
      <c r="AE845">
        <v>105</v>
      </c>
      <c r="AF845" t="s">
        <v>65</v>
      </c>
    </row>
    <row r="846" spans="1:44">
      <c r="A846" t="s">
        <v>54</v>
      </c>
      <c r="B846" t="s">
        <v>2266</v>
      </c>
      <c r="C846" t="s">
        <v>2266</v>
      </c>
      <c r="D846" t="s">
        <v>64</v>
      </c>
      <c r="E846" t="s">
        <v>2267</v>
      </c>
      <c r="F846" s="1">
        <v>11.82</v>
      </c>
      <c r="H846" s="1">
        <v>10.28</v>
      </c>
      <c r="K846" t="s">
        <v>57</v>
      </c>
      <c r="L846">
        <v>0.51</v>
      </c>
      <c r="P846" t="s">
        <v>58</v>
      </c>
      <c r="R846" s="42">
        <v>42879</v>
      </c>
      <c r="V846" t="s">
        <v>186</v>
      </c>
      <c r="AF846" t="s">
        <v>65</v>
      </c>
    </row>
    <row r="847" spans="1:44">
      <c r="A847" t="s">
        <v>54</v>
      </c>
      <c r="B847" t="s">
        <v>2268</v>
      </c>
      <c r="C847" t="s">
        <v>2268</v>
      </c>
      <c r="D847" t="s">
        <v>64</v>
      </c>
      <c r="E847" t="s">
        <v>2269</v>
      </c>
      <c r="F847" s="1">
        <v>19.29</v>
      </c>
      <c r="H847" s="1">
        <v>16.77</v>
      </c>
      <c r="K847" t="s">
        <v>57</v>
      </c>
      <c r="L847">
        <v>0.98</v>
      </c>
      <c r="P847" t="s">
        <v>58</v>
      </c>
      <c r="R847" s="42">
        <v>42676</v>
      </c>
      <c r="V847" t="s">
        <v>186</v>
      </c>
      <c r="AF847" t="s">
        <v>65</v>
      </c>
    </row>
    <row r="848" spans="1:44">
      <c r="A848" t="s">
        <v>54</v>
      </c>
      <c r="B848" t="s">
        <v>2270</v>
      </c>
      <c r="C848" t="s">
        <v>2270</v>
      </c>
      <c r="D848" t="s">
        <v>80</v>
      </c>
      <c r="E848" t="s">
        <v>2271</v>
      </c>
      <c r="F848" s="1">
        <v>12.56</v>
      </c>
      <c r="H848" s="1">
        <v>10.92</v>
      </c>
      <c r="K848" t="s">
        <v>57</v>
      </c>
      <c r="L848">
        <v>0.97</v>
      </c>
      <c r="P848" t="s">
        <v>58</v>
      </c>
      <c r="R848" s="42">
        <v>40515</v>
      </c>
      <c r="V848" t="s">
        <v>60</v>
      </c>
      <c r="AF848" t="s">
        <v>81</v>
      </c>
    </row>
    <row r="849" spans="1:44">
      <c r="A849" t="s">
        <v>54</v>
      </c>
      <c r="B849" t="s">
        <v>2272</v>
      </c>
      <c r="C849" t="s">
        <v>2272</v>
      </c>
      <c r="D849">
        <v>2</v>
      </c>
      <c r="E849" t="s">
        <v>2273</v>
      </c>
      <c r="F849" s="1">
        <v>880.35</v>
      </c>
      <c r="H849" s="1">
        <v>765.52</v>
      </c>
      <c r="K849" t="s">
        <v>490</v>
      </c>
      <c r="L849">
        <v>41.3</v>
      </c>
      <c r="P849" t="s">
        <v>58</v>
      </c>
      <c r="R849" s="42">
        <v>40519</v>
      </c>
      <c r="V849" t="s">
        <v>60</v>
      </c>
      <c r="AF849" t="s">
        <v>65</v>
      </c>
    </row>
    <row r="850" spans="1:44">
      <c r="A850" t="s">
        <v>54</v>
      </c>
      <c r="B850" t="s">
        <v>2274</v>
      </c>
      <c r="C850" t="s">
        <v>2274</v>
      </c>
      <c r="D850" t="s">
        <v>121</v>
      </c>
      <c r="E850" t="s">
        <v>2275</v>
      </c>
      <c r="F850" s="1">
        <v>912.88</v>
      </c>
      <c r="H850" s="1">
        <v>793.81</v>
      </c>
      <c r="K850" t="s">
        <v>490</v>
      </c>
      <c r="L850">
        <v>35.4</v>
      </c>
      <c r="P850" t="s">
        <v>58</v>
      </c>
      <c r="R850" s="42">
        <v>42879</v>
      </c>
      <c r="V850" t="s">
        <v>60</v>
      </c>
      <c r="AF850" t="s">
        <v>65</v>
      </c>
    </row>
    <row r="851" spans="1:44">
      <c r="A851" t="s">
        <v>54</v>
      </c>
      <c r="B851" t="s">
        <v>2276</v>
      </c>
      <c r="C851" t="s">
        <v>2276</v>
      </c>
      <c r="D851">
        <v>1</v>
      </c>
      <c r="E851" t="s">
        <v>2277</v>
      </c>
      <c r="F851" s="1">
        <v>290.49</v>
      </c>
      <c r="H851" s="1">
        <v>252.6</v>
      </c>
      <c r="K851" t="s">
        <v>490</v>
      </c>
      <c r="L851">
        <v>6.86</v>
      </c>
      <c r="P851" t="s">
        <v>58</v>
      </c>
      <c r="R851" s="42">
        <v>40519</v>
      </c>
      <c r="V851" t="s">
        <v>60</v>
      </c>
      <c r="AF851" t="s">
        <v>65</v>
      </c>
    </row>
    <row r="852" spans="1:44" ht="14.25" customHeight="1">
      <c r="A852" t="s">
        <v>54</v>
      </c>
      <c r="B852" t="s">
        <v>2278</v>
      </c>
      <c r="C852" t="s">
        <v>2278</v>
      </c>
      <c r="D852" t="s">
        <v>121</v>
      </c>
      <c r="E852" t="s">
        <v>2279</v>
      </c>
      <c r="F852" s="1">
        <v>0</v>
      </c>
      <c r="K852" t="s">
        <v>490</v>
      </c>
      <c r="L852">
        <v>41.8</v>
      </c>
      <c r="P852" t="s">
        <v>58</v>
      </c>
      <c r="R852" s="42">
        <v>42879</v>
      </c>
      <c r="V852" t="s">
        <v>60</v>
      </c>
      <c r="AF852" t="s">
        <v>65</v>
      </c>
    </row>
    <row r="853" spans="1:44">
      <c r="A853" t="s">
        <v>54</v>
      </c>
      <c r="B853" t="s">
        <v>2280</v>
      </c>
      <c r="C853" t="s">
        <v>2280</v>
      </c>
      <c r="D853">
        <v>1</v>
      </c>
      <c r="E853" t="s">
        <v>2281</v>
      </c>
      <c r="F853" s="1">
        <v>272.55</v>
      </c>
      <c r="H853" s="1">
        <v>237</v>
      </c>
      <c r="K853" t="s">
        <v>490</v>
      </c>
      <c r="L853">
        <v>6.28</v>
      </c>
      <c r="P853" t="s">
        <v>58</v>
      </c>
      <c r="R853" s="42">
        <v>40519</v>
      </c>
      <c r="V853" t="s">
        <v>60</v>
      </c>
      <c r="AF853" t="s">
        <v>65</v>
      </c>
    </row>
    <row r="854" spans="1:44">
      <c r="A854" t="s">
        <v>54</v>
      </c>
      <c r="B854" t="s">
        <v>2282</v>
      </c>
      <c r="C854" t="s">
        <v>2282</v>
      </c>
      <c r="D854" t="s">
        <v>55</v>
      </c>
      <c r="E854" t="s">
        <v>2283</v>
      </c>
      <c r="F854" s="1">
        <v>253.78</v>
      </c>
      <c r="H854" s="1">
        <v>220.68</v>
      </c>
      <c r="K854" t="s">
        <v>490</v>
      </c>
      <c r="L854">
        <v>6.4</v>
      </c>
      <c r="P854" t="s">
        <v>58</v>
      </c>
      <c r="R854" s="42">
        <v>42879</v>
      </c>
      <c r="V854" t="s">
        <v>60</v>
      </c>
      <c r="AF854" t="s">
        <v>65</v>
      </c>
    </row>
    <row r="855" spans="1:44">
      <c r="A855" t="s">
        <v>54</v>
      </c>
      <c r="B855" t="s">
        <v>2284</v>
      </c>
      <c r="C855" t="s">
        <v>2284</v>
      </c>
      <c r="D855" t="s">
        <v>110</v>
      </c>
      <c r="E855" t="s">
        <v>2285</v>
      </c>
      <c r="F855" s="1">
        <v>20.71</v>
      </c>
      <c r="H855" s="1">
        <v>18.010000000000002</v>
      </c>
      <c r="K855" t="s">
        <v>57</v>
      </c>
      <c r="L855">
        <v>0.82</v>
      </c>
      <c r="P855" t="s">
        <v>58</v>
      </c>
      <c r="R855" s="42">
        <v>42676</v>
      </c>
      <c r="V855" t="s">
        <v>87</v>
      </c>
      <c r="AF855" t="s">
        <v>65</v>
      </c>
      <c r="AK855">
        <v>8483308040</v>
      </c>
    </row>
    <row r="856" spans="1:44">
      <c r="A856" t="s">
        <v>54</v>
      </c>
      <c r="B856" t="s">
        <v>2286</v>
      </c>
      <c r="C856" t="s">
        <v>1906</v>
      </c>
      <c r="D856" t="s">
        <v>64</v>
      </c>
      <c r="E856" t="s">
        <v>1485</v>
      </c>
      <c r="F856" s="1">
        <v>9.3699999999999992</v>
      </c>
      <c r="H856" s="1">
        <v>8.15</v>
      </c>
      <c r="K856" t="s">
        <v>57</v>
      </c>
      <c r="L856">
        <v>0.54</v>
      </c>
      <c r="P856" t="s">
        <v>58</v>
      </c>
      <c r="R856" s="42">
        <v>40522</v>
      </c>
      <c r="V856" t="s">
        <v>186</v>
      </c>
      <c r="AF856" t="s">
        <v>65</v>
      </c>
    </row>
    <row r="857" spans="1:44">
      <c r="A857" t="s">
        <v>54</v>
      </c>
      <c r="B857" t="s">
        <v>2287</v>
      </c>
      <c r="C857" t="s">
        <v>1906</v>
      </c>
      <c r="D857" t="s">
        <v>64</v>
      </c>
      <c r="E857" t="s">
        <v>1485</v>
      </c>
      <c r="F857" s="1">
        <v>5.59</v>
      </c>
      <c r="H857" s="1">
        <v>4.8600000000000003</v>
      </c>
      <c r="K857" t="s">
        <v>57</v>
      </c>
      <c r="L857">
        <v>0.18</v>
      </c>
      <c r="P857" t="s">
        <v>58</v>
      </c>
      <c r="R857" s="42">
        <v>40522</v>
      </c>
      <c r="V857" t="s">
        <v>186</v>
      </c>
      <c r="AF857" t="s">
        <v>65</v>
      </c>
    </row>
    <row r="858" spans="1:44">
      <c r="A858" t="s">
        <v>54</v>
      </c>
      <c r="B858" t="s">
        <v>2288</v>
      </c>
      <c r="C858" t="s">
        <v>2288</v>
      </c>
      <c r="D858" t="s">
        <v>64</v>
      </c>
      <c r="E858" t="s">
        <v>2289</v>
      </c>
      <c r="F858" s="1">
        <v>4.45</v>
      </c>
      <c r="H858" s="1">
        <v>3.87</v>
      </c>
      <c r="K858" t="s">
        <v>57</v>
      </c>
      <c r="L858">
        <v>0.17</v>
      </c>
      <c r="P858" t="s">
        <v>58</v>
      </c>
      <c r="R858" s="42">
        <v>41003</v>
      </c>
      <c r="V858" t="s">
        <v>186</v>
      </c>
      <c r="AF858" t="s">
        <v>65</v>
      </c>
    </row>
    <row r="859" spans="1:44">
      <c r="A859" t="s">
        <v>54</v>
      </c>
      <c r="B859" t="s">
        <v>2290</v>
      </c>
      <c r="C859" t="s">
        <v>2291</v>
      </c>
      <c r="D859" t="s">
        <v>64</v>
      </c>
      <c r="E859" t="s">
        <v>2292</v>
      </c>
      <c r="F859" s="1">
        <v>8.83</v>
      </c>
      <c r="H859" s="1">
        <v>7.68</v>
      </c>
      <c r="K859" t="s">
        <v>57</v>
      </c>
      <c r="L859">
        <v>0.28999999999999998</v>
      </c>
      <c r="P859" t="s">
        <v>58</v>
      </c>
      <c r="R859" s="42">
        <v>42879</v>
      </c>
      <c r="V859" t="s">
        <v>186</v>
      </c>
      <c r="Y859" t="s">
        <v>2293</v>
      </c>
      <c r="AF859" t="s">
        <v>65</v>
      </c>
    </row>
    <row r="860" spans="1:44">
      <c r="A860" t="s">
        <v>54</v>
      </c>
      <c r="B860" t="s">
        <v>2294</v>
      </c>
      <c r="C860" t="s">
        <v>2291</v>
      </c>
      <c r="D860" t="s">
        <v>64</v>
      </c>
      <c r="E860" t="s">
        <v>2292</v>
      </c>
      <c r="F860" s="1">
        <v>4.8899999999999997</v>
      </c>
      <c r="H860" s="1">
        <v>4.25</v>
      </c>
      <c r="K860" t="s">
        <v>57</v>
      </c>
      <c r="L860">
        <v>0.1</v>
      </c>
      <c r="P860" t="s">
        <v>58</v>
      </c>
      <c r="R860" s="42">
        <v>42879</v>
      </c>
      <c r="V860" t="s">
        <v>186</v>
      </c>
      <c r="AD860">
        <v>1000</v>
      </c>
      <c r="AE860">
        <v>77</v>
      </c>
      <c r="AF860" t="s">
        <v>65</v>
      </c>
    </row>
    <row r="861" spans="1:44">
      <c r="A861" t="s">
        <v>54</v>
      </c>
      <c r="B861" t="s">
        <v>2295</v>
      </c>
      <c r="C861" t="s">
        <v>2291</v>
      </c>
      <c r="D861" t="s">
        <v>64</v>
      </c>
      <c r="E861" t="s">
        <v>2292</v>
      </c>
      <c r="F861" s="1">
        <v>4.68</v>
      </c>
      <c r="H861" s="1">
        <v>4.07</v>
      </c>
      <c r="K861" t="s">
        <v>57</v>
      </c>
      <c r="L861">
        <v>7.0000000000000007E-2</v>
      </c>
      <c r="P861" t="s">
        <v>58</v>
      </c>
      <c r="R861" s="42">
        <v>40542</v>
      </c>
      <c r="V861" t="s">
        <v>186</v>
      </c>
      <c r="AF861" t="s">
        <v>65</v>
      </c>
    </row>
    <row r="862" spans="1:44">
      <c r="A862" t="s">
        <v>54</v>
      </c>
      <c r="B862" t="s">
        <v>2296</v>
      </c>
      <c r="C862" t="s">
        <v>2296</v>
      </c>
      <c r="D862">
        <v>1</v>
      </c>
      <c r="E862" t="s">
        <v>2297</v>
      </c>
      <c r="F862" s="1">
        <v>6.43</v>
      </c>
      <c r="H862" s="1">
        <v>5.59</v>
      </c>
      <c r="K862" t="s">
        <v>179</v>
      </c>
      <c r="P862" t="s">
        <v>58</v>
      </c>
      <c r="Q862">
        <v>4</v>
      </c>
      <c r="R862" s="42">
        <v>40707</v>
      </c>
      <c r="V862" t="str">
        <f>IF(LEFT(E862,3)="SLV","Harmony Romo", "Jerry Floyd")</f>
        <v>Jerry Floyd</v>
      </c>
      <c r="AF862" t="s">
        <v>65</v>
      </c>
      <c r="AN862">
        <v>9.11</v>
      </c>
      <c r="AO862">
        <v>7.21</v>
      </c>
      <c r="AQ862">
        <v>8.35</v>
      </c>
      <c r="AR862">
        <v>6.45</v>
      </c>
    </row>
    <row r="863" spans="1:44">
      <c r="A863" t="s">
        <v>54</v>
      </c>
      <c r="B863" t="s">
        <v>2298</v>
      </c>
      <c r="C863" t="s">
        <v>2298</v>
      </c>
      <c r="D863">
        <v>1</v>
      </c>
      <c r="E863" t="s">
        <v>2299</v>
      </c>
      <c r="F863" s="1">
        <v>3.06</v>
      </c>
      <c r="H863" s="1">
        <v>2.66</v>
      </c>
      <c r="K863" t="s">
        <v>2300</v>
      </c>
      <c r="P863" t="s">
        <v>58</v>
      </c>
      <c r="Q863">
        <v>4</v>
      </c>
      <c r="R863" s="42">
        <v>40707</v>
      </c>
      <c r="V863" t="str">
        <f>IF(LEFT(E863,3)="SLV","Harmony Romo", "Jerry Floyd")</f>
        <v>Jerry Floyd</v>
      </c>
      <c r="AF863" t="s">
        <v>65</v>
      </c>
      <c r="AN863">
        <v>8.98</v>
      </c>
      <c r="AO863">
        <v>7.64</v>
      </c>
      <c r="AQ863">
        <v>7.72</v>
      </c>
      <c r="AR863">
        <v>6.38</v>
      </c>
    </row>
    <row r="864" spans="1:44">
      <c r="A864" t="s">
        <v>54</v>
      </c>
      <c r="B864" t="s">
        <v>2301</v>
      </c>
      <c r="C864" t="s">
        <v>2301</v>
      </c>
      <c r="D864" t="s">
        <v>64</v>
      </c>
      <c r="E864" t="s">
        <v>2302</v>
      </c>
      <c r="F864" s="1">
        <v>49.09</v>
      </c>
      <c r="H864" s="1">
        <v>42.69</v>
      </c>
      <c r="K864" t="s">
        <v>1055</v>
      </c>
      <c r="L864">
        <v>1.67</v>
      </c>
      <c r="P864" t="s">
        <v>58</v>
      </c>
      <c r="R864" s="42">
        <v>40883</v>
      </c>
      <c r="V864" t="s">
        <v>60</v>
      </c>
      <c r="X864" t="s">
        <v>2303</v>
      </c>
      <c r="AF864" t="s">
        <v>65</v>
      </c>
    </row>
    <row r="865" spans="1:44">
      <c r="A865" t="s">
        <v>54</v>
      </c>
      <c r="B865" t="s">
        <v>2304</v>
      </c>
      <c r="C865" t="s">
        <v>2305</v>
      </c>
      <c r="D865" t="s">
        <v>121</v>
      </c>
      <c r="E865" t="s">
        <v>1688</v>
      </c>
      <c r="F865" s="1">
        <v>97.06</v>
      </c>
      <c r="H865" s="1">
        <v>84.4</v>
      </c>
      <c r="K865" t="s">
        <v>57</v>
      </c>
      <c r="L865">
        <v>7.3</v>
      </c>
      <c r="P865" t="s">
        <v>58</v>
      </c>
      <c r="R865" s="42">
        <v>40560</v>
      </c>
      <c r="V865" t="s">
        <v>60</v>
      </c>
      <c r="AF865" t="s">
        <v>65</v>
      </c>
    </row>
    <row r="866" spans="1:44">
      <c r="A866" t="s">
        <v>54</v>
      </c>
      <c r="B866" t="s">
        <v>2306</v>
      </c>
      <c r="C866" t="s">
        <v>2307</v>
      </c>
      <c r="D866" t="s">
        <v>69</v>
      </c>
      <c r="E866" t="s">
        <v>2308</v>
      </c>
      <c r="F866" s="1">
        <v>27.98</v>
      </c>
      <c r="H866" s="1">
        <v>24.33</v>
      </c>
      <c r="K866" t="s">
        <v>57</v>
      </c>
      <c r="L866">
        <v>1.66</v>
      </c>
      <c r="P866" t="s">
        <v>58</v>
      </c>
      <c r="R866" s="42">
        <v>40560</v>
      </c>
      <c r="V866" t="s">
        <v>60</v>
      </c>
      <c r="AF866" t="s">
        <v>65</v>
      </c>
    </row>
    <row r="867" spans="1:44">
      <c r="A867" t="s">
        <v>54</v>
      </c>
      <c r="B867" t="s">
        <v>2309</v>
      </c>
      <c r="C867" t="s">
        <v>2309</v>
      </c>
      <c r="D867" t="s">
        <v>121</v>
      </c>
      <c r="E867" t="s">
        <v>2310</v>
      </c>
      <c r="F867" s="1">
        <v>8.8000000000000007</v>
      </c>
      <c r="H867" s="1">
        <v>7.65</v>
      </c>
      <c r="K867" t="s">
        <v>658</v>
      </c>
      <c r="L867">
        <v>0.24</v>
      </c>
      <c r="P867" t="s">
        <v>58</v>
      </c>
      <c r="R867" s="42">
        <v>42879</v>
      </c>
      <c r="V867" t="s">
        <v>186</v>
      </c>
      <c r="AD867">
        <v>1000</v>
      </c>
      <c r="AE867">
        <v>77</v>
      </c>
      <c r="AF867" t="s">
        <v>65</v>
      </c>
    </row>
    <row r="868" spans="1:44">
      <c r="A868" t="s">
        <v>54</v>
      </c>
      <c r="B868">
        <v>49346</v>
      </c>
      <c r="C868">
        <v>49346</v>
      </c>
      <c r="E868" t="s">
        <v>203</v>
      </c>
      <c r="F868" s="1">
        <v>4.2</v>
      </c>
      <c r="H868" s="1">
        <v>3.65</v>
      </c>
      <c r="K868" t="s">
        <v>57</v>
      </c>
      <c r="L868">
        <v>0.22</v>
      </c>
      <c r="N868">
        <f>IF(L868&lt;0,ROUND(G868+3.46*ABS(L868),2),F868)</f>
        <v>4.2</v>
      </c>
      <c r="O868">
        <f>IF(L868&lt;0,ROUND(I868+3.46*ABS(L868),2),H868)</f>
        <v>3.65</v>
      </c>
      <c r="P868" t="s">
        <v>58</v>
      </c>
      <c r="Q868">
        <v>3</v>
      </c>
      <c r="U868" t="s">
        <v>460</v>
      </c>
      <c r="V868" t="str">
        <f>IF(LEFT(E868,3)="SLV","Harmony Romo", "Jerry Floyd")</f>
        <v>Harmony Romo</v>
      </c>
      <c r="AD868">
        <v>1000</v>
      </c>
      <c r="AE868">
        <v>77</v>
      </c>
      <c r="AF868" t="s">
        <v>65</v>
      </c>
      <c r="AK868">
        <v>8413919080</v>
      </c>
      <c r="AN868">
        <v>10.52</v>
      </c>
      <c r="AO868">
        <v>8.65</v>
      </c>
      <c r="AP868">
        <v>38489</v>
      </c>
      <c r="AQ868">
        <v>7.28</v>
      </c>
      <c r="AR868">
        <v>5.41</v>
      </c>
    </row>
    <row r="869" spans="1:44">
      <c r="A869" t="s">
        <v>54</v>
      </c>
      <c r="B869">
        <v>54821</v>
      </c>
      <c r="C869">
        <v>54821</v>
      </c>
      <c r="D869" t="s">
        <v>69</v>
      </c>
      <c r="E869" t="s">
        <v>203</v>
      </c>
      <c r="F869" s="1">
        <v>5.61</v>
      </c>
      <c r="H869" s="1">
        <v>4.88</v>
      </c>
      <c r="K869" t="s">
        <v>57</v>
      </c>
      <c r="L869">
        <v>0.16</v>
      </c>
      <c r="N869">
        <f>IF(L869&lt;0,ROUND(G869+3.46*ABS(L869),2),F869)</f>
        <v>5.61</v>
      </c>
      <c r="O869">
        <f>IF(L869&lt;0,ROUND(I869+3.46*ABS(L869),2),H869)</f>
        <v>4.88</v>
      </c>
      <c r="P869" t="s">
        <v>58</v>
      </c>
      <c r="Q869">
        <v>3</v>
      </c>
      <c r="R869" s="42">
        <v>42879</v>
      </c>
      <c r="U869" t="s">
        <v>668</v>
      </c>
      <c r="V869" t="str">
        <f>IF(LEFT(E869,3)="SLV","Harmony Romo", "Jerry Floyd")</f>
        <v>Harmony Romo</v>
      </c>
      <c r="AD869">
        <v>500</v>
      </c>
      <c r="AE869">
        <v>77</v>
      </c>
      <c r="AF869" t="s">
        <v>65</v>
      </c>
      <c r="AK869">
        <v>8483308040</v>
      </c>
      <c r="AM869">
        <v>15.82</v>
      </c>
      <c r="AN869">
        <v>19.79</v>
      </c>
      <c r="AO869">
        <v>16.27</v>
      </c>
      <c r="AP869">
        <v>39814</v>
      </c>
      <c r="AQ869">
        <v>21.69</v>
      </c>
      <c r="AR869">
        <v>18.266399999999997</v>
      </c>
    </row>
    <row r="870" spans="1:44">
      <c r="A870" t="s">
        <v>54</v>
      </c>
      <c r="B870" t="s">
        <v>2311</v>
      </c>
      <c r="C870" t="s">
        <v>2311</v>
      </c>
      <c r="D870" t="s">
        <v>121</v>
      </c>
      <c r="E870" t="s">
        <v>2312</v>
      </c>
      <c r="F870" s="1">
        <v>36.31</v>
      </c>
      <c r="H870" s="1">
        <v>31.57</v>
      </c>
      <c r="K870" t="s">
        <v>57</v>
      </c>
      <c r="L870">
        <v>2.48</v>
      </c>
      <c r="P870" t="s">
        <v>58</v>
      </c>
      <c r="R870" s="42">
        <v>42879</v>
      </c>
      <c r="V870" t="s">
        <v>60</v>
      </c>
      <c r="AF870" t="s">
        <v>65</v>
      </c>
    </row>
    <row r="871" spans="1:44">
      <c r="A871" t="s">
        <v>54</v>
      </c>
      <c r="B871" t="s">
        <v>2313</v>
      </c>
      <c r="C871" t="s">
        <v>2313</v>
      </c>
      <c r="D871" t="s">
        <v>64</v>
      </c>
      <c r="E871" t="s">
        <v>2314</v>
      </c>
      <c r="F871" s="1">
        <v>652.95000000000005</v>
      </c>
      <c r="H871" s="1">
        <v>567.78</v>
      </c>
      <c r="K871" t="s">
        <v>490</v>
      </c>
      <c r="L871">
        <v>28.96</v>
      </c>
      <c r="P871" t="s">
        <v>58</v>
      </c>
      <c r="R871" s="42">
        <v>40638</v>
      </c>
      <c r="V871" t="s">
        <v>60</v>
      </c>
      <c r="AF871" t="s">
        <v>65</v>
      </c>
    </row>
    <row r="872" spans="1:44">
      <c r="A872" t="s">
        <v>54</v>
      </c>
      <c r="B872" t="s">
        <v>2315</v>
      </c>
      <c r="C872" t="s">
        <v>2315</v>
      </c>
      <c r="D872" t="s">
        <v>121</v>
      </c>
      <c r="E872" t="s">
        <v>2316</v>
      </c>
      <c r="F872" s="1">
        <v>29.06</v>
      </c>
      <c r="H872" s="1">
        <v>25.27</v>
      </c>
      <c r="K872" t="s">
        <v>57</v>
      </c>
      <c r="L872">
        <v>1.7</v>
      </c>
      <c r="P872" t="s">
        <v>58</v>
      </c>
      <c r="Q872">
        <v>3</v>
      </c>
      <c r="R872" s="42">
        <v>42879</v>
      </c>
      <c r="V872" t="s">
        <v>60</v>
      </c>
      <c r="AF872" t="s">
        <v>65</v>
      </c>
      <c r="AN872">
        <v>45.68</v>
      </c>
      <c r="AO872">
        <v>37.630000000000003</v>
      </c>
      <c r="AQ872">
        <v>43.5</v>
      </c>
      <c r="AR872">
        <v>35.840000000000003</v>
      </c>
    </row>
    <row r="873" spans="1:44">
      <c r="A873" t="s">
        <v>54</v>
      </c>
      <c r="B873" t="s">
        <v>2317</v>
      </c>
      <c r="C873" t="s">
        <v>2317</v>
      </c>
      <c r="D873" t="s">
        <v>55</v>
      </c>
      <c r="E873" t="s">
        <v>1923</v>
      </c>
      <c r="F873" s="1">
        <v>27.09</v>
      </c>
      <c r="H873" s="1">
        <v>23.56</v>
      </c>
      <c r="K873" t="s">
        <v>57</v>
      </c>
      <c r="L873">
        <v>1.3</v>
      </c>
      <c r="P873" t="s">
        <v>58</v>
      </c>
      <c r="Q873">
        <v>3</v>
      </c>
      <c r="R873" s="42">
        <v>42879</v>
      </c>
      <c r="V873" t="s">
        <v>60</v>
      </c>
      <c r="AF873" t="s">
        <v>65</v>
      </c>
      <c r="AN873">
        <v>1.52</v>
      </c>
      <c r="AO873">
        <v>1.19</v>
      </c>
      <c r="AQ873">
        <v>1.45</v>
      </c>
      <c r="AR873">
        <v>1.1299999999999999</v>
      </c>
    </row>
    <row r="874" spans="1:44">
      <c r="A874" t="s">
        <v>54</v>
      </c>
      <c r="B874" t="s">
        <v>2318</v>
      </c>
      <c r="C874" t="s">
        <v>2318</v>
      </c>
      <c r="D874" t="s">
        <v>64</v>
      </c>
      <c r="E874" t="s">
        <v>2319</v>
      </c>
      <c r="F874" s="1">
        <v>194.22</v>
      </c>
      <c r="H874" s="1">
        <v>168.89</v>
      </c>
      <c r="K874" t="s">
        <v>57</v>
      </c>
      <c r="L874">
        <v>15.65</v>
      </c>
      <c r="P874" t="s">
        <v>58</v>
      </c>
      <c r="Q874">
        <v>3</v>
      </c>
      <c r="R874" s="42">
        <v>42879</v>
      </c>
      <c r="V874" t="s">
        <v>60</v>
      </c>
      <c r="AF874" t="s">
        <v>65</v>
      </c>
      <c r="AK874">
        <v>8413919080</v>
      </c>
      <c r="AN874">
        <v>111.68</v>
      </c>
      <c r="AO874">
        <v>92.3</v>
      </c>
      <c r="AP874">
        <v>38362</v>
      </c>
      <c r="AQ874">
        <v>106.36</v>
      </c>
      <c r="AR874">
        <v>87.9</v>
      </c>
    </row>
    <row r="875" spans="1:44">
      <c r="A875" t="s">
        <v>54</v>
      </c>
      <c r="B875" t="s">
        <v>2320</v>
      </c>
      <c r="C875" t="s">
        <v>2320</v>
      </c>
      <c r="D875" t="s">
        <v>64</v>
      </c>
      <c r="E875" t="s">
        <v>2321</v>
      </c>
      <c r="F875" s="1">
        <v>83.21</v>
      </c>
      <c r="H875" s="1">
        <v>72.36</v>
      </c>
      <c r="K875" t="s">
        <v>654</v>
      </c>
      <c r="L875">
        <v>3.92</v>
      </c>
      <c r="P875" t="s">
        <v>58</v>
      </c>
      <c r="Q875">
        <v>4</v>
      </c>
      <c r="R875" s="42">
        <v>42879</v>
      </c>
      <c r="V875" t="s">
        <v>60</v>
      </c>
      <c r="AF875" t="s">
        <v>65</v>
      </c>
      <c r="AN875">
        <v>5.15</v>
      </c>
      <c r="AO875">
        <v>4.1100000000000003</v>
      </c>
      <c r="AQ875">
        <v>4.9000000000000004</v>
      </c>
      <c r="AR875">
        <v>3.91</v>
      </c>
    </row>
    <row r="876" spans="1:44">
      <c r="A876" t="s">
        <v>54</v>
      </c>
      <c r="B876" t="s">
        <v>2322</v>
      </c>
      <c r="C876" t="s">
        <v>2322</v>
      </c>
      <c r="D876" t="s">
        <v>64</v>
      </c>
      <c r="E876" t="s">
        <v>2323</v>
      </c>
      <c r="F876" s="1">
        <v>195.56</v>
      </c>
      <c r="H876" s="1">
        <v>170.05</v>
      </c>
      <c r="K876" t="s">
        <v>57</v>
      </c>
      <c r="L876">
        <v>14.82</v>
      </c>
      <c r="P876" t="s">
        <v>58</v>
      </c>
      <c r="R876" s="42">
        <v>42676</v>
      </c>
      <c r="V876" t="s">
        <v>60</v>
      </c>
      <c r="X876" t="s">
        <v>2324</v>
      </c>
      <c r="Y876" t="s">
        <v>2325</v>
      </c>
      <c r="AD876">
        <v>25</v>
      </c>
      <c r="AE876">
        <v>8</v>
      </c>
      <c r="AF876" t="s">
        <v>65</v>
      </c>
      <c r="AK876">
        <v>8413919080</v>
      </c>
      <c r="AN876">
        <v>21.87</v>
      </c>
      <c r="AO876">
        <v>18.989999999999998</v>
      </c>
      <c r="AQ876">
        <v>15.75</v>
      </c>
      <c r="AR876">
        <v>12.87</v>
      </c>
    </row>
    <row r="877" spans="1:44">
      <c r="A877" t="s">
        <v>54</v>
      </c>
      <c r="B877" t="s">
        <v>2326</v>
      </c>
      <c r="C877" t="s">
        <v>2326</v>
      </c>
      <c r="D877" t="s">
        <v>64</v>
      </c>
      <c r="E877" t="s">
        <v>2327</v>
      </c>
      <c r="F877" s="1">
        <v>27.72</v>
      </c>
      <c r="H877" s="1">
        <v>24.1</v>
      </c>
      <c r="K877" t="s">
        <v>57</v>
      </c>
      <c r="L877">
        <v>1.65</v>
      </c>
      <c r="P877" t="s">
        <v>58</v>
      </c>
      <c r="R877" s="42">
        <v>41884</v>
      </c>
      <c r="V877" t="s">
        <v>60</v>
      </c>
      <c r="AF877" t="s">
        <v>65</v>
      </c>
    </row>
    <row r="878" spans="1:44">
      <c r="A878" t="s">
        <v>54</v>
      </c>
      <c r="B878" t="s">
        <v>2328</v>
      </c>
      <c r="C878" t="s">
        <v>2328</v>
      </c>
      <c r="D878" t="s">
        <v>80</v>
      </c>
      <c r="E878" t="s">
        <v>2329</v>
      </c>
      <c r="F878" s="1">
        <v>92.35</v>
      </c>
      <c r="H878" s="1">
        <v>80.3</v>
      </c>
      <c r="K878" t="s">
        <v>57</v>
      </c>
      <c r="L878">
        <v>7.28</v>
      </c>
      <c r="P878" t="s">
        <v>58</v>
      </c>
      <c r="R878" s="42">
        <v>41884</v>
      </c>
      <c r="V878" t="s">
        <v>60</v>
      </c>
      <c r="AF878" t="s">
        <v>65</v>
      </c>
    </row>
    <row r="879" spans="1:44">
      <c r="A879" t="s">
        <v>54</v>
      </c>
      <c r="B879" t="s">
        <v>2330</v>
      </c>
      <c r="D879" t="s">
        <v>69</v>
      </c>
      <c r="E879" t="s">
        <v>203</v>
      </c>
      <c r="F879" s="1">
        <v>4.01</v>
      </c>
      <c r="H879" s="1">
        <v>3.49</v>
      </c>
      <c r="K879" t="s">
        <v>57</v>
      </c>
      <c r="L879">
        <v>0.12</v>
      </c>
      <c r="P879" t="s">
        <v>58</v>
      </c>
      <c r="R879" s="42">
        <v>42879</v>
      </c>
      <c r="V879" t="s">
        <v>186</v>
      </c>
      <c r="AF879" t="s">
        <v>65</v>
      </c>
    </row>
    <row r="880" spans="1:44">
      <c r="A880" t="s">
        <v>54</v>
      </c>
      <c r="B880" t="s">
        <v>2331</v>
      </c>
      <c r="C880" t="s">
        <v>379</v>
      </c>
      <c r="D880" t="s">
        <v>69</v>
      </c>
      <c r="E880" t="s">
        <v>203</v>
      </c>
      <c r="F880" s="1">
        <v>3.78</v>
      </c>
      <c r="H880" s="1">
        <v>3.29</v>
      </c>
      <c r="K880" t="s">
        <v>57</v>
      </c>
      <c r="L880">
        <v>0.09</v>
      </c>
      <c r="M880" t="s">
        <v>2332</v>
      </c>
      <c r="P880" t="s">
        <v>58</v>
      </c>
      <c r="R880" s="42">
        <v>42879</v>
      </c>
      <c r="V880" t="s">
        <v>186</v>
      </c>
      <c r="AF880" t="s">
        <v>65</v>
      </c>
    </row>
    <row r="881" spans="1:44">
      <c r="A881" t="s">
        <v>54</v>
      </c>
      <c r="B881" t="s">
        <v>2333</v>
      </c>
      <c r="C881" t="s">
        <v>2333</v>
      </c>
      <c r="D881" t="s">
        <v>64</v>
      </c>
      <c r="E881" t="s">
        <v>2334</v>
      </c>
      <c r="F881" s="1">
        <v>35.86</v>
      </c>
      <c r="H881" s="1">
        <v>31.18</v>
      </c>
      <c r="K881" t="s">
        <v>57</v>
      </c>
      <c r="L881">
        <v>1.8</v>
      </c>
      <c r="P881" t="s">
        <v>58</v>
      </c>
      <c r="R881" s="42">
        <v>42879</v>
      </c>
      <c r="V881" t="s">
        <v>186</v>
      </c>
      <c r="AF881" t="s">
        <v>65</v>
      </c>
    </row>
    <row r="882" spans="1:44">
      <c r="A882" t="s">
        <v>54</v>
      </c>
      <c r="B882" t="s">
        <v>2335</v>
      </c>
      <c r="C882" t="s">
        <v>2335</v>
      </c>
      <c r="D882" t="s">
        <v>64</v>
      </c>
      <c r="E882" t="s">
        <v>2336</v>
      </c>
      <c r="F882" s="1">
        <v>34.6</v>
      </c>
      <c r="H882" s="1">
        <v>30.09</v>
      </c>
      <c r="K882" t="s">
        <v>658</v>
      </c>
      <c r="L882">
        <v>1.02</v>
      </c>
      <c r="P882" t="s">
        <v>58</v>
      </c>
      <c r="R882" s="42">
        <v>42879</v>
      </c>
      <c r="V882" t="s">
        <v>60</v>
      </c>
      <c r="AF882" t="s">
        <v>65</v>
      </c>
    </row>
    <row r="883" spans="1:44">
      <c r="A883" t="s">
        <v>54</v>
      </c>
      <c r="B883" t="s">
        <v>2337</v>
      </c>
      <c r="C883" t="s">
        <v>281</v>
      </c>
      <c r="D883" t="s">
        <v>69</v>
      </c>
      <c r="E883" t="s">
        <v>2338</v>
      </c>
      <c r="F883" s="1">
        <v>4.3600000000000003</v>
      </c>
      <c r="H883" s="1">
        <v>3.79</v>
      </c>
      <c r="K883" t="s">
        <v>658</v>
      </c>
      <c r="L883">
        <v>0.1</v>
      </c>
      <c r="P883" t="s">
        <v>58</v>
      </c>
      <c r="R883" s="42">
        <v>42879</v>
      </c>
      <c r="V883" t="s">
        <v>186</v>
      </c>
      <c r="AF883" t="s">
        <v>65</v>
      </c>
    </row>
    <row r="884" spans="1:44">
      <c r="A884" t="s">
        <v>54</v>
      </c>
      <c r="B884" t="s">
        <v>2339</v>
      </c>
      <c r="C884" t="s">
        <v>281</v>
      </c>
      <c r="D884" t="s">
        <v>64</v>
      </c>
      <c r="E884" t="s">
        <v>203</v>
      </c>
      <c r="F884" s="1">
        <v>5.43</v>
      </c>
      <c r="H884" s="1">
        <v>4.72</v>
      </c>
      <c r="K884" t="s">
        <v>658</v>
      </c>
      <c r="L884">
        <v>0.11</v>
      </c>
      <c r="P884" t="s">
        <v>58</v>
      </c>
      <c r="R884" s="42">
        <v>40624</v>
      </c>
      <c r="V884" t="s">
        <v>186</v>
      </c>
      <c r="AF884" t="s">
        <v>65</v>
      </c>
    </row>
    <row r="885" spans="1:44" ht="12.75" customHeight="1">
      <c r="A885" t="s">
        <v>54</v>
      </c>
      <c r="B885" t="s">
        <v>2340</v>
      </c>
      <c r="C885" t="s">
        <v>2340</v>
      </c>
      <c r="D885" t="s">
        <v>64</v>
      </c>
      <c r="E885" t="s">
        <v>2341</v>
      </c>
      <c r="F885" s="1">
        <v>15.12</v>
      </c>
      <c r="H885" s="1">
        <v>13.15</v>
      </c>
      <c r="K885" t="s">
        <v>179</v>
      </c>
      <c r="L885">
        <v>5.52</v>
      </c>
      <c r="P885" t="s">
        <v>58</v>
      </c>
      <c r="R885" s="42">
        <v>41648</v>
      </c>
      <c r="V885" t="s">
        <v>87</v>
      </c>
      <c r="AF885" t="s">
        <v>65</v>
      </c>
    </row>
    <row r="886" spans="1:44">
      <c r="A886" t="s">
        <v>54</v>
      </c>
      <c r="B886" t="s">
        <v>2342</v>
      </c>
      <c r="C886" t="s">
        <v>2343</v>
      </c>
      <c r="D886" t="s">
        <v>64</v>
      </c>
      <c r="E886" t="s">
        <v>1575</v>
      </c>
      <c r="F886" s="1">
        <v>7.84</v>
      </c>
      <c r="H886" s="1">
        <v>6.82</v>
      </c>
      <c r="K886" t="s">
        <v>276</v>
      </c>
      <c r="L886">
        <v>0.1</v>
      </c>
      <c r="P886" t="s">
        <v>58</v>
      </c>
      <c r="Q886">
        <v>4</v>
      </c>
      <c r="R886" s="42">
        <v>42879</v>
      </c>
      <c r="V886" t="s">
        <v>186</v>
      </c>
      <c r="AD886">
        <v>1000</v>
      </c>
      <c r="AE886">
        <v>77</v>
      </c>
      <c r="AF886" t="s">
        <v>65</v>
      </c>
      <c r="AN886">
        <v>108.42</v>
      </c>
      <c r="AO886">
        <v>93.13</v>
      </c>
      <c r="AQ886">
        <v>74.55</v>
      </c>
      <c r="AR886">
        <v>59.26</v>
      </c>
    </row>
    <row r="887" spans="1:44">
      <c r="A887" t="s">
        <v>54</v>
      </c>
      <c r="B887" t="s">
        <v>2344</v>
      </c>
      <c r="C887" t="s">
        <v>379</v>
      </c>
      <c r="D887" t="s">
        <v>69</v>
      </c>
      <c r="E887" t="s">
        <v>203</v>
      </c>
      <c r="F887" s="1">
        <v>3.92</v>
      </c>
      <c r="H887" s="1">
        <v>3.41</v>
      </c>
      <c r="K887" t="s">
        <v>57</v>
      </c>
      <c r="L887">
        <v>8.7999999999999995E-2</v>
      </c>
      <c r="P887" t="s">
        <v>58</v>
      </c>
      <c r="R887" s="42">
        <v>42879</v>
      </c>
      <c r="V887" t="s">
        <v>186</v>
      </c>
      <c r="AD887">
        <v>1000</v>
      </c>
      <c r="AE887">
        <v>77</v>
      </c>
      <c r="AF887" t="s">
        <v>65</v>
      </c>
    </row>
    <row r="888" spans="1:44">
      <c r="A888" t="s">
        <v>54</v>
      </c>
      <c r="B888" t="s">
        <v>2345</v>
      </c>
      <c r="C888" t="s">
        <v>2346</v>
      </c>
      <c r="D888" t="s">
        <v>64</v>
      </c>
      <c r="E888" t="s">
        <v>2347</v>
      </c>
      <c r="F888" s="1">
        <v>509.05</v>
      </c>
      <c r="H888" s="1">
        <v>442.65</v>
      </c>
      <c r="K888" t="s">
        <v>654</v>
      </c>
      <c r="L888">
        <v>25.074999999999999</v>
      </c>
      <c r="P888" t="s">
        <v>58</v>
      </c>
      <c r="R888" s="42">
        <v>40739</v>
      </c>
      <c r="V888" t="s">
        <v>60</v>
      </c>
      <c r="AF888" t="s">
        <v>65</v>
      </c>
    </row>
    <row r="889" spans="1:44">
      <c r="A889" t="s">
        <v>54</v>
      </c>
      <c r="B889" t="s">
        <v>2348</v>
      </c>
      <c r="C889" t="s">
        <v>2348</v>
      </c>
      <c r="D889" t="s">
        <v>64</v>
      </c>
      <c r="E889" t="s">
        <v>2349</v>
      </c>
      <c r="F889" s="1">
        <v>4.09</v>
      </c>
      <c r="H889" s="1">
        <v>3.56</v>
      </c>
      <c r="K889" t="s">
        <v>57</v>
      </c>
      <c r="L889">
        <v>0.19</v>
      </c>
      <c r="P889" t="s">
        <v>58</v>
      </c>
      <c r="R889" s="42">
        <v>42879</v>
      </c>
      <c r="V889" t="str">
        <f>IF(LEFT(E889,3)="SLV","Harmony Romo", "Jerry Floyd")</f>
        <v>Harmony Romo</v>
      </c>
      <c r="AF889" t="s">
        <v>65</v>
      </c>
    </row>
    <row r="890" spans="1:44">
      <c r="A890" t="s">
        <v>54</v>
      </c>
      <c r="B890" t="s">
        <v>2350</v>
      </c>
      <c r="C890" t="s">
        <v>2351</v>
      </c>
      <c r="D890" t="s">
        <v>121</v>
      </c>
      <c r="E890" t="s">
        <v>2352</v>
      </c>
      <c r="F890" s="1">
        <v>85.54</v>
      </c>
      <c r="H890" s="1">
        <v>74.38</v>
      </c>
      <c r="K890" t="s">
        <v>57</v>
      </c>
      <c r="L890">
        <v>5.8</v>
      </c>
      <c r="P890" t="s">
        <v>58</v>
      </c>
      <c r="R890" s="42">
        <v>42676</v>
      </c>
      <c r="V890" t="s">
        <v>2353</v>
      </c>
      <c r="AF890" t="s">
        <v>65</v>
      </c>
      <c r="AK890">
        <v>8483308040</v>
      </c>
    </row>
    <row r="891" spans="1:44">
      <c r="A891" t="s">
        <v>54</v>
      </c>
      <c r="B891" t="s">
        <v>2288</v>
      </c>
      <c r="C891" t="s">
        <v>2288</v>
      </c>
      <c r="D891" t="s">
        <v>64</v>
      </c>
      <c r="E891" t="s">
        <v>2354</v>
      </c>
      <c r="F891" s="1">
        <v>3.62</v>
      </c>
      <c r="H891" s="1">
        <v>3.15</v>
      </c>
      <c r="K891" t="s">
        <v>57</v>
      </c>
      <c r="L891">
        <v>0.17</v>
      </c>
      <c r="P891" t="s">
        <v>58</v>
      </c>
      <c r="R891" s="42">
        <v>40676</v>
      </c>
      <c r="V891" t="s">
        <v>186</v>
      </c>
      <c r="AF891" t="s">
        <v>65</v>
      </c>
    </row>
    <row r="892" spans="1:44">
      <c r="A892" t="s">
        <v>54</v>
      </c>
      <c r="B892" t="s">
        <v>2355</v>
      </c>
      <c r="C892" t="s">
        <v>2355</v>
      </c>
      <c r="D892" t="s">
        <v>69</v>
      </c>
      <c r="E892" t="s">
        <v>2356</v>
      </c>
      <c r="F892" s="1">
        <v>63.5</v>
      </c>
      <c r="H892" s="1">
        <v>55.22</v>
      </c>
      <c r="K892" t="s">
        <v>658</v>
      </c>
      <c r="L892">
        <v>2.98</v>
      </c>
      <c r="P892" t="s">
        <v>58</v>
      </c>
      <c r="R892" s="42">
        <v>42879</v>
      </c>
      <c r="V892" t="s">
        <v>60</v>
      </c>
      <c r="AF892" t="s">
        <v>65</v>
      </c>
    </row>
    <row r="893" spans="1:44">
      <c r="A893" t="s">
        <v>54</v>
      </c>
      <c r="B893" t="s">
        <v>2357</v>
      </c>
      <c r="C893" t="s">
        <v>281</v>
      </c>
      <c r="D893" t="s">
        <v>80</v>
      </c>
      <c r="E893" t="s">
        <v>203</v>
      </c>
      <c r="F893" s="1">
        <v>3.38</v>
      </c>
      <c r="H893" s="1">
        <v>2.94</v>
      </c>
      <c r="K893" t="s">
        <v>57</v>
      </c>
      <c r="L893">
        <v>0.16900000000000001</v>
      </c>
      <c r="P893" t="s">
        <v>58</v>
      </c>
      <c r="R893" s="42">
        <v>42879</v>
      </c>
      <c r="V893" t="s">
        <v>186</v>
      </c>
      <c r="AF893" t="s">
        <v>65</v>
      </c>
    </row>
    <row r="894" spans="1:44">
      <c r="A894" t="s">
        <v>54</v>
      </c>
      <c r="B894" t="s">
        <v>2358</v>
      </c>
      <c r="C894" t="s">
        <v>379</v>
      </c>
      <c r="D894" t="s">
        <v>69</v>
      </c>
      <c r="E894" t="s">
        <v>203</v>
      </c>
      <c r="F894" s="1">
        <v>4.8600000000000003</v>
      </c>
      <c r="H894" s="1">
        <v>4.2300000000000004</v>
      </c>
      <c r="K894" t="s">
        <v>658</v>
      </c>
      <c r="L894">
        <v>8.7999999999999995E-2</v>
      </c>
      <c r="P894" t="s">
        <v>58</v>
      </c>
      <c r="R894" s="42">
        <v>40702</v>
      </c>
      <c r="V894" t="s">
        <v>186</v>
      </c>
      <c r="AF894" t="s">
        <v>65</v>
      </c>
    </row>
    <row r="895" spans="1:44">
      <c r="A895" t="s">
        <v>54</v>
      </c>
      <c r="B895" t="s">
        <v>2359</v>
      </c>
      <c r="C895" t="s">
        <v>510</v>
      </c>
      <c r="D895" t="s">
        <v>64</v>
      </c>
      <c r="E895" t="s">
        <v>203</v>
      </c>
      <c r="F895" s="1">
        <v>2.48</v>
      </c>
      <c r="H895" s="1">
        <v>2.16</v>
      </c>
      <c r="K895" t="s">
        <v>57</v>
      </c>
      <c r="L895">
        <v>0.03</v>
      </c>
      <c r="P895" t="s">
        <v>58</v>
      </c>
      <c r="R895" s="42">
        <v>42676</v>
      </c>
      <c r="V895" t="s">
        <v>186</v>
      </c>
      <c r="AF895" t="s">
        <v>65</v>
      </c>
    </row>
    <row r="896" spans="1:44">
      <c r="A896" t="s">
        <v>54</v>
      </c>
      <c r="B896" t="s">
        <v>2360</v>
      </c>
      <c r="C896" t="s">
        <v>510</v>
      </c>
      <c r="D896" t="s">
        <v>64</v>
      </c>
      <c r="E896" t="s">
        <v>203</v>
      </c>
      <c r="F896" s="1">
        <v>2.37</v>
      </c>
      <c r="H896" s="1">
        <v>2.06</v>
      </c>
      <c r="K896" t="s">
        <v>57</v>
      </c>
      <c r="L896">
        <v>2.5999999999999999E-2</v>
      </c>
      <c r="P896" t="s">
        <v>58</v>
      </c>
      <c r="R896" s="42">
        <v>42676</v>
      </c>
      <c r="V896" t="s">
        <v>186</v>
      </c>
      <c r="AF896" t="s">
        <v>65</v>
      </c>
    </row>
    <row r="897" spans="1:44">
      <c r="A897" t="s">
        <v>54</v>
      </c>
      <c r="B897" t="s">
        <v>2361</v>
      </c>
      <c r="C897">
        <v>105115696</v>
      </c>
      <c r="D897" t="s">
        <v>67</v>
      </c>
      <c r="E897" t="s">
        <v>2362</v>
      </c>
      <c r="F897" s="1">
        <v>3.44</v>
      </c>
      <c r="H897" s="1">
        <v>2.99</v>
      </c>
      <c r="K897" t="s">
        <v>57</v>
      </c>
      <c r="L897">
        <v>0.17499999999999999</v>
      </c>
      <c r="P897" t="s">
        <v>58</v>
      </c>
      <c r="R897" s="42">
        <v>42879</v>
      </c>
      <c r="V897" t="s">
        <v>60</v>
      </c>
      <c r="AF897" t="s">
        <v>81</v>
      </c>
    </row>
    <row r="898" spans="1:44">
      <c r="A898" t="s">
        <v>54</v>
      </c>
      <c r="B898">
        <v>55554</v>
      </c>
      <c r="C898" t="s">
        <v>281</v>
      </c>
      <c r="D898" t="s">
        <v>80</v>
      </c>
      <c r="E898" t="s">
        <v>203</v>
      </c>
      <c r="F898" s="1">
        <v>2.0099999999999998</v>
      </c>
      <c r="H898" s="1">
        <v>1.75</v>
      </c>
      <c r="K898" t="s">
        <v>57</v>
      </c>
      <c r="L898">
        <v>4.3999999999999997E-2</v>
      </c>
      <c r="N898">
        <f>IF(L898&lt;0,ROUND(G898+3.46*ABS(L898),2),F898)</f>
        <v>2.0099999999999998</v>
      </c>
      <c r="O898">
        <f>IF(L898&lt;0,ROUND(I898+3.46*ABS(L898),2),H898)</f>
        <v>1.75</v>
      </c>
      <c r="P898" t="s">
        <v>58</v>
      </c>
      <c r="Q898">
        <v>3</v>
      </c>
      <c r="R898" s="42">
        <v>42879</v>
      </c>
      <c r="U898" t="s">
        <v>1870</v>
      </c>
      <c r="V898" t="s">
        <v>186</v>
      </c>
      <c r="AF898" t="s">
        <v>65</v>
      </c>
      <c r="AK898">
        <v>8413919080</v>
      </c>
      <c r="AN898">
        <v>16.899999999999999</v>
      </c>
      <c r="AO898">
        <v>13.52</v>
      </c>
      <c r="AP898">
        <v>39904</v>
      </c>
      <c r="AQ898">
        <v>20.27</v>
      </c>
      <c r="AR898">
        <v>16.87</v>
      </c>
    </row>
    <row r="899" spans="1:44">
      <c r="A899" t="s">
        <v>54</v>
      </c>
      <c r="B899" t="s">
        <v>2363</v>
      </c>
      <c r="C899" t="s">
        <v>2343</v>
      </c>
      <c r="D899" t="s">
        <v>64</v>
      </c>
      <c r="E899" t="s">
        <v>1575</v>
      </c>
      <c r="F899" s="1">
        <v>6.27</v>
      </c>
      <c r="H899" s="1">
        <v>5.45</v>
      </c>
      <c r="K899" t="s">
        <v>276</v>
      </c>
      <c r="L899">
        <v>0.05</v>
      </c>
      <c r="P899" t="s">
        <v>58</v>
      </c>
      <c r="Q899">
        <v>4</v>
      </c>
      <c r="R899" s="42">
        <v>42879</v>
      </c>
      <c r="V899" t="s">
        <v>186</v>
      </c>
      <c r="AF899" t="s">
        <v>65</v>
      </c>
      <c r="AK899">
        <v>8413919080</v>
      </c>
      <c r="AN899">
        <v>8.19</v>
      </c>
      <c r="AO899">
        <v>6.27</v>
      </c>
      <c r="AQ899">
        <v>7.8</v>
      </c>
      <c r="AR899">
        <v>5.97</v>
      </c>
    </row>
    <row r="900" spans="1:44">
      <c r="A900" t="s">
        <v>54</v>
      </c>
      <c r="B900">
        <v>63986</v>
      </c>
      <c r="C900">
        <v>63986</v>
      </c>
      <c r="D900" t="s">
        <v>64</v>
      </c>
      <c r="E900" t="s">
        <v>2364</v>
      </c>
      <c r="F900" s="1">
        <v>7.99</v>
      </c>
      <c r="H900" s="1">
        <v>6.95</v>
      </c>
      <c r="K900" t="s">
        <v>57</v>
      </c>
      <c r="L900">
        <v>0.33</v>
      </c>
      <c r="P900" t="s">
        <v>58</v>
      </c>
      <c r="Q900">
        <v>3</v>
      </c>
      <c r="R900" s="42">
        <v>42676</v>
      </c>
      <c r="V900" t="s">
        <v>87</v>
      </c>
      <c r="AF900" t="s">
        <v>65</v>
      </c>
      <c r="AK900">
        <v>8483308040</v>
      </c>
      <c r="AN900">
        <v>12.82</v>
      </c>
      <c r="AO900">
        <v>10.51</v>
      </c>
      <c r="AP900">
        <v>39904</v>
      </c>
      <c r="AQ900">
        <v>14.13</v>
      </c>
      <c r="AR900">
        <v>11.64</v>
      </c>
    </row>
    <row r="901" spans="1:44">
      <c r="A901" t="s">
        <v>54</v>
      </c>
      <c r="B901" t="s">
        <v>2365</v>
      </c>
      <c r="C901" t="s">
        <v>2365</v>
      </c>
      <c r="D901" t="s">
        <v>64</v>
      </c>
      <c r="E901" t="s">
        <v>2366</v>
      </c>
      <c r="F901" s="1">
        <v>20.3</v>
      </c>
      <c r="H901" s="1">
        <v>17.649999999999999</v>
      </c>
      <c r="K901" t="s">
        <v>57</v>
      </c>
      <c r="P901" t="s">
        <v>58</v>
      </c>
      <c r="Q901">
        <v>3</v>
      </c>
      <c r="R901" s="42">
        <v>40183</v>
      </c>
      <c r="V901" t="s">
        <v>186</v>
      </c>
      <c r="AF901" t="s">
        <v>65</v>
      </c>
      <c r="AK901">
        <v>8483308040</v>
      </c>
      <c r="AN901">
        <v>3.94</v>
      </c>
      <c r="AO901">
        <v>3.15</v>
      </c>
      <c r="AP901">
        <v>39384</v>
      </c>
      <c r="AQ901">
        <v>3.75</v>
      </c>
      <c r="AR901">
        <v>3</v>
      </c>
    </row>
    <row r="902" spans="1:44">
      <c r="A902" t="s">
        <v>54</v>
      </c>
      <c r="B902">
        <v>61981</v>
      </c>
      <c r="C902">
        <v>61981</v>
      </c>
      <c r="D902" t="s">
        <v>67</v>
      </c>
      <c r="E902" t="s">
        <v>2367</v>
      </c>
      <c r="F902" s="1">
        <v>41.25</v>
      </c>
      <c r="H902" s="1">
        <v>35.869999999999997</v>
      </c>
      <c r="K902" t="s">
        <v>57</v>
      </c>
      <c r="L902">
        <v>3.05</v>
      </c>
      <c r="N902">
        <f>IF(L902&lt;0,ROUND(G902+3.46*ABS(L902),2),F902)</f>
        <v>41.25</v>
      </c>
      <c r="O902">
        <f>IF(L902&lt;0,ROUND(I902+3.46*ABS(L902),2),H902)</f>
        <v>35.869999999999997</v>
      </c>
      <c r="P902" t="s">
        <v>58</v>
      </c>
      <c r="Q902">
        <v>3</v>
      </c>
      <c r="R902" s="42">
        <v>40751</v>
      </c>
      <c r="U902" t="s">
        <v>2024</v>
      </c>
      <c r="V902" t="str">
        <f>IF(LEFT(E902,3)="SLV","Harmony Romo", "Jerry Floyd")</f>
        <v>Jerry Floyd</v>
      </c>
      <c r="X902" t="s">
        <v>2368</v>
      </c>
      <c r="Y902" t="s">
        <v>2369</v>
      </c>
      <c r="Z902">
        <v>3.5</v>
      </c>
      <c r="AA902" t="s">
        <v>2370</v>
      </c>
      <c r="AB902">
        <v>4.0999999999999996</v>
      </c>
      <c r="AC902" t="s">
        <v>69</v>
      </c>
      <c r="AD902">
        <v>200</v>
      </c>
      <c r="AE902">
        <v>6</v>
      </c>
      <c r="AF902" t="s">
        <v>65</v>
      </c>
      <c r="AK902">
        <v>8483903000</v>
      </c>
      <c r="AN902">
        <v>4.8</v>
      </c>
      <c r="AO902">
        <v>4.04</v>
      </c>
      <c r="AQ902">
        <v>4.3499999999999996</v>
      </c>
      <c r="AR902">
        <v>3.59</v>
      </c>
    </row>
    <row r="903" spans="1:44">
      <c r="A903" t="s">
        <v>54</v>
      </c>
      <c r="B903" t="s">
        <v>2371</v>
      </c>
      <c r="C903" t="s">
        <v>2371</v>
      </c>
      <c r="D903" t="s">
        <v>121</v>
      </c>
      <c r="E903" t="s">
        <v>2372</v>
      </c>
      <c r="F903" s="1">
        <v>101.38</v>
      </c>
      <c r="H903" s="1">
        <v>88.16</v>
      </c>
      <c r="K903" t="s">
        <v>57</v>
      </c>
      <c r="L903">
        <v>7.28</v>
      </c>
      <c r="M903">
        <v>1.2</v>
      </c>
      <c r="P903" t="s">
        <v>58</v>
      </c>
      <c r="Q903">
        <v>3</v>
      </c>
      <c r="R903" s="42">
        <v>40751</v>
      </c>
      <c r="V903" t="s">
        <v>60</v>
      </c>
      <c r="AF903" t="s">
        <v>65</v>
      </c>
      <c r="AN903">
        <v>8.1199999999999992</v>
      </c>
      <c r="AO903">
        <v>7.1</v>
      </c>
      <c r="AQ903">
        <v>5.51</v>
      </c>
      <c r="AR903">
        <v>4.49</v>
      </c>
    </row>
    <row r="904" spans="1:44">
      <c r="A904" t="s">
        <v>54</v>
      </c>
      <c r="B904" t="s">
        <v>2373</v>
      </c>
      <c r="C904" t="s">
        <v>2373</v>
      </c>
      <c r="D904" t="s">
        <v>64</v>
      </c>
      <c r="E904" t="s">
        <v>2374</v>
      </c>
      <c r="F904" s="1">
        <v>3.45</v>
      </c>
      <c r="H904" s="1">
        <v>3</v>
      </c>
      <c r="K904" t="s">
        <v>57</v>
      </c>
      <c r="L904">
        <v>0.185</v>
      </c>
      <c r="P904" t="s">
        <v>58</v>
      </c>
      <c r="R904" s="42">
        <v>42879</v>
      </c>
      <c r="V904" t="s">
        <v>60</v>
      </c>
      <c r="AF904" t="s">
        <v>81</v>
      </c>
    </row>
    <row r="905" spans="1:44">
      <c r="A905" t="s">
        <v>54</v>
      </c>
      <c r="B905">
        <v>46900</v>
      </c>
      <c r="C905" t="s">
        <v>1289</v>
      </c>
      <c r="D905" t="s">
        <v>55</v>
      </c>
      <c r="E905" t="s">
        <v>2375</v>
      </c>
      <c r="F905" s="1">
        <v>8.94</v>
      </c>
      <c r="H905" s="1">
        <v>7.77</v>
      </c>
      <c r="K905" t="s">
        <v>57</v>
      </c>
      <c r="L905">
        <v>0.62</v>
      </c>
      <c r="N905">
        <f>IF(L905&lt;0,ROUND(G905+3.46*ABS(L905),2),F905)</f>
        <v>8.94</v>
      </c>
      <c r="O905">
        <f>IF(L905&lt;0,ROUND(I905+3.46*ABS(L905),2),H905)</f>
        <v>7.77</v>
      </c>
      <c r="P905" t="s">
        <v>58</v>
      </c>
      <c r="Q905">
        <v>3</v>
      </c>
      <c r="R905" s="42">
        <v>42676</v>
      </c>
      <c r="U905" t="s">
        <v>2376</v>
      </c>
      <c r="V905" t="s">
        <v>186</v>
      </c>
      <c r="AF905" t="s">
        <v>65</v>
      </c>
      <c r="AK905">
        <v>8413919080</v>
      </c>
      <c r="AM905">
        <v>17.27</v>
      </c>
      <c r="AN905">
        <v>22.75</v>
      </c>
      <c r="AO905">
        <v>18.850000000000001</v>
      </c>
      <c r="AP905">
        <v>39814</v>
      </c>
      <c r="AQ905">
        <v>30.52</v>
      </c>
      <c r="AR905">
        <v>26.94</v>
      </c>
    </row>
    <row r="906" spans="1:44">
      <c r="A906" t="s">
        <v>54</v>
      </c>
      <c r="B906" t="s">
        <v>2377</v>
      </c>
      <c r="C906" t="s">
        <v>510</v>
      </c>
      <c r="E906" t="s">
        <v>1401</v>
      </c>
      <c r="F906" s="1">
        <v>7.77</v>
      </c>
      <c r="H906" s="1">
        <v>6.76</v>
      </c>
      <c r="K906" t="s">
        <v>658</v>
      </c>
      <c r="L906">
        <v>0.22500000000000001</v>
      </c>
      <c r="P906" t="s">
        <v>58</v>
      </c>
      <c r="R906" s="42">
        <v>40813</v>
      </c>
      <c r="V906" t="s">
        <v>186</v>
      </c>
      <c r="AF906" t="s">
        <v>65</v>
      </c>
    </row>
    <row r="907" spans="1:44">
      <c r="A907" t="s">
        <v>54</v>
      </c>
      <c r="B907" t="s">
        <v>2378</v>
      </c>
      <c r="C907" t="s">
        <v>2378</v>
      </c>
      <c r="D907">
        <v>1</v>
      </c>
      <c r="E907" t="s">
        <v>2379</v>
      </c>
      <c r="F907" s="1">
        <v>36.270000000000003</v>
      </c>
      <c r="H907" s="1">
        <v>31.54</v>
      </c>
      <c r="K907" t="s">
        <v>658</v>
      </c>
      <c r="L907">
        <v>1.65</v>
      </c>
      <c r="P907" t="s">
        <v>58</v>
      </c>
      <c r="R907" s="42">
        <v>40813</v>
      </c>
      <c r="V907" t="s">
        <v>2380</v>
      </c>
      <c r="AF907" t="s">
        <v>65</v>
      </c>
    </row>
    <row r="908" spans="1:44">
      <c r="A908" t="s">
        <v>54</v>
      </c>
      <c r="B908" t="s">
        <v>2381</v>
      </c>
      <c r="C908" t="s">
        <v>2381</v>
      </c>
      <c r="D908">
        <v>1</v>
      </c>
      <c r="E908" t="s">
        <v>2382</v>
      </c>
      <c r="F908" s="1">
        <v>125.57</v>
      </c>
      <c r="H908" s="1">
        <v>109.19</v>
      </c>
      <c r="K908" t="s">
        <v>658</v>
      </c>
      <c r="L908">
        <v>7.35</v>
      </c>
      <c r="P908" t="s">
        <v>58</v>
      </c>
      <c r="R908" s="42">
        <v>40813</v>
      </c>
      <c r="V908" t="s">
        <v>2380</v>
      </c>
      <c r="AF908" t="s">
        <v>65</v>
      </c>
    </row>
    <row r="909" spans="1:44">
      <c r="A909" t="s">
        <v>54</v>
      </c>
      <c r="B909" t="s">
        <v>2383</v>
      </c>
      <c r="C909" t="s">
        <v>2383</v>
      </c>
      <c r="D909" t="s">
        <v>55</v>
      </c>
      <c r="E909" t="s">
        <v>2384</v>
      </c>
      <c r="F909" s="1">
        <v>7.25</v>
      </c>
      <c r="H909" s="1">
        <v>6.3</v>
      </c>
      <c r="K909" t="s">
        <v>57</v>
      </c>
      <c r="L909">
        <v>0.43</v>
      </c>
      <c r="P909" t="s">
        <v>58</v>
      </c>
      <c r="R909" s="42">
        <v>40814</v>
      </c>
      <c r="V909" t="s">
        <v>60</v>
      </c>
      <c r="AF909" t="s">
        <v>81</v>
      </c>
    </row>
    <row r="910" spans="1:44">
      <c r="A910" t="s">
        <v>54</v>
      </c>
      <c r="B910" t="s">
        <v>2385</v>
      </c>
      <c r="C910" t="s">
        <v>379</v>
      </c>
      <c r="D910" t="s">
        <v>64</v>
      </c>
      <c r="E910" t="s">
        <v>203</v>
      </c>
      <c r="F910" s="1">
        <v>6.51</v>
      </c>
      <c r="H910" s="1">
        <v>5.66</v>
      </c>
      <c r="K910" t="s">
        <v>658</v>
      </c>
      <c r="L910">
        <v>0.184</v>
      </c>
      <c r="P910" t="s">
        <v>58</v>
      </c>
      <c r="R910" s="42">
        <v>40822</v>
      </c>
      <c r="V910" t="s">
        <v>186</v>
      </c>
      <c r="AF910" t="s">
        <v>65</v>
      </c>
    </row>
    <row r="911" spans="1:44">
      <c r="A911" t="s">
        <v>54</v>
      </c>
      <c r="B911" t="s">
        <v>2386</v>
      </c>
      <c r="C911" t="s">
        <v>2386</v>
      </c>
      <c r="D911" t="s">
        <v>64</v>
      </c>
      <c r="E911" t="s">
        <v>2387</v>
      </c>
      <c r="F911" s="1">
        <v>61.5</v>
      </c>
      <c r="H911" s="1">
        <v>53.48</v>
      </c>
      <c r="K911" t="s">
        <v>2388</v>
      </c>
      <c r="L911">
        <v>1.26</v>
      </c>
      <c r="P911" t="s">
        <v>58</v>
      </c>
      <c r="R911" s="42">
        <v>40829</v>
      </c>
      <c r="V911" t="s">
        <v>60</v>
      </c>
      <c r="AF911" t="s">
        <v>65</v>
      </c>
    </row>
    <row r="912" spans="1:44">
      <c r="A912" t="s">
        <v>54</v>
      </c>
      <c r="B912" t="s">
        <v>2389</v>
      </c>
      <c r="C912" t="s">
        <v>2389</v>
      </c>
      <c r="D912" t="s">
        <v>64</v>
      </c>
      <c r="E912" t="s">
        <v>1784</v>
      </c>
      <c r="F912" s="1">
        <v>118.21</v>
      </c>
      <c r="H912" s="1">
        <v>102.79</v>
      </c>
      <c r="K912" t="s">
        <v>2388</v>
      </c>
      <c r="L912">
        <v>4.3</v>
      </c>
      <c r="P912" t="s">
        <v>58</v>
      </c>
      <c r="R912" s="42">
        <v>40829</v>
      </c>
      <c r="V912" t="s">
        <v>60</v>
      </c>
      <c r="AF912" t="s">
        <v>65</v>
      </c>
    </row>
    <row r="913" spans="1:44">
      <c r="A913" t="s">
        <v>54</v>
      </c>
      <c r="B913" t="s">
        <v>2390</v>
      </c>
      <c r="C913" t="s">
        <v>2390</v>
      </c>
      <c r="D913" t="s">
        <v>64</v>
      </c>
      <c r="E913" t="s">
        <v>2391</v>
      </c>
      <c r="F913" s="1">
        <v>50.51</v>
      </c>
      <c r="H913" s="1">
        <v>43.92</v>
      </c>
      <c r="K913" t="s">
        <v>2388</v>
      </c>
      <c r="L913">
        <v>3.51</v>
      </c>
      <c r="P913" t="s">
        <v>58</v>
      </c>
      <c r="R913" s="42">
        <v>40840</v>
      </c>
      <c r="V913" t="s">
        <v>2353</v>
      </c>
      <c r="AF913" t="s">
        <v>65</v>
      </c>
      <c r="AK913">
        <v>8483308040</v>
      </c>
    </row>
    <row r="914" spans="1:44">
      <c r="A914" t="s">
        <v>54</v>
      </c>
      <c r="B914" t="s">
        <v>2392</v>
      </c>
      <c r="D914" t="s">
        <v>64</v>
      </c>
      <c r="E914" t="s">
        <v>2393</v>
      </c>
      <c r="F914" s="1">
        <v>4.8899999999999997</v>
      </c>
      <c r="H914" s="1">
        <v>4.25</v>
      </c>
      <c r="K914" t="s">
        <v>658</v>
      </c>
      <c r="L914">
        <v>0.17399999999999999</v>
      </c>
      <c r="P914" t="s">
        <v>58</v>
      </c>
      <c r="R914" s="42">
        <v>40840</v>
      </c>
      <c r="V914" t="s">
        <v>186</v>
      </c>
      <c r="AF914" t="s">
        <v>65</v>
      </c>
    </row>
    <row r="915" spans="1:44">
      <c r="A915" t="s">
        <v>54</v>
      </c>
      <c r="B915" t="s">
        <v>2394</v>
      </c>
      <c r="D915" t="s">
        <v>69</v>
      </c>
      <c r="E915" t="s">
        <v>2395</v>
      </c>
      <c r="F915" s="1">
        <v>4.6900000000000004</v>
      </c>
      <c r="H915" s="1">
        <v>4.08</v>
      </c>
      <c r="K915" t="s">
        <v>658</v>
      </c>
      <c r="L915">
        <v>0.12</v>
      </c>
      <c r="P915" t="s">
        <v>58</v>
      </c>
      <c r="R915" s="42">
        <v>42879</v>
      </c>
      <c r="V915" t="s">
        <v>186</v>
      </c>
      <c r="AF915" t="s">
        <v>65</v>
      </c>
    </row>
    <row r="916" spans="1:44">
      <c r="A916" t="s">
        <v>54</v>
      </c>
      <c r="B916" t="s">
        <v>2396</v>
      </c>
      <c r="D916" t="s">
        <v>64</v>
      </c>
      <c r="E916" t="s">
        <v>2397</v>
      </c>
      <c r="F916" s="1">
        <v>4.62</v>
      </c>
      <c r="H916" s="1">
        <v>4.0199999999999996</v>
      </c>
      <c r="K916" t="s">
        <v>658</v>
      </c>
      <c r="L916">
        <v>0.11</v>
      </c>
      <c r="P916" t="s">
        <v>58</v>
      </c>
      <c r="R916" s="42">
        <v>40840</v>
      </c>
      <c r="V916" t="s">
        <v>186</v>
      </c>
      <c r="AF916" t="s">
        <v>65</v>
      </c>
    </row>
    <row r="917" spans="1:44">
      <c r="A917" t="s">
        <v>54</v>
      </c>
      <c r="B917" t="s">
        <v>2398</v>
      </c>
      <c r="C917" t="s">
        <v>2398</v>
      </c>
      <c r="D917" t="s">
        <v>64</v>
      </c>
      <c r="E917" t="s">
        <v>2399</v>
      </c>
      <c r="F917" s="1">
        <v>20.420000000000002</v>
      </c>
      <c r="H917" s="1">
        <v>17.760000000000002</v>
      </c>
      <c r="K917" t="s">
        <v>658</v>
      </c>
      <c r="L917">
        <v>0.55000000000000004</v>
      </c>
      <c r="P917" t="s">
        <v>58</v>
      </c>
      <c r="R917" s="42">
        <v>40840</v>
      </c>
      <c r="V917" t="s">
        <v>87</v>
      </c>
      <c r="AF917" t="s">
        <v>65</v>
      </c>
    </row>
    <row r="918" spans="1:44">
      <c r="A918" t="s">
        <v>54</v>
      </c>
      <c r="B918">
        <v>68090</v>
      </c>
      <c r="C918">
        <v>68090</v>
      </c>
      <c r="D918" t="s">
        <v>64</v>
      </c>
      <c r="E918" t="s">
        <v>2400</v>
      </c>
      <c r="F918" s="1">
        <v>44.83</v>
      </c>
      <c r="H918" s="1">
        <v>38.979999999999997</v>
      </c>
      <c r="K918" t="s">
        <v>2388</v>
      </c>
      <c r="L918">
        <v>1.22</v>
      </c>
      <c r="P918" t="s">
        <v>58</v>
      </c>
      <c r="R918" s="42">
        <v>40848</v>
      </c>
      <c r="V918" t="str">
        <f>IF(LEFT(E918,3)="SLV","Harmony Romo", "Jerry Floyd")</f>
        <v>Jerry Floyd</v>
      </c>
      <c r="AF918" t="s">
        <v>65</v>
      </c>
      <c r="AK918">
        <v>8483903000</v>
      </c>
      <c r="AM918">
        <v>3.03</v>
      </c>
      <c r="AN918">
        <v>3.8</v>
      </c>
      <c r="AO918">
        <v>3.08</v>
      </c>
      <c r="AP918">
        <v>39814</v>
      </c>
      <c r="AQ918">
        <v>3.98</v>
      </c>
      <c r="AR918">
        <v>3.27562</v>
      </c>
    </row>
    <row r="919" spans="1:44">
      <c r="A919" t="s">
        <v>54</v>
      </c>
      <c r="B919" t="s">
        <v>2401</v>
      </c>
      <c r="C919" t="s">
        <v>2401</v>
      </c>
      <c r="D919" t="s">
        <v>64</v>
      </c>
      <c r="E919" t="s">
        <v>2402</v>
      </c>
      <c r="F919" s="1">
        <v>61.39</v>
      </c>
      <c r="H919" s="1">
        <v>53.38</v>
      </c>
      <c r="K919" t="s">
        <v>2388</v>
      </c>
      <c r="L919">
        <v>1.24</v>
      </c>
      <c r="P919" t="s">
        <v>58</v>
      </c>
      <c r="R919" s="42">
        <v>42879</v>
      </c>
      <c r="V919" t="s">
        <v>60</v>
      </c>
      <c r="AF919" t="s">
        <v>65</v>
      </c>
    </row>
    <row r="920" spans="1:44">
      <c r="A920" t="s">
        <v>54</v>
      </c>
      <c r="B920" t="s">
        <v>2403</v>
      </c>
      <c r="C920" t="s">
        <v>2403</v>
      </c>
      <c r="D920" t="s">
        <v>64</v>
      </c>
      <c r="E920" t="s">
        <v>2064</v>
      </c>
      <c r="F920" s="1">
        <v>112.59</v>
      </c>
      <c r="H920" s="1">
        <v>97.9</v>
      </c>
      <c r="K920" t="s">
        <v>2388</v>
      </c>
      <c r="L920">
        <v>3.54</v>
      </c>
      <c r="P920" t="s">
        <v>58</v>
      </c>
      <c r="R920" s="42">
        <v>42879</v>
      </c>
      <c r="V920" t="str">
        <f>IF(LEFT(E920,3)="SLV","Harmony Romo", "Jerry Floyd")</f>
        <v>Jerry Floyd</v>
      </c>
      <c r="AF920" t="s">
        <v>65</v>
      </c>
    </row>
    <row r="921" spans="1:44">
      <c r="A921" t="s">
        <v>54</v>
      </c>
      <c r="B921" t="s">
        <v>2404</v>
      </c>
      <c r="C921" t="s">
        <v>2404</v>
      </c>
      <c r="D921" t="s">
        <v>64</v>
      </c>
      <c r="E921" t="s">
        <v>1527</v>
      </c>
      <c r="F921" s="1">
        <v>37.92</v>
      </c>
      <c r="H921" s="1">
        <v>32.97</v>
      </c>
      <c r="K921" t="s">
        <v>2388</v>
      </c>
      <c r="L921">
        <v>0.45</v>
      </c>
      <c r="P921" t="s">
        <v>58</v>
      </c>
      <c r="R921" s="42">
        <v>42879</v>
      </c>
      <c r="V921" t="s">
        <v>60</v>
      </c>
      <c r="AF921" t="s">
        <v>65</v>
      </c>
    </row>
    <row r="922" spans="1:44">
      <c r="A922" t="s">
        <v>54</v>
      </c>
      <c r="B922" t="s">
        <v>2405</v>
      </c>
      <c r="C922" t="s">
        <v>379</v>
      </c>
      <c r="D922" t="s">
        <v>69</v>
      </c>
      <c r="E922" t="s">
        <v>2406</v>
      </c>
      <c r="F922" s="1">
        <v>5.32</v>
      </c>
      <c r="H922" s="1">
        <v>4.63</v>
      </c>
      <c r="K922" t="s">
        <v>658</v>
      </c>
      <c r="L922">
        <v>0.08</v>
      </c>
      <c r="P922" t="s">
        <v>58</v>
      </c>
      <c r="R922" s="42">
        <v>42879</v>
      </c>
      <c r="V922" t="s">
        <v>186</v>
      </c>
      <c r="AF922" t="s">
        <v>65</v>
      </c>
    </row>
    <row r="923" spans="1:44">
      <c r="A923" t="s">
        <v>54</v>
      </c>
      <c r="B923" t="s">
        <v>2407</v>
      </c>
      <c r="C923" t="s">
        <v>2407</v>
      </c>
      <c r="D923" t="s">
        <v>69</v>
      </c>
      <c r="E923" t="s">
        <v>2408</v>
      </c>
      <c r="F923" s="1">
        <v>7.95</v>
      </c>
      <c r="H923" s="1">
        <v>6.91</v>
      </c>
      <c r="K923" t="s">
        <v>658</v>
      </c>
      <c r="L923">
        <v>0.27</v>
      </c>
      <c r="P923" t="s">
        <v>58</v>
      </c>
      <c r="R923" s="42">
        <v>42879</v>
      </c>
      <c r="V923" t="s">
        <v>87</v>
      </c>
      <c r="AF923" t="s">
        <v>65</v>
      </c>
    </row>
    <row r="924" spans="1:44">
      <c r="A924" t="s">
        <v>54</v>
      </c>
      <c r="B924" t="s">
        <v>2409</v>
      </c>
      <c r="C924" t="s">
        <v>2410</v>
      </c>
      <c r="D924" t="s">
        <v>69</v>
      </c>
      <c r="E924" t="s">
        <v>2411</v>
      </c>
      <c r="F924" s="1">
        <v>4.99</v>
      </c>
      <c r="H924" s="1">
        <v>4.34</v>
      </c>
      <c r="K924" t="s">
        <v>658</v>
      </c>
      <c r="L924">
        <v>0.04</v>
      </c>
      <c r="P924" t="s">
        <v>58</v>
      </c>
      <c r="R924" s="42">
        <v>42879</v>
      </c>
      <c r="V924" t="s">
        <v>186</v>
      </c>
      <c r="AF924" t="s">
        <v>65</v>
      </c>
    </row>
    <row r="925" spans="1:44">
      <c r="A925" t="s">
        <v>54</v>
      </c>
      <c r="B925">
        <v>53689</v>
      </c>
      <c r="C925">
        <v>53689</v>
      </c>
      <c r="D925" t="s">
        <v>69</v>
      </c>
      <c r="E925" t="s">
        <v>203</v>
      </c>
      <c r="F925" s="1">
        <v>4.67</v>
      </c>
      <c r="H925" s="1">
        <v>4.0599999999999996</v>
      </c>
      <c r="K925" t="s">
        <v>57</v>
      </c>
      <c r="L925">
        <v>0.14000000000000001</v>
      </c>
      <c r="N925">
        <f>IF(L925&lt;0,ROUND(G925+3.46*ABS(L925),2),F925)</f>
        <v>4.67</v>
      </c>
      <c r="O925">
        <f>IF(L925&lt;0,ROUND(I925+3.46*ABS(L925),2),H925)</f>
        <v>4.0599999999999996</v>
      </c>
      <c r="P925" t="s">
        <v>58</v>
      </c>
      <c r="Q925">
        <v>3</v>
      </c>
      <c r="R925" s="42">
        <v>42879</v>
      </c>
      <c r="U925" t="s">
        <v>463</v>
      </c>
      <c r="V925" t="str">
        <f>IF(LEFT(E925,3)="SLV","Harmony Romo", "Jerry Floyd")</f>
        <v>Harmony Romo</v>
      </c>
      <c r="AF925" t="s">
        <v>65</v>
      </c>
      <c r="AK925">
        <v>7325995000</v>
      </c>
      <c r="AN925">
        <v>7.46</v>
      </c>
      <c r="AO925">
        <v>5.97</v>
      </c>
      <c r="AP925">
        <v>39904</v>
      </c>
      <c r="AQ925">
        <v>8.85</v>
      </c>
      <c r="AR925">
        <v>6.98</v>
      </c>
    </row>
    <row r="926" spans="1:44">
      <c r="A926" t="s">
        <v>54</v>
      </c>
      <c r="B926" t="s">
        <v>2412</v>
      </c>
      <c r="C926" t="s">
        <v>2412</v>
      </c>
      <c r="E926" t="s">
        <v>679</v>
      </c>
      <c r="F926" s="1">
        <v>16.39</v>
      </c>
      <c r="H926" s="1">
        <v>14.25</v>
      </c>
      <c r="K926" t="s">
        <v>1055</v>
      </c>
      <c r="P926" t="s">
        <v>58</v>
      </c>
      <c r="R926" s="42">
        <v>40883</v>
      </c>
      <c r="V926" t="s">
        <v>60</v>
      </c>
      <c r="AF926" t="s">
        <v>65</v>
      </c>
    </row>
    <row r="927" spans="1:44">
      <c r="A927" t="s">
        <v>54</v>
      </c>
      <c r="B927" t="s">
        <v>2413</v>
      </c>
      <c r="C927" t="s">
        <v>2413</v>
      </c>
      <c r="D927" t="s">
        <v>64</v>
      </c>
      <c r="E927" t="s">
        <v>2414</v>
      </c>
      <c r="F927" s="1">
        <v>430.34</v>
      </c>
      <c r="H927" s="1">
        <v>374.21</v>
      </c>
      <c r="K927" t="s">
        <v>57</v>
      </c>
      <c r="L927">
        <v>25.75</v>
      </c>
      <c r="P927" t="s">
        <v>58</v>
      </c>
      <c r="R927" s="42">
        <v>42676</v>
      </c>
      <c r="V927" t="s">
        <v>60</v>
      </c>
      <c r="AF927" t="s">
        <v>65</v>
      </c>
    </row>
    <row r="928" spans="1:44">
      <c r="A928" t="s">
        <v>54</v>
      </c>
      <c r="B928" t="s">
        <v>2415</v>
      </c>
      <c r="C928" t="s">
        <v>2415</v>
      </c>
      <c r="D928" t="s">
        <v>64</v>
      </c>
      <c r="E928" t="s">
        <v>2416</v>
      </c>
      <c r="F928" s="1">
        <v>203.39</v>
      </c>
      <c r="H928" s="1">
        <v>176.86</v>
      </c>
      <c r="K928" t="s">
        <v>57</v>
      </c>
      <c r="L928">
        <v>14.75</v>
      </c>
      <c r="P928" t="s">
        <v>58</v>
      </c>
      <c r="R928" s="42">
        <v>40914</v>
      </c>
      <c r="V928" t="s">
        <v>60</v>
      </c>
      <c r="AF928" t="s">
        <v>65</v>
      </c>
    </row>
    <row r="929" spans="1:32">
      <c r="A929" t="s">
        <v>54</v>
      </c>
      <c r="B929" t="s">
        <v>2417</v>
      </c>
      <c r="C929" t="s">
        <v>2418</v>
      </c>
      <c r="D929" t="s">
        <v>69</v>
      </c>
      <c r="E929" t="s">
        <v>2419</v>
      </c>
      <c r="F929" s="1">
        <v>431.86</v>
      </c>
      <c r="H929" s="1">
        <v>375.53</v>
      </c>
      <c r="K929" t="s">
        <v>57</v>
      </c>
      <c r="L929">
        <v>25.75</v>
      </c>
      <c r="P929" t="s">
        <v>58</v>
      </c>
      <c r="R929" s="42">
        <v>40925</v>
      </c>
      <c r="V929" t="s">
        <v>60</v>
      </c>
      <c r="AF929" t="s">
        <v>65</v>
      </c>
    </row>
    <row r="930" spans="1:32">
      <c r="A930" t="s">
        <v>54</v>
      </c>
      <c r="B930" t="s">
        <v>2420</v>
      </c>
      <c r="C930" t="s">
        <v>281</v>
      </c>
      <c r="D930" t="s">
        <v>69</v>
      </c>
      <c r="E930" t="s">
        <v>2421</v>
      </c>
      <c r="F930" s="1">
        <v>4.9800000000000004</v>
      </c>
      <c r="H930" s="1">
        <v>4.33</v>
      </c>
      <c r="K930" t="s">
        <v>658</v>
      </c>
      <c r="L930">
        <v>7.0000000000000007E-2</v>
      </c>
      <c r="P930" t="s">
        <v>58</v>
      </c>
      <c r="R930" s="42">
        <v>42879</v>
      </c>
      <c r="V930" t="s">
        <v>186</v>
      </c>
      <c r="AF930" t="s">
        <v>65</v>
      </c>
    </row>
    <row r="931" spans="1:32">
      <c r="A931" t="s">
        <v>54</v>
      </c>
      <c r="B931" t="s">
        <v>2422</v>
      </c>
      <c r="C931" t="s">
        <v>2422</v>
      </c>
      <c r="D931" t="s">
        <v>55</v>
      </c>
      <c r="E931" t="s">
        <v>2423</v>
      </c>
      <c r="F931" s="1">
        <v>326.64999999999998</v>
      </c>
      <c r="H931" s="1">
        <v>284.04000000000002</v>
      </c>
      <c r="K931" t="s">
        <v>57</v>
      </c>
      <c r="L931">
        <v>26</v>
      </c>
      <c r="P931" t="s">
        <v>58</v>
      </c>
      <c r="R931" s="42">
        <v>42879</v>
      </c>
      <c r="V931" t="s">
        <v>60</v>
      </c>
      <c r="AF931" t="s">
        <v>65</v>
      </c>
    </row>
    <row r="932" spans="1:32">
      <c r="A932" t="s">
        <v>54</v>
      </c>
      <c r="B932" t="s">
        <v>2424</v>
      </c>
      <c r="C932" t="s">
        <v>2424</v>
      </c>
      <c r="D932" t="s">
        <v>64</v>
      </c>
      <c r="E932" t="s">
        <v>2425</v>
      </c>
      <c r="F932" s="1">
        <v>235.66</v>
      </c>
      <c r="H932" s="1">
        <v>204.92</v>
      </c>
      <c r="K932" t="s">
        <v>57</v>
      </c>
      <c r="L932">
        <v>26</v>
      </c>
      <c r="P932" t="s">
        <v>58</v>
      </c>
      <c r="R932" s="42">
        <v>41003</v>
      </c>
      <c r="V932" t="s">
        <v>60</v>
      </c>
      <c r="AF932" t="s">
        <v>65</v>
      </c>
    </row>
    <row r="933" spans="1:32">
      <c r="A933" t="s">
        <v>54</v>
      </c>
      <c r="B933" t="s">
        <v>2426</v>
      </c>
      <c r="C933" t="s">
        <v>2426</v>
      </c>
      <c r="D933" t="s">
        <v>64</v>
      </c>
      <c r="E933" t="s">
        <v>2427</v>
      </c>
      <c r="F933" s="1">
        <v>15.8</v>
      </c>
      <c r="H933" s="1">
        <v>13.74</v>
      </c>
      <c r="K933" t="s">
        <v>57</v>
      </c>
      <c r="L933">
        <v>0.76</v>
      </c>
      <c r="P933" t="s">
        <v>58</v>
      </c>
      <c r="R933" s="42">
        <v>40973</v>
      </c>
      <c r="V933" t="s">
        <v>60</v>
      </c>
      <c r="AF933" t="s">
        <v>65</v>
      </c>
    </row>
    <row r="934" spans="1:32">
      <c r="A934" t="s">
        <v>54</v>
      </c>
      <c r="B934" t="s">
        <v>2428</v>
      </c>
      <c r="C934" t="s">
        <v>2428</v>
      </c>
      <c r="D934" t="s">
        <v>64</v>
      </c>
      <c r="E934" t="s">
        <v>2429</v>
      </c>
      <c r="F934" s="1">
        <v>32.86</v>
      </c>
      <c r="H934" s="1">
        <v>28.57</v>
      </c>
      <c r="K934" t="s">
        <v>57</v>
      </c>
      <c r="L934">
        <v>3.2</v>
      </c>
      <c r="P934" t="s">
        <v>58</v>
      </c>
      <c r="R934" s="42">
        <v>40973</v>
      </c>
      <c r="V934" t="s">
        <v>60</v>
      </c>
      <c r="AF934" t="s">
        <v>65</v>
      </c>
    </row>
    <row r="935" spans="1:32">
      <c r="A935" t="s">
        <v>54</v>
      </c>
      <c r="B935" t="s">
        <v>2430</v>
      </c>
      <c r="C935" t="s">
        <v>2430</v>
      </c>
      <c r="D935" t="s">
        <v>64</v>
      </c>
      <c r="E935" t="s">
        <v>2366</v>
      </c>
      <c r="F935" s="1">
        <v>23.49</v>
      </c>
      <c r="H935" s="1">
        <v>20.43</v>
      </c>
      <c r="K935" t="s">
        <v>1532</v>
      </c>
      <c r="L935">
        <v>1.25</v>
      </c>
      <c r="P935" t="s">
        <v>58</v>
      </c>
      <c r="R935" s="42">
        <v>40976</v>
      </c>
      <c r="V935" t="s">
        <v>60</v>
      </c>
      <c r="AF935" t="s">
        <v>65</v>
      </c>
    </row>
    <row r="936" spans="1:32">
      <c r="A936" t="s">
        <v>54</v>
      </c>
      <c r="B936" t="s">
        <v>2431</v>
      </c>
      <c r="C936" t="s">
        <v>281</v>
      </c>
      <c r="D936" t="s">
        <v>69</v>
      </c>
      <c r="E936" t="s">
        <v>203</v>
      </c>
      <c r="F936" s="1">
        <v>6.79</v>
      </c>
      <c r="H936" s="1">
        <v>5.9</v>
      </c>
      <c r="K936" t="s">
        <v>658</v>
      </c>
      <c r="L936">
        <v>0.19</v>
      </c>
      <c r="P936" t="s">
        <v>58</v>
      </c>
      <c r="R936" s="42">
        <v>40997</v>
      </c>
      <c r="V936" t="s">
        <v>186</v>
      </c>
      <c r="AF936" t="s">
        <v>65</v>
      </c>
    </row>
    <row r="937" spans="1:32">
      <c r="A937" t="s">
        <v>54</v>
      </c>
      <c r="B937" t="s">
        <v>2432</v>
      </c>
      <c r="C937" t="s">
        <v>281</v>
      </c>
      <c r="D937" t="s">
        <v>64</v>
      </c>
      <c r="E937" t="s">
        <v>203</v>
      </c>
      <c r="F937" s="1">
        <v>4.49</v>
      </c>
      <c r="H937" s="1">
        <v>3.9</v>
      </c>
      <c r="K937" t="s">
        <v>658</v>
      </c>
      <c r="L937">
        <v>0.14000000000000001</v>
      </c>
      <c r="P937" t="s">
        <v>58</v>
      </c>
      <c r="R937" s="42">
        <v>40997</v>
      </c>
      <c r="V937" t="s">
        <v>186</v>
      </c>
      <c r="AF937" t="s">
        <v>65</v>
      </c>
    </row>
    <row r="938" spans="1:32">
      <c r="A938" t="s">
        <v>54</v>
      </c>
      <c r="B938" t="s">
        <v>2433</v>
      </c>
      <c r="C938" t="s">
        <v>2433</v>
      </c>
      <c r="D938" t="s">
        <v>64</v>
      </c>
      <c r="E938" t="s">
        <v>2434</v>
      </c>
      <c r="F938" s="1">
        <v>145.82</v>
      </c>
      <c r="H938" s="1">
        <v>126.8</v>
      </c>
      <c r="K938" t="s">
        <v>57</v>
      </c>
      <c r="L938">
        <v>16.899999999999999</v>
      </c>
      <c r="P938" t="s">
        <v>58</v>
      </c>
      <c r="R938" s="42">
        <v>41012</v>
      </c>
      <c r="V938" t="s">
        <v>87</v>
      </c>
      <c r="AF938" t="s">
        <v>65</v>
      </c>
    </row>
    <row r="939" spans="1:32">
      <c r="A939" t="s">
        <v>54</v>
      </c>
      <c r="B939" t="s">
        <v>2435</v>
      </c>
      <c r="C939" t="s">
        <v>2435</v>
      </c>
      <c r="D939" t="s">
        <v>121</v>
      </c>
      <c r="E939" t="s">
        <v>2436</v>
      </c>
      <c r="F939" s="1">
        <v>31.75</v>
      </c>
      <c r="H939" s="1">
        <v>27.61</v>
      </c>
      <c r="K939" t="s">
        <v>57</v>
      </c>
      <c r="L939">
        <v>1.665</v>
      </c>
      <c r="P939" t="s">
        <v>58</v>
      </c>
      <c r="R939" s="42">
        <v>41424</v>
      </c>
      <c r="V939" t="s">
        <v>60</v>
      </c>
      <c r="AF939" t="s">
        <v>65</v>
      </c>
    </row>
    <row r="940" spans="1:32">
      <c r="A940" t="s">
        <v>54</v>
      </c>
      <c r="B940" t="s">
        <v>2437</v>
      </c>
      <c r="C940" t="s">
        <v>2437</v>
      </c>
      <c r="D940" t="s">
        <v>64</v>
      </c>
      <c r="E940" t="s">
        <v>2438</v>
      </c>
      <c r="F940" s="1">
        <v>21.85</v>
      </c>
      <c r="H940" s="1">
        <v>19</v>
      </c>
      <c r="K940" t="s">
        <v>57</v>
      </c>
      <c r="L940">
        <v>1.26</v>
      </c>
      <c r="P940" t="s">
        <v>58</v>
      </c>
      <c r="R940" s="42">
        <v>41058</v>
      </c>
      <c r="V940" t="s">
        <v>60</v>
      </c>
      <c r="AF940" t="s">
        <v>65</v>
      </c>
    </row>
    <row r="941" spans="1:32">
      <c r="A941" t="s">
        <v>54</v>
      </c>
      <c r="B941" t="s">
        <v>2439</v>
      </c>
      <c r="C941" t="s">
        <v>2439</v>
      </c>
      <c r="D941" t="s">
        <v>64</v>
      </c>
      <c r="E941" t="s">
        <v>2440</v>
      </c>
      <c r="F941" s="1">
        <v>36.4</v>
      </c>
      <c r="H941" s="1">
        <v>31.65</v>
      </c>
      <c r="K941" t="s">
        <v>57</v>
      </c>
      <c r="L941">
        <v>4.3</v>
      </c>
      <c r="P941" t="s">
        <v>58</v>
      </c>
      <c r="R941" s="42">
        <v>41765</v>
      </c>
      <c r="V941" t="s">
        <v>60</v>
      </c>
      <c r="AF941" t="s">
        <v>65</v>
      </c>
    </row>
    <row r="942" spans="1:32">
      <c r="A942" t="s">
        <v>54</v>
      </c>
      <c r="B942" t="s">
        <v>2441</v>
      </c>
      <c r="C942" t="s">
        <v>1573</v>
      </c>
      <c r="D942" t="s">
        <v>121</v>
      </c>
      <c r="E942" t="s">
        <v>2442</v>
      </c>
      <c r="F942" s="1">
        <v>7.61</v>
      </c>
      <c r="H942" s="1">
        <v>6.62</v>
      </c>
      <c r="K942" t="s">
        <v>57</v>
      </c>
      <c r="L942">
        <v>0.08</v>
      </c>
      <c r="P942" t="s">
        <v>58</v>
      </c>
      <c r="R942" s="42">
        <v>41061</v>
      </c>
      <c r="V942" t="s">
        <v>186</v>
      </c>
      <c r="AF942" t="s">
        <v>65</v>
      </c>
    </row>
    <row r="943" spans="1:32">
      <c r="A943" t="s">
        <v>54</v>
      </c>
      <c r="B943" t="s">
        <v>2443</v>
      </c>
      <c r="C943" t="s">
        <v>1573</v>
      </c>
      <c r="D943" t="s">
        <v>121</v>
      </c>
      <c r="E943" t="s">
        <v>2442</v>
      </c>
      <c r="F943" s="1">
        <v>7.81</v>
      </c>
      <c r="H943" s="1">
        <v>6.79</v>
      </c>
      <c r="K943" t="s">
        <v>57</v>
      </c>
      <c r="L943">
        <v>0.09</v>
      </c>
      <c r="P943" t="s">
        <v>58</v>
      </c>
      <c r="R943" s="42">
        <v>41061</v>
      </c>
      <c r="V943" t="s">
        <v>186</v>
      </c>
      <c r="AF943" t="s">
        <v>65</v>
      </c>
    </row>
    <row r="944" spans="1:32">
      <c r="A944" t="s">
        <v>54</v>
      </c>
      <c r="B944" t="s">
        <v>2444</v>
      </c>
      <c r="C944" t="s">
        <v>1573</v>
      </c>
      <c r="D944" t="s">
        <v>121</v>
      </c>
      <c r="E944" t="s">
        <v>2442</v>
      </c>
      <c r="F944" s="1">
        <v>10.53</v>
      </c>
      <c r="H944" s="1">
        <v>9.16</v>
      </c>
      <c r="K944" t="s">
        <v>57</v>
      </c>
      <c r="L944">
        <v>0.13</v>
      </c>
      <c r="P944" t="s">
        <v>58</v>
      </c>
      <c r="R944" s="42">
        <v>41061</v>
      </c>
      <c r="V944" t="s">
        <v>186</v>
      </c>
      <c r="AF944" t="s">
        <v>65</v>
      </c>
    </row>
    <row r="945" spans="1:44">
      <c r="A945" t="s">
        <v>54</v>
      </c>
      <c r="B945" t="s">
        <v>2445</v>
      </c>
      <c r="C945" t="s">
        <v>1573</v>
      </c>
      <c r="D945" t="s">
        <v>121</v>
      </c>
      <c r="E945" t="s">
        <v>2442</v>
      </c>
      <c r="F945" s="1">
        <v>10.6</v>
      </c>
      <c r="H945" s="1">
        <v>9.2200000000000006</v>
      </c>
      <c r="K945" t="s">
        <v>57</v>
      </c>
      <c r="L945">
        <v>0.16</v>
      </c>
      <c r="P945" t="s">
        <v>58</v>
      </c>
      <c r="R945" s="42">
        <v>41061</v>
      </c>
      <c r="V945" t="s">
        <v>186</v>
      </c>
      <c r="AF945" t="s">
        <v>65</v>
      </c>
    </row>
    <row r="946" spans="1:44">
      <c r="A946" t="s">
        <v>54</v>
      </c>
      <c r="B946" t="s">
        <v>2446</v>
      </c>
      <c r="C946" t="s">
        <v>1573</v>
      </c>
      <c r="D946" t="s">
        <v>121</v>
      </c>
      <c r="E946" t="s">
        <v>2442</v>
      </c>
      <c r="F946" s="1">
        <v>14.65</v>
      </c>
      <c r="H946" s="1">
        <v>12.74</v>
      </c>
      <c r="K946" t="s">
        <v>57</v>
      </c>
      <c r="L946">
        <v>0.27</v>
      </c>
      <c r="P946" t="s">
        <v>58</v>
      </c>
      <c r="R946" s="42">
        <v>41061</v>
      </c>
      <c r="V946" t="s">
        <v>186</v>
      </c>
      <c r="AF946" t="s">
        <v>65</v>
      </c>
    </row>
    <row r="947" spans="1:44">
      <c r="A947" t="s">
        <v>54</v>
      </c>
      <c r="B947" t="s">
        <v>2447</v>
      </c>
      <c r="C947" t="s">
        <v>1573</v>
      </c>
      <c r="D947" t="s">
        <v>121</v>
      </c>
      <c r="E947" t="s">
        <v>2442</v>
      </c>
      <c r="F947" s="1">
        <v>17.88</v>
      </c>
      <c r="H947" s="1">
        <v>15.55</v>
      </c>
      <c r="K947" t="s">
        <v>57</v>
      </c>
      <c r="L947">
        <v>0.35</v>
      </c>
      <c r="P947" t="s">
        <v>58</v>
      </c>
      <c r="R947" s="42">
        <v>41061</v>
      </c>
      <c r="V947" t="s">
        <v>186</v>
      </c>
      <c r="AF947" t="s">
        <v>65</v>
      </c>
    </row>
    <row r="948" spans="1:44">
      <c r="A948" t="s">
        <v>54</v>
      </c>
      <c r="B948" t="s">
        <v>2448</v>
      </c>
      <c r="C948" t="s">
        <v>1573</v>
      </c>
      <c r="D948" t="s">
        <v>121</v>
      </c>
      <c r="E948" t="s">
        <v>2442</v>
      </c>
      <c r="F948" s="1">
        <v>19.38</v>
      </c>
      <c r="H948" s="1">
        <v>16.850000000000001</v>
      </c>
      <c r="K948" t="s">
        <v>57</v>
      </c>
      <c r="L948">
        <v>0.56000000000000005</v>
      </c>
      <c r="P948" t="s">
        <v>58</v>
      </c>
      <c r="R948" s="42">
        <v>41061</v>
      </c>
      <c r="V948" t="s">
        <v>186</v>
      </c>
      <c r="AF948" t="s">
        <v>65</v>
      </c>
    </row>
    <row r="949" spans="1:44">
      <c r="A949" t="s">
        <v>54</v>
      </c>
      <c r="B949" t="s">
        <v>2449</v>
      </c>
      <c r="C949" t="s">
        <v>1573</v>
      </c>
      <c r="D949" t="s">
        <v>121</v>
      </c>
      <c r="E949" t="s">
        <v>2442</v>
      </c>
      <c r="F949" s="1">
        <v>20.7</v>
      </c>
      <c r="H949" s="1">
        <v>18</v>
      </c>
      <c r="K949" t="s">
        <v>57</v>
      </c>
      <c r="L949">
        <v>0.7</v>
      </c>
      <c r="P949" t="s">
        <v>58</v>
      </c>
      <c r="R949" s="42">
        <v>41061</v>
      </c>
      <c r="V949" t="s">
        <v>186</v>
      </c>
      <c r="AF949" t="s">
        <v>65</v>
      </c>
    </row>
    <row r="950" spans="1:44">
      <c r="A950" t="s">
        <v>54</v>
      </c>
      <c r="B950" t="s">
        <v>2450</v>
      </c>
      <c r="C950" t="s">
        <v>1573</v>
      </c>
      <c r="D950" t="s">
        <v>121</v>
      </c>
      <c r="E950" t="s">
        <v>2442</v>
      </c>
      <c r="F950" s="1">
        <v>23.95</v>
      </c>
      <c r="H950" s="1">
        <v>20.83</v>
      </c>
      <c r="K950" t="s">
        <v>57</v>
      </c>
      <c r="L950">
        <v>1.1000000000000001</v>
      </c>
      <c r="P950" t="s">
        <v>58</v>
      </c>
      <c r="R950" s="42">
        <v>41061</v>
      </c>
      <c r="V950" t="s">
        <v>186</v>
      </c>
      <c r="AF950" t="s">
        <v>65</v>
      </c>
    </row>
    <row r="951" spans="1:44">
      <c r="A951" t="s">
        <v>54</v>
      </c>
      <c r="B951" t="s">
        <v>2451</v>
      </c>
      <c r="C951" t="s">
        <v>2452</v>
      </c>
      <c r="D951" t="s">
        <v>64</v>
      </c>
      <c r="E951" t="s">
        <v>1416</v>
      </c>
      <c r="F951" s="1">
        <v>14.5</v>
      </c>
      <c r="H951" s="1">
        <v>12.61</v>
      </c>
      <c r="K951" t="s">
        <v>658</v>
      </c>
      <c r="L951">
        <v>0.48</v>
      </c>
      <c r="P951" t="s">
        <v>58</v>
      </c>
      <c r="Q951">
        <v>4</v>
      </c>
      <c r="R951" s="42">
        <v>40333</v>
      </c>
      <c r="V951" t="s">
        <v>186</v>
      </c>
      <c r="AF951" t="s">
        <v>65</v>
      </c>
      <c r="AN951">
        <v>70.2</v>
      </c>
      <c r="AO951">
        <v>57.54</v>
      </c>
      <c r="AP951">
        <v>38714</v>
      </c>
      <c r="AQ951">
        <v>66.86</v>
      </c>
      <c r="AR951">
        <v>54.8</v>
      </c>
    </row>
    <row r="952" spans="1:44">
      <c r="A952" t="s">
        <v>54</v>
      </c>
      <c r="B952" t="s">
        <v>2453</v>
      </c>
      <c r="C952" t="s">
        <v>2453</v>
      </c>
      <c r="D952" t="s">
        <v>64</v>
      </c>
      <c r="E952" t="s">
        <v>203</v>
      </c>
      <c r="F952" s="1">
        <v>2.58</v>
      </c>
      <c r="H952" s="1">
        <v>2.2400000000000002</v>
      </c>
      <c r="K952" t="s">
        <v>57</v>
      </c>
      <c r="L952">
        <v>5.0000000000000001E-3</v>
      </c>
      <c r="P952" t="s">
        <v>58</v>
      </c>
      <c r="R952" s="42">
        <v>41066</v>
      </c>
      <c r="V952" t="s">
        <v>186</v>
      </c>
      <c r="AF952" t="s">
        <v>65</v>
      </c>
    </row>
    <row r="953" spans="1:44">
      <c r="A953" t="s">
        <v>54</v>
      </c>
      <c r="B953" t="s">
        <v>2454</v>
      </c>
      <c r="C953" t="s">
        <v>2454</v>
      </c>
      <c r="D953" t="s">
        <v>64</v>
      </c>
      <c r="E953" t="s">
        <v>2455</v>
      </c>
      <c r="F953" s="1">
        <v>6.34</v>
      </c>
      <c r="H953" s="1">
        <v>5.51</v>
      </c>
      <c r="K953" t="s">
        <v>57</v>
      </c>
      <c r="L953">
        <v>0.44</v>
      </c>
      <c r="P953" t="s">
        <v>58</v>
      </c>
      <c r="R953" s="42">
        <v>41884</v>
      </c>
      <c r="V953" t="s">
        <v>60</v>
      </c>
      <c r="AF953" t="s">
        <v>81</v>
      </c>
    </row>
    <row r="954" spans="1:44">
      <c r="A954" t="s">
        <v>54</v>
      </c>
      <c r="B954" t="s">
        <v>2456</v>
      </c>
      <c r="C954" t="s">
        <v>2456</v>
      </c>
      <c r="D954" t="s">
        <v>64</v>
      </c>
      <c r="E954" t="s">
        <v>2457</v>
      </c>
      <c r="F954" s="1">
        <v>6.18</v>
      </c>
      <c r="H954" s="1">
        <v>5.37</v>
      </c>
      <c r="K954" t="s">
        <v>57</v>
      </c>
      <c r="L954">
        <v>0.38</v>
      </c>
      <c r="P954" t="s">
        <v>58</v>
      </c>
      <c r="R954" s="42">
        <v>41884</v>
      </c>
      <c r="V954" t="s">
        <v>60</v>
      </c>
      <c r="AF954" t="s">
        <v>81</v>
      </c>
    </row>
    <row r="955" spans="1:44">
      <c r="A955" t="s">
        <v>54</v>
      </c>
      <c r="B955" t="s">
        <v>2458</v>
      </c>
      <c r="C955" t="s">
        <v>2458</v>
      </c>
      <c r="D955" t="s">
        <v>121</v>
      </c>
      <c r="E955" t="s">
        <v>2459</v>
      </c>
      <c r="F955" s="1">
        <v>20.68</v>
      </c>
      <c r="H955" s="1">
        <v>17.98</v>
      </c>
      <c r="K955" t="s">
        <v>179</v>
      </c>
      <c r="L955">
        <v>2.15</v>
      </c>
      <c r="P955" t="s">
        <v>58</v>
      </c>
      <c r="R955" s="42">
        <v>42879</v>
      </c>
      <c r="V955" t="s">
        <v>87</v>
      </c>
      <c r="AF955" t="s">
        <v>81</v>
      </c>
    </row>
    <row r="956" spans="1:44">
      <c r="A956" t="s">
        <v>54</v>
      </c>
      <c r="B956">
        <v>61787</v>
      </c>
      <c r="C956">
        <v>61787</v>
      </c>
      <c r="D956" t="s">
        <v>64</v>
      </c>
      <c r="E956" t="s">
        <v>203</v>
      </c>
      <c r="F956" s="1">
        <v>2.46</v>
      </c>
      <c r="H956" s="1">
        <v>2.14</v>
      </c>
      <c r="K956" t="s">
        <v>57</v>
      </c>
      <c r="L956">
        <v>4.8000000000000001E-2</v>
      </c>
      <c r="P956" t="s">
        <v>58</v>
      </c>
      <c r="Q956">
        <v>3</v>
      </c>
      <c r="R956" s="42">
        <v>41096</v>
      </c>
      <c r="V956" t="str">
        <f>IF(LEFT(E956,3)="SLV","Harmony Romo", "Jerry Floyd")</f>
        <v>Harmony Romo</v>
      </c>
      <c r="AF956" t="s">
        <v>65</v>
      </c>
      <c r="AK956">
        <v>8483903000</v>
      </c>
      <c r="AM956">
        <v>2.06</v>
      </c>
      <c r="AN956">
        <v>2.61</v>
      </c>
      <c r="AO956">
        <v>2.11</v>
      </c>
      <c r="AP956">
        <v>39814</v>
      </c>
      <c r="AQ956">
        <v>2.79</v>
      </c>
      <c r="AR956">
        <v>2.2941000000000003</v>
      </c>
    </row>
    <row r="957" spans="1:44">
      <c r="A957" t="s">
        <v>54</v>
      </c>
      <c r="B957" t="s">
        <v>2460</v>
      </c>
      <c r="C957" t="s">
        <v>2461</v>
      </c>
      <c r="D957" t="s">
        <v>64</v>
      </c>
      <c r="E957" t="s">
        <v>2292</v>
      </c>
      <c r="F957" s="1">
        <v>6.15</v>
      </c>
      <c r="H957" s="1">
        <v>5.35</v>
      </c>
      <c r="K957" t="s">
        <v>57</v>
      </c>
      <c r="L957">
        <v>0.2</v>
      </c>
      <c r="P957" t="s">
        <v>58</v>
      </c>
      <c r="Q957">
        <v>3</v>
      </c>
      <c r="R957" s="42">
        <v>42879</v>
      </c>
      <c r="V957" t="s">
        <v>186</v>
      </c>
      <c r="AF957" t="s">
        <v>65</v>
      </c>
      <c r="AN957">
        <v>38.06</v>
      </c>
      <c r="AO957">
        <v>30.45</v>
      </c>
      <c r="AP957">
        <v>38867</v>
      </c>
      <c r="AQ957">
        <v>36.25</v>
      </c>
      <c r="AR957">
        <v>29</v>
      </c>
    </row>
    <row r="958" spans="1:44">
      <c r="A958" t="s">
        <v>54</v>
      </c>
      <c r="B958" t="s">
        <v>2462</v>
      </c>
      <c r="C958" t="s">
        <v>379</v>
      </c>
      <c r="D958" t="s">
        <v>69</v>
      </c>
      <c r="E958" t="s">
        <v>203</v>
      </c>
      <c r="F958" s="1">
        <v>9.8000000000000007</v>
      </c>
      <c r="H958" s="1">
        <f>ROUND(F958/1.15,2)</f>
        <v>8.52</v>
      </c>
      <c r="K958" t="s">
        <v>57</v>
      </c>
      <c r="L958">
        <v>0.14199999999999999</v>
      </c>
      <c r="P958" t="s">
        <v>58</v>
      </c>
      <c r="R958" s="42">
        <v>41117</v>
      </c>
      <c r="V958" t="s">
        <v>186</v>
      </c>
      <c r="AF958" t="s">
        <v>65</v>
      </c>
    </row>
    <row r="959" spans="1:44">
      <c r="A959" t="s">
        <v>54</v>
      </c>
      <c r="B959" t="s">
        <v>2463</v>
      </c>
      <c r="C959" t="s">
        <v>379</v>
      </c>
      <c r="D959" t="s">
        <v>69</v>
      </c>
      <c r="E959" t="s">
        <v>2464</v>
      </c>
      <c r="F959" s="1">
        <v>9.8000000000000007</v>
      </c>
      <c r="H959" s="1">
        <f>ROUND(F959/1.15,2)</f>
        <v>8.52</v>
      </c>
      <c r="K959" t="s">
        <v>57</v>
      </c>
      <c r="L959">
        <v>0.39</v>
      </c>
      <c r="P959" t="s">
        <v>58</v>
      </c>
      <c r="R959" s="42">
        <v>42879</v>
      </c>
      <c r="V959" t="s">
        <v>186</v>
      </c>
      <c r="AF959" t="s">
        <v>65</v>
      </c>
    </row>
    <row r="960" spans="1:44">
      <c r="A960" t="s">
        <v>54</v>
      </c>
      <c r="B960" t="s">
        <v>2465</v>
      </c>
      <c r="C960" t="s">
        <v>202</v>
      </c>
      <c r="D960" t="s">
        <v>64</v>
      </c>
      <c r="E960" t="s">
        <v>2464</v>
      </c>
      <c r="F960" s="1">
        <v>9.8000000000000007</v>
      </c>
      <c r="H960" s="1">
        <f>ROUND(F960/1.15,2)</f>
        <v>8.52</v>
      </c>
      <c r="K960" t="s">
        <v>57</v>
      </c>
      <c r="L960">
        <v>4.0000000000000001E-3</v>
      </c>
      <c r="P960" t="s">
        <v>58</v>
      </c>
      <c r="R960" s="42">
        <v>41117</v>
      </c>
      <c r="V960" t="s">
        <v>186</v>
      </c>
      <c r="AF960" t="s">
        <v>65</v>
      </c>
    </row>
    <row r="961" spans="1:44">
      <c r="A961" t="s">
        <v>54</v>
      </c>
      <c r="B961" t="s">
        <v>2466</v>
      </c>
      <c r="C961" t="s">
        <v>2466</v>
      </c>
      <c r="D961" t="s">
        <v>69</v>
      </c>
      <c r="E961" t="s">
        <v>2467</v>
      </c>
      <c r="F961" s="1">
        <v>23.86</v>
      </c>
      <c r="H961" s="1">
        <v>20.75</v>
      </c>
      <c r="K961" t="s">
        <v>57</v>
      </c>
      <c r="L961">
        <v>1.05</v>
      </c>
      <c r="P961" t="s">
        <v>58</v>
      </c>
      <c r="R961" s="42">
        <v>41122</v>
      </c>
      <c r="V961" t="s">
        <v>186</v>
      </c>
      <c r="AF961" t="s">
        <v>65</v>
      </c>
    </row>
    <row r="962" spans="1:44">
      <c r="A962" t="s">
        <v>54</v>
      </c>
      <c r="B962">
        <v>58212</v>
      </c>
      <c r="C962" t="s">
        <v>281</v>
      </c>
      <c r="D962" t="s">
        <v>69</v>
      </c>
      <c r="E962" t="s">
        <v>203</v>
      </c>
      <c r="F962" s="1">
        <v>1.98</v>
      </c>
      <c r="H962" s="1">
        <v>1.72</v>
      </c>
      <c r="K962" t="s">
        <v>57</v>
      </c>
      <c r="L962">
        <v>1.7999999999999999E-2</v>
      </c>
      <c r="N962">
        <f>IF(L962&lt;0,ROUND(G962+3.46*ABS(L962),2),F962)</f>
        <v>1.98</v>
      </c>
      <c r="O962">
        <f>IF(L962&lt;0,ROUND(I962+3.46*ABS(L962),2),H962)</f>
        <v>1.72</v>
      </c>
      <c r="P962" t="s">
        <v>58</v>
      </c>
      <c r="Q962">
        <v>3</v>
      </c>
      <c r="U962" t="s">
        <v>2468</v>
      </c>
      <c r="V962" t="str">
        <f>IF(LEFT(E962,3)="SLV","Harmony Romo", "Jerry Floyd")</f>
        <v>Harmony Romo</v>
      </c>
      <c r="AF962" t="s">
        <v>65</v>
      </c>
      <c r="AK962">
        <v>8413919080</v>
      </c>
      <c r="AN962">
        <v>7.25</v>
      </c>
      <c r="AO962">
        <v>6.19</v>
      </c>
      <c r="AQ962">
        <v>6.04</v>
      </c>
      <c r="AR962">
        <v>4.9800000000000004</v>
      </c>
    </row>
    <row r="963" spans="1:44">
      <c r="A963" t="s">
        <v>54</v>
      </c>
      <c r="B963">
        <v>53980</v>
      </c>
      <c r="C963" t="s">
        <v>281</v>
      </c>
      <c r="D963" t="s">
        <v>64</v>
      </c>
      <c r="E963" t="s">
        <v>203</v>
      </c>
      <c r="F963" s="1">
        <v>1.92</v>
      </c>
      <c r="H963" s="1">
        <v>1.67</v>
      </c>
      <c r="K963" t="s">
        <v>57</v>
      </c>
      <c r="L963">
        <v>2.5000000000000001E-2</v>
      </c>
      <c r="N963">
        <f>IF(L963&lt;0,ROUND(G963+3.46*ABS(L963),2),F963)</f>
        <v>1.92</v>
      </c>
      <c r="O963">
        <f>IF(L963&lt;0,ROUND(I963+3.46*ABS(L963),2),H963)</f>
        <v>1.67</v>
      </c>
      <c r="P963" t="s">
        <v>58</v>
      </c>
      <c r="Q963">
        <v>3</v>
      </c>
      <c r="U963" t="s">
        <v>578</v>
      </c>
      <c r="V963" t="str">
        <f>IF(LEFT(E963,3)="SLV","Harmony Romo", "Jerry Floyd")</f>
        <v>Harmony Romo</v>
      </c>
      <c r="AF963" t="s">
        <v>65</v>
      </c>
      <c r="AK963">
        <v>8413919080</v>
      </c>
      <c r="AN963">
        <v>13.46</v>
      </c>
      <c r="AO963">
        <v>10.77</v>
      </c>
      <c r="AP963">
        <v>39904</v>
      </c>
      <c r="AQ963">
        <v>16.59</v>
      </c>
      <c r="AR963">
        <v>13.36</v>
      </c>
    </row>
    <row r="964" spans="1:44">
      <c r="A964" t="s">
        <v>54</v>
      </c>
      <c r="B964">
        <v>53405</v>
      </c>
      <c r="C964" t="s">
        <v>379</v>
      </c>
      <c r="D964" t="s">
        <v>69</v>
      </c>
      <c r="E964" t="s">
        <v>203</v>
      </c>
      <c r="F964" s="1">
        <v>2.42</v>
      </c>
      <c r="H964" s="1">
        <v>2.1</v>
      </c>
      <c r="K964" t="s">
        <v>57</v>
      </c>
      <c r="L964">
        <v>5.2999999999999999E-2</v>
      </c>
      <c r="N964">
        <f>IF(L964&lt;0,ROUND(G964+3.46*ABS(L964),2),F964)</f>
        <v>2.42</v>
      </c>
      <c r="O964">
        <f>IF(L964&lt;0,ROUND(I964+3.46*ABS(L964),2),H964)</f>
        <v>2.1</v>
      </c>
      <c r="P964" t="s">
        <v>58</v>
      </c>
      <c r="Q964">
        <v>3</v>
      </c>
      <c r="R964" s="42">
        <v>42879</v>
      </c>
      <c r="U964" t="s">
        <v>2469</v>
      </c>
      <c r="V964" t="str">
        <f>IF(LEFT(E964,3)="SLV","Harmony Romo", "Jerry Floyd")</f>
        <v>Harmony Romo</v>
      </c>
      <c r="AF964" t="s">
        <v>65</v>
      </c>
      <c r="AK964">
        <v>8413919080</v>
      </c>
      <c r="AM964">
        <v>2.0699999999999998</v>
      </c>
      <c r="AN964">
        <v>2.57</v>
      </c>
      <c r="AO964">
        <v>2.11</v>
      </c>
      <c r="AP964">
        <v>39814</v>
      </c>
      <c r="AQ964">
        <v>2.66</v>
      </c>
      <c r="AR964">
        <v>2.2418199999999997</v>
      </c>
    </row>
    <row r="965" spans="1:44">
      <c r="A965" t="s">
        <v>54</v>
      </c>
      <c r="B965" t="s">
        <v>2470</v>
      </c>
      <c r="C965" t="s">
        <v>2470</v>
      </c>
      <c r="D965" t="s">
        <v>69</v>
      </c>
      <c r="E965" t="s">
        <v>2471</v>
      </c>
      <c r="F965" s="1">
        <v>11.25</v>
      </c>
      <c r="H965" s="1">
        <v>9.7799999999999994</v>
      </c>
      <c r="K965" t="s">
        <v>57</v>
      </c>
      <c r="L965">
        <v>1.21</v>
      </c>
      <c r="P965" t="s">
        <v>58</v>
      </c>
      <c r="R965" s="42">
        <v>41129</v>
      </c>
      <c r="V965" t="str">
        <f>IF(LEFT(E965,3)="SLV","Harmony Romo", "Jerry Floyd")</f>
        <v>Jerry Floyd</v>
      </c>
      <c r="AF965" t="s">
        <v>65</v>
      </c>
    </row>
    <row r="966" spans="1:44">
      <c r="A966" t="s">
        <v>54</v>
      </c>
      <c r="B966" t="s">
        <v>2472</v>
      </c>
      <c r="C966" t="s">
        <v>2472</v>
      </c>
      <c r="D966" t="s">
        <v>64</v>
      </c>
      <c r="E966" t="s">
        <v>251</v>
      </c>
      <c r="F966" s="1">
        <v>16.350000000000001</v>
      </c>
      <c r="H966" s="1">
        <v>14.22</v>
      </c>
      <c r="K966" t="s">
        <v>57</v>
      </c>
      <c r="L966">
        <v>0.75</v>
      </c>
      <c r="P966" t="s">
        <v>58</v>
      </c>
      <c r="R966" s="42">
        <v>42879</v>
      </c>
      <c r="V966" t="str">
        <f>IF(LEFT(E966,3)="SLV","Harmony Romo", "Jerry Floyd")</f>
        <v>Jerry Floyd</v>
      </c>
      <c r="AF966" t="s">
        <v>65</v>
      </c>
    </row>
    <row r="967" spans="1:44">
      <c r="A967" t="s">
        <v>54</v>
      </c>
      <c r="B967" t="s">
        <v>2473</v>
      </c>
      <c r="C967" t="s">
        <v>2343</v>
      </c>
      <c r="D967" t="s">
        <v>64</v>
      </c>
      <c r="E967" t="s">
        <v>2292</v>
      </c>
      <c r="F967" s="1">
        <v>3.65</v>
      </c>
      <c r="H967" s="1">
        <v>3.17</v>
      </c>
      <c r="K967" t="s">
        <v>57</v>
      </c>
      <c r="L967">
        <v>0.04</v>
      </c>
      <c r="P967" t="s">
        <v>58</v>
      </c>
      <c r="R967" s="42">
        <v>41143</v>
      </c>
      <c r="V967" t="s">
        <v>186</v>
      </c>
      <c r="AF967" t="s">
        <v>65</v>
      </c>
    </row>
    <row r="968" spans="1:44">
      <c r="A968" t="s">
        <v>54</v>
      </c>
      <c r="B968" t="s">
        <v>2474</v>
      </c>
      <c r="C968" t="s">
        <v>2343</v>
      </c>
      <c r="D968" t="s">
        <v>64</v>
      </c>
      <c r="E968" t="s">
        <v>2292</v>
      </c>
      <c r="F968" s="1">
        <v>4.05</v>
      </c>
      <c r="H968" s="1">
        <v>3.52</v>
      </c>
      <c r="K968" t="s">
        <v>57</v>
      </c>
      <c r="L968">
        <v>0.05</v>
      </c>
      <c r="P968" t="s">
        <v>58</v>
      </c>
      <c r="R968" s="42">
        <v>41143</v>
      </c>
      <c r="V968" t="s">
        <v>186</v>
      </c>
      <c r="AF968" t="s">
        <v>65</v>
      </c>
    </row>
    <row r="969" spans="1:44">
      <c r="A969" t="s">
        <v>54</v>
      </c>
      <c r="B969" t="s">
        <v>2475</v>
      </c>
      <c r="C969" t="s">
        <v>2343</v>
      </c>
      <c r="D969" t="s">
        <v>64</v>
      </c>
      <c r="E969" t="s">
        <v>2292</v>
      </c>
      <c r="F969" s="1">
        <v>4.12</v>
      </c>
      <c r="H969" s="1">
        <v>3.58</v>
      </c>
      <c r="K969" t="s">
        <v>57</v>
      </c>
      <c r="L969">
        <v>0.08</v>
      </c>
      <c r="P969" t="s">
        <v>58</v>
      </c>
      <c r="R969" s="42">
        <v>41143</v>
      </c>
      <c r="V969" t="s">
        <v>186</v>
      </c>
      <c r="AF969" t="s">
        <v>65</v>
      </c>
    </row>
    <row r="970" spans="1:44">
      <c r="A970" t="s">
        <v>54</v>
      </c>
      <c r="B970" t="s">
        <v>2476</v>
      </c>
      <c r="C970" t="s">
        <v>2343</v>
      </c>
      <c r="D970" t="s">
        <v>64</v>
      </c>
      <c r="E970" t="s">
        <v>2292</v>
      </c>
      <c r="F970" s="1">
        <v>5.1100000000000003</v>
      </c>
      <c r="H970" s="1">
        <v>4.4400000000000004</v>
      </c>
      <c r="K970" t="s">
        <v>57</v>
      </c>
      <c r="L970">
        <v>0.11</v>
      </c>
      <c r="P970" t="s">
        <v>58</v>
      </c>
      <c r="R970" s="42">
        <v>41143</v>
      </c>
      <c r="V970" t="s">
        <v>186</v>
      </c>
      <c r="AF970" t="s">
        <v>65</v>
      </c>
    </row>
    <row r="971" spans="1:44">
      <c r="A971" t="s">
        <v>54</v>
      </c>
      <c r="B971" t="s">
        <v>2477</v>
      </c>
      <c r="C971" t="s">
        <v>2477</v>
      </c>
      <c r="D971" t="s">
        <v>64</v>
      </c>
      <c r="E971" t="s">
        <v>2478</v>
      </c>
      <c r="F971" s="1">
        <v>17.420000000000002</v>
      </c>
      <c r="H971" s="1">
        <v>15.15</v>
      </c>
      <c r="K971" t="s">
        <v>57</v>
      </c>
      <c r="L971">
        <v>0.98</v>
      </c>
      <c r="P971" t="s">
        <v>58</v>
      </c>
      <c r="R971" s="42">
        <v>41144</v>
      </c>
      <c r="V971" t="s">
        <v>60</v>
      </c>
      <c r="AF971" t="s">
        <v>65</v>
      </c>
    </row>
    <row r="972" spans="1:44">
      <c r="A972" t="s">
        <v>54</v>
      </c>
      <c r="B972">
        <v>58878</v>
      </c>
      <c r="C972">
        <v>58878</v>
      </c>
      <c r="D972" t="s">
        <v>69</v>
      </c>
      <c r="E972" t="s">
        <v>203</v>
      </c>
      <c r="F972" s="1">
        <v>3.76</v>
      </c>
      <c r="H972" s="1">
        <v>3.27</v>
      </c>
      <c r="K972" t="s">
        <v>57</v>
      </c>
      <c r="L972">
        <v>-0.11</v>
      </c>
      <c r="N972">
        <f>IF(L972&lt;0,ROUND(G972+3.46*ABS(L972),2),F972)</f>
        <v>0.38</v>
      </c>
      <c r="O972">
        <f>IF(L972&lt;0,ROUND(I972+3.46*ABS(L972),2),H972)</f>
        <v>0.38</v>
      </c>
      <c r="P972" t="s">
        <v>58</v>
      </c>
      <c r="Q972">
        <v>3</v>
      </c>
      <c r="R972" s="42">
        <v>42879</v>
      </c>
      <c r="U972" t="s">
        <v>460</v>
      </c>
      <c r="V972" t="str">
        <f>IF(LEFT(E972,3)="SLV","Harmony Romo", "Jerry Floyd")</f>
        <v>Harmony Romo</v>
      </c>
      <c r="AF972" t="s">
        <v>65</v>
      </c>
      <c r="AK972">
        <v>8413919080</v>
      </c>
      <c r="AN972">
        <v>6.46</v>
      </c>
      <c r="AO972">
        <v>5.17</v>
      </c>
      <c r="AP972">
        <v>39904</v>
      </c>
      <c r="AQ972">
        <v>7.1</v>
      </c>
      <c r="AR972">
        <v>5.73</v>
      </c>
    </row>
    <row r="973" spans="1:44">
      <c r="A973" t="s">
        <v>54</v>
      </c>
      <c r="B973">
        <v>60820</v>
      </c>
      <c r="C973">
        <v>60820</v>
      </c>
      <c r="D973" t="s">
        <v>69</v>
      </c>
      <c r="E973" t="s">
        <v>203</v>
      </c>
      <c r="F973" s="1">
        <v>0.97</v>
      </c>
      <c r="H973" s="1">
        <v>0.84</v>
      </c>
      <c r="K973" t="s">
        <v>57</v>
      </c>
      <c r="P973" t="s">
        <v>58</v>
      </c>
      <c r="Q973">
        <v>3</v>
      </c>
      <c r="R973" s="42">
        <v>42879</v>
      </c>
      <c r="V973" t="str">
        <f>IF(LEFT(E973,3)="SLV","Harmony Romo", "Jerry Floyd")</f>
        <v>Harmony Romo</v>
      </c>
      <c r="AF973" t="s">
        <v>65</v>
      </c>
      <c r="AK973">
        <v>8413919080</v>
      </c>
      <c r="AM973">
        <v>1.19</v>
      </c>
      <c r="AN973">
        <v>1.46</v>
      </c>
      <c r="AO973">
        <v>1.2</v>
      </c>
      <c r="AP973">
        <v>39814</v>
      </c>
      <c r="AQ973">
        <v>1.46</v>
      </c>
      <c r="AR973">
        <v>1.1876799999999998</v>
      </c>
    </row>
    <row r="974" spans="1:44">
      <c r="A974" t="s">
        <v>54</v>
      </c>
      <c r="B974" t="s">
        <v>2479</v>
      </c>
      <c r="C974" t="s">
        <v>2479</v>
      </c>
      <c r="D974" t="s">
        <v>64</v>
      </c>
      <c r="E974" t="s">
        <v>2292</v>
      </c>
      <c r="F974" s="1">
        <v>6.64</v>
      </c>
      <c r="H974" s="1">
        <v>5.77</v>
      </c>
      <c r="K974" t="s">
        <v>57</v>
      </c>
      <c r="L974">
        <v>0.39</v>
      </c>
      <c r="P974" t="s">
        <v>58</v>
      </c>
      <c r="R974" s="42">
        <v>41150</v>
      </c>
      <c r="V974" t="s">
        <v>186</v>
      </c>
      <c r="AF974" t="s">
        <v>65</v>
      </c>
    </row>
    <row r="975" spans="1:44">
      <c r="A975" t="s">
        <v>54</v>
      </c>
      <c r="B975">
        <v>56367</v>
      </c>
      <c r="C975" t="s">
        <v>510</v>
      </c>
      <c r="D975" t="s">
        <v>69</v>
      </c>
      <c r="E975" t="s">
        <v>203</v>
      </c>
      <c r="F975" s="1">
        <v>1.69</v>
      </c>
      <c r="H975" s="1">
        <v>1.47</v>
      </c>
      <c r="K975" t="s">
        <v>57</v>
      </c>
      <c r="P975" t="s">
        <v>58</v>
      </c>
      <c r="Q975">
        <v>3</v>
      </c>
      <c r="R975" s="42">
        <v>42879</v>
      </c>
      <c r="V975" t="s">
        <v>186</v>
      </c>
      <c r="AF975" t="s">
        <v>65</v>
      </c>
      <c r="AK975">
        <v>8413919080</v>
      </c>
      <c r="AN975">
        <v>101.33</v>
      </c>
      <c r="AO975">
        <v>82.74</v>
      </c>
      <c r="AQ975">
        <v>96.5</v>
      </c>
      <c r="AR975">
        <v>78.8</v>
      </c>
    </row>
    <row r="976" spans="1:44">
      <c r="A976" t="s">
        <v>54</v>
      </c>
      <c r="B976" t="s">
        <v>2480</v>
      </c>
      <c r="C976" t="s">
        <v>379</v>
      </c>
      <c r="D976" t="s">
        <v>64</v>
      </c>
      <c r="E976" t="s">
        <v>203</v>
      </c>
      <c r="F976" s="1">
        <v>3.68</v>
      </c>
      <c r="H976" s="1">
        <v>3.2</v>
      </c>
      <c r="K976" t="s">
        <v>57</v>
      </c>
      <c r="L976">
        <v>0.12</v>
      </c>
      <c r="P976" t="s">
        <v>58</v>
      </c>
      <c r="R976" s="42">
        <v>41201</v>
      </c>
      <c r="V976" t="s">
        <v>186</v>
      </c>
      <c r="AF976" t="s">
        <v>65</v>
      </c>
      <c r="AK976">
        <v>8413919080</v>
      </c>
    </row>
    <row r="977" spans="1:44">
      <c r="A977" t="s">
        <v>54</v>
      </c>
      <c r="B977" t="s">
        <v>2481</v>
      </c>
      <c r="C977" t="s">
        <v>2481</v>
      </c>
      <c r="D977" t="s">
        <v>64</v>
      </c>
      <c r="E977" t="s">
        <v>147</v>
      </c>
      <c r="F977" s="1">
        <v>6.07</v>
      </c>
      <c r="H977" s="1">
        <v>5.28</v>
      </c>
      <c r="K977" t="s">
        <v>57</v>
      </c>
      <c r="L977">
        <v>0.4</v>
      </c>
      <c r="P977" t="s">
        <v>58</v>
      </c>
      <c r="R977" s="42">
        <v>41194</v>
      </c>
      <c r="V977" t="str">
        <f>IF(LEFT(E977,3)="SLV","Harmony Romo", "Jerry Floyd")</f>
        <v>Jerry Floyd</v>
      </c>
      <c r="AF977" t="s">
        <v>81</v>
      </c>
      <c r="AK977">
        <v>8413919080</v>
      </c>
    </row>
    <row r="978" spans="1:44">
      <c r="A978" t="s">
        <v>54</v>
      </c>
      <c r="B978" t="s">
        <v>2482</v>
      </c>
      <c r="C978" t="s">
        <v>2482</v>
      </c>
      <c r="D978" t="s">
        <v>64</v>
      </c>
      <c r="E978" t="s">
        <v>1664</v>
      </c>
      <c r="F978" s="1">
        <v>5.98</v>
      </c>
      <c r="H978" s="1">
        <v>5.2</v>
      </c>
      <c r="K978" t="s">
        <v>57</v>
      </c>
      <c r="L978">
        <v>0.36</v>
      </c>
      <c r="P978" t="s">
        <v>58</v>
      </c>
      <c r="R978" s="42">
        <v>41194</v>
      </c>
      <c r="V978" t="str">
        <f>IF(LEFT(E978,3)="SLV","Harmony Romo", "Jerry Floyd")</f>
        <v>Jerry Floyd</v>
      </c>
      <c r="AF978" t="s">
        <v>81</v>
      </c>
      <c r="AK978">
        <v>8413919080</v>
      </c>
    </row>
    <row r="979" spans="1:44">
      <c r="A979" t="s">
        <v>54</v>
      </c>
      <c r="B979" t="s">
        <v>2483</v>
      </c>
      <c r="C979" t="s">
        <v>2483</v>
      </c>
      <c r="D979" t="s">
        <v>69</v>
      </c>
      <c r="E979" t="s">
        <v>1831</v>
      </c>
      <c r="F979" s="1">
        <v>32.549999999999997</v>
      </c>
      <c r="H979" s="1">
        <v>28.3</v>
      </c>
      <c r="K979" t="s">
        <v>57</v>
      </c>
      <c r="L979">
        <v>3.06</v>
      </c>
      <c r="P979" t="s">
        <v>58</v>
      </c>
      <c r="R979" s="42">
        <v>42879</v>
      </c>
      <c r="V979" t="str">
        <f>IF(LEFT(E979,3)="SLV","Harmony Romo", "Jerry Floyd")</f>
        <v>Jerry Floyd</v>
      </c>
      <c r="AF979" t="s">
        <v>65</v>
      </c>
      <c r="AK979">
        <v>8413919080</v>
      </c>
    </row>
    <row r="980" spans="1:44">
      <c r="A980" t="s">
        <v>54</v>
      </c>
      <c r="B980" t="s">
        <v>2484</v>
      </c>
      <c r="C980" t="s">
        <v>2484</v>
      </c>
      <c r="D980" t="s">
        <v>121</v>
      </c>
      <c r="E980" t="s">
        <v>2485</v>
      </c>
      <c r="F980" s="1">
        <v>614.86</v>
      </c>
      <c r="H980" s="1">
        <v>534.66</v>
      </c>
      <c r="K980" t="s">
        <v>276</v>
      </c>
      <c r="L980">
        <v>28.62</v>
      </c>
      <c r="P980" t="s">
        <v>58</v>
      </c>
      <c r="R980" s="42">
        <v>42879</v>
      </c>
      <c r="V980" t="str">
        <f>IF(LEFT(E980,3)="SLV","Harmony Romo", "Jerry Floyd")</f>
        <v>Jerry Floyd</v>
      </c>
      <c r="AF980" t="s">
        <v>65</v>
      </c>
      <c r="AK980">
        <v>8413919080</v>
      </c>
    </row>
    <row r="981" spans="1:44">
      <c r="A981" t="s">
        <v>54</v>
      </c>
      <c r="B981" t="s">
        <v>2486</v>
      </c>
      <c r="C981" t="s">
        <v>2486</v>
      </c>
      <c r="D981" t="s">
        <v>64</v>
      </c>
      <c r="E981" t="s">
        <v>2487</v>
      </c>
      <c r="F981" s="1">
        <v>16.579999999999998</v>
      </c>
      <c r="H981" s="1">
        <v>14.42</v>
      </c>
      <c r="K981" t="s">
        <v>658</v>
      </c>
      <c r="L981">
        <v>0.26</v>
      </c>
      <c r="P981" t="s">
        <v>58</v>
      </c>
      <c r="R981" s="42">
        <v>41211</v>
      </c>
      <c r="V981" t="s">
        <v>186</v>
      </c>
      <c r="AF981" t="s">
        <v>65</v>
      </c>
      <c r="AK981">
        <v>8413919080</v>
      </c>
    </row>
    <row r="982" spans="1:44">
      <c r="A982" t="s">
        <v>54</v>
      </c>
      <c r="B982" t="s">
        <v>2488</v>
      </c>
      <c r="C982" t="s">
        <v>2488</v>
      </c>
      <c r="D982" t="s">
        <v>64</v>
      </c>
      <c r="E982" t="s">
        <v>2489</v>
      </c>
      <c r="F982" s="1">
        <v>28.89</v>
      </c>
      <c r="H982" s="1">
        <v>25.12</v>
      </c>
      <c r="K982" t="s">
        <v>57</v>
      </c>
      <c r="L982">
        <v>0.82</v>
      </c>
      <c r="P982" t="s">
        <v>58</v>
      </c>
      <c r="R982" s="42">
        <v>42879</v>
      </c>
      <c r="V982" t="s">
        <v>2490</v>
      </c>
      <c r="AF982" t="s">
        <v>65</v>
      </c>
    </row>
    <row r="983" spans="1:44">
      <c r="A983" t="s">
        <v>54</v>
      </c>
      <c r="B983" t="s">
        <v>2491</v>
      </c>
      <c r="C983" t="s">
        <v>2491</v>
      </c>
      <c r="D983" t="s">
        <v>64</v>
      </c>
      <c r="E983" t="s">
        <v>2292</v>
      </c>
      <c r="F983" s="1">
        <v>11.35</v>
      </c>
      <c r="H983" s="1">
        <v>9.8699999999999992</v>
      </c>
      <c r="K983" t="s">
        <v>179</v>
      </c>
      <c r="L983">
        <v>0.62</v>
      </c>
      <c r="P983" t="s">
        <v>58</v>
      </c>
      <c r="R983" s="42">
        <v>42879</v>
      </c>
      <c r="V983" t="s">
        <v>186</v>
      </c>
      <c r="AF983" t="s">
        <v>65</v>
      </c>
      <c r="AK983">
        <v>8413919080</v>
      </c>
    </row>
    <row r="984" spans="1:44">
      <c r="A984" t="s">
        <v>54</v>
      </c>
      <c r="B984" t="s">
        <v>2492</v>
      </c>
      <c r="C984" t="s">
        <v>202</v>
      </c>
      <c r="D984" t="s">
        <v>69</v>
      </c>
      <c r="E984" t="s">
        <v>203</v>
      </c>
      <c r="F984" s="1">
        <v>2.17</v>
      </c>
      <c r="H984" s="1">
        <v>1.89</v>
      </c>
      <c r="K984" t="s">
        <v>57</v>
      </c>
      <c r="P984" t="s">
        <v>58</v>
      </c>
      <c r="Q984">
        <v>3</v>
      </c>
      <c r="R984" s="42">
        <v>39245</v>
      </c>
      <c r="V984" t="str">
        <f>IF(LEFT(E984,3)="SLV","Harmony Romo", "Jerry Floyd")</f>
        <v>Harmony Romo</v>
      </c>
      <c r="AF984" t="s">
        <v>65</v>
      </c>
      <c r="AK984">
        <v>8413919080</v>
      </c>
      <c r="AN984">
        <v>20.74</v>
      </c>
      <c r="AO984">
        <v>19.13</v>
      </c>
      <c r="AQ984">
        <v>7.56</v>
      </c>
      <c r="AR984">
        <v>5.95</v>
      </c>
    </row>
    <row r="985" spans="1:44">
      <c r="A985" t="s">
        <v>54</v>
      </c>
      <c r="B985" t="s">
        <v>2493</v>
      </c>
      <c r="C985" t="s">
        <v>2493</v>
      </c>
      <c r="D985" t="s">
        <v>64</v>
      </c>
      <c r="E985" t="s">
        <v>2494</v>
      </c>
      <c r="F985" s="1">
        <v>6.65</v>
      </c>
      <c r="H985" s="1">
        <v>5.78</v>
      </c>
      <c r="K985" t="s">
        <v>57</v>
      </c>
      <c r="L985">
        <v>0.12</v>
      </c>
      <c r="P985" t="s">
        <v>58</v>
      </c>
      <c r="R985" s="42">
        <v>41240</v>
      </c>
      <c r="V985" t="s">
        <v>60</v>
      </c>
      <c r="AF985" t="s">
        <v>81</v>
      </c>
      <c r="AK985">
        <v>8413919080</v>
      </c>
    </row>
    <row r="986" spans="1:44">
      <c r="A986" t="s">
        <v>54</v>
      </c>
      <c r="B986" t="s">
        <v>2495</v>
      </c>
      <c r="C986" t="s">
        <v>2495</v>
      </c>
      <c r="D986" t="s">
        <v>64</v>
      </c>
      <c r="E986" t="s">
        <v>2496</v>
      </c>
      <c r="F986" s="1">
        <v>10.41</v>
      </c>
      <c r="H986" s="1">
        <v>9.0500000000000007</v>
      </c>
      <c r="K986" t="s">
        <v>57</v>
      </c>
      <c r="L986">
        <v>0.97</v>
      </c>
      <c r="P986" t="s">
        <v>58</v>
      </c>
      <c r="R986" s="42">
        <v>41255</v>
      </c>
      <c r="V986" t="s">
        <v>60</v>
      </c>
      <c r="AF986" t="s">
        <v>81</v>
      </c>
      <c r="AK986">
        <v>8413919080</v>
      </c>
    </row>
    <row r="987" spans="1:44">
      <c r="A987" t="s">
        <v>54</v>
      </c>
      <c r="B987" t="s">
        <v>2497</v>
      </c>
      <c r="C987" t="s">
        <v>2497</v>
      </c>
      <c r="D987" t="s">
        <v>64</v>
      </c>
      <c r="E987" t="s">
        <v>2498</v>
      </c>
      <c r="F987" s="1">
        <v>10.41</v>
      </c>
      <c r="H987" s="1">
        <v>9.0500000000000007</v>
      </c>
      <c r="K987" t="s">
        <v>57</v>
      </c>
      <c r="L987">
        <v>0.94</v>
      </c>
      <c r="P987" t="s">
        <v>58</v>
      </c>
      <c r="R987" s="42">
        <v>41255</v>
      </c>
      <c r="V987" t="s">
        <v>60</v>
      </c>
      <c r="AF987" t="s">
        <v>81</v>
      </c>
      <c r="AK987">
        <v>8413919080</v>
      </c>
    </row>
    <row r="988" spans="1:44">
      <c r="A988" t="s">
        <v>54</v>
      </c>
      <c r="B988" t="s">
        <v>2499</v>
      </c>
      <c r="C988" t="s">
        <v>2499</v>
      </c>
      <c r="D988" t="s">
        <v>64</v>
      </c>
      <c r="E988" t="s">
        <v>1162</v>
      </c>
      <c r="F988" s="1">
        <v>9.09</v>
      </c>
      <c r="H988" s="1">
        <v>7.9</v>
      </c>
      <c r="K988" t="s">
        <v>57</v>
      </c>
      <c r="L988">
        <v>0.34</v>
      </c>
      <c r="P988" t="s">
        <v>58</v>
      </c>
      <c r="R988" s="42">
        <v>41255</v>
      </c>
      <c r="V988" t="s">
        <v>60</v>
      </c>
      <c r="AF988" t="s">
        <v>65</v>
      </c>
      <c r="AK988">
        <v>8413919080</v>
      </c>
    </row>
    <row r="989" spans="1:44">
      <c r="A989" t="s">
        <v>54</v>
      </c>
      <c r="B989" t="s">
        <v>2500</v>
      </c>
      <c r="C989" t="s">
        <v>2500</v>
      </c>
      <c r="D989" t="s">
        <v>64</v>
      </c>
      <c r="E989" t="s">
        <v>2501</v>
      </c>
      <c r="F989" s="1">
        <v>32.86</v>
      </c>
      <c r="H989" s="1">
        <v>28.57</v>
      </c>
      <c r="K989" t="s">
        <v>57</v>
      </c>
      <c r="L989">
        <v>3.06</v>
      </c>
      <c r="P989" t="s">
        <v>58</v>
      </c>
      <c r="R989" s="42">
        <v>41256</v>
      </c>
      <c r="V989" t="s">
        <v>60</v>
      </c>
      <c r="AF989" t="s">
        <v>65</v>
      </c>
      <c r="AK989">
        <v>8413919080</v>
      </c>
    </row>
    <row r="990" spans="1:44">
      <c r="A990" t="s">
        <v>54</v>
      </c>
      <c r="B990" t="s">
        <v>2502</v>
      </c>
      <c r="C990" t="s">
        <v>2502</v>
      </c>
      <c r="D990" t="s">
        <v>69</v>
      </c>
      <c r="E990" t="s">
        <v>2503</v>
      </c>
      <c r="F990" s="1">
        <v>135.18</v>
      </c>
      <c r="H990" s="1">
        <v>117.55</v>
      </c>
      <c r="K990" t="s">
        <v>658</v>
      </c>
      <c r="P990" t="s">
        <v>58</v>
      </c>
      <c r="Q990">
        <v>4</v>
      </c>
      <c r="R990" s="42">
        <v>42879</v>
      </c>
      <c r="V990" t="s">
        <v>60</v>
      </c>
      <c r="AF990" t="s">
        <v>65</v>
      </c>
      <c r="AK990">
        <v>8413919080</v>
      </c>
      <c r="AN990">
        <v>5.78</v>
      </c>
      <c r="AO990">
        <v>4.87</v>
      </c>
      <c r="AQ990">
        <v>5.24</v>
      </c>
      <c r="AR990">
        <v>4.33</v>
      </c>
    </row>
    <row r="991" spans="1:44">
      <c r="A991" t="s">
        <v>54</v>
      </c>
      <c r="B991" t="s">
        <v>2504</v>
      </c>
      <c r="C991" t="s">
        <v>2504</v>
      </c>
      <c r="D991" t="s">
        <v>64</v>
      </c>
      <c r="E991" t="s">
        <v>2505</v>
      </c>
      <c r="F991" s="1">
        <v>28.47</v>
      </c>
      <c r="H991" s="1">
        <v>24.76</v>
      </c>
      <c r="K991" t="s">
        <v>57</v>
      </c>
      <c r="L991">
        <v>2.98</v>
      </c>
      <c r="P991" t="s">
        <v>58</v>
      </c>
      <c r="R991" s="42">
        <v>41295</v>
      </c>
      <c r="V991" t="s">
        <v>60</v>
      </c>
      <c r="AF991" t="s">
        <v>65</v>
      </c>
      <c r="AK991">
        <v>8413919080</v>
      </c>
    </row>
    <row r="992" spans="1:44">
      <c r="A992" t="s">
        <v>54</v>
      </c>
      <c r="B992" t="s">
        <v>2506</v>
      </c>
      <c r="C992" t="s">
        <v>2506</v>
      </c>
      <c r="D992" t="s">
        <v>69</v>
      </c>
      <c r="E992" t="s">
        <v>2507</v>
      </c>
      <c r="F992" s="1">
        <v>10.17</v>
      </c>
      <c r="H992" s="1">
        <v>8.84</v>
      </c>
      <c r="K992" t="s">
        <v>57</v>
      </c>
      <c r="L992">
        <v>1.01</v>
      </c>
      <c r="P992" t="s">
        <v>58</v>
      </c>
      <c r="R992" s="42">
        <v>41298</v>
      </c>
      <c r="V992" t="s">
        <v>60</v>
      </c>
      <c r="AF992" t="s">
        <v>81</v>
      </c>
      <c r="AK992">
        <v>8413919080</v>
      </c>
    </row>
    <row r="993" spans="1:37">
      <c r="A993" t="s">
        <v>54</v>
      </c>
      <c r="B993" t="s">
        <v>2508</v>
      </c>
      <c r="C993" t="s">
        <v>2508</v>
      </c>
      <c r="D993" t="s">
        <v>64</v>
      </c>
      <c r="E993" t="s">
        <v>2509</v>
      </c>
      <c r="F993" s="1">
        <v>3.45</v>
      </c>
      <c r="H993" s="1">
        <v>3</v>
      </c>
      <c r="K993" t="s">
        <v>57</v>
      </c>
      <c r="L993">
        <v>0.38</v>
      </c>
      <c r="P993" t="s">
        <v>58</v>
      </c>
      <c r="R993" s="42">
        <v>42879</v>
      </c>
      <c r="V993" t="s">
        <v>60</v>
      </c>
      <c r="AF993" t="s">
        <v>81</v>
      </c>
      <c r="AK993">
        <v>8413919080</v>
      </c>
    </row>
    <row r="994" spans="1:37">
      <c r="A994" t="s">
        <v>54</v>
      </c>
      <c r="B994" t="s">
        <v>2510</v>
      </c>
      <c r="D994" t="s">
        <v>69</v>
      </c>
      <c r="E994" t="s">
        <v>203</v>
      </c>
      <c r="F994" s="1">
        <v>2.38</v>
      </c>
      <c r="H994" s="1">
        <v>2.0699999999999998</v>
      </c>
      <c r="K994" t="s">
        <v>57</v>
      </c>
      <c r="L994">
        <v>0.03</v>
      </c>
      <c r="P994" t="s">
        <v>58</v>
      </c>
      <c r="R994" s="42">
        <v>42879</v>
      </c>
      <c r="V994" t="s">
        <v>186</v>
      </c>
      <c r="AF994" t="s">
        <v>65</v>
      </c>
      <c r="AK994">
        <v>8413919080</v>
      </c>
    </row>
    <row r="995" spans="1:37">
      <c r="A995" t="s">
        <v>54</v>
      </c>
      <c r="B995" t="s">
        <v>2511</v>
      </c>
      <c r="C995" t="s">
        <v>2511</v>
      </c>
      <c r="D995" t="s">
        <v>64</v>
      </c>
      <c r="E995" t="s">
        <v>2512</v>
      </c>
      <c r="F995" s="1">
        <v>19.88</v>
      </c>
      <c r="H995" s="1">
        <v>17.29</v>
      </c>
      <c r="K995" t="s">
        <v>276</v>
      </c>
      <c r="L995">
        <v>0.46</v>
      </c>
      <c r="P995" t="s">
        <v>58</v>
      </c>
      <c r="R995" s="42">
        <v>41302</v>
      </c>
      <c r="V995" t="s">
        <v>60</v>
      </c>
      <c r="AF995" t="s">
        <v>65</v>
      </c>
      <c r="AK995">
        <v>8413919080</v>
      </c>
    </row>
    <row r="996" spans="1:37">
      <c r="A996" t="s">
        <v>54</v>
      </c>
      <c r="B996" t="s">
        <v>2513</v>
      </c>
      <c r="C996" t="s">
        <v>2513</v>
      </c>
      <c r="D996" t="s">
        <v>64</v>
      </c>
      <c r="E996" t="s">
        <v>2514</v>
      </c>
      <c r="F996" s="1">
        <v>55.65</v>
      </c>
      <c r="H996" s="1">
        <v>48.39</v>
      </c>
      <c r="K996" t="s">
        <v>276</v>
      </c>
      <c r="L996">
        <v>1.55</v>
      </c>
      <c r="P996" t="s">
        <v>58</v>
      </c>
      <c r="R996" s="42">
        <v>41302</v>
      </c>
      <c r="V996" t="s">
        <v>60</v>
      </c>
      <c r="AF996" t="s">
        <v>65</v>
      </c>
      <c r="AK996">
        <v>8413919080</v>
      </c>
    </row>
    <row r="997" spans="1:37">
      <c r="A997" t="s">
        <v>54</v>
      </c>
      <c r="B997" t="s">
        <v>2515</v>
      </c>
      <c r="C997" t="s">
        <v>2515</v>
      </c>
      <c r="D997" t="s">
        <v>80</v>
      </c>
      <c r="E997" t="s">
        <v>2516</v>
      </c>
      <c r="F997" s="1">
        <v>23.56</v>
      </c>
      <c r="H997" s="1">
        <v>20.49</v>
      </c>
      <c r="K997" t="s">
        <v>57</v>
      </c>
      <c r="L997">
        <v>1.78</v>
      </c>
      <c r="P997" t="s">
        <v>58</v>
      </c>
      <c r="R997" s="42">
        <v>42879</v>
      </c>
      <c r="V997" t="s">
        <v>60</v>
      </c>
      <c r="AF997" t="s">
        <v>65</v>
      </c>
      <c r="AK997">
        <v>8413919080</v>
      </c>
    </row>
    <row r="998" spans="1:37">
      <c r="A998" t="s">
        <v>54</v>
      </c>
      <c r="B998" t="s">
        <v>2517</v>
      </c>
      <c r="C998" t="s">
        <v>2517</v>
      </c>
      <c r="D998" t="s">
        <v>64</v>
      </c>
      <c r="E998" t="s">
        <v>2518</v>
      </c>
      <c r="F998" s="1">
        <v>200.25</v>
      </c>
      <c r="H998" s="1">
        <v>174.13</v>
      </c>
      <c r="K998" t="s">
        <v>57</v>
      </c>
      <c r="L998">
        <v>15.86</v>
      </c>
      <c r="P998" t="s">
        <v>58</v>
      </c>
      <c r="R998" s="42">
        <v>41337</v>
      </c>
      <c r="V998" t="s">
        <v>60</v>
      </c>
      <c r="AF998" t="s">
        <v>65</v>
      </c>
      <c r="AK998">
        <v>8413919080</v>
      </c>
    </row>
    <row r="999" spans="1:37">
      <c r="A999" t="s">
        <v>54</v>
      </c>
      <c r="B999" t="s">
        <v>2519</v>
      </c>
      <c r="C999" t="s">
        <v>2519</v>
      </c>
      <c r="D999" t="s">
        <v>55</v>
      </c>
      <c r="E999" t="s">
        <v>2520</v>
      </c>
      <c r="F999" s="1">
        <v>14.97</v>
      </c>
      <c r="H999" s="1">
        <v>13.02</v>
      </c>
      <c r="K999" t="s">
        <v>57</v>
      </c>
      <c r="L999">
        <v>1.45</v>
      </c>
      <c r="P999" t="s">
        <v>58</v>
      </c>
      <c r="R999" s="42">
        <v>41344</v>
      </c>
      <c r="V999" t="s">
        <v>60</v>
      </c>
      <c r="AF999" t="s">
        <v>65</v>
      </c>
      <c r="AK999">
        <v>8413919080</v>
      </c>
    </row>
    <row r="1000" spans="1:37">
      <c r="A1000" t="s">
        <v>54</v>
      </c>
      <c r="B1000" t="s">
        <v>2521</v>
      </c>
      <c r="C1000" t="s">
        <v>2521</v>
      </c>
      <c r="D1000" t="s">
        <v>55</v>
      </c>
      <c r="E1000" t="s">
        <v>2522</v>
      </c>
      <c r="F1000" s="1">
        <v>16.420000000000002</v>
      </c>
      <c r="H1000" s="1">
        <v>14.28</v>
      </c>
      <c r="K1000" t="s">
        <v>57</v>
      </c>
      <c r="L1000">
        <v>1.63</v>
      </c>
      <c r="P1000" t="s">
        <v>58</v>
      </c>
      <c r="R1000" s="42">
        <v>41344</v>
      </c>
      <c r="V1000" t="s">
        <v>60</v>
      </c>
      <c r="AF1000" t="s">
        <v>65</v>
      </c>
      <c r="AK1000">
        <v>8413919080</v>
      </c>
    </row>
    <row r="1001" spans="1:37">
      <c r="A1001" t="s">
        <v>54</v>
      </c>
      <c r="B1001" t="s">
        <v>2523</v>
      </c>
      <c r="C1001" t="s">
        <v>2523</v>
      </c>
      <c r="D1001" t="s">
        <v>64</v>
      </c>
      <c r="E1001" t="s">
        <v>2524</v>
      </c>
      <c r="F1001" s="1">
        <v>15.53</v>
      </c>
      <c r="H1001" s="1">
        <v>13.5</v>
      </c>
      <c r="K1001" t="s">
        <v>57</v>
      </c>
      <c r="L1001">
        <v>0.28999999999999998</v>
      </c>
      <c r="P1001" t="s">
        <v>58</v>
      </c>
      <c r="R1001" s="42">
        <v>41358</v>
      </c>
      <c r="V1001" t="s">
        <v>60</v>
      </c>
      <c r="AF1001" t="s">
        <v>65</v>
      </c>
      <c r="AK1001">
        <v>8413919080</v>
      </c>
    </row>
    <row r="1002" spans="1:37">
      <c r="A1002" t="s">
        <v>54</v>
      </c>
      <c r="B1002" t="s">
        <v>2525</v>
      </c>
      <c r="C1002" t="s">
        <v>2525</v>
      </c>
      <c r="D1002" t="s">
        <v>64</v>
      </c>
      <c r="E1002" t="s">
        <v>2526</v>
      </c>
      <c r="F1002" s="1">
        <v>21.46</v>
      </c>
      <c r="H1002" s="1">
        <v>18.66</v>
      </c>
      <c r="K1002" t="s">
        <v>57</v>
      </c>
      <c r="L1002">
        <v>0.88</v>
      </c>
      <c r="P1002" t="s">
        <v>58</v>
      </c>
      <c r="R1002" s="42">
        <v>41358</v>
      </c>
      <c r="V1002" t="s">
        <v>60</v>
      </c>
      <c r="AF1002" t="s">
        <v>65</v>
      </c>
      <c r="AK1002">
        <v>8413919080</v>
      </c>
    </row>
    <row r="1003" spans="1:37">
      <c r="A1003" t="s">
        <v>54</v>
      </c>
      <c r="B1003" t="s">
        <v>2527</v>
      </c>
      <c r="C1003" t="s">
        <v>2527</v>
      </c>
      <c r="D1003" t="s">
        <v>64</v>
      </c>
      <c r="E1003" t="s">
        <v>2528</v>
      </c>
      <c r="F1003" s="1">
        <v>9.8000000000000007</v>
      </c>
      <c r="H1003" s="1">
        <f t="shared" ref="H1003:H1011" si="37">ROUND(F1003/1.15,2)</f>
        <v>8.52</v>
      </c>
      <c r="K1003" t="s">
        <v>57</v>
      </c>
      <c r="L1003">
        <v>0.26</v>
      </c>
      <c r="P1003" t="s">
        <v>58</v>
      </c>
      <c r="R1003" s="42">
        <v>42879</v>
      </c>
      <c r="V1003" t="s">
        <v>60</v>
      </c>
      <c r="AF1003" t="s">
        <v>65</v>
      </c>
      <c r="AK1003">
        <v>8413919080</v>
      </c>
    </row>
    <row r="1004" spans="1:37">
      <c r="A1004" t="s">
        <v>54</v>
      </c>
      <c r="B1004" t="s">
        <v>2529</v>
      </c>
      <c r="C1004" t="s">
        <v>2529</v>
      </c>
      <c r="D1004" t="s">
        <v>64</v>
      </c>
      <c r="E1004" t="s">
        <v>2530</v>
      </c>
      <c r="F1004" s="1">
        <v>9.8000000000000007</v>
      </c>
      <c r="H1004" s="1">
        <f t="shared" si="37"/>
        <v>8.52</v>
      </c>
      <c r="K1004" t="s">
        <v>57</v>
      </c>
      <c r="L1004">
        <v>0.25</v>
      </c>
      <c r="P1004" t="s">
        <v>58</v>
      </c>
      <c r="R1004" s="42">
        <v>42879</v>
      </c>
      <c r="V1004" t="s">
        <v>60</v>
      </c>
      <c r="AF1004" t="s">
        <v>65</v>
      </c>
      <c r="AK1004">
        <v>8413919080</v>
      </c>
    </row>
    <row r="1005" spans="1:37">
      <c r="A1005" t="s">
        <v>54</v>
      </c>
      <c r="B1005" t="s">
        <v>2531</v>
      </c>
      <c r="C1005" t="s">
        <v>2531</v>
      </c>
      <c r="D1005" t="s">
        <v>64</v>
      </c>
      <c r="E1005" t="s">
        <v>2532</v>
      </c>
      <c r="F1005" s="1">
        <v>9.8000000000000007</v>
      </c>
      <c r="H1005" s="1">
        <f t="shared" si="37"/>
        <v>8.52</v>
      </c>
      <c r="K1005" t="s">
        <v>57</v>
      </c>
      <c r="L1005">
        <v>0.25</v>
      </c>
      <c r="P1005" t="s">
        <v>58</v>
      </c>
      <c r="R1005" s="42">
        <v>42104</v>
      </c>
      <c r="V1005" t="s">
        <v>60</v>
      </c>
      <c r="AF1005" t="s">
        <v>65</v>
      </c>
      <c r="AK1005">
        <v>8413919080</v>
      </c>
    </row>
    <row r="1006" spans="1:37">
      <c r="A1006" t="s">
        <v>54</v>
      </c>
      <c r="B1006" t="s">
        <v>2533</v>
      </c>
      <c r="C1006" t="s">
        <v>2533</v>
      </c>
      <c r="D1006" t="s">
        <v>69</v>
      </c>
      <c r="E1006" t="s">
        <v>2534</v>
      </c>
      <c r="F1006" s="1">
        <v>9.8000000000000007</v>
      </c>
      <c r="H1006" s="1">
        <f t="shared" si="37"/>
        <v>8.52</v>
      </c>
      <c r="K1006" t="s">
        <v>57</v>
      </c>
      <c r="L1006">
        <v>1.18</v>
      </c>
      <c r="P1006" t="s">
        <v>58</v>
      </c>
      <c r="R1006" s="42">
        <v>42879</v>
      </c>
      <c r="V1006" t="s">
        <v>60</v>
      </c>
      <c r="AF1006" t="s">
        <v>65</v>
      </c>
      <c r="AK1006">
        <v>8413919080</v>
      </c>
    </row>
    <row r="1007" spans="1:37">
      <c r="A1007" t="s">
        <v>54</v>
      </c>
      <c r="B1007" t="s">
        <v>2535</v>
      </c>
      <c r="C1007" t="s">
        <v>2535</v>
      </c>
      <c r="D1007" t="s">
        <v>64</v>
      </c>
      <c r="E1007" t="s">
        <v>2536</v>
      </c>
      <c r="F1007" s="1">
        <v>9.8000000000000007</v>
      </c>
      <c r="H1007" s="1">
        <f t="shared" si="37"/>
        <v>8.52</v>
      </c>
      <c r="K1007" t="s">
        <v>57</v>
      </c>
      <c r="L1007">
        <v>1.18</v>
      </c>
      <c r="P1007" t="s">
        <v>58</v>
      </c>
      <c r="R1007" s="42">
        <v>42104</v>
      </c>
      <c r="V1007" t="s">
        <v>60</v>
      </c>
      <c r="AF1007" t="s">
        <v>65</v>
      </c>
      <c r="AK1007">
        <v>8413919080</v>
      </c>
    </row>
    <row r="1008" spans="1:37">
      <c r="A1008" t="s">
        <v>54</v>
      </c>
      <c r="B1008" t="s">
        <v>2537</v>
      </c>
      <c r="C1008" t="s">
        <v>2537</v>
      </c>
      <c r="D1008" t="s">
        <v>69</v>
      </c>
      <c r="E1008" t="s">
        <v>2538</v>
      </c>
      <c r="F1008" s="1">
        <v>9.8000000000000007</v>
      </c>
      <c r="H1008" s="1">
        <f t="shared" si="37"/>
        <v>8.52</v>
      </c>
      <c r="K1008" t="s">
        <v>57</v>
      </c>
      <c r="L1008">
        <v>1.1599999999999999</v>
      </c>
      <c r="P1008" t="s">
        <v>58</v>
      </c>
      <c r="R1008" s="42">
        <v>42879</v>
      </c>
      <c r="V1008" t="s">
        <v>60</v>
      </c>
      <c r="AF1008" t="s">
        <v>65</v>
      </c>
      <c r="AK1008">
        <v>8413919080</v>
      </c>
    </row>
    <row r="1009" spans="1:44">
      <c r="A1009" t="s">
        <v>54</v>
      </c>
      <c r="B1009" t="s">
        <v>2539</v>
      </c>
      <c r="C1009" t="s">
        <v>2539</v>
      </c>
      <c r="D1009" t="s">
        <v>64</v>
      </c>
      <c r="E1009" t="s">
        <v>2540</v>
      </c>
      <c r="F1009" s="1">
        <v>9.8000000000000007</v>
      </c>
      <c r="H1009" s="1">
        <f t="shared" si="37"/>
        <v>8.52</v>
      </c>
      <c r="K1009" t="s">
        <v>57</v>
      </c>
      <c r="L1009">
        <v>0.42</v>
      </c>
      <c r="P1009" t="s">
        <v>58</v>
      </c>
      <c r="R1009" s="42">
        <v>42879</v>
      </c>
      <c r="V1009" t="s">
        <v>60</v>
      </c>
      <c r="AF1009" t="s">
        <v>65</v>
      </c>
      <c r="AK1009">
        <v>8413919080</v>
      </c>
    </row>
    <row r="1010" spans="1:44">
      <c r="A1010" t="s">
        <v>54</v>
      </c>
      <c r="B1010" t="s">
        <v>2541</v>
      </c>
      <c r="C1010" t="s">
        <v>2541</v>
      </c>
      <c r="D1010" t="s">
        <v>121</v>
      </c>
      <c r="E1010" t="s">
        <v>2542</v>
      </c>
      <c r="F1010" s="1">
        <v>908.21</v>
      </c>
      <c r="H1010" s="1">
        <v>789.75</v>
      </c>
      <c r="K1010" t="s">
        <v>490</v>
      </c>
      <c r="L1010">
        <v>38.5</v>
      </c>
      <c r="P1010" t="s">
        <v>58</v>
      </c>
      <c r="R1010" s="42">
        <v>42879</v>
      </c>
      <c r="V1010" t="s">
        <v>60</v>
      </c>
      <c r="AF1010" t="s">
        <v>65</v>
      </c>
      <c r="AK1010">
        <v>8413919080</v>
      </c>
    </row>
    <row r="1011" spans="1:44">
      <c r="A1011" t="s">
        <v>54</v>
      </c>
      <c r="B1011" t="s">
        <v>2543</v>
      </c>
      <c r="C1011" t="s">
        <v>2543</v>
      </c>
      <c r="D1011" t="s">
        <v>2544</v>
      </c>
      <c r="E1011" t="s">
        <v>2545</v>
      </c>
      <c r="F1011" s="1">
        <v>9.8000000000000007</v>
      </c>
      <c r="H1011" s="1">
        <f t="shared" si="37"/>
        <v>8.52</v>
      </c>
      <c r="K1011" t="s">
        <v>57</v>
      </c>
      <c r="L1011">
        <v>1.67</v>
      </c>
      <c r="P1011" t="s">
        <v>58</v>
      </c>
      <c r="R1011" s="42">
        <v>41386</v>
      </c>
      <c r="V1011" t="s">
        <v>60</v>
      </c>
      <c r="AF1011" t="s">
        <v>65</v>
      </c>
      <c r="AK1011">
        <v>8413919080</v>
      </c>
    </row>
    <row r="1012" spans="1:44">
      <c r="A1012" t="s">
        <v>54</v>
      </c>
      <c r="B1012" t="s">
        <v>2546</v>
      </c>
      <c r="C1012" t="s">
        <v>2546</v>
      </c>
      <c r="D1012" t="s">
        <v>64</v>
      </c>
      <c r="E1012" t="s">
        <v>2547</v>
      </c>
      <c r="F1012" s="1">
        <v>5.44</v>
      </c>
      <c r="H1012" s="1">
        <v>4.7300000000000004</v>
      </c>
      <c r="K1012" t="s">
        <v>57</v>
      </c>
      <c r="L1012">
        <v>0.28000000000000003</v>
      </c>
      <c r="P1012" t="s">
        <v>58</v>
      </c>
      <c r="R1012" s="42">
        <v>42879</v>
      </c>
      <c r="V1012" t="s">
        <v>60</v>
      </c>
      <c r="AF1012" t="s">
        <v>65</v>
      </c>
      <c r="AK1012">
        <v>8413919080</v>
      </c>
    </row>
    <row r="1013" spans="1:44">
      <c r="A1013" t="s">
        <v>54</v>
      </c>
      <c r="B1013" t="s">
        <v>2548</v>
      </c>
      <c r="C1013" t="s">
        <v>2548</v>
      </c>
      <c r="D1013" t="s">
        <v>64</v>
      </c>
      <c r="E1013" t="s">
        <v>2549</v>
      </c>
      <c r="F1013" s="1">
        <v>5.44</v>
      </c>
      <c r="H1013" s="1">
        <v>4.7300000000000004</v>
      </c>
      <c r="K1013" t="s">
        <v>57</v>
      </c>
      <c r="L1013">
        <v>0.27500000000000002</v>
      </c>
      <c r="P1013" t="s">
        <v>58</v>
      </c>
      <c r="R1013" s="42">
        <v>42879</v>
      </c>
      <c r="V1013" t="s">
        <v>60</v>
      </c>
      <c r="AF1013" t="s">
        <v>65</v>
      </c>
      <c r="AK1013">
        <v>8413919080</v>
      </c>
    </row>
    <row r="1014" spans="1:44">
      <c r="A1014" t="s">
        <v>54</v>
      </c>
      <c r="B1014">
        <v>51283</v>
      </c>
      <c r="C1014">
        <v>51283</v>
      </c>
      <c r="D1014" t="s">
        <v>80</v>
      </c>
      <c r="E1014" t="s">
        <v>2550</v>
      </c>
      <c r="F1014" s="1">
        <v>24.48</v>
      </c>
      <c r="H1014" s="1">
        <v>21.29</v>
      </c>
      <c r="K1014" t="s">
        <v>57</v>
      </c>
      <c r="L1014">
        <v>2.19</v>
      </c>
      <c r="N1014">
        <f>IF(L1014&lt;0,ROUND(G1014+3.46*ABS(L1014),2),F1014)</f>
        <v>24.48</v>
      </c>
      <c r="O1014">
        <f>IF(L1014&lt;0,ROUND(I1014+3.46*ABS(L1014),2),H1014)</f>
        <v>21.29</v>
      </c>
      <c r="P1014" t="s">
        <v>58</v>
      </c>
      <c r="Q1014">
        <v>3</v>
      </c>
      <c r="R1014" s="42">
        <v>41612</v>
      </c>
      <c r="U1014" t="s">
        <v>2551</v>
      </c>
      <c r="V1014" t="s">
        <v>60</v>
      </c>
      <c r="AF1014" t="s">
        <v>65</v>
      </c>
      <c r="AK1014">
        <v>8483903000</v>
      </c>
      <c r="AM1014">
        <v>1.95</v>
      </c>
      <c r="AN1014">
        <v>2.42</v>
      </c>
      <c r="AO1014">
        <v>1.98</v>
      </c>
      <c r="AP1014">
        <v>39814</v>
      </c>
      <c r="AQ1014">
        <v>2.5299999999999998</v>
      </c>
      <c r="AR1014">
        <v>2.1322000000000001</v>
      </c>
    </row>
    <row r="1015" spans="1:44">
      <c r="A1015" t="s">
        <v>54</v>
      </c>
      <c r="B1015" t="s">
        <v>2552</v>
      </c>
      <c r="C1015" t="s">
        <v>2552</v>
      </c>
      <c r="D1015" t="s">
        <v>64</v>
      </c>
      <c r="E1015" t="s">
        <v>2553</v>
      </c>
      <c r="F1015" s="1">
        <v>9.8000000000000007</v>
      </c>
      <c r="H1015" s="1">
        <f t="shared" ref="H1015:H1054" si="38">ROUND(F1015/1.15,2)</f>
        <v>8.52</v>
      </c>
      <c r="K1015" t="s">
        <v>57</v>
      </c>
      <c r="L1015">
        <v>1</v>
      </c>
      <c r="P1015" t="s">
        <v>58</v>
      </c>
      <c r="R1015" s="42">
        <v>42879</v>
      </c>
      <c r="V1015" t="s">
        <v>60</v>
      </c>
      <c r="AF1015" t="s">
        <v>65</v>
      </c>
    </row>
    <row r="1016" spans="1:44">
      <c r="A1016" t="s">
        <v>54</v>
      </c>
      <c r="B1016" t="s">
        <v>2554</v>
      </c>
      <c r="C1016" t="s">
        <v>2554</v>
      </c>
      <c r="D1016" t="s">
        <v>64</v>
      </c>
      <c r="E1016" t="s">
        <v>2555</v>
      </c>
      <c r="F1016" s="1">
        <v>9.8000000000000007</v>
      </c>
      <c r="H1016" s="1">
        <f t="shared" si="38"/>
        <v>8.52</v>
      </c>
      <c r="K1016" t="s">
        <v>57</v>
      </c>
      <c r="L1016">
        <v>4.72</v>
      </c>
      <c r="P1016" t="s">
        <v>58</v>
      </c>
      <c r="R1016" s="42">
        <v>42879</v>
      </c>
      <c r="V1016" t="s">
        <v>60</v>
      </c>
      <c r="AF1016" t="s">
        <v>65</v>
      </c>
    </row>
    <row r="1017" spans="1:44">
      <c r="A1017" t="s">
        <v>54</v>
      </c>
      <c r="B1017" t="s">
        <v>2556</v>
      </c>
      <c r="C1017" t="s">
        <v>2556</v>
      </c>
      <c r="D1017" t="s">
        <v>64</v>
      </c>
      <c r="E1017" t="s">
        <v>2557</v>
      </c>
      <c r="F1017" s="1">
        <v>9.8000000000000007</v>
      </c>
      <c r="H1017" s="1">
        <f t="shared" si="38"/>
        <v>8.52</v>
      </c>
      <c r="K1017" t="s">
        <v>57</v>
      </c>
      <c r="L1017">
        <v>2.83</v>
      </c>
      <c r="P1017" t="s">
        <v>58</v>
      </c>
      <c r="R1017" s="42">
        <v>41418</v>
      </c>
      <c r="V1017" t="s">
        <v>60</v>
      </c>
      <c r="AF1017" t="s">
        <v>65</v>
      </c>
    </row>
    <row r="1018" spans="1:44">
      <c r="A1018" t="s">
        <v>54</v>
      </c>
      <c r="B1018" t="s">
        <v>2558</v>
      </c>
      <c r="C1018" t="s">
        <v>2558</v>
      </c>
      <c r="D1018" t="s">
        <v>64</v>
      </c>
      <c r="E1018" t="s">
        <v>2559</v>
      </c>
      <c r="F1018" s="1">
        <v>9.8000000000000007</v>
      </c>
      <c r="H1018" s="1">
        <f t="shared" si="38"/>
        <v>8.52</v>
      </c>
      <c r="K1018" t="s">
        <v>57</v>
      </c>
      <c r="L1018">
        <v>1.66</v>
      </c>
      <c r="P1018" t="s">
        <v>58</v>
      </c>
      <c r="R1018" s="42">
        <v>41418</v>
      </c>
      <c r="V1018" t="s">
        <v>60</v>
      </c>
      <c r="AF1018" t="s">
        <v>65</v>
      </c>
    </row>
    <row r="1019" spans="1:44">
      <c r="A1019" t="s">
        <v>54</v>
      </c>
      <c r="B1019" t="s">
        <v>2560</v>
      </c>
      <c r="C1019" t="s">
        <v>2560</v>
      </c>
      <c r="D1019" t="s">
        <v>64</v>
      </c>
      <c r="E1019" t="s">
        <v>2561</v>
      </c>
      <c r="F1019" s="1">
        <v>9.8000000000000007</v>
      </c>
      <c r="H1019" s="1">
        <f t="shared" si="38"/>
        <v>8.52</v>
      </c>
      <c r="K1019" t="s">
        <v>57</v>
      </c>
      <c r="L1019">
        <v>1.02</v>
      </c>
      <c r="P1019" t="s">
        <v>58</v>
      </c>
      <c r="R1019" s="42">
        <v>41418</v>
      </c>
      <c r="V1019" t="s">
        <v>60</v>
      </c>
      <c r="AF1019" t="s">
        <v>65</v>
      </c>
    </row>
    <row r="1020" spans="1:44">
      <c r="A1020" t="s">
        <v>54</v>
      </c>
      <c r="B1020" t="s">
        <v>2562</v>
      </c>
      <c r="C1020" t="s">
        <v>2562</v>
      </c>
      <c r="D1020" t="s">
        <v>121</v>
      </c>
      <c r="E1020" t="s">
        <v>2563</v>
      </c>
      <c r="F1020" s="1">
        <v>9.8000000000000007</v>
      </c>
      <c r="H1020" s="1">
        <f t="shared" si="38"/>
        <v>8.52</v>
      </c>
      <c r="K1020" t="s">
        <v>1026</v>
      </c>
      <c r="L1020">
        <v>1.1499999999999999</v>
      </c>
      <c r="P1020" t="s">
        <v>58</v>
      </c>
      <c r="R1020" s="42">
        <v>41430</v>
      </c>
      <c r="V1020" t="s">
        <v>60</v>
      </c>
      <c r="AF1020" t="s">
        <v>65</v>
      </c>
    </row>
    <row r="1021" spans="1:44">
      <c r="A1021" t="s">
        <v>54</v>
      </c>
      <c r="B1021" t="s">
        <v>2564</v>
      </c>
      <c r="C1021" t="s">
        <v>2564</v>
      </c>
      <c r="D1021" t="s">
        <v>64</v>
      </c>
      <c r="E1021" t="s">
        <v>2565</v>
      </c>
      <c r="F1021" s="1">
        <v>9.8000000000000007</v>
      </c>
      <c r="H1021" s="1">
        <f t="shared" si="38"/>
        <v>8.52</v>
      </c>
      <c r="K1021" t="s">
        <v>1026</v>
      </c>
      <c r="L1021">
        <v>1.35</v>
      </c>
      <c r="P1021" t="s">
        <v>58</v>
      </c>
      <c r="R1021" s="42">
        <v>41430</v>
      </c>
      <c r="V1021" t="s">
        <v>60</v>
      </c>
      <c r="AF1021" t="s">
        <v>65</v>
      </c>
    </row>
    <row r="1022" spans="1:44">
      <c r="A1022" t="s">
        <v>54</v>
      </c>
      <c r="B1022" t="s">
        <v>2566</v>
      </c>
      <c r="C1022" t="s">
        <v>2566</v>
      </c>
      <c r="D1022" t="s">
        <v>121</v>
      </c>
      <c r="E1022" t="s">
        <v>2567</v>
      </c>
      <c r="F1022" s="1">
        <v>9.8000000000000007</v>
      </c>
      <c r="H1022" s="1">
        <f t="shared" si="38"/>
        <v>8.52</v>
      </c>
      <c r="K1022" t="s">
        <v>1026</v>
      </c>
      <c r="L1022">
        <v>1.62</v>
      </c>
      <c r="P1022" t="s">
        <v>58</v>
      </c>
      <c r="R1022" s="42">
        <v>41430</v>
      </c>
      <c r="V1022" t="s">
        <v>60</v>
      </c>
      <c r="AF1022" t="s">
        <v>65</v>
      </c>
    </row>
    <row r="1023" spans="1:44">
      <c r="A1023" t="s">
        <v>54</v>
      </c>
      <c r="B1023" t="s">
        <v>2568</v>
      </c>
      <c r="C1023" t="s">
        <v>2568</v>
      </c>
      <c r="D1023" t="s">
        <v>64</v>
      </c>
      <c r="E1023" t="s">
        <v>2569</v>
      </c>
      <c r="F1023" s="1">
        <v>9.8000000000000007</v>
      </c>
      <c r="H1023" s="1">
        <f t="shared" si="38"/>
        <v>8.52</v>
      </c>
      <c r="K1023" t="s">
        <v>658</v>
      </c>
      <c r="L1023">
        <v>4.8499999999999996</v>
      </c>
      <c r="P1023" t="s">
        <v>58</v>
      </c>
      <c r="R1023" s="42">
        <v>41423</v>
      </c>
      <c r="V1023" t="s">
        <v>186</v>
      </c>
      <c r="AF1023" t="s">
        <v>65</v>
      </c>
    </row>
    <row r="1024" spans="1:44">
      <c r="A1024" t="s">
        <v>54</v>
      </c>
      <c r="B1024" t="s">
        <v>2570</v>
      </c>
      <c r="C1024" t="s">
        <v>2570</v>
      </c>
      <c r="D1024" t="s">
        <v>64</v>
      </c>
      <c r="E1024" t="s">
        <v>1576</v>
      </c>
      <c r="F1024" s="1">
        <v>9.8000000000000007</v>
      </c>
      <c r="H1024" s="1">
        <f t="shared" si="38"/>
        <v>8.52</v>
      </c>
      <c r="K1024" t="s">
        <v>57</v>
      </c>
      <c r="L1024">
        <v>2.93</v>
      </c>
      <c r="P1024" t="s">
        <v>58</v>
      </c>
      <c r="R1024" s="42">
        <v>41424</v>
      </c>
      <c r="V1024" t="s">
        <v>60</v>
      </c>
      <c r="AF1024" t="s">
        <v>65</v>
      </c>
    </row>
    <row r="1025" spans="1:37">
      <c r="A1025" t="s">
        <v>54</v>
      </c>
      <c r="B1025" t="s">
        <v>2571</v>
      </c>
      <c r="C1025" t="s">
        <v>2571</v>
      </c>
      <c r="D1025" t="s">
        <v>64</v>
      </c>
      <c r="E1025" t="s">
        <v>2572</v>
      </c>
      <c r="F1025" s="1">
        <v>9.8000000000000007</v>
      </c>
      <c r="H1025" s="1">
        <f t="shared" si="38"/>
        <v>8.52</v>
      </c>
      <c r="K1025" t="s">
        <v>57</v>
      </c>
      <c r="L1025">
        <v>1.02</v>
      </c>
      <c r="P1025" t="s">
        <v>58</v>
      </c>
      <c r="R1025" s="42">
        <v>41424</v>
      </c>
      <c r="V1025" t="s">
        <v>60</v>
      </c>
      <c r="AF1025" t="s">
        <v>65</v>
      </c>
    </row>
    <row r="1026" spans="1:37">
      <c r="A1026" t="s">
        <v>54</v>
      </c>
      <c r="B1026" t="s">
        <v>2573</v>
      </c>
      <c r="C1026" t="s">
        <v>2573</v>
      </c>
      <c r="D1026" t="s">
        <v>121</v>
      </c>
      <c r="E1026" t="s">
        <v>2574</v>
      </c>
      <c r="F1026" s="1">
        <v>9.8000000000000007</v>
      </c>
      <c r="H1026" s="1">
        <f t="shared" si="38"/>
        <v>8.52</v>
      </c>
      <c r="K1026" t="s">
        <v>490</v>
      </c>
      <c r="L1026">
        <v>29</v>
      </c>
      <c r="P1026" t="s">
        <v>58</v>
      </c>
      <c r="R1026" s="42">
        <v>41443</v>
      </c>
      <c r="V1026" t="s">
        <v>60</v>
      </c>
      <c r="AF1026" t="s">
        <v>65</v>
      </c>
    </row>
    <row r="1027" spans="1:37">
      <c r="A1027" t="s">
        <v>54</v>
      </c>
      <c r="B1027" t="s">
        <v>2575</v>
      </c>
      <c r="C1027" t="s">
        <v>2575</v>
      </c>
      <c r="D1027" t="s">
        <v>64</v>
      </c>
      <c r="E1027" t="s">
        <v>335</v>
      </c>
      <c r="F1027" s="1">
        <v>9.8000000000000007</v>
      </c>
      <c r="H1027" s="1">
        <f t="shared" si="38"/>
        <v>8.52</v>
      </c>
      <c r="K1027" t="s">
        <v>276</v>
      </c>
      <c r="L1027">
        <v>1.71</v>
      </c>
      <c r="P1027" t="s">
        <v>58</v>
      </c>
      <c r="V1027" t="s">
        <v>60</v>
      </c>
      <c r="AF1027" t="s">
        <v>65</v>
      </c>
    </row>
    <row r="1028" spans="1:37">
      <c r="A1028" t="s">
        <v>54</v>
      </c>
      <c r="B1028" t="s">
        <v>2576</v>
      </c>
      <c r="C1028" t="s">
        <v>2576</v>
      </c>
      <c r="E1028" t="s">
        <v>2577</v>
      </c>
      <c r="F1028" s="1">
        <v>9.8000000000000007</v>
      </c>
      <c r="H1028" s="1">
        <f t="shared" si="38"/>
        <v>8.52</v>
      </c>
      <c r="K1028" t="s">
        <v>57</v>
      </c>
      <c r="L1028">
        <v>0.54</v>
      </c>
      <c r="P1028" t="s">
        <v>58</v>
      </c>
      <c r="R1028" s="42">
        <v>42104</v>
      </c>
      <c r="V1028" t="s">
        <v>60</v>
      </c>
      <c r="AF1028" t="s">
        <v>81</v>
      </c>
    </row>
    <row r="1029" spans="1:37">
      <c r="A1029" t="s">
        <v>54</v>
      </c>
      <c r="B1029" t="s">
        <v>2578</v>
      </c>
      <c r="C1029" t="s">
        <v>2578</v>
      </c>
      <c r="E1029" t="s">
        <v>2579</v>
      </c>
      <c r="F1029" s="1">
        <v>9.8000000000000007</v>
      </c>
      <c r="H1029" s="1">
        <f t="shared" si="38"/>
        <v>8.52</v>
      </c>
      <c r="K1029" t="s">
        <v>57</v>
      </c>
      <c r="L1029">
        <v>0.22</v>
      </c>
      <c r="P1029" t="s">
        <v>58</v>
      </c>
      <c r="R1029" s="42">
        <v>42104</v>
      </c>
      <c r="V1029" t="s">
        <v>60</v>
      </c>
      <c r="AF1029" t="s">
        <v>81</v>
      </c>
    </row>
    <row r="1030" spans="1:37">
      <c r="A1030" t="s">
        <v>54</v>
      </c>
      <c r="B1030" t="s">
        <v>2580</v>
      </c>
      <c r="C1030" t="s">
        <v>2580</v>
      </c>
      <c r="E1030" t="s">
        <v>2581</v>
      </c>
      <c r="F1030" s="1">
        <v>9.8000000000000007</v>
      </c>
      <c r="H1030" s="1">
        <f t="shared" si="38"/>
        <v>8.52</v>
      </c>
      <c r="K1030" t="s">
        <v>57</v>
      </c>
      <c r="L1030">
        <v>0.22</v>
      </c>
      <c r="P1030" t="s">
        <v>58</v>
      </c>
      <c r="V1030" t="s">
        <v>60</v>
      </c>
      <c r="AF1030" t="s">
        <v>81</v>
      </c>
    </row>
    <row r="1031" spans="1:37">
      <c r="A1031" t="s">
        <v>54</v>
      </c>
      <c r="B1031" t="s">
        <v>2582</v>
      </c>
      <c r="C1031" t="s">
        <v>2582</v>
      </c>
      <c r="E1031" t="s">
        <v>2583</v>
      </c>
      <c r="F1031" s="1">
        <v>9.8000000000000007</v>
      </c>
      <c r="H1031" s="1">
        <f t="shared" si="38"/>
        <v>8.52</v>
      </c>
      <c r="K1031" t="s">
        <v>57</v>
      </c>
      <c r="L1031">
        <v>0.48</v>
      </c>
      <c r="P1031" t="s">
        <v>58</v>
      </c>
      <c r="R1031" s="42">
        <v>41457</v>
      </c>
      <c r="V1031" t="s">
        <v>60</v>
      </c>
      <c r="AF1031" t="s">
        <v>65</v>
      </c>
    </row>
    <row r="1032" spans="1:37">
      <c r="A1032" t="s">
        <v>54</v>
      </c>
      <c r="B1032" t="s">
        <v>2584</v>
      </c>
      <c r="C1032" t="s">
        <v>2584</v>
      </c>
      <c r="D1032" t="s">
        <v>55</v>
      </c>
      <c r="E1032" t="s">
        <v>2585</v>
      </c>
      <c r="F1032" s="1">
        <v>9.8000000000000007</v>
      </c>
      <c r="H1032" s="1">
        <f t="shared" si="38"/>
        <v>8.52</v>
      </c>
      <c r="K1032" t="s">
        <v>57</v>
      </c>
      <c r="L1032">
        <v>3.2</v>
      </c>
      <c r="P1032" t="s">
        <v>58</v>
      </c>
      <c r="R1032" s="42">
        <v>41458</v>
      </c>
      <c r="V1032" t="s">
        <v>60</v>
      </c>
      <c r="AF1032" t="s">
        <v>65</v>
      </c>
    </row>
    <row r="1033" spans="1:37">
      <c r="A1033" t="s">
        <v>54</v>
      </c>
      <c r="B1033" t="s">
        <v>2586</v>
      </c>
      <c r="C1033" t="s">
        <v>2586</v>
      </c>
      <c r="D1033" t="s">
        <v>80</v>
      </c>
      <c r="E1033" t="s">
        <v>2587</v>
      </c>
      <c r="F1033" s="1">
        <v>9.8000000000000007</v>
      </c>
      <c r="H1033" s="1">
        <f t="shared" si="38"/>
        <v>8.52</v>
      </c>
      <c r="K1033" t="s">
        <v>490</v>
      </c>
      <c r="L1033">
        <v>7.26</v>
      </c>
      <c r="P1033" t="s">
        <v>58</v>
      </c>
      <c r="R1033" s="42">
        <v>42879</v>
      </c>
      <c r="V1033" t="s">
        <v>60</v>
      </c>
      <c r="AF1033" t="s">
        <v>65</v>
      </c>
    </row>
    <row r="1034" spans="1:37">
      <c r="A1034" t="s">
        <v>54</v>
      </c>
      <c r="B1034" t="s">
        <v>2588</v>
      </c>
      <c r="C1034" t="s">
        <v>2588</v>
      </c>
      <c r="D1034" t="s">
        <v>64</v>
      </c>
      <c r="E1034" t="s">
        <v>2589</v>
      </c>
      <c r="F1034" s="1">
        <v>9.8000000000000007</v>
      </c>
      <c r="H1034" s="1">
        <f t="shared" si="38"/>
        <v>8.52</v>
      </c>
      <c r="K1034" t="s">
        <v>179</v>
      </c>
      <c r="L1034">
        <v>5.64</v>
      </c>
      <c r="P1034" t="s">
        <v>58</v>
      </c>
      <c r="R1034" s="42">
        <v>42879</v>
      </c>
      <c r="V1034" t="s">
        <v>186</v>
      </c>
      <c r="AF1034" t="s">
        <v>65</v>
      </c>
      <c r="AK1034">
        <v>8413919080</v>
      </c>
    </row>
    <row r="1035" spans="1:37">
      <c r="A1035" t="s">
        <v>54</v>
      </c>
      <c r="B1035" t="s">
        <v>2590</v>
      </c>
      <c r="C1035" t="s">
        <v>2590</v>
      </c>
      <c r="D1035" t="s">
        <v>64</v>
      </c>
      <c r="E1035" t="s">
        <v>2591</v>
      </c>
      <c r="F1035" s="1">
        <v>9.8000000000000007</v>
      </c>
      <c r="H1035" s="1">
        <f t="shared" si="38"/>
        <v>8.52</v>
      </c>
      <c r="K1035" t="s">
        <v>276</v>
      </c>
      <c r="L1035">
        <v>3.5</v>
      </c>
      <c r="P1035" t="s">
        <v>58</v>
      </c>
      <c r="R1035" s="42">
        <v>41480</v>
      </c>
      <c r="V1035" t="s">
        <v>60</v>
      </c>
      <c r="AF1035" t="s">
        <v>65</v>
      </c>
    </row>
    <row r="1036" spans="1:37">
      <c r="A1036" t="s">
        <v>54</v>
      </c>
      <c r="B1036" t="s">
        <v>2592</v>
      </c>
      <c r="C1036" t="s">
        <v>2592</v>
      </c>
      <c r="D1036" t="s">
        <v>69</v>
      </c>
      <c r="E1036" t="s">
        <v>2593</v>
      </c>
      <c r="F1036" s="1">
        <v>9.8000000000000007</v>
      </c>
      <c r="H1036" s="1">
        <f t="shared" si="38"/>
        <v>8.52</v>
      </c>
      <c r="K1036" t="s">
        <v>57</v>
      </c>
      <c r="L1036">
        <v>0.78</v>
      </c>
      <c r="P1036" t="s">
        <v>58</v>
      </c>
      <c r="R1036" s="42">
        <v>42879</v>
      </c>
      <c r="V1036" t="s">
        <v>60</v>
      </c>
      <c r="AF1036" t="s">
        <v>65</v>
      </c>
    </row>
    <row r="1037" spans="1:37">
      <c r="A1037" t="s">
        <v>54</v>
      </c>
      <c r="B1037" t="s">
        <v>2594</v>
      </c>
      <c r="C1037" t="s">
        <v>2594</v>
      </c>
      <c r="D1037" t="s">
        <v>80</v>
      </c>
      <c r="E1037" t="s">
        <v>2595</v>
      </c>
      <c r="F1037" s="1">
        <v>9.8000000000000007</v>
      </c>
      <c r="H1037" s="1">
        <f t="shared" si="38"/>
        <v>8.52</v>
      </c>
      <c r="K1037" t="s">
        <v>57</v>
      </c>
      <c r="L1037">
        <v>0.35</v>
      </c>
      <c r="P1037" t="s">
        <v>58</v>
      </c>
      <c r="R1037" s="42">
        <v>42879</v>
      </c>
      <c r="V1037" t="s">
        <v>60</v>
      </c>
      <c r="AF1037" t="s">
        <v>65</v>
      </c>
    </row>
    <row r="1038" spans="1:37">
      <c r="A1038" t="s">
        <v>54</v>
      </c>
      <c r="B1038" t="s">
        <v>2596</v>
      </c>
      <c r="C1038" t="s">
        <v>2596</v>
      </c>
      <c r="D1038" t="s">
        <v>64</v>
      </c>
      <c r="E1038" t="s">
        <v>2597</v>
      </c>
      <c r="F1038" s="1">
        <v>9.8000000000000007</v>
      </c>
      <c r="H1038" s="1">
        <f t="shared" si="38"/>
        <v>8.52</v>
      </c>
      <c r="K1038" t="s">
        <v>57</v>
      </c>
      <c r="L1038">
        <v>0.86</v>
      </c>
      <c r="P1038" t="s">
        <v>58</v>
      </c>
      <c r="R1038" s="42">
        <v>41502</v>
      </c>
      <c r="V1038" t="s">
        <v>186</v>
      </c>
      <c r="AF1038" t="s">
        <v>65</v>
      </c>
    </row>
    <row r="1039" spans="1:37">
      <c r="A1039" t="s">
        <v>54</v>
      </c>
      <c r="B1039" t="s">
        <v>2598</v>
      </c>
      <c r="D1039" t="s">
        <v>69</v>
      </c>
      <c r="E1039" t="s">
        <v>2599</v>
      </c>
      <c r="F1039" s="1">
        <v>9.8000000000000007</v>
      </c>
      <c r="H1039" s="1">
        <f t="shared" si="38"/>
        <v>8.52</v>
      </c>
      <c r="K1039" t="s">
        <v>658</v>
      </c>
      <c r="L1039">
        <v>0.15</v>
      </c>
      <c r="P1039" t="s">
        <v>58</v>
      </c>
      <c r="R1039" s="42">
        <v>42879</v>
      </c>
      <c r="V1039" t="s">
        <v>60</v>
      </c>
      <c r="AF1039" t="s">
        <v>65</v>
      </c>
    </row>
    <row r="1040" spans="1:37">
      <c r="A1040" t="s">
        <v>54</v>
      </c>
      <c r="B1040" t="s">
        <v>2431</v>
      </c>
      <c r="D1040" t="s">
        <v>69</v>
      </c>
      <c r="E1040" t="s">
        <v>2600</v>
      </c>
      <c r="F1040" s="1">
        <v>9.8000000000000007</v>
      </c>
      <c r="H1040" s="1">
        <f t="shared" si="38"/>
        <v>8.52</v>
      </c>
      <c r="K1040" t="s">
        <v>658</v>
      </c>
      <c r="L1040">
        <v>0.18</v>
      </c>
      <c r="P1040" t="s">
        <v>58</v>
      </c>
      <c r="R1040" s="42">
        <v>41506</v>
      </c>
      <c r="V1040" t="s">
        <v>60</v>
      </c>
      <c r="AF1040" t="s">
        <v>65</v>
      </c>
    </row>
    <row r="1041" spans="1:44">
      <c r="A1041" t="s">
        <v>54</v>
      </c>
      <c r="B1041" t="s">
        <v>2601</v>
      </c>
      <c r="C1041" t="s">
        <v>2601</v>
      </c>
      <c r="D1041" t="s">
        <v>64</v>
      </c>
      <c r="E1041" t="s">
        <v>2602</v>
      </c>
      <c r="F1041" s="1">
        <v>9.8000000000000007</v>
      </c>
      <c r="H1041" s="1">
        <f t="shared" si="38"/>
        <v>8.52</v>
      </c>
      <c r="K1041" t="s">
        <v>658</v>
      </c>
      <c r="P1041" t="s">
        <v>58</v>
      </c>
      <c r="R1041" s="42">
        <v>42879</v>
      </c>
      <c r="V1041" t="s">
        <v>60</v>
      </c>
      <c r="AF1041" t="s">
        <v>65</v>
      </c>
    </row>
    <row r="1042" spans="1:44">
      <c r="A1042" t="s">
        <v>54</v>
      </c>
      <c r="B1042" t="s">
        <v>2603</v>
      </c>
      <c r="C1042" t="s">
        <v>2603</v>
      </c>
      <c r="D1042" t="s">
        <v>110</v>
      </c>
      <c r="E1042" t="s">
        <v>2604</v>
      </c>
      <c r="F1042" s="1">
        <v>9.8000000000000007</v>
      </c>
      <c r="H1042" s="1">
        <f t="shared" si="38"/>
        <v>8.52</v>
      </c>
      <c r="K1042" t="s">
        <v>57</v>
      </c>
      <c r="L1042">
        <v>0.17</v>
      </c>
      <c r="P1042" t="s">
        <v>58</v>
      </c>
      <c r="R1042" s="42">
        <v>42879</v>
      </c>
      <c r="V1042" t="s">
        <v>60</v>
      </c>
      <c r="AF1042" t="s">
        <v>81</v>
      </c>
    </row>
    <row r="1043" spans="1:44">
      <c r="A1043" t="s">
        <v>54</v>
      </c>
      <c r="B1043" t="s">
        <v>2605</v>
      </c>
      <c r="C1043" t="s">
        <v>2605</v>
      </c>
      <c r="D1043" t="s">
        <v>64</v>
      </c>
      <c r="E1043" t="s">
        <v>2606</v>
      </c>
      <c r="F1043" s="1">
        <v>9.8000000000000007</v>
      </c>
      <c r="H1043" s="1">
        <f t="shared" si="38"/>
        <v>8.52</v>
      </c>
      <c r="K1043" t="s">
        <v>684</v>
      </c>
      <c r="L1043">
        <v>0.125</v>
      </c>
      <c r="P1043" t="s">
        <v>58</v>
      </c>
      <c r="R1043" s="42">
        <v>41465</v>
      </c>
      <c r="V1043" t="s">
        <v>87</v>
      </c>
      <c r="AF1043" t="s">
        <v>65</v>
      </c>
    </row>
    <row r="1044" spans="1:44">
      <c r="A1044" t="s">
        <v>54</v>
      </c>
      <c r="B1044" t="s">
        <v>2607</v>
      </c>
      <c r="C1044" t="s">
        <v>2607</v>
      </c>
      <c r="D1044" t="s">
        <v>64</v>
      </c>
      <c r="E1044" t="s">
        <v>2608</v>
      </c>
      <c r="F1044" s="1">
        <v>9.8000000000000007</v>
      </c>
      <c r="H1044" s="1">
        <f t="shared" si="38"/>
        <v>8.52</v>
      </c>
      <c r="K1044" t="s">
        <v>276</v>
      </c>
      <c r="L1044">
        <v>0.86</v>
      </c>
      <c r="P1044" t="s">
        <v>58</v>
      </c>
      <c r="R1044" s="42">
        <v>41520</v>
      </c>
      <c r="V1044" t="s">
        <v>60</v>
      </c>
      <c r="AF1044" t="s">
        <v>65</v>
      </c>
    </row>
    <row r="1045" spans="1:44">
      <c r="A1045" t="s">
        <v>54</v>
      </c>
      <c r="B1045" t="s">
        <v>2609</v>
      </c>
      <c r="C1045" t="s">
        <v>2609</v>
      </c>
      <c r="D1045" t="s">
        <v>69</v>
      </c>
      <c r="E1045" t="s">
        <v>2610</v>
      </c>
      <c r="F1045" s="1">
        <v>9.8000000000000007</v>
      </c>
      <c r="H1045" s="1">
        <f t="shared" si="38"/>
        <v>8.52</v>
      </c>
      <c r="K1045" t="s">
        <v>57</v>
      </c>
      <c r="L1045">
        <v>1.06</v>
      </c>
      <c r="P1045" t="s">
        <v>58</v>
      </c>
      <c r="R1045" s="42">
        <v>41520</v>
      </c>
      <c r="V1045" t="s">
        <v>60</v>
      </c>
      <c r="AF1045" t="s">
        <v>65</v>
      </c>
    </row>
    <row r="1046" spans="1:44">
      <c r="A1046" t="s">
        <v>54</v>
      </c>
      <c r="B1046">
        <v>58214</v>
      </c>
      <c r="D1046" t="s">
        <v>69</v>
      </c>
      <c r="E1046" t="s">
        <v>203</v>
      </c>
      <c r="F1046" s="1">
        <v>9.8000000000000007</v>
      </c>
      <c r="H1046" s="1">
        <f t="shared" si="38"/>
        <v>8.52</v>
      </c>
      <c r="K1046" t="s">
        <v>57</v>
      </c>
      <c r="L1046">
        <v>-0.22</v>
      </c>
      <c r="N1046">
        <f>IF(L1046&lt;0,ROUND(G1046+3.46*ABS(L1046),2),F1046)</f>
        <v>0.76</v>
      </c>
      <c r="O1046">
        <f>IF(L1046&lt;0,ROUND(I1046+3.46*ABS(L1046),2),H1046)</f>
        <v>0.76</v>
      </c>
      <c r="P1046" t="s">
        <v>58</v>
      </c>
      <c r="Q1046">
        <v>3</v>
      </c>
      <c r="R1046" s="42">
        <v>42879</v>
      </c>
      <c r="U1046" t="s">
        <v>460</v>
      </c>
      <c r="V1046" t="s">
        <v>186</v>
      </c>
      <c r="AF1046" t="s">
        <v>65</v>
      </c>
      <c r="AK1046">
        <v>8483903000</v>
      </c>
      <c r="AN1046">
        <v>1.1299999999999999</v>
      </c>
      <c r="AO1046">
        <v>0.9</v>
      </c>
      <c r="AP1046">
        <v>38754</v>
      </c>
      <c r="AQ1046">
        <v>1.1200000000000001</v>
      </c>
      <c r="AR1046">
        <v>0.89</v>
      </c>
    </row>
    <row r="1047" spans="1:44">
      <c r="A1047" t="s">
        <v>54</v>
      </c>
      <c r="B1047" t="s">
        <v>2611</v>
      </c>
      <c r="C1047" t="s">
        <v>2611</v>
      </c>
      <c r="D1047" t="s">
        <v>64</v>
      </c>
      <c r="E1047" t="s">
        <v>2612</v>
      </c>
      <c r="F1047" s="1">
        <v>9.8000000000000007</v>
      </c>
      <c r="H1047" s="1">
        <f t="shared" si="38"/>
        <v>8.52</v>
      </c>
      <c r="K1047" t="s">
        <v>57</v>
      </c>
      <c r="L1047">
        <v>0.97</v>
      </c>
      <c r="P1047" t="s">
        <v>58</v>
      </c>
      <c r="R1047" s="42">
        <v>41528</v>
      </c>
      <c r="V1047" t="s">
        <v>60</v>
      </c>
      <c r="AF1047" t="s">
        <v>65</v>
      </c>
    </row>
    <row r="1048" spans="1:44">
      <c r="A1048" t="s">
        <v>54</v>
      </c>
      <c r="B1048" t="s">
        <v>2613</v>
      </c>
      <c r="C1048" t="s">
        <v>2613</v>
      </c>
      <c r="D1048" t="s">
        <v>64</v>
      </c>
      <c r="E1048" t="s">
        <v>2614</v>
      </c>
      <c r="F1048" s="1">
        <v>9.8000000000000007</v>
      </c>
      <c r="H1048" s="1">
        <f t="shared" si="38"/>
        <v>8.52</v>
      </c>
      <c r="K1048" t="s">
        <v>57</v>
      </c>
      <c r="L1048">
        <v>0.94</v>
      </c>
      <c r="P1048" t="s">
        <v>58</v>
      </c>
      <c r="R1048" s="42">
        <v>41528</v>
      </c>
      <c r="V1048" t="s">
        <v>60</v>
      </c>
      <c r="AF1048" t="s">
        <v>65</v>
      </c>
    </row>
    <row r="1049" spans="1:44">
      <c r="A1049" t="s">
        <v>54</v>
      </c>
      <c r="B1049" t="s">
        <v>2615</v>
      </c>
      <c r="D1049" t="s">
        <v>69</v>
      </c>
      <c r="E1049" t="s">
        <v>203</v>
      </c>
      <c r="F1049" s="1">
        <v>9.8000000000000007</v>
      </c>
      <c r="H1049" s="1">
        <f t="shared" si="38"/>
        <v>8.52</v>
      </c>
      <c r="K1049" t="s">
        <v>57</v>
      </c>
      <c r="L1049">
        <v>0.1</v>
      </c>
      <c r="P1049" t="s">
        <v>58</v>
      </c>
      <c r="R1049" s="42">
        <v>41530</v>
      </c>
      <c r="V1049" t="s">
        <v>186</v>
      </c>
      <c r="AF1049" t="s">
        <v>65</v>
      </c>
    </row>
    <row r="1050" spans="1:44">
      <c r="A1050" t="s">
        <v>54</v>
      </c>
      <c r="B1050" t="s">
        <v>2616</v>
      </c>
      <c r="C1050" t="s">
        <v>1833</v>
      </c>
      <c r="D1050" t="s">
        <v>69</v>
      </c>
      <c r="E1050" t="s">
        <v>2617</v>
      </c>
      <c r="F1050" s="1">
        <v>9.8000000000000007</v>
      </c>
      <c r="H1050" s="1">
        <f t="shared" si="38"/>
        <v>8.52</v>
      </c>
      <c r="K1050" t="s">
        <v>57</v>
      </c>
      <c r="L1050">
        <v>6.9000000000000006E-2</v>
      </c>
      <c r="P1050" t="s">
        <v>58</v>
      </c>
      <c r="R1050" s="42">
        <v>42879</v>
      </c>
      <c r="V1050" t="s">
        <v>186</v>
      </c>
      <c r="AF1050" t="s">
        <v>65</v>
      </c>
    </row>
    <row r="1051" spans="1:44">
      <c r="A1051" t="s">
        <v>54</v>
      </c>
      <c r="B1051" t="s">
        <v>2618</v>
      </c>
      <c r="C1051" t="s">
        <v>2618</v>
      </c>
      <c r="D1051">
        <v>3</v>
      </c>
      <c r="E1051" t="s">
        <v>2619</v>
      </c>
      <c r="F1051" s="1">
        <v>9.8000000000000007</v>
      </c>
      <c r="H1051" s="1">
        <f t="shared" si="38"/>
        <v>8.52</v>
      </c>
      <c r="K1051" t="s">
        <v>57</v>
      </c>
      <c r="L1051">
        <v>1.18</v>
      </c>
      <c r="P1051" t="s">
        <v>58</v>
      </c>
      <c r="R1051" s="42">
        <v>41556</v>
      </c>
      <c r="V1051" t="s">
        <v>60</v>
      </c>
      <c r="AF1051" t="s">
        <v>65</v>
      </c>
    </row>
    <row r="1052" spans="1:44">
      <c r="A1052" t="s">
        <v>54</v>
      </c>
      <c r="B1052" t="s">
        <v>2620</v>
      </c>
      <c r="C1052" t="s">
        <v>2620</v>
      </c>
      <c r="D1052">
        <v>3</v>
      </c>
      <c r="E1052" t="s">
        <v>2621</v>
      </c>
      <c r="F1052" s="1">
        <v>9.8000000000000007</v>
      </c>
      <c r="H1052" s="1">
        <f t="shared" si="38"/>
        <v>8.52</v>
      </c>
      <c r="K1052" t="s">
        <v>57</v>
      </c>
      <c r="L1052">
        <v>3.4</v>
      </c>
      <c r="P1052" t="s">
        <v>58</v>
      </c>
      <c r="R1052" s="42">
        <v>41556</v>
      </c>
      <c r="V1052" t="s">
        <v>60</v>
      </c>
      <c r="AF1052" t="s">
        <v>65</v>
      </c>
    </row>
    <row r="1053" spans="1:44">
      <c r="A1053" t="s">
        <v>54</v>
      </c>
      <c r="B1053" t="s">
        <v>2622</v>
      </c>
      <c r="C1053" t="s">
        <v>2622</v>
      </c>
      <c r="D1053">
        <v>3</v>
      </c>
      <c r="E1053" t="s">
        <v>2623</v>
      </c>
      <c r="F1053" s="1">
        <v>9.8000000000000007</v>
      </c>
      <c r="H1053" s="1">
        <f t="shared" si="38"/>
        <v>8.52</v>
      </c>
      <c r="K1053" t="s">
        <v>57</v>
      </c>
      <c r="L1053">
        <v>1.18</v>
      </c>
      <c r="P1053" t="s">
        <v>58</v>
      </c>
      <c r="R1053" s="42">
        <v>41556</v>
      </c>
      <c r="V1053" t="s">
        <v>60</v>
      </c>
      <c r="AF1053" t="s">
        <v>65</v>
      </c>
    </row>
    <row r="1054" spans="1:44">
      <c r="A1054" t="s">
        <v>54</v>
      </c>
      <c r="B1054" t="s">
        <v>2624</v>
      </c>
      <c r="C1054" t="s">
        <v>2624</v>
      </c>
      <c r="D1054" t="s">
        <v>69</v>
      </c>
      <c r="E1054" t="s">
        <v>2625</v>
      </c>
      <c r="F1054" s="1">
        <v>9.8000000000000007</v>
      </c>
      <c r="H1054" s="1">
        <f t="shared" si="38"/>
        <v>8.52</v>
      </c>
      <c r="K1054" t="s">
        <v>276</v>
      </c>
      <c r="L1054">
        <v>3.5</v>
      </c>
      <c r="P1054" t="s">
        <v>58</v>
      </c>
      <c r="R1054" s="42">
        <v>41568</v>
      </c>
      <c r="V1054" t="s">
        <v>60</v>
      </c>
      <c r="AF1054" t="s">
        <v>65</v>
      </c>
    </row>
    <row r="1055" spans="1:44">
      <c r="A1055" t="s">
        <v>54</v>
      </c>
      <c r="B1055">
        <v>55556</v>
      </c>
      <c r="C1055">
        <v>55556</v>
      </c>
      <c r="D1055" t="s">
        <v>69</v>
      </c>
      <c r="E1055" t="s">
        <v>1074</v>
      </c>
      <c r="F1055" s="1">
        <v>1.29</v>
      </c>
      <c r="H1055" s="1">
        <v>1.1200000000000001</v>
      </c>
      <c r="K1055" t="s">
        <v>57</v>
      </c>
      <c r="L1055">
        <v>-0.02</v>
      </c>
      <c r="N1055">
        <f>IF(L1055&lt;0,ROUND(G1055+3.46*ABS(L1055),2),F1055)</f>
        <v>7.0000000000000007E-2</v>
      </c>
      <c r="O1055">
        <f>IF(L1055&lt;0,ROUND(I1055+3.46*ABS(L1055),2),H1055)</f>
        <v>7.0000000000000007E-2</v>
      </c>
      <c r="P1055" t="s">
        <v>58</v>
      </c>
      <c r="Q1055">
        <v>3</v>
      </c>
      <c r="R1055" s="42">
        <v>42879</v>
      </c>
      <c r="U1055" t="s">
        <v>356</v>
      </c>
      <c r="V1055" t="str">
        <f>IF(LEFT(E1055,3)="SLV","Jerry Floyd", "Dave Jones")</f>
        <v>Jerry Floyd</v>
      </c>
      <c r="AF1055" t="s">
        <v>65</v>
      </c>
      <c r="AK1055">
        <v>8483903000</v>
      </c>
      <c r="AN1055">
        <v>3.99</v>
      </c>
      <c r="AO1055">
        <v>3.37</v>
      </c>
      <c r="AQ1055">
        <v>3.56</v>
      </c>
      <c r="AR1055">
        <v>2.94</v>
      </c>
    </row>
    <row r="1056" spans="1:44">
      <c r="A1056" t="s">
        <v>54</v>
      </c>
      <c r="B1056" t="s">
        <v>2626</v>
      </c>
      <c r="C1056" t="s">
        <v>379</v>
      </c>
      <c r="D1056" t="s">
        <v>69</v>
      </c>
      <c r="E1056" t="s">
        <v>203</v>
      </c>
      <c r="F1056" s="1">
        <v>2.85</v>
      </c>
      <c r="H1056" s="1">
        <v>2.48</v>
      </c>
      <c r="K1056" t="s">
        <v>57</v>
      </c>
      <c r="L1056">
        <v>-0.08</v>
      </c>
      <c r="N1056">
        <f>IF(L1056&lt;0,ROUND(G1056+3.46*ABS(L1056),2),F1056)</f>
        <v>0.28000000000000003</v>
      </c>
      <c r="O1056">
        <f>IF(L1056&lt;0,ROUND(I1056+3.46*ABS(L1056),2),H1056)</f>
        <v>0.28000000000000003</v>
      </c>
      <c r="P1056" t="s">
        <v>58</v>
      </c>
      <c r="Q1056">
        <v>3</v>
      </c>
      <c r="R1056" s="42">
        <v>39507</v>
      </c>
      <c r="V1056" t="s">
        <v>186</v>
      </c>
      <c r="AF1056" t="s">
        <v>65</v>
      </c>
      <c r="AN1056">
        <v>111.9</v>
      </c>
      <c r="AO1056">
        <v>91.34</v>
      </c>
      <c r="AQ1056">
        <v>106.57</v>
      </c>
      <c r="AR1056">
        <v>86.99</v>
      </c>
    </row>
    <row r="1057" spans="1:44">
      <c r="A1057" t="s">
        <v>54</v>
      </c>
      <c r="B1057" t="s">
        <v>2627</v>
      </c>
      <c r="C1057" t="s">
        <v>2627</v>
      </c>
      <c r="D1057" t="s">
        <v>64</v>
      </c>
      <c r="E1057" t="s">
        <v>2628</v>
      </c>
      <c r="F1057" s="1">
        <v>9.8000000000000007</v>
      </c>
      <c r="H1057" s="1">
        <f>ROUND(F1057/1.15,2)</f>
        <v>8.52</v>
      </c>
      <c r="K1057" t="s">
        <v>276</v>
      </c>
      <c r="L1057">
        <v>0.98</v>
      </c>
      <c r="P1057" t="s">
        <v>58</v>
      </c>
      <c r="R1057" s="42">
        <v>41572</v>
      </c>
      <c r="V1057" t="s">
        <v>60</v>
      </c>
      <c r="AF1057" t="s">
        <v>65</v>
      </c>
    </row>
    <row r="1058" spans="1:44">
      <c r="A1058" t="s">
        <v>54</v>
      </c>
      <c r="B1058" t="s">
        <v>2629</v>
      </c>
      <c r="C1058" t="s">
        <v>2629</v>
      </c>
      <c r="D1058">
        <v>4</v>
      </c>
      <c r="E1058" t="s">
        <v>2630</v>
      </c>
      <c r="F1058" s="1">
        <v>10.66</v>
      </c>
      <c r="H1058" s="1">
        <v>9.27</v>
      </c>
      <c r="K1058" t="s">
        <v>57</v>
      </c>
      <c r="L1058">
        <v>0.75</v>
      </c>
      <c r="P1058" t="s">
        <v>58</v>
      </c>
      <c r="R1058" s="42">
        <v>42104</v>
      </c>
      <c r="V1058" t="s">
        <v>60</v>
      </c>
      <c r="AF1058" t="s">
        <v>81</v>
      </c>
    </row>
    <row r="1059" spans="1:44">
      <c r="A1059" t="s">
        <v>54</v>
      </c>
      <c r="B1059" t="s">
        <v>2631</v>
      </c>
      <c r="C1059" t="s">
        <v>2631</v>
      </c>
      <c r="D1059">
        <v>4</v>
      </c>
      <c r="E1059" t="s">
        <v>2632</v>
      </c>
      <c r="F1059" s="1">
        <v>9.8000000000000007</v>
      </c>
      <c r="H1059" s="1">
        <f>ROUND(F1059/1.15,2)</f>
        <v>8.52</v>
      </c>
      <c r="K1059" t="s">
        <v>57</v>
      </c>
      <c r="L1059">
        <v>2.35</v>
      </c>
      <c r="P1059" t="s">
        <v>58</v>
      </c>
      <c r="R1059" s="42">
        <v>42104</v>
      </c>
      <c r="V1059" t="s">
        <v>60</v>
      </c>
      <c r="AF1059" t="s">
        <v>81</v>
      </c>
    </row>
    <row r="1060" spans="1:44">
      <c r="A1060" t="s">
        <v>54</v>
      </c>
      <c r="B1060" t="s">
        <v>2633</v>
      </c>
      <c r="C1060" t="s">
        <v>2633</v>
      </c>
      <c r="D1060" t="s">
        <v>64</v>
      </c>
      <c r="E1060" t="s">
        <v>2634</v>
      </c>
      <c r="F1060" s="1">
        <v>9.8000000000000007</v>
      </c>
      <c r="H1060" s="1">
        <f>ROUND(F1060/1.15,2)</f>
        <v>8.52</v>
      </c>
      <c r="K1060" t="s">
        <v>2635</v>
      </c>
      <c r="L1060">
        <v>0.15</v>
      </c>
      <c r="P1060" t="s">
        <v>58</v>
      </c>
      <c r="R1060" s="42">
        <v>41625</v>
      </c>
      <c r="V1060" t="s">
        <v>186</v>
      </c>
      <c r="AF1060" t="s">
        <v>65</v>
      </c>
    </row>
    <row r="1061" spans="1:44">
      <c r="A1061" t="s">
        <v>54</v>
      </c>
      <c r="B1061" t="s">
        <v>2636</v>
      </c>
      <c r="C1061" t="s">
        <v>2636</v>
      </c>
      <c r="D1061" t="s">
        <v>64</v>
      </c>
      <c r="E1061" t="s">
        <v>2637</v>
      </c>
      <c r="F1061" s="1">
        <v>9.8000000000000007</v>
      </c>
      <c r="H1061" s="1">
        <f>ROUND(F1061/1.15,2)</f>
        <v>8.52</v>
      </c>
      <c r="K1061" t="s">
        <v>490</v>
      </c>
      <c r="L1061">
        <v>4.3499999999999996</v>
      </c>
      <c r="P1061" t="s">
        <v>58</v>
      </c>
      <c r="R1061" s="42">
        <v>42879</v>
      </c>
      <c r="V1061" t="s">
        <v>60</v>
      </c>
      <c r="AF1061" t="s">
        <v>65</v>
      </c>
    </row>
    <row r="1062" spans="1:44">
      <c r="A1062" t="s">
        <v>54</v>
      </c>
      <c r="B1062" t="s">
        <v>2638</v>
      </c>
      <c r="C1062" t="s">
        <v>2638</v>
      </c>
      <c r="D1062" t="s">
        <v>75</v>
      </c>
      <c r="E1062" t="s">
        <v>2639</v>
      </c>
      <c r="F1062" s="1">
        <v>24.89</v>
      </c>
      <c r="H1062" s="1">
        <v>21.64</v>
      </c>
      <c r="K1062" t="s">
        <v>57</v>
      </c>
      <c r="P1062" t="s">
        <v>58</v>
      </c>
      <c r="R1062" s="42">
        <v>41695</v>
      </c>
      <c r="V1062" t="s">
        <v>60</v>
      </c>
      <c r="AF1062" t="s">
        <v>65</v>
      </c>
    </row>
    <row r="1063" spans="1:44">
      <c r="A1063" t="s">
        <v>54</v>
      </c>
      <c r="B1063" t="s">
        <v>2640</v>
      </c>
      <c r="C1063" t="s">
        <v>1573</v>
      </c>
      <c r="D1063" t="s">
        <v>69</v>
      </c>
      <c r="E1063" t="s">
        <v>954</v>
      </c>
      <c r="F1063" s="1">
        <v>9.8000000000000007</v>
      </c>
      <c r="H1063" s="1">
        <f>ROUND(F1063/1.15,2)</f>
        <v>8.52</v>
      </c>
      <c r="K1063" t="s">
        <v>276</v>
      </c>
      <c r="L1063">
        <v>0.74</v>
      </c>
      <c r="P1063" t="s">
        <v>58</v>
      </c>
      <c r="R1063" s="42">
        <v>42879</v>
      </c>
      <c r="V1063" t="s">
        <v>186</v>
      </c>
      <c r="AF1063" t="s">
        <v>65</v>
      </c>
    </row>
    <row r="1064" spans="1:44">
      <c r="A1064" t="s">
        <v>54</v>
      </c>
      <c r="B1064" t="s">
        <v>2641</v>
      </c>
      <c r="C1064" t="s">
        <v>2641</v>
      </c>
      <c r="D1064" t="s">
        <v>64</v>
      </c>
      <c r="E1064" t="s">
        <v>2642</v>
      </c>
      <c r="F1064" s="1">
        <v>9.8000000000000007</v>
      </c>
      <c r="H1064" s="1">
        <f>ROUND(F1064/1.15,2)</f>
        <v>8.52</v>
      </c>
      <c r="K1064" t="s">
        <v>191</v>
      </c>
      <c r="L1064">
        <v>5.3</v>
      </c>
      <c r="P1064" t="s">
        <v>58</v>
      </c>
      <c r="R1064" s="42">
        <v>41710</v>
      </c>
      <c r="V1064" t="s">
        <v>87</v>
      </c>
      <c r="AF1064" t="s">
        <v>65</v>
      </c>
    </row>
    <row r="1065" spans="1:44">
      <c r="A1065" t="s">
        <v>54</v>
      </c>
      <c r="B1065">
        <v>60830</v>
      </c>
      <c r="C1065" t="s">
        <v>479</v>
      </c>
      <c r="D1065" t="s">
        <v>121</v>
      </c>
      <c r="E1065" t="s">
        <v>203</v>
      </c>
      <c r="F1065" s="1">
        <v>1.24</v>
      </c>
      <c r="H1065" s="1">
        <v>1.08</v>
      </c>
      <c r="K1065" t="s">
        <v>57</v>
      </c>
      <c r="L1065">
        <v>5.0000000000000001E-3</v>
      </c>
      <c r="N1065">
        <f>IF(L1065&lt;0,ROUND(G1065+3.46*ABS(L1065),2),F1065)</f>
        <v>1.24</v>
      </c>
      <c r="O1065">
        <f>IF(L1065&lt;0,ROUND(I1065+3.46*ABS(L1065),2),H1065)</f>
        <v>1.08</v>
      </c>
      <c r="P1065" t="s">
        <v>58</v>
      </c>
      <c r="Q1065">
        <v>3</v>
      </c>
      <c r="R1065" s="42">
        <v>42879</v>
      </c>
      <c r="V1065" t="str">
        <f>IF(LEFT(E1065,3)="SLV","Jerry Floyd", "Dave Jones")</f>
        <v>Jerry Floyd</v>
      </c>
      <c r="AF1065" t="s">
        <v>65</v>
      </c>
      <c r="AN1065">
        <v>6.71</v>
      </c>
      <c r="AO1065">
        <v>5.41</v>
      </c>
      <c r="AQ1065">
        <v>6.39</v>
      </c>
      <c r="AR1065">
        <v>5.15</v>
      </c>
    </row>
    <row r="1066" spans="1:44">
      <c r="A1066" t="s">
        <v>54</v>
      </c>
      <c r="B1066" t="s">
        <v>2643</v>
      </c>
      <c r="C1066" t="s">
        <v>2643</v>
      </c>
      <c r="D1066" t="s">
        <v>69</v>
      </c>
      <c r="E1066" t="s">
        <v>2644</v>
      </c>
      <c r="F1066" s="1">
        <v>9.8000000000000007</v>
      </c>
      <c r="H1066" s="1">
        <f>ROUND(F1066/1.15,2)</f>
        <v>8.52</v>
      </c>
      <c r="K1066" t="s">
        <v>57</v>
      </c>
      <c r="P1066" t="s">
        <v>58</v>
      </c>
      <c r="V1066" t="s">
        <v>60</v>
      </c>
      <c r="AF1066" t="s">
        <v>65</v>
      </c>
    </row>
    <row r="1067" spans="1:44">
      <c r="A1067" t="s">
        <v>54</v>
      </c>
      <c r="B1067" t="s">
        <v>2645</v>
      </c>
      <c r="C1067" t="s">
        <v>2645</v>
      </c>
      <c r="D1067" t="s">
        <v>69</v>
      </c>
      <c r="E1067" t="s">
        <v>2646</v>
      </c>
      <c r="F1067" s="1">
        <v>9.8000000000000007</v>
      </c>
      <c r="H1067" s="1">
        <f>ROUND(F1067/1.15,2)</f>
        <v>8.52</v>
      </c>
      <c r="K1067" t="s">
        <v>191</v>
      </c>
      <c r="L1067">
        <v>1.75</v>
      </c>
      <c r="P1067" t="s">
        <v>58</v>
      </c>
      <c r="R1067" s="42">
        <v>42879</v>
      </c>
      <c r="V1067" t="s">
        <v>87</v>
      </c>
      <c r="AF1067" t="s">
        <v>65</v>
      </c>
    </row>
    <row r="1068" spans="1:44">
      <c r="A1068" t="s">
        <v>54</v>
      </c>
      <c r="B1068">
        <v>65062</v>
      </c>
      <c r="C1068">
        <v>65062</v>
      </c>
      <c r="D1068" t="s">
        <v>64</v>
      </c>
      <c r="E1068" t="s">
        <v>2647</v>
      </c>
      <c r="F1068" s="1">
        <v>15.2</v>
      </c>
      <c r="H1068" s="1">
        <v>13.22</v>
      </c>
      <c r="K1068" t="s">
        <v>57</v>
      </c>
      <c r="L1068">
        <v>0.35</v>
      </c>
      <c r="P1068" t="s">
        <v>58</v>
      </c>
      <c r="R1068" s="42">
        <v>42879</v>
      </c>
      <c r="V1068" t="str">
        <f>IF(LEFT(E1068,3)="SLV","Harmony Romo", "Jerry Floyd")</f>
        <v>Jerry Floyd</v>
      </c>
      <c r="AF1068" t="s">
        <v>65</v>
      </c>
      <c r="AK1068">
        <v>8483903000</v>
      </c>
      <c r="AN1068">
        <v>1.18</v>
      </c>
      <c r="AO1068">
        <v>0.95</v>
      </c>
      <c r="AP1068">
        <v>38581</v>
      </c>
      <c r="AQ1068">
        <v>1.1200000000000001</v>
      </c>
      <c r="AR1068">
        <v>0.9</v>
      </c>
    </row>
    <row r="1069" spans="1:44">
      <c r="A1069" t="s">
        <v>54</v>
      </c>
      <c r="B1069" t="s">
        <v>2648</v>
      </c>
      <c r="C1069" t="s">
        <v>2648</v>
      </c>
      <c r="D1069" t="s">
        <v>69</v>
      </c>
      <c r="E1069" t="s">
        <v>2649</v>
      </c>
      <c r="F1069" s="1">
        <v>9.8000000000000007</v>
      </c>
      <c r="H1069" s="1">
        <f t="shared" ref="H1069:H1077" si="39">ROUND(F1069/1.15,2)</f>
        <v>8.52</v>
      </c>
      <c r="K1069" t="s">
        <v>57</v>
      </c>
      <c r="L1069">
        <v>0.16500000000000001</v>
      </c>
      <c r="P1069" t="s">
        <v>58</v>
      </c>
      <c r="R1069" s="42">
        <v>42879</v>
      </c>
      <c r="V1069" t="s">
        <v>60</v>
      </c>
      <c r="AF1069" t="s">
        <v>81</v>
      </c>
    </row>
    <row r="1070" spans="1:44">
      <c r="A1070" t="s">
        <v>54</v>
      </c>
      <c r="B1070" t="s">
        <v>2650</v>
      </c>
      <c r="C1070" t="s">
        <v>2650</v>
      </c>
      <c r="D1070" t="s">
        <v>64</v>
      </c>
      <c r="E1070" t="s">
        <v>2651</v>
      </c>
      <c r="F1070" s="1">
        <v>9.8000000000000007</v>
      </c>
      <c r="H1070" s="1">
        <f t="shared" si="39"/>
        <v>8.52</v>
      </c>
      <c r="K1070" t="s">
        <v>57</v>
      </c>
      <c r="L1070">
        <v>1.1599999999999999</v>
      </c>
      <c r="P1070" t="s">
        <v>58</v>
      </c>
      <c r="R1070" s="42">
        <v>42879</v>
      </c>
      <c r="V1070" t="s">
        <v>60</v>
      </c>
      <c r="AF1070" t="s">
        <v>81</v>
      </c>
    </row>
    <row r="1071" spans="1:44">
      <c r="A1071" t="s">
        <v>54</v>
      </c>
      <c r="B1071" t="s">
        <v>2652</v>
      </c>
      <c r="C1071" t="s">
        <v>2652</v>
      </c>
      <c r="D1071" t="s">
        <v>64</v>
      </c>
      <c r="E1071" t="s">
        <v>2653</v>
      </c>
      <c r="F1071" s="1">
        <v>9.8000000000000007</v>
      </c>
      <c r="H1071" s="1">
        <f t="shared" si="39"/>
        <v>8.52</v>
      </c>
      <c r="K1071" t="s">
        <v>57</v>
      </c>
      <c r="L1071">
        <v>0.42</v>
      </c>
      <c r="P1071" t="s">
        <v>58</v>
      </c>
      <c r="R1071" s="42">
        <v>42879</v>
      </c>
      <c r="V1071" t="s">
        <v>60</v>
      </c>
      <c r="AF1071" t="s">
        <v>65</v>
      </c>
    </row>
    <row r="1072" spans="1:44">
      <c r="A1072" t="s">
        <v>54</v>
      </c>
      <c r="B1072" t="s">
        <v>2654</v>
      </c>
      <c r="C1072" t="s">
        <v>2654</v>
      </c>
      <c r="D1072" t="s">
        <v>64</v>
      </c>
      <c r="E1072" t="s">
        <v>2655</v>
      </c>
      <c r="F1072" s="1">
        <v>9.8000000000000007</v>
      </c>
      <c r="H1072" s="1">
        <f t="shared" si="39"/>
        <v>8.52</v>
      </c>
      <c r="K1072" t="s">
        <v>57</v>
      </c>
      <c r="L1072">
        <v>0.42</v>
      </c>
      <c r="P1072" t="s">
        <v>58</v>
      </c>
      <c r="R1072" s="42">
        <v>42879</v>
      </c>
      <c r="V1072" t="s">
        <v>60</v>
      </c>
      <c r="AF1072" t="s">
        <v>65</v>
      </c>
    </row>
    <row r="1073" spans="1:44">
      <c r="A1073" t="s">
        <v>54</v>
      </c>
      <c r="B1073" t="s">
        <v>2656</v>
      </c>
      <c r="C1073" t="s">
        <v>2656</v>
      </c>
      <c r="D1073" t="s">
        <v>64</v>
      </c>
      <c r="E1073" t="s">
        <v>2657</v>
      </c>
      <c r="F1073" s="1">
        <v>9.8000000000000007</v>
      </c>
      <c r="H1073" s="1">
        <f t="shared" si="39"/>
        <v>8.52</v>
      </c>
      <c r="K1073" t="s">
        <v>57</v>
      </c>
      <c r="L1073">
        <v>0.26</v>
      </c>
      <c r="P1073" t="s">
        <v>58</v>
      </c>
      <c r="R1073" s="42">
        <v>42879</v>
      </c>
      <c r="V1073" t="s">
        <v>60</v>
      </c>
      <c r="AF1073" t="s">
        <v>65</v>
      </c>
    </row>
    <row r="1074" spans="1:44">
      <c r="A1074" t="s">
        <v>54</v>
      </c>
      <c r="B1074" t="s">
        <v>2658</v>
      </c>
      <c r="C1074" t="s">
        <v>2658</v>
      </c>
      <c r="D1074" t="s">
        <v>64</v>
      </c>
      <c r="E1074" t="s">
        <v>2659</v>
      </c>
      <c r="F1074" s="1">
        <v>9.8000000000000007</v>
      </c>
      <c r="H1074" s="1">
        <f t="shared" si="39"/>
        <v>8.52</v>
      </c>
      <c r="K1074" t="s">
        <v>57</v>
      </c>
      <c r="L1074">
        <v>1.17</v>
      </c>
      <c r="P1074" t="s">
        <v>58</v>
      </c>
      <c r="R1074" s="42">
        <v>42879</v>
      </c>
      <c r="V1074" t="s">
        <v>60</v>
      </c>
      <c r="AF1074" t="s">
        <v>65</v>
      </c>
    </row>
    <row r="1075" spans="1:44">
      <c r="A1075" t="s">
        <v>54</v>
      </c>
      <c r="B1075" t="s">
        <v>2660</v>
      </c>
      <c r="C1075" t="s">
        <v>2660</v>
      </c>
      <c r="D1075" t="s">
        <v>64</v>
      </c>
      <c r="E1075" t="s">
        <v>2661</v>
      </c>
      <c r="F1075" s="1">
        <v>9.8000000000000007</v>
      </c>
      <c r="H1075" s="1">
        <f t="shared" si="39"/>
        <v>8.52</v>
      </c>
      <c r="K1075" t="s">
        <v>57</v>
      </c>
      <c r="L1075">
        <v>1.1599999999999999</v>
      </c>
      <c r="P1075" t="s">
        <v>58</v>
      </c>
      <c r="R1075" s="42">
        <v>41739</v>
      </c>
      <c r="V1075" t="s">
        <v>60</v>
      </c>
      <c r="AF1075" t="s">
        <v>65</v>
      </c>
    </row>
    <row r="1076" spans="1:44">
      <c r="A1076" t="s">
        <v>54</v>
      </c>
      <c r="B1076" t="s">
        <v>2662</v>
      </c>
      <c r="C1076" t="s">
        <v>2662</v>
      </c>
      <c r="D1076" t="s">
        <v>64</v>
      </c>
      <c r="E1076" t="s">
        <v>2663</v>
      </c>
      <c r="F1076" s="1">
        <v>9.8000000000000007</v>
      </c>
      <c r="H1076" s="1">
        <f t="shared" si="39"/>
        <v>8.52</v>
      </c>
      <c r="K1076" t="s">
        <v>57</v>
      </c>
      <c r="L1076">
        <v>0.28000000000000003</v>
      </c>
      <c r="P1076" t="s">
        <v>58</v>
      </c>
      <c r="R1076" s="42">
        <v>41747</v>
      </c>
      <c r="V1076" t="s">
        <v>60</v>
      </c>
      <c r="AF1076" t="s">
        <v>65</v>
      </c>
    </row>
    <row r="1077" spans="1:44">
      <c r="A1077" t="s">
        <v>54</v>
      </c>
      <c r="B1077" t="s">
        <v>2664</v>
      </c>
      <c r="C1077" t="s">
        <v>2664</v>
      </c>
      <c r="D1077" t="s">
        <v>64</v>
      </c>
      <c r="E1077" t="s">
        <v>2665</v>
      </c>
      <c r="F1077" s="1">
        <v>9.8000000000000007</v>
      </c>
      <c r="H1077" s="1">
        <f t="shared" si="39"/>
        <v>8.52</v>
      </c>
      <c r="K1077" t="s">
        <v>57</v>
      </c>
      <c r="L1077">
        <v>0.34</v>
      </c>
      <c r="P1077" t="s">
        <v>58</v>
      </c>
      <c r="R1077" s="42">
        <v>41747</v>
      </c>
      <c r="V1077" t="s">
        <v>60</v>
      </c>
      <c r="AF1077" t="s">
        <v>65</v>
      </c>
    </row>
    <row r="1078" spans="1:44" ht="16.5" customHeight="1">
      <c r="A1078" t="s">
        <v>54</v>
      </c>
      <c r="B1078">
        <v>46784</v>
      </c>
      <c r="C1078">
        <v>46784</v>
      </c>
      <c r="D1078" t="s">
        <v>110</v>
      </c>
      <c r="E1078" t="s">
        <v>2666</v>
      </c>
      <c r="F1078" s="1">
        <v>24.38</v>
      </c>
      <c r="H1078" s="1">
        <v>21.2</v>
      </c>
      <c r="K1078" t="s">
        <v>57</v>
      </c>
      <c r="L1078">
        <v>2.4849999999999999</v>
      </c>
      <c r="N1078">
        <f>IF(L1078&lt;0,ROUND(G1078+3.46*ABS(L1078),2),F1078)</f>
        <v>24.38</v>
      </c>
      <c r="O1078">
        <f>IF(L1078&lt;0,ROUND(I1078+3.46*ABS(L1078),2),H1078)</f>
        <v>21.2</v>
      </c>
      <c r="P1078" t="s">
        <v>58</v>
      </c>
      <c r="Q1078">
        <v>3</v>
      </c>
      <c r="R1078" s="42">
        <v>41765</v>
      </c>
      <c r="U1078" t="s">
        <v>2667</v>
      </c>
      <c r="V1078" t="s">
        <v>60</v>
      </c>
      <c r="X1078" t="s">
        <v>2668</v>
      </c>
      <c r="Y1078" t="s">
        <v>2669</v>
      </c>
      <c r="Z1078">
        <v>2.2000000000000002</v>
      </c>
      <c r="AA1078" t="s">
        <v>2670</v>
      </c>
      <c r="AB1078">
        <v>4.0999999999999996</v>
      </c>
      <c r="AC1078" t="s">
        <v>64</v>
      </c>
      <c r="AD1078">
        <v>3000</v>
      </c>
      <c r="AE1078">
        <v>6</v>
      </c>
      <c r="AF1078" t="s">
        <v>65</v>
      </c>
      <c r="AK1078">
        <v>8483308090</v>
      </c>
      <c r="AN1078">
        <v>12.06</v>
      </c>
      <c r="AO1078">
        <v>8.3000000000000007</v>
      </c>
      <c r="AP1078">
        <v>39532</v>
      </c>
      <c r="AQ1078">
        <v>10.45</v>
      </c>
      <c r="AR1078">
        <v>7.5</v>
      </c>
    </row>
    <row r="1079" spans="1:44">
      <c r="A1079" t="s">
        <v>54</v>
      </c>
      <c r="B1079" t="s">
        <v>2671</v>
      </c>
      <c r="C1079" t="s">
        <v>2671</v>
      </c>
      <c r="D1079" t="s">
        <v>55</v>
      </c>
      <c r="E1079" t="s">
        <v>2672</v>
      </c>
      <c r="F1079" s="1">
        <v>9.8000000000000007</v>
      </c>
      <c r="H1079" s="1">
        <f t="shared" ref="H1079:H1119" si="40">ROUND(F1079/1.15,2)</f>
        <v>8.52</v>
      </c>
      <c r="K1079" t="s">
        <v>57</v>
      </c>
      <c r="L1079">
        <v>0.52</v>
      </c>
      <c r="P1079" t="s">
        <v>58</v>
      </c>
      <c r="R1079" s="42">
        <v>41772</v>
      </c>
      <c r="V1079" t="s">
        <v>87</v>
      </c>
      <c r="AF1079" t="s">
        <v>65</v>
      </c>
    </row>
    <row r="1080" spans="1:44">
      <c r="A1080" t="s">
        <v>54</v>
      </c>
      <c r="B1080" t="s">
        <v>2673</v>
      </c>
      <c r="C1080" t="s">
        <v>2673</v>
      </c>
      <c r="D1080">
        <v>2</v>
      </c>
      <c r="E1080" t="s">
        <v>2674</v>
      </c>
      <c r="F1080" s="1">
        <v>9.8000000000000007</v>
      </c>
      <c r="H1080" s="1">
        <f t="shared" si="40"/>
        <v>8.52</v>
      </c>
      <c r="K1080" t="s">
        <v>191</v>
      </c>
      <c r="L1080">
        <v>11.56</v>
      </c>
      <c r="P1080" t="s">
        <v>58</v>
      </c>
      <c r="R1080" s="42">
        <v>41772</v>
      </c>
      <c r="V1080" t="s">
        <v>87</v>
      </c>
      <c r="AF1080" t="s">
        <v>65</v>
      </c>
    </row>
    <row r="1081" spans="1:44">
      <c r="A1081" t="s">
        <v>54</v>
      </c>
      <c r="B1081" t="s">
        <v>2675</v>
      </c>
      <c r="C1081" t="s">
        <v>2675</v>
      </c>
      <c r="D1081">
        <v>2</v>
      </c>
      <c r="E1081" t="s">
        <v>2676</v>
      </c>
      <c r="F1081" s="1">
        <v>9.8000000000000007</v>
      </c>
      <c r="H1081" s="1">
        <f t="shared" si="40"/>
        <v>8.52</v>
      </c>
      <c r="K1081" t="s">
        <v>191</v>
      </c>
      <c r="L1081">
        <v>3.87</v>
      </c>
      <c r="P1081" t="s">
        <v>58</v>
      </c>
      <c r="R1081" s="42">
        <v>41772</v>
      </c>
      <c r="V1081" t="s">
        <v>87</v>
      </c>
      <c r="AF1081" t="s">
        <v>65</v>
      </c>
    </row>
    <row r="1082" spans="1:44">
      <c r="A1082" t="s">
        <v>54</v>
      </c>
      <c r="B1082" t="s">
        <v>2677</v>
      </c>
      <c r="C1082" t="s">
        <v>2677</v>
      </c>
      <c r="D1082" t="s">
        <v>64</v>
      </c>
      <c r="E1082" t="s">
        <v>2619</v>
      </c>
      <c r="F1082" s="1">
        <v>9.8000000000000007</v>
      </c>
      <c r="H1082" s="1">
        <f t="shared" si="40"/>
        <v>8.52</v>
      </c>
      <c r="K1082" t="s">
        <v>57</v>
      </c>
      <c r="L1082">
        <v>1.18</v>
      </c>
      <c r="P1082" t="s">
        <v>58</v>
      </c>
      <c r="R1082" s="42">
        <v>41947</v>
      </c>
      <c r="V1082" t="s">
        <v>60</v>
      </c>
      <c r="AF1082" t="s">
        <v>65</v>
      </c>
    </row>
    <row r="1083" spans="1:44">
      <c r="A1083" t="s">
        <v>54</v>
      </c>
      <c r="B1083" t="s">
        <v>2678</v>
      </c>
      <c r="C1083" t="s">
        <v>2678</v>
      </c>
      <c r="D1083" t="s">
        <v>64</v>
      </c>
      <c r="E1083" t="s">
        <v>2679</v>
      </c>
      <c r="F1083" s="1">
        <v>9.8000000000000007</v>
      </c>
      <c r="H1083" s="1">
        <f t="shared" si="40"/>
        <v>8.52</v>
      </c>
      <c r="K1083" t="s">
        <v>57</v>
      </c>
      <c r="L1083">
        <v>3.4</v>
      </c>
      <c r="P1083" t="s">
        <v>58</v>
      </c>
      <c r="R1083" s="42">
        <v>41799</v>
      </c>
      <c r="V1083" t="s">
        <v>60</v>
      </c>
      <c r="AF1083" t="s">
        <v>65</v>
      </c>
    </row>
    <row r="1084" spans="1:44">
      <c r="A1084" t="s">
        <v>54</v>
      </c>
      <c r="B1084" t="s">
        <v>2680</v>
      </c>
      <c r="C1084" t="s">
        <v>2680</v>
      </c>
      <c r="D1084" t="s">
        <v>64</v>
      </c>
      <c r="E1084" t="s">
        <v>2681</v>
      </c>
      <c r="F1084" s="1">
        <v>9.8000000000000007</v>
      </c>
      <c r="H1084" s="1">
        <f t="shared" si="40"/>
        <v>8.52</v>
      </c>
      <c r="K1084" t="s">
        <v>57</v>
      </c>
      <c r="L1084">
        <v>1.18</v>
      </c>
      <c r="P1084" t="s">
        <v>58</v>
      </c>
      <c r="R1084" s="42">
        <v>41799</v>
      </c>
      <c r="V1084" t="s">
        <v>60</v>
      </c>
      <c r="AF1084" t="s">
        <v>65</v>
      </c>
    </row>
    <row r="1085" spans="1:44">
      <c r="A1085" t="s">
        <v>54</v>
      </c>
      <c r="B1085" t="s">
        <v>2682</v>
      </c>
      <c r="C1085" t="s">
        <v>2682</v>
      </c>
      <c r="D1085" t="s">
        <v>64</v>
      </c>
      <c r="E1085" t="s">
        <v>2683</v>
      </c>
      <c r="F1085" s="1">
        <v>9.8000000000000007</v>
      </c>
      <c r="H1085" s="1">
        <f t="shared" si="40"/>
        <v>8.52</v>
      </c>
      <c r="K1085" t="s">
        <v>57</v>
      </c>
      <c r="L1085">
        <v>7.85</v>
      </c>
      <c r="P1085" t="s">
        <v>58</v>
      </c>
      <c r="R1085" s="42">
        <v>42879</v>
      </c>
      <c r="V1085" t="s">
        <v>60</v>
      </c>
      <c r="AF1085" t="s">
        <v>65</v>
      </c>
    </row>
    <row r="1086" spans="1:44">
      <c r="A1086" t="s">
        <v>54</v>
      </c>
      <c r="B1086" t="s">
        <v>2684</v>
      </c>
      <c r="C1086" t="s">
        <v>2684</v>
      </c>
      <c r="D1086" t="s">
        <v>64</v>
      </c>
      <c r="E1086" t="s">
        <v>2685</v>
      </c>
      <c r="F1086" s="1">
        <v>9.8000000000000007</v>
      </c>
      <c r="H1086" s="1">
        <f t="shared" si="40"/>
        <v>8.52</v>
      </c>
      <c r="K1086" t="s">
        <v>57</v>
      </c>
      <c r="L1086">
        <v>1.6</v>
      </c>
      <c r="P1086" t="s">
        <v>58</v>
      </c>
      <c r="R1086" s="42">
        <v>42879</v>
      </c>
      <c r="V1086" t="s">
        <v>60</v>
      </c>
      <c r="AF1086" t="s">
        <v>65</v>
      </c>
    </row>
    <row r="1087" spans="1:44">
      <c r="A1087" t="s">
        <v>54</v>
      </c>
      <c r="B1087" t="s">
        <v>2686</v>
      </c>
      <c r="C1087" t="s">
        <v>2686</v>
      </c>
      <c r="D1087" t="s">
        <v>64</v>
      </c>
      <c r="E1087" t="s">
        <v>2687</v>
      </c>
      <c r="F1087" s="1">
        <v>9.8000000000000007</v>
      </c>
      <c r="H1087" s="1">
        <f t="shared" si="40"/>
        <v>8.52</v>
      </c>
      <c r="K1087" t="s">
        <v>57</v>
      </c>
      <c r="L1087">
        <v>1.55</v>
      </c>
      <c r="P1087" t="s">
        <v>58</v>
      </c>
      <c r="R1087" s="42">
        <v>42879</v>
      </c>
      <c r="V1087" t="s">
        <v>60</v>
      </c>
      <c r="AF1087" t="s">
        <v>65</v>
      </c>
    </row>
    <row r="1088" spans="1:44">
      <c r="A1088" t="s">
        <v>54</v>
      </c>
      <c r="B1088" t="s">
        <v>2688</v>
      </c>
      <c r="C1088" t="s">
        <v>2688</v>
      </c>
      <c r="D1088">
        <v>1</v>
      </c>
      <c r="E1088" t="s">
        <v>2689</v>
      </c>
      <c r="F1088" s="1">
        <v>9.8000000000000007</v>
      </c>
      <c r="H1088" s="1">
        <f t="shared" si="40"/>
        <v>8.52</v>
      </c>
      <c r="K1088" t="s">
        <v>2690</v>
      </c>
      <c r="P1088" t="s">
        <v>58</v>
      </c>
      <c r="R1088" s="42">
        <v>42104</v>
      </c>
      <c r="V1088" t="s">
        <v>2691</v>
      </c>
      <c r="AF1088" t="s">
        <v>65</v>
      </c>
    </row>
    <row r="1089" spans="1:44">
      <c r="A1089" t="s">
        <v>54</v>
      </c>
      <c r="B1089" t="s">
        <v>2692</v>
      </c>
      <c r="C1089" t="s">
        <v>2692</v>
      </c>
      <c r="D1089">
        <v>1</v>
      </c>
      <c r="E1089" t="s">
        <v>2693</v>
      </c>
      <c r="F1089" s="1">
        <v>9.8000000000000007</v>
      </c>
      <c r="H1089" s="1">
        <f t="shared" si="40"/>
        <v>8.52</v>
      </c>
      <c r="K1089" t="s">
        <v>2690</v>
      </c>
      <c r="P1089" t="s">
        <v>58</v>
      </c>
      <c r="R1089" s="42">
        <v>42104</v>
      </c>
      <c r="V1089" t="s">
        <v>2691</v>
      </c>
      <c r="AF1089" t="s">
        <v>65</v>
      </c>
    </row>
    <row r="1090" spans="1:44">
      <c r="A1090" t="s">
        <v>54</v>
      </c>
      <c r="B1090">
        <v>68209</v>
      </c>
      <c r="C1090">
        <v>68209</v>
      </c>
      <c r="D1090" t="s">
        <v>69</v>
      </c>
      <c r="E1090" t="s">
        <v>2694</v>
      </c>
      <c r="F1090" s="1">
        <v>9.8000000000000007</v>
      </c>
      <c r="H1090" s="1">
        <f t="shared" si="40"/>
        <v>8.52</v>
      </c>
      <c r="K1090" t="s">
        <v>57</v>
      </c>
      <c r="L1090">
        <v>0.63</v>
      </c>
      <c r="N1090">
        <f>IF(L1090&lt;0,ROUND(G1090+3.46*ABS(L1090),2),F1090)</f>
        <v>9.8000000000000007</v>
      </c>
      <c r="O1090">
        <f>IF(L1090&lt;0,ROUND(I1090+3.46*ABS(L1090),2),H1090)</f>
        <v>8.52</v>
      </c>
      <c r="P1090" t="s">
        <v>58</v>
      </c>
      <c r="Q1090">
        <v>3</v>
      </c>
      <c r="R1090" s="42">
        <v>42879</v>
      </c>
      <c r="S1090">
        <v>2</v>
      </c>
      <c r="U1090" t="s">
        <v>2695</v>
      </c>
      <c r="V1090" t="s">
        <v>60</v>
      </c>
      <c r="X1090" t="s">
        <v>2696</v>
      </c>
      <c r="Y1090" t="s">
        <v>2697</v>
      </c>
      <c r="Z1090">
        <v>2.5</v>
      </c>
      <c r="AA1090" t="s">
        <v>2698</v>
      </c>
      <c r="AB1090">
        <v>1</v>
      </c>
      <c r="AC1090" t="s">
        <v>64</v>
      </c>
      <c r="AD1090">
        <v>200</v>
      </c>
      <c r="AE1090">
        <v>6</v>
      </c>
      <c r="AF1090" t="s">
        <v>65</v>
      </c>
      <c r="AK1090">
        <v>8413919080</v>
      </c>
      <c r="AN1090">
        <v>11.38</v>
      </c>
      <c r="AO1090">
        <v>8.93</v>
      </c>
      <c r="AQ1090">
        <v>8.9600000000000009</v>
      </c>
      <c r="AR1090">
        <v>6.51</v>
      </c>
    </row>
    <row r="1091" spans="1:44">
      <c r="A1091" t="s">
        <v>54</v>
      </c>
      <c r="B1091">
        <v>62592</v>
      </c>
      <c r="C1091">
        <v>62592</v>
      </c>
      <c r="D1091" t="s">
        <v>69</v>
      </c>
      <c r="E1091" t="s">
        <v>1081</v>
      </c>
      <c r="F1091" s="1">
        <v>9.8000000000000007</v>
      </c>
      <c r="H1091" s="1">
        <f t="shared" si="40"/>
        <v>8.52</v>
      </c>
      <c r="K1091" t="s">
        <v>57</v>
      </c>
      <c r="L1091">
        <v>0.55000000000000004</v>
      </c>
      <c r="N1091">
        <f>IF(L1091&lt;0,ROUND(G1091+3.46*ABS(L1091),2),F1091)</f>
        <v>9.8000000000000007</v>
      </c>
      <c r="O1091">
        <f>IF(L1091&lt;0,ROUND(I1091+3.46*ABS(L1091),2),H1091)</f>
        <v>8.52</v>
      </c>
      <c r="P1091" t="s">
        <v>58</v>
      </c>
      <c r="Q1091">
        <v>3</v>
      </c>
      <c r="R1091" s="42">
        <v>42879</v>
      </c>
      <c r="S1091">
        <v>4</v>
      </c>
      <c r="U1091" t="s">
        <v>1392</v>
      </c>
      <c r="V1091" t="s">
        <v>60</v>
      </c>
      <c r="X1091" t="s">
        <v>2699</v>
      </c>
      <c r="Y1091" t="s">
        <v>2700</v>
      </c>
      <c r="Z1091">
        <v>1.9</v>
      </c>
      <c r="AA1091" t="s">
        <v>2701</v>
      </c>
      <c r="AB1091">
        <v>1.7</v>
      </c>
      <c r="AC1091" t="s">
        <v>64</v>
      </c>
      <c r="AD1091">
        <v>800</v>
      </c>
      <c r="AE1091">
        <v>5</v>
      </c>
      <c r="AF1091" t="s">
        <v>65</v>
      </c>
      <c r="AN1091">
        <f>ROUND(AQ1091+3.46*-AU1091,2)</f>
        <v>18.38</v>
      </c>
      <c r="AO1091">
        <f>ROUND(AQ1091+3.46*-AS1091,2)</f>
        <v>18.38</v>
      </c>
      <c r="AQ1091">
        <v>18.38</v>
      </c>
      <c r="AR1091">
        <v>15.14</v>
      </c>
    </row>
    <row r="1092" spans="1:44">
      <c r="A1092" t="s">
        <v>54</v>
      </c>
      <c r="B1092">
        <v>55561</v>
      </c>
      <c r="C1092">
        <v>55561</v>
      </c>
      <c r="E1092" t="s">
        <v>203</v>
      </c>
      <c r="F1092" s="1">
        <v>9.8000000000000007</v>
      </c>
      <c r="H1092" s="1">
        <f t="shared" si="40"/>
        <v>8.52</v>
      </c>
      <c r="K1092" t="s">
        <v>57</v>
      </c>
      <c r="L1092">
        <v>0.1</v>
      </c>
      <c r="N1092">
        <f>IF(L1092&lt;0,ROUND(G1092+3.46*ABS(L1092),2),F1092)</f>
        <v>9.8000000000000007</v>
      </c>
      <c r="O1092">
        <f>IF(L1092&lt;0,ROUND(I1092+3.46*ABS(L1092),2),H1092)</f>
        <v>8.52</v>
      </c>
      <c r="P1092" t="s">
        <v>58</v>
      </c>
      <c r="Q1092">
        <v>3</v>
      </c>
      <c r="R1092" s="42">
        <v>42879</v>
      </c>
      <c r="U1092" t="s">
        <v>460</v>
      </c>
      <c r="V1092" t="str">
        <f>IF(LEFT(E1092,3)="SLV","Jerry Floyd", "Dave Jones")</f>
        <v>Jerry Floyd</v>
      </c>
      <c r="AF1092" t="s">
        <v>65</v>
      </c>
      <c r="AK1092">
        <v>8483903000</v>
      </c>
      <c r="AN1092">
        <v>7.44</v>
      </c>
      <c r="AO1092">
        <v>5.95</v>
      </c>
      <c r="AP1092">
        <v>39904</v>
      </c>
      <c r="AQ1092">
        <v>7.95</v>
      </c>
      <c r="AR1092">
        <v>6.43</v>
      </c>
    </row>
    <row r="1093" spans="1:44">
      <c r="A1093" t="s">
        <v>54</v>
      </c>
      <c r="B1093" t="s">
        <v>2702</v>
      </c>
      <c r="C1093" t="s">
        <v>2702</v>
      </c>
      <c r="D1093" t="s">
        <v>121</v>
      </c>
      <c r="E1093" t="s">
        <v>203</v>
      </c>
      <c r="F1093" s="1">
        <v>9.8000000000000007</v>
      </c>
      <c r="H1093" s="1">
        <f t="shared" si="40"/>
        <v>8.52</v>
      </c>
      <c r="K1093" t="s">
        <v>2703</v>
      </c>
      <c r="P1093" t="s">
        <v>58</v>
      </c>
      <c r="AF1093" t="s">
        <v>65</v>
      </c>
    </row>
    <row r="1094" spans="1:44">
      <c r="A1094" t="s">
        <v>54</v>
      </c>
      <c r="B1094" t="s">
        <v>2704</v>
      </c>
      <c r="E1094" t="s">
        <v>2705</v>
      </c>
      <c r="F1094" s="1">
        <v>9.8000000000000007</v>
      </c>
      <c r="H1094" s="1">
        <f t="shared" si="40"/>
        <v>8.52</v>
      </c>
      <c r="K1094" t="s">
        <v>658</v>
      </c>
      <c r="L1094">
        <v>0.11</v>
      </c>
      <c r="P1094" t="s">
        <v>58</v>
      </c>
      <c r="R1094" s="42">
        <v>41894</v>
      </c>
      <c r="AF1094" t="s">
        <v>65</v>
      </c>
    </row>
    <row r="1095" spans="1:44">
      <c r="A1095" t="s">
        <v>54</v>
      </c>
      <c r="B1095" t="s">
        <v>2706</v>
      </c>
      <c r="C1095" t="s">
        <v>2707</v>
      </c>
      <c r="D1095" t="s">
        <v>2708</v>
      </c>
      <c r="E1095" t="s">
        <v>2709</v>
      </c>
      <c r="F1095" s="1">
        <v>9.8000000000000007</v>
      </c>
      <c r="H1095" s="1">
        <f t="shared" si="40"/>
        <v>8.52</v>
      </c>
      <c r="K1095" t="s">
        <v>57</v>
      </c>
      <c r="L1095">
        <v>0.22</v>
      </c>
      <c r="P1095" t="s">
        <v>58</v>
      </c>
      <c r="R1095" s="42">
        <v>41904</v>
      </c>
      <c r="V1095" t="s">
        <v>60</v>
      </c>
      <c r="AF1095" t="s">
        <v>81</v>
      </c>
    </row>
    <row r="1096" spans="1:44">
      <c r="A1096" t="s">
        <v>54</v>
      </c>
      <c r="B1096" t="s">
        <v>2710</v>
      </c>
      <c r="C1096" t="s">
        <v>2711</v>
      </c>
      <c r="D1096" t="s">
        <v>2708</v>
      </c>
      <c r="E1096" t="s">
        <v>2712</v>
      </c>
      <c r="F1096" s="1">
        <v>9.8000000000000007</v>
      </c>
      <c r="H1096" s="1">
        <f t="shared" si="40"/>
        <v>8.52</v>
      </c>
      <c r="K1096" t="s">
        <v>57</v>
      </c>
      <c r="L1096">
        <v>0.2</v>
      </c>
      <c r="P1096" t="s">
        <v>58</v>
      </c>
      <c r="R1096" s="42">
        <v>41904</v>
      </c>
      <c r="V1096" t="s">
        <v>60</v>
      </c>
      <c r="AF1096" t="s">
        <v>81</v>
      </c>
    </row>
    <row r="1097" spans="1:44">
      <c r="A1097" t="s">
        <v>54</v>
      </c>
      <c r="B1097" t="s">
        <v>2713</v>
      </c>
      <c r="C1097" t="s">
        <v>2713</v>
      </c>
      <c r="D1097" t="s">
        <v>2714</v>
      </c>
      <c r="E1097" t="s">
        <v>2715</v>
      </c>
      <c r="F1097" s="1">
        <v>9.8000000000000007</v>
      </c>
      <c r="H1097" s="1">
        <f t="shared" si="40"/>
        <v>8.52</v>
      </c>
      <c r="K1097" t="s">
        <v>57</v>
      </c>
      <c r="L1097">
        <v>0.4</v>
      </c>
      <c r="P1097" t="s">
        <v>58</v>
      </c>
      <c r="R1097" s="42">
        <v>41904</v>
      </c>
      <c r="V1097" t="s">
        <v>60</v>
      </c>
      <c r="AF1097" t="s">
        <v>81</v>
      </c>
    </row>
    <row r="1098" spans="1:44">
      <c r="A1098" t="s">
        <v>54</v>
      </c>
      <c r="B1098" t="s">
        <v>2716</v>
      </c>
      <c r="C1098" t="s">
        <v>2716</v>
      </c>
      <c r="D1098" t="s">
        <v>64</v>
      </c>
      <c r="E1098" t="s">
        <v>2717</v>
      </c>
      <c r="F1098" s="1">
        <v>9.8000000000000007</v>
      </c>
      <c r="H1098" s="1">
        <f t="shared" si="40"/>
        <v>8.52</v>
      </c>
      <c r="K1098" t="s">
        <v>57</v>
      </c>
      <c r="L1098">
        <v>1.72</v>
      </c>
      <c r="P1098" t="s">
        <v>58</v>
      </c>
      <c r="R1098" s="42">
        <v>42879</v>
      </c>
      <c r="V1098" t="s">
        <v>60</v>
      </c>
      <c r="AF1098" t="s">
        <v>65</v>
      </c>
    </row>
    <row r="1099" spans="1:44">
      <c r="A1099" t="s">
        <v>54</v>
      </c>
      <c r="B1099" t="s">
        <v>2718</v>
      </c>
      <c r="C1099" t="s">
        <v>2718</v>
      </c>
      <c r="D1099" t="s">
        <v>64</v>
      </c>
      <c r="E1099" t="s">
        <v>2719</v>
      </c>
      <c r="F1099" s="1">
        <v>9.8000000000000007</v>
      </c>
      <c r="H1099" s="1">
        <f t="shared" si="40"/>
        <v>8.52</v>
      </c>
      <c r="K1099" t="s">
        <v>179</v>
      </c>
      <c r="L1099">
        <v>0.57999999999999996</v>
      </c>
      <c r="P1099" t="s">
        <v>58</v>
      </c>
      <c r="R1099" s="42">
        <v>42879</v>
      </c>
      <c r="V1099" t="s">
        <v>60</v>
      </c>
      <c r="AF1099" t="s">
        <v>65</v>
      </c>
    </row>
    <row r="1100" spans="1:44">
      <c r="A1100" t="s">
        <v>54</v>
      </c>
      <c r="B1100" t="s">
        <v>2720</v>
      </c>
      <c r="D1100" t="s">
        <v>64</v>
      </c>
      <c r="E1100" t="s">
        <v>2721</v>
      </c>
      <c r="F1100" s="1">
        <v>9.8000000000000007</v>
      </c>
      <c r="H1100" s="1">
        <f t="shared" si="40"/>
        <v>8.52</v>
      </c>
      <c r="K1100" t="s">
        <v>57</v>
      </c>
      <c r="L1100">
        <v>2.5000000000000001E-2</v>
      </c>
      <c r="P1100" t="s">
        <v>58</v>
      </c>
      <c r="R1100" s="42">
        <v>41928</v>
      </c>
      <c r="V1100" t="s">
        <v>186</v>
      </c>
      <c r="AF1100" t="s">
        <v>65</v>
      </c>
    </row>
    <row r="1101" spans="1:44">
      <c r="A1101" t="s">
        <v>54</v>
      </c>
      <c r="B1101" t="s">
        <v>2722</v>
      </c>
      <c r="D1101" t="s">
        <v>64</v>
      </c>
      <c r="E1101" t="s">
        <v>2721</v>
      </c>
      <c r="F1101" s="1">
        <v>9.8000000000000007</v>
      </c>
      <c r="H1101" s="1">
        <f t="shared" si="40"/>
        <v>8.52</v>
      </c>
      <c r="K1101" t="s">
        <v>57</v>
      </c>
      <c r="L1101">
        <v>8.0000000000000002E-3</v>
      </c>
      <c r="P1101" t="s">
        <v>58</v>
      </c>
      <c r="R1101" s="42">
        <v>41928</v>
      </c>
      <c r="V1101" t="s">
        <v>186</v>
      </c>
      <c r="AF1101" t="s">
        <v>65</v>
      </c>
    </row>
    <row r="1102" spans="1:44">
      <c r="A1102" t="s">
        <v>54</v>
      </c>
      <c r="B1102" t="s">
        <v>2723</v>
      </c>
      <c r="D1102" t="s">
        <v>64</v>
      </c>
      <c r="E1102" t="s">
        <v>2375</v>
      </c>
      <c r="F1102" s="1">
        <v>9.8000000000000007</v>
      </c>
      <c r="H1102" s="1">
        <f t="shared" si="40"/>
        <v>8.52</v>
      </c>
      <c r="K1102" t="s">
        <v>57</v>
      </c>
      <c r="L1102">
        <v>0.05</v>
      </c>
      <c r="P1102" t="s">
        <v>58</v>
      </c>
      <c r="R1102" s="42">
        <v>41928</v>
      </c>
      <c r="V1102" t="s">
        <v>186</v>
      </c>
      <c r="AF1102" t="s">
        <v>65</v>
      </c>
    </row>
    <row r="1103" spans="1:44">
      <c r="A1103" t="s">
        <v>54</v>
      </c>
      <c r="B1103" t="s">
        <v>2724</v>
      </c>
      <c r="C1103" t="s">
        <v>2724</v>
      </c>
      <c r="D1103" t="s">
        <v>64</v>
      </c>
      <c r="E1103" t="s">
        <v>2725</v>
      </c>
      <c r="F1103" s="1">
        <v>9.8000000000000007</v>
      </c>
      <c r="H1103" s="1">
        <f t="shared" si="40"/>
        <v>8.52</v>
      </c>
      <c r="K1103" t="s">
        <v>2726</v>
      </c>
      <c r="L1103">
        <v>0.06</v>
      </c>
      <c r="P1103" t="s">
        <v>58</v>
      </c>
      <c r="AF1103" t="s">
        <v>65</v>
      </c>
    </row>
    <row r="1104" spans="1:44">
      <c r="A1104" t="s">
        <v>54</v>
      </c>
      <c r="B1104" t="s">
        <v>2727</v>
      </c>
      <c r="C1104" t="s">
        <v>2727</v>
      </c>
      <c r="D1104" t="s">
        <v>64</v>
      </c>
      <c r="E1104" t="s">
        <v>2728</v>
      </c>
      <c r="F1104" s="1">
        <v>9.8000000000000007</v>
      </c>
      <c r="H1104" s="1">
        <f t="shared" si="40"/>
        <v>8.52</v>
      </c>
      <c r="K1104" t="s">
        <v>57</v>
      </c>
      <c r="L1104">
        <v>3.4</v>
      </c>
      <c r="P1104" t="s">
        <v>58</v>
      </c>
      <c r="R1104" s="42">
        <v>41947</v>
      </c>
      <c r="V1104" t="s">
        <v>60</v>
      </c>
      <c r="AF1104" t="s">
        <v>65</v>
      </c>
    </row>
    <row r="1105" spans="1:44">
      <c r="A1105" t="s">
        <v>54</v>
      </c>
      <c r="B1105" t="s">
        <v>2729</v>
      </c>
      <c r="C1105" t="s">
        <v>2730</v>
      </c>
      <c r="E1105" t="s">
        <v>2731</v>
      </c>
      <c r="F1105" s="1">
        <v>9.8000000000000007</v>
      </c>
      <c r="H1105" s="1">
        <f t="shared" si="40"/>
        <v>8.52</v>
      </c>
      <c r="L1105">
        <v>0.44</v>
      </c>
      <c r="P1105" t="s">
        <v>58</v>
      </c>
      <c r="R1105" s="42">
        <v>41992</v>
      </c>
      <c r="V1105" t="s">
        <v>60</v>
      </c>
    </row>
    <row r="1106" spans="1:44">
      <c r="A1106" t="s">
        <v>54</v>
      </c>
      <c r="B1106" t="s">
        <v>2732</v>
      </c>
      <c r="C1106" t="s">
        <v>2383</v>
      </c>
      <c r="E1106" t="s">
        <v>2733</v>
      </c>
      <c r="F1106" s="1">
        <v>9.8000000000000007</v>
      </c>
      <c r="H1106" s="1">
        <f t="shared" si="40"/>
        <v>8.52</v>
      </c>
      <c r="L1106">
        <v>0.42</v>
      </c>
      <c r="P1106" t="s">
        <v>58</v>
      </c>
      <c r="R1106" s="42">
        <v>41992</v>
      </c>
      <c r="V1106" t="s">
        <v>60</v>
      </c>
    </row>
    <row r="1107" spans="1:44">
      <c r="A1107" t="s">
        <v>54</v>
      </c>
      <c r="B1107" t="s">
        <v>2734</v>
      </c>
      <c r="C1107" t="s">
        <v>2735</v>
      </c>
      <c r="E1107" t="s">
        <v>2736</v>
      </c>
      <c r="F1107" s="1">
        <v>9.8000000000000007</v>
      </c>
      <c r="H1107" s="1">
        <f t="shared" si="40"/>
        <v>8.52</v>
      </c>
      <c r="L1107">
        <v>0.47499999999999998</v>
      </c>
      <c r="P1107" t="s">
        <v>58</v>
      </c>
      <c r="R1107" s="42">
        <v>41992</v>
      </c>
      <c r="V1107" t="s">
        <v>60</v>
      </c>
    </row>
    <row r="1108" spans="1:44">
      <c r="A1108" t="s">
        <v>54</v>
      </c>
      <c r="B1108" t="s">
        <v>2737</v>
      </c>
      <c r="C1108" t="s">
        <v>2738</v>
      </c>
      <c r="E1108" t="s">
        <v>2739</v>
      </c>
      <c r="F1108" s="1">
        <v>9.8000000000000007</v>
      </c>
      <c r="H1108" s="1">
        <f t="shared" si="40"/>
        <v>8.52</v>
      </c>
      <c r="L1108">
        <v>1.0349999999999999</v>
      </c>
      <c r="P1108" t="s">
        <v>58</v>
      </c>
      <c r="R1108" s="42">
        <v>41992</v>
      </c>
      <c r="V1108" t="s">
        <v>60</v>
      </c>
    </row>
    <row r="1109" spans="1:44">
      <c r="A1109" t="s">
        <v>54</v>
      </c>
      <c r="B1109" t="s">
        <v>2740</v>
      </c>
      <c r="C1109" t="s">
        <v>207</v>
      </c>
      <c r="E1109" t="s">
        <v>2741</v>
      </c>
      <c r="F1109" s="1">
        <v>9.8000000000000007</v>
      </c>
      <c r="H1109" s="1">
        <f t="shared" si="40"/>
        <v>8.52</v>
      </c>
      <c r="L1109">
        <v>0.76500000000000001</v>
      </c>
      <c r="P1109" t="s">
        <v>58</v>
      </c>
      <c r="R1109" s="42">
        <v>41992</v>
      </c>
      <c r="V1109" t="s">
        <v>60</v>
      </c>
    </row>
    <row r="1110" spans="1:44">
      <c r="A1110" t="s">
        <v>54</v>
      </c>
      <c r="B1110" t="s">
        <v>2742</v>
      </c>
      <c r="C1110" t="s">
        <v>2742</v>
      </c>
      <c r="D1110" t="s">
        <v>64</v>
      </c>
      <c r="E1110" t="s">
        <v>2743</v>
      </c>
      <c r="F1110" s="1">
        <v>9.8000000000000007</v>
      </c>
      <c r="H1110" s="1">
        <f t="shared" si="40"/>
        <v>8.52</v>
      </c>
      <c r="K1110" t="s">
        <v>500</v>
      </c>
      <c r="P1110" t="s">
        <v>58</v>
      </c>
      <c r="R1110" s="42">
        <v>42879</v>
      </c>
      <c r="V1110" t="s">
        <v>60</v>
      </c>
      <c r="AF1110" t="s">
        <v>2744</v>
      </c>
    </row>
    <row r="1111" spans="1:44">
      <c r="A1111" t="s">
        <v>54</v>
      </c>
      <c r="B1111" t="s">
        <v>2745</v>
      </c>
      <c r="C1111" t="s">
        <v>2745</v>
      </c>
      <c r="D1111" t="s">
        <v>64</v>
      </c>
      <c r="E1111" t="s">
        <v>583</v>
      </c>
      <c r="F1111" s="1">
        <v>9.8000000000000007</v>
      </c>
      <c r="H1111" s="1">
        <f t="shared" si="40"/>
        <v>8.52</v>
      </c>
      <c r="K1111" t="s">
        <v>1055</v>
      </c>
      <c r="L1111">
        <v>2.65</v>
      </c>
      <c r="P1111" t="s">
        <v>58</v>
      </c>
      <c r="Q1111">
        <v>4</v>
      </c>
      <c r="R1111" s="42">
        <v>42879</v>
      </c>
      <c r="S1111">
        <v>7</v>
      </c>
      <c r="T1111" t="s">
        <v>2746</v>
      </c>
      <c r="U1111">
        <v>3.85</v>
      </c>
      <c r="V1111" t="s">
        <v>60</v>
      </c>
      <c r="X1111" t="s">
        <v>2747</v>
      </c>
      <c r="Y1111" t="s">
        <v>2748</v>
      </c>
      <c r="Z1111">
        <v>27</v>
      </c>
      <c r="AA1111" t="s">
        <v>2749</v>
      </c>
      <c r="AB1111">
        <v>10</v>
      </c>
      <c r="AC1111" t="s">
        <v>69</v>
      </c>
      <c r="AD1111">
        <v>550</v>
      </c>
      <c r="AE1111">
        <v>7</v>
      </c>
      <c r="AK1111">
        <v>8483903000</v>
      </c>
      <c r="AN1111">
        <v>1.45</v>
      </c>
      <c r="AO1111">
        <v>1.18</v>
      </c>
      <c r="AP1111">
        <v>38590</v>
      </c>
      <c r="AQ1111">
        <v>1.43</v>
      </c>
      <c r="AR1111">
        <v>1.1599999999999999</v>
      </c>
    </row>
    <row r="1112" spans="1:44">
      <c r="A1112" t="s">
        <v>54</v>
      </c>
      <c r="B1112" t="s">
        <v>2750</v>
      </c>
      <c r="C1112" t="s">
        <v>2472</v>
      </c>
      <c r="D1112" t="s">
        <v>64</v>
      </c>
      <c r="E1112" t="s">
        <v>251</v>
      </c>
      <c r="F1112" s="1">
        <v>9.8000000000000007</v>
      </c>
      <c r="H1112" s="1">
        <f t="shared" si="40"/>
        <v>8.52</v>
      </c>
      <c r="K1112" t="s">
        <v>57</v>
      </c>
      <c r="L1112">
        <v>0.75</v>
      </c>
      <c r="P1112" t="s">
        <v>58</v>
      </c>
      <c r="R1112" s="42">
        <v>42073</v>
      </c>
      <c r="V1112" t="str">
        <f>IF(LEFT(E1112,3)="SLV","Harmony Romo", "Jerry Floyd")</f>
        <v>Jerry Floyd</v>
      </c>
      <c r="AF1112" t="s">
        <v>65</v>
      </c>
    </row>
    <row r="1113" spans="1:44">
      <c r="A1113" t="s">
        <v>54</v>
      </c>
      <c r="B1113">
        <v>59174</v>
      </c>
      <c r="D1113" t="s">
        <v>69</v>
      </c>
      <c r="E1113" t="s">
        <v>203</v>
      </c>
      <c r="F1113" s="1">
        <v>9.8000000000000007</v>
      </c>
      <c r="H1113" s="1">
        <f t="shared" si="40"/>
        <v>8.52</v>
      </c>
      <c r="K1113" t="s">
        <v>57</v>
      </c>
      <c r="P1113" t="s">
        <v>58</v>
      </c>
      <c r="Q1113">
        <v>3</v>
      </c>
      <c r="R1113" s="42">
        <v>42879</v>
      </c>
      <c r="V1113" t="str">
        <f>IF(LEFT(E1113,3)="SLV","Jerry Floyd", "Dave Jones")</f>
        <v>Jerry Floyd</v>
      </c>
      <c r="AK1113">
        <v>8413919080</v>
      </c>
      <c r="AM1113">
        <v>11.81</v>
      </c>
      <c r="AN1113">
        <v>15.19</v>
      </c>
      <c r="AO1113">
        <v>12.24</v>
      </c>
      <c r="AP1113">
        <v>39814</v>
      </c>
      <c r="AQ1113">
        <v>17.100000000000001</v>
      </c>
      <c r="AR1113">
        <v>14.238000000000001</v>
      </c>
    </row>
    <row r="1114" spans="1:44">
      <c r="A1114" t="s">
        <v>54</v>
      </c>
      <c r="B1114" t="s">
        <v>2751</v>
      </c>
      <c r="C1114" t="s">
        <v>2751</v>
      </c>
      <c r="D1114" t="s">
        <v>64</v>
      </c>
      <c r="E1114" t="s">
        <v>2752</v>
      </c>
      <c r="F1114" s="1">
        <v>9.8000000000000007</v>
      </c>
      <c r="H1114" s="1">
        <f t="shared" si="40"/>
        <v>8.52</v>
      </c>
      <c r="K1114" t="s">
        <v>57</v>
      </c>
      <c r="L1114">
        <v>0.38</v>
      </c>
      <c r="P1114" t="s">
        <v>58</v>
      </c>
      <c r="R1114" s="42">
        <v>42079</v>
      </c>
      <c r="V1114" t="s">
        <v>60</v>
      </c>
    </row>
    <row r="1115" spans="1:44">
      <c r="A1115" t="s">
        <v>54</v>
      </c>
      <c r="B1115" t="s">
        <v>2753</v>
      </c>
      <c r="E1115" t="s">
        <v>2754</v>
      </c>
      <c r="F1115" s="1">
        <v>9.8000000000000007</v>
      </c>
      <c r="H1115" s="1">
        <f t="shared" si="40"/>
        <v>8.52</v>
      </c>
      <c r="K1115" t="s">
        <v>57</v>
      </c>
      <c r="L1115">
        <v>6.1</v>
      </c>
      <c r="P1115" t="s">
        <v>58</v>
      </c>
      <c r="R1115" s="42">
        <v>42879</v>
      </c>
      <c r="V1115" t="s">
        <v>60</v>
      </c>
    </row>
    <row r="1116" spans="1:44">
      <c r="A1116" t="s">
        <v>54</v>
      </c>
      <c r="B1116" t="s">
        <v>2755</v>
      </c>
      <c r="E1116" t="s">
        <v>2756</v>
      </c>
      <c r="F1116" s="1">
        <v>9.8000000000000007</v>
      </c>
      <c r="H1116" s="1">
        <f t="shared" si="40"/>
        <v>8.52</v>
      </c>
      <c r="K1116" t="s">
        <v>57</v>
      </c>
      <c r="L1116">
        <v>26</v>
      </c>
      <c r="P1116" t="s">
        <v>58</v>
      </c>
      <c r="R1116" s="42">
        <v>42879</v>
      </c>
      <c r="V1116" t="s">
        <v>60</v>
      </c>
    </row>
    <row r="1117" spans="1:44">
      <c r="A1117" t="s">
        <v>54</v>
      </c>
      <c r="B1117" t="s">
        <v>2757</v>
      </c>
      <c r="C1117" t="s">
        <v>2758</v>
      </c>
      <c r="D1117" t="s">
        <v>64</v>
      </c>
      <c r="E1117" t="s">
        <v>2759</v>
      </c>
      <c r="F1117" s="1">
        <v>9.8000000000000007</v>
      </c>
      <c r="H1117" s="1">
        <f t="shared" si="40"/>
        <v>8.52</v>
      </c>
      <c r="K1117" t="s">
        <v>57</v>
      </c>
      <c r="L1117">
        <v>0.28499999999999998</v>
      </c>
      <c r="P1117" t="s">
        <v>58</v>
      </c>
      <c r="R1117" s="42">
        <v>42879</v>
      </c>
      <c r="V1117" t="s">
        <v>60</v>
      </c>
    </row>
    <row r="1118" spans="1:44">
      <c r="A1118" t="s">
        <v>54</v>
      </c>
      <c r="B1118" t="s">
        <v>2760</v>
      </c>
      <c r="C1118" t="s">
        <v>2761</v>
      </c>
      <c r="D1118" t="s">
        <v>64</v>
      </c>
      <c r="E1118" t="s">
        <v>2762</v>
      </c>
      <c r="F1118" s="1">
        <v>9.8000000000000007</v>
      </c>
      <c r="H1118" s="1">
        <f t="shared" si="40"/>
        <v>8.52</v>
      </c>
      <c r="K1118" t="s">
        <v>57</v>
      </c>
      <c r="L1118">
        <v>0.28000000000000003</v>
      </c>
      <c r="P1118" t="s">
        <v>58</v>
      </c>
      <c r="R1118" s="42">
        <v>42879</v>
      </c>
      <c r="V1118" t="s">
        <v>60</v>
      </c>
    </row>
    <row r="1119" spans="1:44">
      <c r="A1119" t="s">
        <v>54</v>
      </c>
      <c r="B1119" t="s">
        <v>2763</v>
      </c>
      <c r="C1119" t="s">
        <v>2763</v>
      </c>
      <c r="D1119" t="s">
        <v>64</v>
      </c>
      <c r="E1119" t="s">
        <v>2764</v>
      </c>
      <c r="F1119" s="1">
        <v>9.8000000000000007</v>
      </c>
      <c r="H1119" s="1">
        <f t="shared" si="40"/>
        <v>8.52</v>
      </c>
      <c r="K1119" t="s">
        <v>490</v>
      </c>
      <c r="L1119">
        <v>43.35</v>
      </c>
      <c r="P1119" t="s">
        <v>58</v>
      </c>
      <c r="R1119" s="42">
        <v>42104</v>
      </c>
      <c r="V1119" t="s">
        <v>60</v>
      </c>
    </row>
    <row r="1120" spans="1:44">
      <c r="A1120" t="s">
        <v>54</v>
      </c>
      <c r="B1120" t="s">
        <v>2765</v>
      </c>
      <c r="C1120" t="s">
        <v>2765</v>
      </c>
      <c r="D1120" t="s">
        <v>69</v>
      </c>
      <c r="E1120" t="s">
        <v>2766</v>
      </c>
      <c r="F1120" s="1">
        <v>9.8000000000000007</v>
      </c>
      <c r="H1120" s="1">
        <f>ROUND(F1120/1.15,2)</f>
        <v>8.52</v>
      </c>
      <c r="K1120" t="s">
        <v>191</v>
      </c>
      <c r="L1120">
        <v>4.1399999999999997</v>
      </c>
      <c r="P1120" t="s">
        <v>58</v>
      </c>
      <c r="R1120" s="42">
        <v>42879</v>
      </c>
      <c r="V1120" t="s">
        <v>186</v>
      </c>
    </row>
    <row r="1121" spans="1:44">
      <c r="A1121" t="s">
        <v>54</v>
      </c>
      <c r="B1121" t="s">
        <v>2767</v>
      </c>
      <c r="C1121" t="s">
        <v>2768</v>
      </c>
      <c r="D1121" t="s">
        <v>64</v>
      </c>
      <c r="E1121" t="s">
        <v>2769</v>
      </c>
      <c r="F1121" s="1">
        <v>9.8000000000000007</v>
      </c>
      <c r="H1121" s="1">
        <f>ROUND(F1121/1.15,2)</f>
        <v>8.52</v>
      </c>
      <c r="K1121" t="s">
        <v>654</v>
      </c>
      <c r="L1121">
        <v>5.98</v>
      </c>
      <c r="P1121" t="s">
        <v>58</v>
      </c>
      <c r="R1121" s="42">
        <v>42879</v>
      </c>
      <c r="V1121" t="s">
        <v>60</v>
      </c>
    </row>
    <row r="1122" spans="1:44">
      <c r="A1122" t="s">
        <v>54</v>
      </c>
      <c r="B1122" t="s">
        <v>2770</v>
      </c>
      <c r="C1122" t="s">
        <v>2771</v>
      </c>
      <c r="D1122" t="s">
        <v>69</v>
      </c>
      <c r="E1122" t="s">
        <v>2772</v>
      </c>
      <c r="F1122" s="1">
        <v>9.8000000000000007</v>
      </c>
      <c r="H1122" s="1">
        <f>ROUND(F1122/1.15,2)</f>
        <v>8.52</v>
      </c>
      <c r="K1122" t="s">
        <v>276</v>
      </c>
      <c r="L1122">
        <v>28.6</v>
      </c>
      <c r="P1122" t="s">
        <v>58</v>
      </c>
      <c r="R1122" s="42">
        <v>42879</v>
      </c>
      <c r="V1122" t="s">
        <v>60</v>
      </c>
    </row>
    <row r="1123" spans="1:44">
      <c r="A1123" t="s">
        <v>54</v>
      </c>
      <c r="B1123" t="s">
        <v>2773</v>
      </c>
      <c r="C1123" t="s">
        <v>2422</v>
      </c>
      <c r="D1123" t="s">
        <v>110</v>
      </c>
      <c r="E1123" t="s">
        <v>2774</v>
      </c>
      <c r="F1123" s="1">
        <v>9.8000000000000007</v>
      </c>
      <c r="H1123" s="1">
        <f>ROUND(F1123/1.15,2)</f>
        <v>8.52</v>
      </c>
      <c r="K1123" t="s">
        <v>57</v>
      </c>
      <c r="L1123">
        <v>26</v>
      </c>
      <c r="P1123" t="s">
        <v>58</v>
      </c>
      <c r="R1123" s="42">
        <v>42879</v>
      </c>
      <c r="V1123" t="s">
        <v>60</v>
      </c>
    </row>
    <row r="1124" spans="1:44">
      <c r="A1124" t="s">
        <v>54</v>
      </c>
      <c r="B1124" t="s">
        <v>2775</v>
      </c>
      <c r="C1124" t="s">
        <v>2776</v>
      </c>
      <c r="D1124" t="s">
        <v>64</v>
      </c>
      <c r="E1124" t="s">
        <v>2777</v>
      </c>
      <c r="F1124" s="1">
        <v>9.8000000000000007</v>
      </c>
      <c r="H1124" s="1">
        <f>ROUND(F1124/1.15,2)</f>
        <v>8.52</v>
      </c>
      <c r="K1124" t="s">
        <v>57</v>
      </c>
      <c r="L1124">
        <v>6.1</v>
      </c>
      <c r="P1124" t="s">
        <v>58</v>
      </c>
      <c r="R1124" s="42">
        <v>42135</v>
      </c>
      <c r="V1124" t="s">
        <v>60</v>
      </c>
    </row>
    <row r="1125" spans="1:44">
      <c r="A1125" t="s">
        <v>54</v>
      </c>
      <c r="B1125">
        <v>55546</v>
      </c>
      <c r="C1125">
        <v>55546</v>
      </c>
      <c r="D1125" t="s">
        <v>69</v>
      </c>
      <c r="E1125" t="s">
        <v>203</v>
      </c>
      <c r="F1125" s="1">
        <v>1.6</v>
      </c>
      <c r="H1125" s="1">
        <v>1.39</v>
      </c>
      <c r="K1125" t="s">
        <v>57</v>
      </c>
      <c r="L1125">
        <v>-5.0000000000000001E-3</v>
      </c>
      <c r="N1125">
        <f>IF(L1125&lt;0,ROUND(G1125+3.46*ABS(L1125),2),F1125)</f>
        <v>0.02</v>
      </c>
      <c r="O1125">
        <f>IF(L1125&lt;0,ROUND(I1125+3.46*ABS(L1125),2),H1125)</f>
        <v>0.02</v>
      </c>
      <c r="P1125" t="s">
        <v>58</v>
      </c>
      <c r="Q1125">
        <v>3</v>
      </c>
      <c r="R1125" s="42">
        <v>42879</v>
      </c>
      <c r="U1125" t="s">
        <v>2778</v>
      </c>
      <c r="V1125" t="s">
        <v>186</v>
      </c>
      <c r="AK1125">
        <v>8483903000</v>
      </c>
      <c r="AN1125">
        <v>1.86</v>
      </c>
      <c r="AO1125">
        <v>1.54</v>
      </c>
      <c r="AP1125">
        <v>38590</v>
      </c>
      <c r="AQ1125">
        <v>1.69</v>
      </c>
      <c r="AR1125">
        <v>1.37</v>
      </c>
    </row>
    <row r="1126" spans="1:44">
      <c r="A1126" t="s">
        <v>54</v>
      </c>
      <c r="B1126" t="s">
        <v>2779</v>
      </c>
      <c r="C1126" t="s">
        <v>2779</v>
      </c>
      <c r="D1126" t="s">
        <v>64</v>
      </c>
      <c r="E1126" t="s">
        <v>2780</v>
      </c>
      <c r="F1126" s="1">
        <v>9.8000000000000007</v>
      </c>
      <c r="H1126" s="1">
        <f t="shared" ref="H1126:H1161" si="41">ROUND(F1126/1.15,2)</f>
        <v>8.52</v>
      </c>
      <c r="K1126" t="s">
        <v>191</v>
      </c>
      <c r="P1126" t="s">
        <v>58</v>
      </c>
      <c r="R1126" s="42">
        <v>42879</v>
      </c>
      <c r="V1126" t="s">
        <v>186</v>
      </c>
    </row>
    <row r="1127" spans="1:44">
      <c r="A1127" t="s">
        <v>54</v>
      </c>
      <c r="B1127" t="s">
        <v>2781</v>
      </c>
      <c r="C1127" t="s">
        <v>2781</v>
      </c>
      <c r="D1127" t="s">
        <v>64</v>
      </c>
      <c r="E1127" t="s">
        <v>2782</v>
      </c>
      <c r="F1127" s="1">
        <v>9.8000000000000007</v>
      </c>
      <c r="H1127" s="1">
        <f t="shared" si="41"/>
        <v>8.52</v>
      </c>
      <c r="K1127" t="s">
        <v>57</v>
      </c>
      <c r="N1127">
        <v>200</v>
      </c>
      <c r="O1127">
        <v>200</v>
      </c>
      <c r="P1127" t="s">
        <v>58</v>
      </c>
      <c r="R1127" s="42">
        <v>42165</v>
      </c>
      <c r="V1127" t="s">
        <v>60</v>
      </c>
    </row>
    <row r="1128" spans="1:44">
      <c r="A1128" t="s">
        <v>54</v>
      </c>
      <c r="B1128" t="s">
        <v>2783</v>
      </c>
      <c r="C1128" t="s">
        <v>2783</v>
      </c>
      <c r="D1128" t="s">
        <v>64</v>
      </c>
      <c r="E1128" t="s">
        <v>2784</v>
      </c>
      <c r="F1128" s="1">
        <v>9.8000000000000007</v>
      </c>
      <c r="H1128" s="1">
        <f t="shared" si="41"/>
        <v>8.52</v>
      </c>
      <c r="K1128" t="s">
        <v>57</v>
      </c>
      <c r="N1128">
        <v>200</v>
      </c>
      <c r="O1128">
        <v>200</v>
      </c>
      <c r="P1128" t="s">
        <v>58</v>
      </c>
      <c r="R1128" s="42">
        <v>42879</v>
      </c>
      <c r="V1128" t="s">
        <v>60</v>
      </c>
    </row>
    <row r="1129" spans="1:44">
      <c r="A1129" t="s">
        <v>54</v>
      </c>
      <c r="B1129" t="s">
        <v>2785</v>
      </c>
      <c r="C1129" t="s">
        <v>2785</v>
      </c>
      <c r="D1129" t="s">
        <v>64</v>
      </c>
      <c r="E1129" t="s">
        <v>2786</v>
      </c>
      <c r="F1129" s="1">
        <v>9.8000000000000007</v>
      </c>
      <c r="H1129" s="1">
        <f t="shared" si="41"/>
        <v>8.52</v>
      </c>
      <c r="K1129" t="s">
        <v>57</v>
      </c>
      <c r="P1129" t="s">
        <v>58</v>
      </c>
      <c r="R1129" s="42">
        <v>42879</v>
      </c>
      <c r="V1129" t="s">
        <v>60</v>
      </c>
    </row>
    <row r="1130" spans="1:44">
      <c r="A1130" t="s">
        <v>54</v>
      </c>
      <c r="B1130" t="s">
        <v>2787</v>
      </c>
      <c r="C1130" t="s">
        <v>2787</v>
      </c>
      <c r="D1130" t="s">
        <v>64</v>
      </c>
      <c r="E1130" t="s">
        <v>2788</v>
      </c>
      <c r="F1130" s="1">
        <v>9.8000000000000007</v>
      </c>
      <c r="H1130" s="1">
        <f t="shared" si="41"/>
        <v>8.52</v>
      </c>
      <c r="K1130" t="s">
        <v>57</v>
      </c>
      <c r="P1130" t="s">
        <v>58</v>
      </c>
      <c r="R1130" s="42">
        <v>42165</v>
      </c>
      <c r="V1130" t="s">
        <v>60</v>
      </c>
    </row>
    <row r="1131" spans="1:44">
      <c r="A1131" t="s">
        <v>54</v>
      </c>
      <c r="B1131" t="s">
        <v>2789</v>
      </c>
      <c r="C1131" t="s">
        <v>2789</v>
      </c>
      <c r="D1131" t="s">
        <v>64</v>
      </c>
      <c r="E1131" t="s">
        <v>2790</v>
      </c>
      <c r="F1131" s="1">
        <v>9.8000000000000007</v>
      </c>
      <c r="H1131" s="1">
        <f t="shared" si="41"/>
        <v>8.52</v>
      </c>
      <c r="K1131" t="s">
        <v>490</v>
      </c>
      <c r="L1131">
        <v>3.85</v>
      </c>
      <c r="P1131" t="s">
        <v>58</v>
      </c>
      <c r="R1131" s="42">
        <v>42879</v>
      </c>
      <c r="V1131" t="s">
        <v>60</v>
      </c>
    </row>
    <row r="1132" spans="1:44">
      <c r="A1132" t="s">
        <v>54</v>
      </c>
      <c r="B1132" t="s">
        <v>2791</v>
      </c>
      <c r="C1132" t="s">
        <v>2792</v>
      </c>
      <c r="D1132" t="s">
        <v>64</v>
      </c>
      <c r="E1132" t="s">
        <v>2591</v>
      </c>
      <c r="F1132" s="1">
        <v>9.8000000000000007</v>
      </c>
      <c r="H1132" s="1">
        <f t="shared" si="41"/>
        <v>8.52</v>
      </c>
      <c r="K1132" t="s">
        <v>57</v>
      </c>
      <c r="L1132">
        <v>3.45</v>
      </c>
      <c r="P1132" t="s">
        <v>58</v>
      </c>
      <c r="R1132" s="42">
        <v>42879</v>
      </c>
      <c r="V1132" t="s">
        <v>60</v>
      </c>
    </row>
    <row r="1133" spans="1:44">
      <c r="A1133" t="s">
        <v>54</v>
      </c>
      <c r="B1133" t="s">
        <v>2793</v>
      </c>
      <c r="C1133" t="s">
        <v>2571</v>
      </c>
      <c r="D1133" t="s">
        <v>64</v>
      </c>
      <c r="E1133" t="s">
        <v>2572</v>
      </c>
      <c r="F1133" s="1">
        <v>9.8000000000000007</v>
      </c>
      <c r="H1133" s="1">
        <f t="shared" si="41"/>
        <v>8.52</v>
      </c>
      <c r="K1133" t="s">
        <v>57</v>
      </c>
      <c r="L1133">
        <v>0.98</v>
      </c>
      <c r="P1133" t="s">
        <v>58</v>
      </c>
      <c r="R1133" s="42">
        <v>42879</v>
      </c>
      <c r="V1133" t="s">
        <v>60</v>
      </c>
    </row>
    <row r="1134" spans="1:44">
      <c r="A1134" t="s">
        <v>54</v>
      </c>
      <c r="B1134" t="s">
        <v>2794</v>
      </c>
      <c r="C1134" t="s">
        <v>2795</v>
      </c>
      <c r="D1134" t="s">
        <v>64</v>
      </c>
      <c r="E1134" t="s">
        <v>2796</v>
      </c>
      <c r="F1134" s="1">
        <v>9.8000000000000007</v>
      </c>
      <c r="H1134" s="1">
        <f t="shared" si="41"/>
        <v>8.52</v>
      </c>
      <c r="K1134" t="s">
        <v>57</v>
      </c>
      <c r="L1134">
        <v>0.99</v>
      </c>
      <c r="P1134" t="s">
        <v>58</v>
      </c>
      <c r="R1134" s="42">
        <v>42879</v>
      </c>
      <c r="V1134" t="s">
        <v>60</v>
      </c>
    </row>
    <row r="1135" spans="1:44">
      <c r="A1135" t="s">
        <v>54</v>
      </c>
      <c r="B1135" t="s">
        <v>2797</v>
      </c>
      <c r="C1135" t="s">
        <v>2798</v>
      </c>
      <c r="D1135" t="s">
        <v>64</v>
      </c>
      <c r="E1135" t="s">
        <v>2799</v>
      </c>
      <c r="F1135" s="1">
        <v>9.8000000000000007</v>
      </c>
      <c r="H1135" s="1">
        <f t="shared" si="41"/>
        <v>8.52</v>
      </c>
      <c r="K1135" t="s">
        <v>57</v>
      </c>
      <c r="P1135" t="s">
        <v>58</v>
      </c>
      <c r="R1135" s="42">
        <v>42201</v>
      </c>
      <c r="V1135" t="s">
        <v>60</v>
      </c>
    </row>
    <row r="1136" spans="1:44">
      <c r="A1136" t="s">
        <v>54</v>
      </c>
      <c r="B1136" t="s">
        <v>2800</v>
      </c>
      <c r="C1136" t="s">
        <v>2798</v>
      </c>
      <c r="D1136" t="s">
        <v>64</v>
      </c>
      <c r="E1136" t="s">
        <v>2799</v>
      </c>
      <c r="F1136" s="1">
        <v>9.8000000000000007</v>
      </c>
      <c r="H1136" s="1">
        <f t="shared" si="41"/>
        <v>8.52</v>
      </c>
      <c r="K1136" t="s">
        <v>57</v>
      </c>
      <c r="P1136" t="s">
        <v>58</v>
      </c>
      <c r="R1136" s="42">
        <v>42201</v>
      </c>
      <c r="V1136" t="s">
        <v>60</v>
      </c>
    </row>
    <row r="1137" spans="1:22">
      <c r="A1137" t="s">
        <v>54</v>
      </c>
      <c r="B1137" t="s">
        <v>2801</v>
      </c>
      <c r="C1137" t="s">
        <v>2798</v>
      </c>
      <c r="D1137" t="s">
        <v>64</v>
      </c>
      <c r="E1137" t="s">
        <v>2799</v>
      </c>
      <c r="F1137" s="1">
        <v>9.8000000000000007</v>
      </c>
      <c r="H1137" s="1">
        <f t="shared" si="41"/>
        <v>8.52</v>
      </c>
      <c r="K1137" t="s">
        <v>57</v>
      </c>
      <c r="P1137" t="s">
        <v>58</v>
      </c>
      <c r="R1137" s="42">
        <v>42201</v>
      </c>
      <c r="V1137" t="s">
        <v>60</v>
      </c>
    </row>
    <row r="1138" spans="1:22">
      <c r="A1138" t="s">
        <v>54</v>
      </c>
      <c r="B1138" t="s">
        <v>2802</v>
      </c>
      <c r="C1138" t="s">
        <v>2798</v>
      </c>
      <c r="D1138" t="s">
        <v>64</v>
      </c>
      <c r="E1138" t="s">
        <v>203</v>
      </c>
      <c r="F1138" s="1">
        <v>9.8000000000000007</v>
      </c>
      <c r="H1138" s="1">
        <f t="shared" si="41"/>
        <v>8.52</v>
      </c>
      <c r="K1138" t="s">
        <v>57</v>
      </c>
      <c r="P1138" t="s">
        <v>58</v>
      </c>
      <c r="R1138" s="42">
        <v>42201</v>
      </c>
      <c r="V1138" t="s">
        <v>60</v>
      </c>
    </row>
    <row r="1139" spans="1:22">
      <c r="A1139" t="s">
        <v>54</v>
      </c>
      <c r="B1139" t="s">
        <v>2803</v>
      </c>
      <c r="C1139" t="s">
        <v>2798</v>
      </c>
      <c r="D1139" t="s">
        <v>64</v>
      </c>
      <c r="E1139" t="s">
        <v>2799</v>
      </c>
      <c r="F1139" s="1">
        <v>9.8000000000000007</v>
      </c>
      <c r="H1139" s="1">
        <f t="shared" si="41"/>
        <v>8.52</v>
      </c>
      <c r="K1139" t="s">
        <v>57</v>
      </c>
      <c r="P1139" t="s">
        <v>58</v>
      </c>
      <c r="R1139" s="42">
        <v>42201</v>
      </c>
      <c r="V1139" t="s">
        <v>60</v>
      </c>
    </row>
    <row r="1140" spans="1:22">
      <c r="A1140" t="s">
        <v>54</v>
      </c>
      <c r="B1140" t="s">
        <v>2804</v>
      </c>
      <c r="C1140" t="s">
        <v>2804</v>
      </c>
      <c r="D1140" t="s">
        <v>64</v>
      </c>
      <c r="E1140" t="s">
        <v>2805</v>
      </c>
      <c r="F1140" s="1">
        <v>9.8000000000000007</v>
      </c>
      <c r="H1140" s="1">
        <f>ROUND(F1140/1.15,2)</f>
        <v>8.52</v>
      </c>
      <c r="K1140" t="s">
        <v>276</v>
      </c>
      <c r="L1140">
        <v>1.28</v>
      </c>
      <c r="P1140" t="s">
        <v>58</v>
      </c>
      <c r="R1140" s="42">
        <v>42209</v>
      </c>
      <c r="V1140" t="s">
        <v>60</v>
      </c>
    </row>
    <row r="1141" spans="1:22">
      <c r="A1141" t="s">
        <v>54</v>
      </c>
      <c r="B1141" t="s">
        <v>2806</v>
      </c>
      <c r="C1141" t="s">
        <v>2804</v>
      </c>
      <c r="D1141" t="s">
        <v>64</v>
      </c>
      <c r="E1141" t="s">
        <v>2805</v>
      </c>
      <c r="F1141" s="1">
        <v>9.8000000000000007</v>
      </c>
      <c r="H1141" s="1">
        <f t="shared" si="41"/>
        <v>8.52</v>
      </c>
      <c r="K1141" t="s">
        <v>276</v>
      </c>
      <c r="L1141">
        <v>1.28</v>
      </c>
      <c r="P1141" t="s">
        <v>58</v>
      </c>
      <c r="R1141" s="42">
        <v>42879</v>
      </c>
      <c r="V1141" t="s">
        <v>60</v>
      </c>
    </row>
    <row r="1142" spans="1:22">
      <c r="A1142" t="s">
        <v>54</v>
      </c>
      <c r="B1142" t="s">
        <v>2807</v>
      </c>
      <c r="C1142" t="s">
        <v>2798</v>
      </c>
      <c r="D1142" t="s">
        <v>64</v>
      </c>
      <c r="E1142" t="s">
        <v>2808</v>
      </c>
      <c r="F1142" s="1">
        <v>9.8000000000000007</v>
      </c>
      <c r="H1142" s="1">
        <f t="shared" si="41"/>
        <v>8.52</v>
      </c>
      <c r="K1142" t="s">
        <v>57</v>
      </c>
      <c r="P1142" t="s">
        <v>58</v>
      </c>
      <c r="R1142" s="42">
        <v>42214</v>
      </c>
      <c r="V1142" t="s">
        <v>60</v>
      </c>
    </row>
    <row r="1143" spans="1:22">
      <c r="A1143" t="s">
        <v>54</v>
      </c>
      <c r="B1143" t="s">
        <v>2809</v>
      </c>
      <c r="C1143" t="s">
        <v>2810</v>
      </c>
      <c r="D1143" t="s">
        <v>64</v>
      </c>
      <c r="E1143" t="s">
        <v>2811</v>
      </c>
      <c r="F1143" s="1">
        <v>9.8000000000000007</v>
      </c>
      <c r="H1143" s="1">
        <f>ROUND(F1143/1.15,2)</f>
        <v>8.52</v>
      </c>
      <c r="K1143" t="s">
        <v>276</v>
      </c>
      <c r="L1143">
        <v>4.3600000000000003</v>
      </c>
      <c r="P1143" t="s">
        <v>58</v>
      </c>
      <c r="R1143" s="42">
        <v>42214</v>
      </c>
      <c r="V1143" t="s">
        <v>60</v>
      </c>
    </row>
    <row r="1144" spans="1:22">
      <c r="A1144" t="s">
        <v>54</v>
      </c>
      <c r="B1144" t="s">
        <v>2812</v>
      </c>
      <c r="C1144" t="s">
        <v>2810</v>
      </c>
      <c r="D1144" t="s">
        <v>64</v>
      </c>
      <c r="E1144" t="s">
        <v>2811</v>
      </c>
      <c r="F1144" s="1">
        <v>9.8000000000000007</v>
      </c>
      <c r="H1144" s="1">
        <f t="shared" si="41"/>
        <v>8.52</v>
      </c>
      <c r="K1144" t="s">
        <v>276</v>
      </c>
      <c r="L1144">
        <v>4.3600000000000003</v>
      </c>
      <c r="P1144" t="s">
        <v>58</v>
      </c>
      <c r="R1144" s="42">
        <v>42879</v>
      </c>
      <c r="V1144" t="s">
        <v>60</v>
      </c>
    </row>
    <row r="1145" spans="1:22">
      <c r="A1145" t="s">
        <v>54</v>
      </c>
      <c r="B1145" t="s">
        <v>2813</v>
      </c>
      <c r="C1145">
        <v>60025</v>
      </c>
      <c r="D1145" t="s">
        <v>121</v>
      </c>
      <c r="E1145" t="s">
        <v>1449</v>
      </c>
      <c r="F1145" s="1">
        <v>9.8000000000000007</v>
      </c>
      <c r="H1145" s="1">
        <f t="shared" si="41"/>
        <v>8.52</v>
      </c>
      <c r="K1145" t="s">
        <v>57</v>
      </c>
      <c r="L1145">
        <v>1.2</v>
      </c>
      <c r="P1145" t="s">
        <v>58</v>
      </c>
      <c r="R1145" s="42">
        <v>42214</v>
      </c>
      <c r="V1145" t="s">
        <v>60</v>
      </c>
    </row>
    <row r="1146" spans="1:22">
      <c r="A1146" t="s">
        <v>54</v>
      </c>
      <c r="B1146" t="s">
        <v>2814</v>
      </c>
      <c r="C1146">
        <v>61898</v>
      </c>
      <c r="D1146" t="s">
        <v>80</v>
      </c>
      <c r="E1146" t="s">
        <v>440</v>
      </c>
      <c r="F1146" s="1">
        <v>9.8000000000000007</v>
      </c>
      <c r="H1146" s="1">
        <f t="shared" si="41"/>
        <v>8.52</v>
      </c>
      <c r="K1146" t="s">
        <v>57</v>
      </c>
      <c r="L1146">
        <v>1.26</v>
      </c>
      <c r="P1146" t="s">
        <v>58</v>
      </c>
      <c r="R1146" s="42">
        <v>42214</v>
      </c>
      <c r="V1146" t="s">
        <v>60</v>
      </c>
    </row>
    <row r="1147" spans="1:22">
      <c r="A1147" t="s">
        <v>54</v>
      </c>
      <c r="B1147" t="s">
        <v>2815</v>
      </c>
      <c r="C1147" t="s">
        <v>2815</v>
      </c>
      <c r="D1147" t="s">
        <v>64</v>
      </c>
      <c r="E1147" t="s">
        <v>162</v>
      </c>
      <c r="F1147" s="1">
        <v>9.8000000000000007</v>
      </c>
      <c r="H1147" s="1">
        <f t="shared" si="41"/>
        <v>8.52</v>
      </c>
      <c r="K1147" t="s">
        <v>658</v>
      </c>
      <c r="L1147">
        <v>1.66</v>
      </c>
      <c r="P1147" t="s">
        <v>58</v>
      </c>
      <c r="R1147" s="42">
        <v>42879</v>
      </c>
      <c r="V1147" t="s">
        <v>60</v>
      </c>
    </row>
    <row r="1148" spans="1:22">
      <c r="A1148" t="s">
        <v>54</v>
      </c>
      <c r="B1148" t="s">
        <v>2816</v>
      </c>
      <c r="C1148" t="s">
        <v>2816</v>
      </c>
      <c r="D1148" t="s">
        <v>64</v>
      </c>
      <c r="E1148" t="s">
        <v>2817</v>
      </c>
      <c r="F1148" s="1">
        <v>9.8000000000000007</v>
      </c>
      <c r="H1148" s="1">
        <f t="shared" si="41"/>
        <v>8.52</v>
      </c>
      <c r="K1148" t="s">
        <v>658</v>
      </c>
      <c r="L1148">
        <v>7.3</v>
      </c>
      <c r="P1148" t="s">
        <v>58</v>
      </c>
      <c r="R1148" s="42">
        <v>42879</v>
      </c>
      <c r="V1148" t="s">
        <v>60</v>
      </c>
    </row>
    <row r="1149" spans="1:22">
      <c r="A1149" t="s">
        <v>54</v>
      </c>
      <c r="B1149" t="s">
        <v>2818</v>
      </c>
      <c r="C1149" t="s">
        <v>2818</v>
      </c>
      <c r="D1149" t="s">
        <v>64</v>
      </c>
      <c r="E1149" t="s">
        <v>1449</v>
      </c>
      <c r="F1149" s="1">
        <v>9.8000000000000007</v>
      </c>
      <c r="H1149" s="1">
        <f t="shared" si="41"/>
        <v>8.52</v>
      </c>
      <c r="K1149" t="s">
        <v>57</v>
      </c>
      <c r="L1149">
        <v>1.2</v>
      </c>
      <c r="P1149" t="s">
        <v>58</v>
      </c>
      <c r="R1149" s="42">
        <v>42255</v>
      </c>
      <c r="V1149" t="s">
        <v>60</v>
      </c>
    </row>
    <row r="1150" spans="1:22">
      <c r="A1150" t="s">
        <v>54</v>
      </c>
      <c r="B1150" t="s">
        <v>2819</v>
      </c>
      <c r="C1150" t="s">
        <v>2819</v>
      </c>
      <c r="D1150" t="s">
        <v>64</v>
      </c>
      <c r="E1150" t="s">
        <v>395</v>
      </c>
      <c r="F1150" s="1">
        <v>9.8000000000000007</v>
      </c>
      <c r="H1150" s="1">
        <f t="shared" si="41"/>
        <v>8.52</v>
      </c>
      <c r="K1150" t="s">
        <v>191</v>
      </c>
      <c r="L1150">
        <v>2.16</v>
      </c>
      <c r="P1150" t="s">
        <v>58</v>
      </c>
      <c r="R1150" s="42">
        <v>42255</v>
      </c>
      <c r="V1150" t="s">
        <v>186</v>
      </c>
    </row>
    <row r="1151" spans="1:22">
      <c r="A1151" t="s">
        <v>54</v>
      </c>
      <c r="B1151" t="s">
        <v>2820</v>
      </c>
      <c r="C1151" t="s">
        <v>2821</v>
      </c>
      <c r="D1151" t="s">
        <v>64</v>
      </c>
      <c r="E1151" t="s">
        <v>2822</v>
      </c>
      <c r="F1151" s="1">
        <v>9.8000000000000007</v>
      </c>
      <c r="H1151" s="1">
        <f t="shared" si="41"/>
        <v>8.52</v>
      </c>
      <c r="K1151" t="s">
        <v>57</v>
      </c>
      <c r="L1151">
        <v>2.72</v>
      </c>
      <c r="P1151" t="s">
        <v>58</v>
      </c>
      <c r="R1151" s="42">
        <v>42536</v>
      </c>
      <c r="V1151" t="s">
        <v>60</v>
      </c>
    </row>
    <row r="1152" spans="1:22">
      <c r="A1152" t="s">
        <v>54</v>
      </c>
      <c r="B1152" t="s">
        <v>2823</v>
      </c>
      <c r="C1152" t="s">
        <v>2824</v>
      </c>
      <c r="D1152" t="s">
        <v>64</v>
      </c>
      <c r="E1152" t="s">
        <v>2825</v>
      </c>
      <c r="F1152" s="1">
        <v>9.8000000000000007</v>
      </c>
      <c r="H1152" s="1">
        <f t="shared" si="41"/>
        <v>8.52</v>
      </c>
      <c r="K1152" t="s">
        <v>57</v>
      </c>
      <c r="L1152">
        <v>1.66</v>
      </c>
      <c r="P1152" t="s">
        <v>58</v>
      </c>
      <c r="R1152" s="42">
        <v>42255</v>
      </c>
      <c r="V1152" t="s">
        <v>60</v>
      </c>
    </row>
    <row r="1153" spans="1:28">
      <c r="A1153" t="s">
        <v>54</v>
      </c>
      <c r="B1153" t="s">
        <v>2826</v>
      </c>
      <c r="D1153" t="s">
        <v>69</v>
      </c>
      <c r="E1153" t="s">
        <v>203</v>
      </c>
      <c r="F1153" s="1">
        <v>9.8000000000000007</v>
      </c>
      <c r="H1153" s="1">
        <f t="shared" si="41"/>
        <v>8.52</v>
      </c>
      <c r="K1153" t="s">
        <v>658</v>
      </c>
      <c r="L1153">
        <v>0.1</v>
      </c>
      <c r="P1153" t="s">
        <v>58</v>
      </c>
      <c r="R1153" s="42">
        <v>42879</v>
      </c>
      <c r="V1153" t="s">
        <v>60</v>
      </c>
    </row>
    <row r="1154" spans="1:28">
      <c r="A1154" t="s">
        <v>54</v>
      </c>
      <c r="B1154" t="s">
        <v>2827</v>
      </c>
      <c r="C1154" t="s">
        <v>2827</v>
      </c>
      <c r="D1154" t="s">
        <v>69</v>
      </c>
      <c r="E1154" t="s">
        <v>2828</v>
      </c>
      <c r="F1154" s="1">
        <v>9.8000000000000007</v>
      </c>
      <c r="H1154" s="1">
        <f t="shared" si="41"/>
        <v>8.52</v>
      </c>
      <c r="K1154" t="s">
        <v>57</v>
      </c>
      <c r="L1154">
        <v>1.1599999999999999</v>
      </c>
      <c r="P1154" t="s">
        <v>58</v>
      </c>
      <c r="R1154" s="42">
        <v>42879</v>
      </c>
      <c r="V1154" t="s">
        <v>60</v>
      </c>
    </row>
    <row r="1155" spans="1:28">
      <c r="A1155" t="s">
        <v>54</v>
      </c>
      <c r="B1155" t="s">
        <v>2829</v>
      </c>
      <c r="C1155" t="s">
        <v>2829</v>
      </c>
      <c r="D1155" t="s">
        <v>64</v>
      </c>
      <c r="E1155" t="s">
        <v>2830</v>
      </c>
      <c r="F1155" s="1">
        <v>9.8000000000000007</v>
      </c>
      <c r="H1155" s="1">
        <f t="shared" si="41"/>
        <v>8.52</v>
      </c>
      <c r="K1155" t="s">
        <v>57</v>
      </c>
      <c r="L1155">
        <v>0.25</v>
      </c>
      <c r="P1155" t="s">
        <v>58</v>
      </c>
      <c r="R1155" s="42">
        <v>42879</v>
      </c>
      <c r="V1155" t="s">
        <v>60</v>
      </c>
    </row>
    <row r="1156" spans="1:28">
      <c r="A1156" t="s">
        <v>54</v>
      </c>
      <c r="B1156" t="s">
        <v>2831</v>
      </c>
      <c r="C1156" t="s">
        <v>2831</v>
      </c>
      <c r="D1156" t="s">
        <v>64</v>
      </c>
      <c r="E1156" t="s">
        <v>2832</v>
      </c>
      <c r="F1156" s="1">
        <v>9.8000000000000007</v>
      </c>
      <c r="H1156" s="1">
        <f t="shared" si="41"/>
        <v>8.52</v>
      </c>
      <c r="K1156" t="s">
        <v>57</v>
      </c>
      <c r="L1156">
        <v>1.1599999999999999</v>
      </c>
      <c r="P1156" t="s">
        <v>58</v>
      </c>
      <c r="R1156" s="42">
        <v>42263</v>
      </c>
      <c r="V1156" t="s">
        <v>60</v>
      </c>
    </row>
    <row r="1157" spans="1:28">
      <c r="A1157" t="s">
        <v>54</v>
      </c>
      <c r="B1157" t="s">
        <v>2833</v>
      </c>
      <c r="C1157" t="s">
        <v>2833</v>
      </c>
      <c r="D1157" t="s">
        <v>64</v>
      </c>
      <c r="E1157" t="s">
        <v>2834</v>
      </c>
      <c r="F1157" s="1">
        <v>9.8000000000000007</v>
      </c>
      <c r="H1157" s="1">
        <f t="shared" si="41"/>
        <v>8.52</v>
      </c>
      <c r="K1157" t="s">
        <v>57</v>
      </c>
      <c r="L1157">
        <v>0.27</v>
      </c>
      <c r="P1157" t="s">
        <v>58</v>
      </c>
      <c r="R1157" s="42">
        <v>42269</v>
      </c>
      <c r="V1157" t="s">
        <v>60</v>
      </c>
    </row>
    <row r="1158" spans="1:28">
      <c r="A1158" t="s">
        <v>54</v>
      </c>
      <c r="B1158" t="s">
        <v>2835</v>
      </c>
      <c r="C1158" t="s">
        <v>2836</v>
      </c>
      <c r="D1158" t="s">
        <v>64</v>
      </c>
      <c r="E1158" t="s">
        <v>2837</v>
      </c>
      <c r="F1158" s="1">
        <v>9.8000000000000007</v>
      </c>
      <c r="H1158" s="1">
        <f t="shared" si="41"/>
        <v>8.52</v>
      </c>
      <c r="K1158" t="s">
        <v>276</v>
      </c>
      <c r="L1158">
        <v>4.3600000000000003</v>
      </c>
      <c r="P1158" t="s">
        <v>58</v>
      </c>
      <c r="R1158" s="42">
        <v>42879</v>
      </c>
      <c r="V1158" t="s">
        <v>60</v>
      </c>
    </row>
    <row r="1159" spans="1:28">
      <c r="A1159" t="s">
        <v>54</v>
      </c>
      <c r="B1159" t="s">
        <v>2836</v>
      </c>
      <c r="C1159" t="s">
        <v>2836</v>
      </c>
      <c r="D1159" t="s">
        <v>64</v>
      </c>
      <c r="E1159" t="s">
        <v>2837</v>
      </c>
      <c r="F1159" s="1">
        <v>9.8000000000000007</v>
      </c>
      <c r="H1159" s="1">
        <f t="shared" si="41"/>
        <v>8.52</v>
      </c>
      <c r="K1159" t="s">
        <v>276</v>
      </c>
      <c r="L1159">
        <v>4.3600000000000003</v>
      </c>
      <c r="P1159" t="s">
        <v>58</v>
      </c>
      <c r="R1159" s="42">
        <v>42269</v>
      </c>
      <c r="V1159" t="s">
        <v>60</v>
      </c>
    </row>
    <row r="1160" spans="1:28">
      <c r="A1160" t="s">
        <v>54</v>
      </c>
      <c r="B1160" t="s">
        <v>2838</v>
      </c>
      <c r="C1160" t="s">
        <v>2839</v>
      </c>
      <c r="D1160" t="s">
        <v>64</v>
      </c>
      <c r="E1160" t="s">
        <v>2840</v>
      </c>
      <c r="F1160" s="1">
        <v>9.8000000000000007</v>
      </c>
      <c r="H1160" s="1">
        <f t="shared" si="41"/>
        <v>8.52</v>
      </c>
      <c r="K1160" t="s">
        <v>276</v>
      </c>
      <c r="L1160">
        <v>4.4000000000000004</v>
      </c>
      <c r="P1160" t="s">
        <v>58</v>
      </c>
      <c r="R1160" s="42">
        <v>42879</v>
      </c>
      <c r="V1160" t="s">
        <v>60</v>
      </c>
    </row>
    <row r="1161" spans="1:28">
      <c r="A1161" t="s">
        <v>54</v>
      </c>
      <c r="B1161" t="s">
        <v>2839</v>
      </c>
      <c r="C1161" t="s">
        <v>2839</v>
      </c>
      <c r="D1161" t="s">
        <v>64</v>
      </c>
      <c r="E1161" t="s">
        <v>2840</v>
      </c>
      <c r="F1161" s="1">
        <v>9.8000000000000007</v>
      </c>
      <c r="H1161" s="1">
        <f t="shared" si="41"/>
        <v>8.52</v>
      </c>
      <c r="K1161" t="s">
        <v>276</v>
      </c>
      <c r="L1161">
        <v>4.4000000000000004</v>
      </c>
      <c r="P1161" t="s">
        <v>58</v>
      </c>
      <c r="R1161" s="42">
        <v>42269</v>
      </c>
      <c r="V1161" t="s">
        <v>60</v>
      </c>
    </row>
    <row r="1162" spans="1:28">
      <c r="A1162" t="s">
        <v>54</v>
      </c>
      <c r="B1162">
        <v>36024</v>
      </c>
      <c r="D1162" t="s">
        <v>121</v>
      </c>
      <c r="E1162" t="s">
        <v>2841</v>
      </c>
      <c r="F1162" s="1">
        <v>56.7</v>
      </c>
      <c r="H1162" s="1">
        <v>49.3</v>
      </c>
      <c r="K1162" t="s">
        <v>57</v>
      </c>
      <c r="P1162" t="s">
        <v>58</v>
      </c>
      <c r="R1162" s="42">
        <v>40087</v>
      </c>
      <c r="T1162" t="s">
        <v>2842</v>
      </c>
      <c r="V1162" t="s">
        <v>2843</v>
      </c>
    </row>
    <row r="1163" spans="1:28">
      <c r="A1163" t="s">
        <v>54</v>
      </c>
      <c r="B1163">
        <v>46021</v>
      </c>
      <c r="C1163" t="s">
        <v>2844</v>
      </c>
      <c r="D1163" t="s">
        <v>55</v>
      </c>
      <c r="E1163" t="s">
        <v>2845</v>
      </c>
      <c r="F1163" s="1">
        <v>12.73</v>
      </c>
      <c r="H1163" s="1">
        <v>11.07</v>
      </c>
      <c r="K1163" t="s">
        <v>57</v>
      </c>
      <c r="L1163">
        <v>0.43</v>
      </c>
      <c r="P1163" t="s">
        <v>58</v>
      </c>
      <c r="R1163" s="42">
        <v>40087</v>
      </c>
      <c r="S1163">
        <v>10</v>
      </c>
      <c r="V1163" t="s">
        <v>2843</v>
      </c>
    </row>
    <row r="1164" spans="1:28">
      <c r="A1164" t="s">
        <v>54</v>
      </c>
      <c r="B1164">
        <v>46078</v>
      </c>
      <c r="C1164" t="s">
        <v>2846</v>
      </c>
      <c r="D1164" t="s">
        <v>80</v>
      </c>
      <c r="E1164" t="s">
        <v>2847</v>
      </c>
      <c r="F1164" s="1">
        <v>11.1</v>
      </c>
      <c r="H1164" s="1">
        <v>9.65</v>
      </c>
      <c r="K1164" t="s">
        <v>57</v>
      </c>
      <c r="L1164">
        <v>0.32</v>
      </c>
      <c r="P1164" t="s">
        <v>58</v>
      </c>
      <c r="R1164" s="42">
        <v>42879</v>
      </c>
      <c r="S1164">
        <v>9</v>
      </c>
      <c r="T1164" t="s">
        <v>2848</v>
      </c>
      <c r="V1164" t="s">
        <v>2843</v>
      </c>
      <c r="X1164" t="s">
        <v>2849</v>
      </c>
      <c r="Y1164" t="s">
        <v>2850</v>
      </c>
      <c r="Z1164">
        <v>3.75</v>
      </c>
      <c r="AA1164" t="s">
        <v>2851</v>
      </c>
      <c r="AB1164">
        <v>1</v>
      </c>
    </row>
    <row r="1165" spans="1:28">
      <c r="A1165" t="s">
        <v>54</v>
      </c>
      <c r="B1165">
        <v>49027</v>
      </c>
      <c r="D1165" t="s">
        <v>64</v>
      </c>
      <c r="E1165" t="s">
        <v>2852</v>
      </c>
      <c r="F1165" s="1">
        <v>8.4600000000000009</v>
      </c>
      <c r="H1165" s="1">
        <v>7.36</v>
      </c>
      <c r="K1165" t="s">
        <v>57</v>
      </c>
      <c r="L1165">
        <v>0.3</v>
      </c>
      <c r="P1165" t="s">
        <v>58</v>
      </c>
      <c r="R1165" s="42">
        <v>40087</v>
      </c>
      <c r="V1165" t="s">
        <v>2843</v>
      </c>
    </row>
    <row r="1166" spans="1:28">
      <c r="A1166" t="s">
        <v>54</v>
      </c>
      <c r="B1166">
        <v>49029</v>
      </c>
      <c r="D1166" t="s">
        <v>64</v>
      </c>
      <c r="E1166" t="s">
        <v>2853</v>
      </c>
      <c r="F1166" s="1">
        <v>8.0500000000000007</v>
      </c>
      <c r="H1166" s="1">
        <v>7</v>
      </c>
      <c r="K1166" t="s">
        <v>57</v>
      </c>
      <c r="L1166">
        <v>0.13</v>
      </c>
      <c r="P1166" t="s">
        <v>58</v>
      </c>
      <c r="R1166" s="42">
        <v>40087</v>
      </c>
      <c r="V1166" t="s">
        <v>2843</v>
      </c>
    </row>
    <row r="1167" spans="1:28">
      <c r="A1167" t="s">
        <v>54</v>
      </c>
      <c r="B1167">
        <v>50417</v>
      </c>
      <c r="D1167" t="s">
        <v>80</v>
      </c>
      <c r="E1167" t="s">
        <v>2854</v>
      </c>
      <c r="F1167" s="1">
        <v>10.5</v>
      </c>
      <c r="H1167" s="1">
        <v>9.1300000000000008</v>
      </c>
      <c r="K1167" t="s">
        <v>57</v>
      </c>
      <c r="L1167">
        <v>0.21</v>
      </c>
      <c r="P1167" t="s">
        <v>58</v>
      </c>
      <c r="R1167" s="42">
        <v>40087</v>
      </c>
      <c r="S1167">
        <v>11</v>
      </c>
      <c r="V1167" t="s">
        <v>2843</v>
      </c>
      <c r="X1167" t="s">
        <v>2855</v>
      </c>
      <c r="Y1167" t="s">
        <v>2856</v>
      </c>
      <c r="Z1167">
        <v>2.6</v>
      </c>
      <c r="AA1167" t="s">
        <v>2857</v>
      </c>
      <c r="AB1167">
        <v>1</v>
      </c>
    </row>
    <row r="1168" spans="1:28">
      <c r="A1168" t="s">
        <v>54</v>
      </c>
      <c r="B1168">
        <v>54688</v>
      </c>
      <c r="D1168" t="s">
        <v>69</v>
      </c>
      <c r="E1168" t="s">
        <v>2858</v>
      </c>
      <c r="F1168" s="1">
        <v>10.41</v>
      </c>
      <c r="H1168" s="1">
        <v>9.0500000000000007</v>
      </c>
      <c r="K1168" t="s">
        <v>57</v>
      </c>
      <c r="P1168" t="s">
        <v>58</v>
      </c>
      <c r="R1168" s="42">
        <v>40087</v>
      </c>
      <c r="V1168" t="s">
        <v>2843</v>
      </c>
    </row>
    <row r="1169" spans="1:28">
      <c r="A1169" t="s">
        <v>54</v>
      </c>
      <c r="B1169">
        <v>54689</v>
      </c>
      <c r="D1169" t="s">
        <v>69</v>
      </c>
      <c r="E1169" t="s">
        <v>2859</v>
      </c>
      <c r="F1169" s="1">
        <v>9.36</v>
      </c>
      <c r="H1169" s="1">
        <v>8.14</v>
      </c>
      <c r="K1169" t="s">
        <v>57</v>
      </c>
      <c r="L1169">
        <v>0.42</v>
      </c>
      <c r="P1169" t="s">
        <v>58</v>
      </c>
      <c r="R1169" s="42">
        <v>40087</v>
      </c>
      <c r="T1169" t="s">
        <v>2860</v>
      </c>
      <c r="V1169" t="s">
        <v>2843</v>
      </c>
    </row>
    <row r="1170" spans="1:28">
      <c r="A1170" t="s">
        <v>54</v>
      </c>
      <c r="B1170">
        <v>58395</v>
      </c>
      <c r="D1170" t="s">
        <v>55</v>
      </c>
      <c r="E1170" t="s">
        <v>2861</v>
      </c>
      <c r="F1170" s="1">
        <v>19.329999999999998</v>
      </c>
      <c r="H1170" s="1">
        <v>16.809999999999999</v>
      </c>
      <c r="K1170" t="s">
        <v>57</v>
      </c>
      <c r="L1170">
        <v>0.7</v>
      </c>
      <c r="P1170" t="s">
        <v>58</v>
      </c>
      <c r="R1170" s="42">
        <v>40087</v>
      </c>
      <c r="S1170">
        <v>5</v>
      </c>
      <c r="V1170" t="s">
        <v>2843</v>
      </c>
      <c r="X1170" t="s">
        <v>2862</v>
      </c>
      <c r="Y1170" t="s">
        <v>2863</v>
      </c>
      <c r="Z1170">
        <v>5</v>
      </c>
      <c r="AA1170" t="s">
        <v>2864</v>
      </c>
      <c r="AB1170">
        <v>1</v>
      </c>
    </row>
    <row r="1171" spans="1:28">
      <c r="A1171" t="s">
        <v>54</v>
      </c>
      <c r="B1171">
        <v>78049</v>
      </c>
      <c r="D1171" t="s">
        <v>64</v>
      </c>
      <c r="E1171" t="s">
        <v>2865</v>
      </c>
      <c r="F1171" s="1">
        <v>9.74</v>
      </c>
      <c r="H1171" s="1">
        <v>8.4700000000000006</v>
      </c>
      <c r="K1171" t="s">
        <v>57</v>
      </c>
      <c r="L1171">
        <v>0.15</v>
      </c>
      <c r="P1171" t="s">
        <v>58</v>
      </c>
      <c r="R1171" s="42">
        <v>40087</v>
      </c>
      <c r="T1171" t="s">
        <v>2866</v>
      </c>
      <c r="V1171" t="s">
        <v>2843</v>
      </c>
    </row>
    <row r="1172" spans="1:28">
      <c r="A1172" t="s">
        <v>54</v>
      </c>
      <c r="B1172">
        <v>78059</v>
      </c>
      <c r="C1172" t="s">
        <v>2867</v>
      </c>
      <c r="D1172" t="s">
        <v>110</v>
      </c>
      <c r="E1172" t="s">
        <v>2868</v>
      </c>
      <c r="F1172" s="1">
        <v>48.13</v>
      </c>
      <c r="H1172" s="1">
        <v>41.85</v>
      </c>
      <c r="K1172" t="s">
        <v>500</v>
      </c>
      <c r="L1172">
        <v>0.92</v>
      </c>
      <c r="P1172" t="s">
        <v>58</v>
      </c>
      <c r="R1172" s="42">
        <v>42879</v>
      </c>
      <c r="S1172">
        <v>8</v>
      </c>
      <c r="V1172" t="s">
        <v>2843</v>
      </c>
      <c r="X1172" t="s">
        <v>2869</v>
      </c>
      <c r="Y1172" t="s">
        <v>2870</v>
      </c>
      <c r="Z1172">
        <v>6.5</v>
      </c>
      <c r="AA1172" t="s">
        <v>2871</v>
      </c>
      <c r="AB1172">
        <v>1</v>
      </c>
    </row>
    <row r="1173" spans="1:28">
      <c r="A1173" t="s">
        <v>54</v>
      </c>
      <c r="B1173">
        <v>78060</v>
      </c>
      <c r="C1173" t="s">
        <v>2872</v>
      </c>
      <c r="D1173" t="s">
        <v>67</v>
      </c>
      <c r="E1173" t="s">
        <v>2873</v>
      </c>
      <c r="F1173" s="1">
        <v>36.770000000000003</v>
      </c>
      <c r="H1173" s="1">
        <v>31.97</v>
      </c>
      <c r="K1173" t="s">
        <v>500</v>
      </c>
      <c r="L1173">
        <v>0.65</v>
      </c>
      <c r="P1173" t="s">
        <v>58</v>
      </c>
      <c r="R1173" s="42">
        <v>42879</v>
      </c>
      <c r="S1173">
        <v>7</v>
      </c>
      <c r="V1173" t="s">
        <v>2843</v>
      </c>
      <c r="X1173" t="s">
        <v>2874</v>
      </c>
      <c r="Y1173" t="s">
        <v>2875</v>
      </c>
      <c r="Z1173">
        <v>3.75</v>
      </c>
      <c r="AA1173" t="s">
        <v>2876</v>
      </c>
      <c r="AB1173">
        <v>1</v>
      </c>
    </row>
    <row r="1174" spans="1:28">
      <c r="A1174" t="s">
        <v>54</v>
      </c>
      <c r="B1174">
        <v>78067</v>
      </c>
      <c r="D1174" t="s">
        <v>64</v>
      </c>
      <c r="E1174" t="s">
        <v>2853</v>
      </c>
      <c r="F1174" s="1">
        <v>8.07</v>
      </c>
      <c r="H1174" s="1">
        <v>7.02</v>
      </c>
      <c r="K1174" t="s">
        <v>57</v>
      </c>
      <c r="L1174">
        <v>0.14000000000000001</v>
      </c>
      <c r="P1174" t="s">
        <v>58</v>
      </c>
      <c r="R1174" s="42">
        <v>40087</v>
      </c>
      <c r="T1174" t="s">
        <v>2877</v>
      </c>
      <c r="V1174" t="s">
        <v>2843</v>
      </c>
    </row>
    <row r="1175" spans="1:28">
      <c r="A1175" t="s">
        <v>54</v>
      </c>
      <c r="B1175">
        <v>78069</v>
      </c>
      <c r="D1175" t="s">
        <v>64</v>
      </c>
      <c r="E1175" t="s">
        <v>2852</v>
      </c>
      <c r="F1175" s="1">
        <v>8.9499999999999993</v>
      </c>
      <c r="H1175" s="1">
        <v>7.78</v>
      </c>
      <c r="K1175" t="s">
        <v>57</v>
      </c>
      <c r="L1175">
        <v>0.47</v>
      </c>
      <c r="P1175" t="s">
        <v>58</v>
      </c>
      <c r="R1175" s="42">
        <v>40087</v>
      </c>
      <c r="T1175" t="s">
        <v>2878</v>
      </c>
      <c r="V1175" t="s">
        <v>2843</v>
      </c>
    </row>
    <row r="1176" spans="1:28">
      <c r="A1176" t="s">
        <v>54</v>
      </c>
      <c r="B1176">
        <v>78070</v>
      </c>
      <c r="C1176" t="s">
        <v>2879</v>
      </c>
      <c r="D1176" t="s">
        <v>121</v>
      </c>
      <c r="E1176" t="s">
        <v>2880</v>
      </c>
      <c r="F1176" s="1">
        <v>17.71</v>
      </c>
      <c r="H1176" s="1">
        <v>15.4</v>
      </c>
      <c r="K1176" t="s">
        <v>500</v>
      </c>
      <c r="L1176">
        <v>0.16</v>
      </c>
      <c r="P1176" t="s">
        <v>58</v>
      </c>
      <c r="R1176" s="42">
        <v>42879</v>
      </c>
      <c r="S1176">
        <v>19</v>
      </c>
      <c r="V1176" t="s">
        <v>2843</v>
      </c>
      <c r="X1176" t="s">
        <v>2881</v>
      </c>
      <c r="Y1176" t="s">
        <v>2882</v>
      </c>
      <c r="Z1176">
        <v>3.5</v>
      </c>
      <c r="AA1176" t="s">
        <v>2883</v>
      </c>
      <c r="AB1176">
        <v>1</v>
      </c>
    </row>
    <row r="1177" spans="1:28">
      <c r="A1177" t="s">
        <v>54</v>
      </c>
      <c r="B1177">
        <v>78071</v>
      </c>
      <c r="C1177" t="s">
        <v>2884</v>
      </c>
      <c r="D1177" t="s">
        <v>80</v>
      </c>
      <c r="E1177" t="s">
        <v>2885</v>
      </c>
      <c r="F1177" s="1">
        <v>29.44</v>
      </c>
      <c r="H1177" s="1">
        <v>25.6</v>
      </c>
      <c r="K1177" t="s">
        <v>500</v>
      </c>
      <c r="L1177">
        <v>0.35</v>
      </c>
      <c r="P1177" t="s">
        <v>58</v>
      </c>
      <c r="R1177" s="42">
        <v>42879</v>
      </c>
      <c r="S1177">
        <v>20</v>
      </c>
      <c r="V1177" t="s">
        <v>2843</v>
      </c>
      <c r="X1177" t="s">
        <v>2886</v>
      </c>
      <c r="Y1177" t="s">
        <v>2887</v>
      </c>
      <c r="Z1177">
        <v>5</v>
      </c>
      <c r="AA1177" t="s">
        <v>2888</v>
      </c>
      <c r="AB1177">
        <v>1</v>
      </c>
    </row>
    <row r="1178" spans="1:28">
      <c r="A1178" t="s">
        <v>54</v>
      </c>
      <c r="B1178">
        <v>78089</v>
      </c>
      <c r="C1178" t="s">
        <v>2889</v>
      </c>
      <c r="D1178" t="s">
        <v>121</v>
      </c>
      <c r="E1178" t="s">
        <v>2852</v>
      </c>
      <c r="F1178" s="1">
        <v>20.18</v>
      </c>
      <c r="H1178" s="1">
        <v>17.55</v>
      </c>
      <c r="K1178" t="s">
        <v>500</v>
      </c>
      <c r="L1178">
        <v>0.21</v>
      </c>
      <c r="P1178" t="s">
        <v>58</v>
      </c>
      <c r="R1178" s="42">
        <v>42879</v>
      </c>
      <c r="S1178">
        <v>19</v>
      </c>
      <c r="V1178" t="s">
        <v>2890</v>
      </c>
      <c r="X1178" t="s">
        <v>2891</v>
      </c>
      <c r="Y1178" t="s">
        <v>2892</v>
      </c>
      <c r="Z1178">
        <v>6.5</v>
      </c>
      <c r="AA1178" t="s">
        <v>2893</v>
      </c>
      <c r="AB1178">
        <v>1</v>
      </c>
    </row>
    <row r="1179" spans="1:28">
      <c r="A1179" t="s">
        <v>54</v>
      </c>
      <c r="B1179">
        <v>78090</v>
      </c>
      <c r="C1179" t="s">
        <v>2894</v>
      </c>
      <c r="D1179" t="s">
        <v>121</v>
      </c>
      <c r="E1179" t="s">
        <v>2853</v>
      </c>
      <c r="F1179" s="1">
        <v>15.58</v>
      </c>
      <c r="H1179" s="1">
        <v>13.55</v>
      </c>
      <c r="K1179" t="s">
        <v>500</v>
      </c>
      <c r="L1179">
        <v>0.11</v>
      </c>
      <c r="P1179" t="s">
        <v>58</v>
      </c>
      <c r="R1179" s="42">
        <v>42879</v>
      </c>
      <c r="S1179">
        <v>19</v>
      </c>
      <c r="V1179" t="s">
        <v>2843</v>
      </c>
      <c r="X1179" t="s">
        <v>2895</v>
      </c>
      <c r="Y1179" t="s">
        <v>2896</v>
      </c>
      <c r="Z1179">
        <v>3.25</v>
      </c>
      <c r="AA1179" t="s">
        <v>2897</v>
      </c>
      <c r="AB1179">
        <v>1</v>
      </c>
    </row>
    <row r="1180" spans="1:28">
      <c r="A1180" t="s">
        <v>54</v>
      </c>
      <c r="B1180" t="s">
        <v>2898</v>
      </c>
      <c r="C1180" t="s">
        <v>2898</v>
      </c>
      <c r="D1180" t="s">
        <v>55</v>
      </c>
      <c r="E1180" t="s">
        <v>2899</v>
      </c>
      <c r="F1180" s="1">
        <v>36.549999999999997</v>
      </c>
      <c r="H1180" s="1">
        <v>31.78</v>
      </c>
      <c r="K1180" t="s">
        <v>500</v>
      </c>
      <c r="L1180">
        <v>0.70399999999999996</v>
      </c>
      <c r="P1180" t="s">
        <v>58</v>
      </c>
      <c r="R1180" s="42">
        <v>42879</v>
      </c>
      <c r="S1180">
        <v>2</v>
      </c>
      <c r="V1180" t="s">
        <v>2843</v>
      </c>
      <c r="X1180" t="s">
        <v>2900</v>
      </c>
      <c r="Y1180" t="s">
        <v>2901</v>
      </c>
      <c r="Z1180">
        <v>3.75</v>
      </c>
      <c r="AA1180" t="s">
        <v>2902</v>
      </c>
      <c r="AB1180">
        <v>1</v>
      </c>
    </row>
    <row r="1181" spans="1:28">
      <c r="A1181" t="s">
        <v>54</v>
      </c>
      <c r="B1181" t="s">
        <v>2903</v>
      </c>
      <c r="E1181" t="s">
        <v>2904</v>
      </c>
      <c r="F1181" s="1">
        <v>8.86</v>
      </c>
      <c r="H1181" s="1">
        <v>7.7</v>
      </c>
      <c r="K1181" t="s">
        <v>57</v>
      </c>
      <c r="P1181" t="s">
        <v>58</v>
      </c>
      <c r="R1181" s="42">
        <v>40087</v>
      </c>
      <c r="V1181" t="s">
        <v>2843</v>
      </c>
    </row>
    <row r="1182" spans="1:28">
      <c r="A1182" t="s">
        <v>54</v>
      </c>
      <c r="B1182" t="s">
        <v>2905</v>
      </c>
      <c r="E1182" t="s">
        <v>2906</v>
      </c>
      <c r="F1182" s="1">
        <v>8.6</v>
      </c>
      <c r="H1182" s="1">
        <v>7.48</v>
      </c>
      <c r="K1182" t="s">
        <v>57</v>
      </c>
      <c r="P1182" t="s">
        <v>58</v>
      </c>
      <c r="R1182" s="42">
        <v>40087</v>
      </c>
      <c r="V1182" t="s">
        <v>2843</v>
      </c>
    </row>
    <row r="1183" spans="1:28">
      <c r="A1183" t="s">
        <v>54</v>
      </c>
      <c r="B1183" t="s">
        <v>2907</v>
      </c>
      <c r="E1183" t="s">
        <v>2908</v>
      </c>
      <c r="F1183" s="1">
        <v>7.69</v>
      </c>
      <c r="H1183" s="1">
        <v>6.69</v>
      </c>
      <c r="K1183" t="s">
        <v>57</v>
      </c>
      <c r="P1183" t="s">
        <v>58</v>
      </c>
      <c r="R1183" s="42">
        <v>40087</v>
      </c>
      <c r="V1183" t="s">
        <v>2843</v>
      </c>
    </row>
    <row r="1184" spans="1:28">
      <c r="A1184" t="s">
        <v>54</v>
      </c>
      <c r="B1184" t="s">
        <v>2909</v>
      </c>
      <c r="E1184" t="s">
        <v>2910</v>
      </c>
      <c r="F1184" s="1">
        <v>15.64</v>
      </c>
      <c r="H1184" s="1">
        <v>13.6</v>
      </c>
      <c r="K1184" t="s">
        <v>57</v>
      </c>
      <c r="P1184" t="s">
        <v>58</v>
      </c>
      <c r="R1184" s="42">
        <v>40087</v>
      </c>
      <c r="V1184" t="s">
        <v>2843</v>
      </c>
    </row>
    <row r="1185" spans="1:28">
      <c r="A1185" t="s">
        <v>54</v>
      </c>
      <c r="B1185" t="s">
        <v>2911</v>
      </c>
      <c r="D1185" t="s">
        <v>69</v>
      </c>
      <c r="E1185" t="s">
        <v>2912</v>
      </c>
      <c r="F1185" s="1">
        <v>15.26</v>
      </c>
      <c r="H1185" s="1">
        <v>13.27</v>
      </c>
      <c r="K1185" t="s">
        <v>2913</v>
      </c>
      <c r="L1185">
        <v>0.37</v>
      </c>
      <c r="M1185" t="s">
        <v>2914</v>
      </c>
      <c r="P1185" t="s">
        <v>58</v>
      </c>
      <c r="R1185" s="42">
        <v>40087</v>
      </c>
      <c r="S1185">
        <v>1</v>
      </c>
      <c r="V1185" t="s">
        <v>2843</v>
      </c>
      <c r="X1185" t="s">
        <v>2915</v>
      </c>
      <c r="Y1185" t="s">
        <v>2916</v>
      </c>
    </row>
    <row r="1186" spans="1:28">
      <c r="A1186" t="s">
        <v>54</v>
      </c>
      <c r="B1186" t="s">
        <v>2917</v>
      </c>
      <c r="C1186" t="s">
        <v>2917</v>
      </c>
      <c r="D1186" t="s">
        <v>55</v>
      </c>
      <c r="E1186" t="s">
        <v>2918</v>
      </c>
      <c r="F1186" s="1">
        <v>11.73</v>
      </c>
      <c r="H1186" s="1">
        <v>10.199999999999999</v>
      </c>
      <c r="K1186" t="s">
        <v>2913</v>
      </c>
      <c r="L1186">
        <v>0.41</v>
      </c>
      <c r="P1186" t="s">
        <v>58</v>
      </c>
      <c r="R1186" s="42">
        <v>40087</v>
      </c>
      <c r="S1186">
        <v>7</v>
      </c>
      <c r="V1186" t="s">
        <v>2843</v>
      </c>
      <c r="X1186" t="s">
        <v>2919</v>
      </c>
      <c r="Y1186" t="s">
        <v>2920</v>
      </c>
      <c r="Z1186">
        <v>5.5</v>
      </c>
      <c r="AA1186" t="s">
        <v>2921</v>
      </c>
      <c r="AB1186">
        <v>1</v>
      </c>
    </row>
    <row r="1187" spans="1:28">
      <c r="A1187" t="s">
        <v>54</v>
      </c>
      <c r="B1187" t="s">
        <v>2922</v>
      </c>
      <c r="E1187" t="s">
        <v>2923</v>
      </c>
      <c r="F1187" s="1">
        <v>16.489999999999998</v>
      </c>
      <c r="H1187" s="1">
        <v>14.34</v>
      </c>
      <c r="K1187" t="s">
        <v>500</v>
      </c>
      <c r="P1187" t="s">
        <v>58</v>
      </c>
      <c r="R1187" s="42">
        <v>40087</v>
      </c>
      <c r="V1187" t="s">
        <v>2843</v>
      </c>
    </row>
    <row r="1188" spans="1:28">
      <c r="A1188" t="s">
        <v>54</v>
      </c>
      <c r="B1188" t="s">
        <v>2924</v>
      </c>
      <c r="E1188" t="s">
        <v>2925</v>
      </c>
      <c r="F1188" s="1">
        <v>31.63</v>
      </c>
      <c r="H1188" s="1">
        <v>27.5</v>
      </c>
      <c r="K1188" t="s">
        <v>500</v>
      </c>
      <c r="L1188">
        <v>0.19</v>
      </c>
      <c r="P1188" t="s">
        <v>58</v>
      </c>
      <c r="R1188" s="42">
        <v>40087</v>
      </c>
      <c r="V1188" t="s">
        <v>2843</v>
      </c>
    </row>
    <row r="1189" spans="1:28">
      <c r="A1189" t="s">
        <v>54</v>
      </c>
      <c r="B1189" t="s">
        <v>2926</v>
      </c>
      <c r="E1189" t="s">
        <v>2927</v>
      </c>
      <c r="F1189" s="1">
        <v>25.21</v>
      </c>
      <c r="H1189" s="1">
        <v>21.92</v>
      </c>
      <c r="K1189" t="s">
        <v>500</v>
      </c>
      <c r="P1189" t="s">
        <v>58</v>
      </c>
      <c r="R1189" s="42">
        <v>40087</v>
      </c>
      <c r="V1189" t="s">
        <v>2843</v>
      </c>
    </row>
    <row r="1190" spans="1:28">
      <c r="A1190" t="s">
        <v>54</v>
      </c>
      <c r="B1190" t="s">
        <v>2928</v>
      </c>
      <c r="E1190" t="s">
        <v>2929</v>
      </c>
      <c r="F1190" s="1">
        <v>15.95</v>
      </c>
      <c r="H1190" s="1">
        <v>13.87</v>
      </c>
      <c r="K1190" t="s">
        <v>500</v>
      </c>
      <c r="P1190" t="s">
        <v>58</v>
      </c>
      <c r="R1190" s="42">
        <v>40087</v>
      </c>
      <c r="V1190" t="s">
        <v>2843</v>
      </c>
    </row>
    <row r="1191" spans="1:28">
      <c r="A1191" t="s">
        <v>54</v>
      </c>
      <c r="B1191" t="s">
        <v>2930</v>
      </c>
      <c r="E1191" t="s">
        <v>2923</v>
      </c>
      <c r="F1191" s="1">
        <v>14.72</v>
      </c>
      <c r="H1191" s="1">
        <v>12.8</v>
      </c>
      <c r="K1191" t="s">
        <v>500</v>
      </c>
      <c r="P1191" t="s">
        <v>58</v>
      </c>
      <c r="R1191" s="42">
        <v>40087</v>
      </c>
      <c r="V1191" t="s">
        <v>2843</v>
      </c>
    </row>
    <row r="1192" spans="1:28">
      <c r="A1192" t="s">
        <v>54</v>
      </c>
      <c r="B1192" t="s">
        <v>2931</v>
      </c>
      <c r="E1192" t="s">
        <v>2932</v>
      </c>
      <c r="F1192" s="1">
        <v>29.73</v>
      </c>
      <c r="H1192" s="1">
        <v>25.85</v>
      </c>
      <c r="K1192" t="s">
        <v>500</v>
      </c>
      <c r="L1192">
        <v>0.11</v>
      </c>
      <c r="P1192" t="s">
        <v>58</v>
      </c>
      <c r="R1192" s="42">
        <v>40087</v>
      </c>
      <c r="V1192" t="s">
        <v>2843</v>
      </c>
    </row>
    <row r="1193" spans="1:28">
      <c r="A1193" t="s">
        <v>54</v>
      </c>
      <c r="B1193" t="s">
        <v>2933</v>
      </c>
      <c r="E1193" t="s">
        <v>2934</v>
      </c>
      <c r="F1193" s="1">
        <v>12.77</v>
      </c>
      <c r="H1193" s="1">
        <v>11.1</v>
      </c>
      <c r="K1193" t="s">
        <v>57</v>
      </c>
      <c r="P1193" t="s">
        <v>58</v>
      </c>
      <c r="R1193" s="42">
        <v>40087</v>
      </c>
      <c r="V1193" t="s">
        <v>2843</v>
      </c>
    </row>
    <row r="1194" spans="1:28">
      <c r="A1194" t="s">
        <v>54</v>
      </c>
      <c r="B1194" t="s">
        <v>2935</v>
      </c>
      <c r="E1194" t="s">
        <v>2936</v>
      </c>
      <c r="F1194" s="1">
        <v>13.81</v>
      </c>
      <c r="H1194" s="1">
        <v>12.01</v>
      </c>
      <c r="K1194" t="s">
        <v>57</v>
      </c>
      <c r="P1194" t="s">
        <v>58</v>
      </c>
      <c r="R1194" s="42">
        <v>40087</v>
      </c>
      <c r="V1194" t="s">
        <v>2843</v>
      </c>
    </row>
    <row r="1195" spans="1:28">
      <c r="A1195" t="s">
        <v>54</v>
      </c>
      <c r="B1195" t="s">
        <v>2937</v>
      </c>
      <c r="C1195" t="s">
        <v>2938</v>
      </c>
      <c r="D1195" t="s">
        <v>217</v>
      </c>
      <c r="E1195" t="s">
        <v>2939</v>
      </c>
      <c r="F1195" s="1">
        <v>12.94</v>
      </c>
      <c r="H1195" s="1">
        <v>11.25</v>
      </c>
      <c r="K1195" t="s">
        <v>57</v>
      </c>
      <c r="L1195">
        <v>0.54</v>
      </c>
      <c r="P1195" t="s">
        <v>58</v>
      </c>
      <c r="R1195" s="42">
        <v>40087</v>
      </c>
      <c r="S1195">
        <v>2</v>
      </c>
      <c r="V1195" t="s">
        <v>2843</v>
      </c>
      <c r="X1195" t="s">
        <v>2940</v>
      </c>
      <c r="Y1195" t="s">
        <v>2941</v>
      </c>
    </row>
    <row r="1196" spans="1:28">
      <c r="A1196" t="s">
        <v>54</v>
      </c>
      <c r="B1196" t="s">
        <v>2942</v>
      </c>
      <c r="C1196" t="s">
        <v>2943</v>
      </c>
      <c r="D1196" t="s">
        <v>862</v>
      </c>
      <c r="E1196" t="s">
        <v>2944</v>
      </c>
      <c r="F1196" s="1">
        <v>13.29</v>
      </c>
      <c r="H1196" s="1">
        <v>11.56</v>
      </c>
      <c r="K1196" t="s">
        <v>664</v>
      </c>
      <c r="L1196">
        <v>0.42</v>
      </c>
      <c r="P1196" t="s">
        <v>58</v>
      </c>
      <c r="R1196" s="42">
        <v>40087</v>
      </c>
      <c r="S1196">
        <v>3</v>
      </c>
      <c r="T1196" t="s">
        <v>2945</v>
      </c>
      <c r="V1196" t="s">
        <v>2843</v>
      </c>
      <c r="X1196" t="s">
        <v>2946</v>
      </c>
      <c r="Y1196" t="s">
        <v>2947</v>
      </c>
      <c r="Z1196">
        <v>4</v>
      </c>
      <c r="AA1196" t="s">
        <v>2948</v>
      </c>
      <c r="AB1196">
        <v>1</v>
      </c>
    </row>
    <row r="1197" spans="1:28">
      <c r="A1197" t="s">
        <v>54</v>
      </c>
      <c r="B1197" t="s">
        <v>2949</v>
      </c>
      <c r="D1197" t="s">
        <v>121</v>
      </c>
      <c r="E1197" t="s">
        <v>2950</v>
      </c>
      <c r="F1197" s="1">
        <v>13.81</v>
      </c>
      <c r="H1197" s="1">
        <v>12.01</v>
      </c>
      <c r="K1197" t="s">
        <v>57</v>
      </c>
      <c r="P1197" t="s">
        <v>58</v>
      </c>
      <c r="R1197" s="42">
        <v>40087</v>
      </c>
      <c r="V1197" t="s">
        <v>2843</v>
      </c>
    </row>
    <row r="1198" spans="1:28">
      <c r="A1198" t="s">
        <v>54</v>
      </c>
      <c r="B1198" t="s">
        <v>2951</v>
      </c>
      <c r="D1198" t="s">
        <v>80</v>
      </c>
      <c r="E1198" t="s">
        <v>2952</v>
      </c>
      <c r="F1198" s="1">
        <v>12.51</v>
      </c>
      <c r="H1198" s="1">
        <v>10.88</v>
      </c>
      <c r="K1198" t="s">
        <v>57</v>
      </c>
      <c r="P1198" t="s">
        <v>58</v>
      </c>
      <c r="R1198" s="42">
        <v>40087</v>
      </c>
      <c r="V1198" t="s">
        <v>2843</v>
      </c>
    </row>
    <row r="1199" spans="1:28">
      <c r="A1199" t="s">
        <v>54</v>
      </c>
      <c r="B1199">
        <v>78701</v>
      </c>
      <c r="C1199">
        <v>78701</v>
      </c>
      <c r="D1199" t="s">
        <v>64</v>
      </c>
      <c r="E1199" t="s">
        <v>2953</v>
      </c>
      <c r="F1199" s="1">
        <v>29.28</v>
      </c>
      <c r="H1199" s="1">
        <v>25.46</v>
      </c>
      <c r="K1199" t="s">
        <v>500</v>
      </c>
      <c r="P1199" t="s">
        <v>58</v>
      </c>
      <c r="R1199" s="42">
        <v>40190</v>
      </c>
      <c r="V1199" t="s">
        <v>2843</v>
      </c>
    </row>
    <row r="1200" spans="1:28">
      <c r="A1200" t="s">
        <v>54</v>
      </c>
      <c r="B1200" t="s">
        <v>2954</v>
      </c>
      <c r="C1200" t="s">
        <v>2954</v>
      </c>
      <c r="D1200" t="s">
        <v>121</v>
      </c>
      <c r="E1200" t="s">
        <v>2955</v>
      </c>
      <c r="F1200" s="1">
        <v>53.21</v>
      </c>
      <c r="H1200" s="1">
        <v>46.27</v>
      </c>
      <c r="K1200" t="s">
        <v>500</v>
      </c>
      <c r="L1200">
        <v>0.68</v>
      </c>
      <c r="P1200" t="s">
        <v>58</v>
      </c>
      <c r="R1200" s="42">
        <v>40212</v>
      </c>
      <c r="V1200" t="s">
        <v>2843</v>
      </c>
    </row>
    <row r="1201" spans="1:22">
      <c r="A1201" t="s">
        <v>54</v>
      </c>
      <c r="B1201" t="s">
        <v>2956</v>
      </c>
      <c r="C1201" t="s">
        <v>2956</v>
      </c>
      <c r="D1201" t="s">
        <v>69</v>
      </c>
      <c r="E1201" t="s">
        <v>2957</v>
      </c>
      <c r="F1201" s="1">
        <v>32.72</v>
      </c>
      <c r="H1201" s="1">
        <v>28.45</v>
      </c>
      <c r="K1201" t="s">
        <v>500</v>
      </c>
      <c r="L1201">
        <v>0.44</v>
      </c>
      <c r="P1201" t="s">
        <v>58</v>
      </c>
      <c r="R1201" s="42">
        <v>40212</v>
      </c>
      <c r="V1201" t="s">
        <v>2843</v>
      </c>
    </row>
    <row r="1202" spans="1:22">
      <c r="A1202" t="s">
        <v>54</v>
      </c>
      <c r="B1202" t="s">
        <v>2958</v>
      </c>
      <c r="C1202" t="s">
        <v>2958</v>
      </c>
      <c r="D1202" t="s">
        <v>121</v>
      </c>
      <c r="E1202" t="s">
        <v>2959</v>
      </c>
      <c r="F1202" s="1">
        <v>17.850000000000001</v>
      </c>
      <c r="H1202" s="1">
        <v>15.52</v>
      </c>
      <c r="K1202" t="s">
        <v>500</v>
      </c>
      <c r="L1202">
        <v>0.28000000000000003</v>
      </c>
      <c r="P1202" t="s">
        <v>58</v>
      </c>
      <c r="R1202" s="42">
        <v>40212</v>
      </c>
      <c r="V1202" t="s">
        <v>2843</v>
      </c>
    </row>
    <row r="1203" spans="1:22">
      <c r="A1203" t="s">
        <v>54</v>
      </c>
      <c r="B1203" t="s">
        <v>2960</v>
      </c>
      <c r="C1203" t="s">
        <v>2960</v>
      </c>
      <c r="D1203" t="s">
        <v>69</v>
      </c>
      <c r="E1203" t="s">
        <v>2961</v>
      </c>
      <c r="F1203" s="1">
        <v>32.4</v>
      </c>
      <c r="H1203" s="1">
        <v>28.17</v>
      </c>
      <c r="K1203" t="s">
        <v>500</v>
      </c>
      <c r="L1203">
        <v>0.42</v>
      </c>
      <c r="P1203" t="s">
        <v>58</v>
      </c>
      <c r="R1203" s="42">
        <v>40212</v>
      </c>
      <c r="V1203" t="s">
        <v>2843</v>
      </c>
    </row>
    <row r="1204" spans="1:22">
      <c r="A1204" t="s">
        <v>54</v>
      </c>
      <c r="B1204" t="s">
        <v>2962</v>
      </c>
      <c r="C1204" t="s">
        <v>2962</v>
      </c>
      <c r="D1204">
        <v>3</v>
      </c>
      <c r="E1204" t="s">
        <v>2963</v>
      </c>
      <c r="F1204" s="1">
        <v>9.8000000000000007</v>
      </c>
      <c r="H1204" s="1">
        <f t="shared" ref="H1204:H1219" si="42">ROUND(F1204/1.15,2)</f>
        <v>8.52</v>
      </c>
      <c r="K1204" t="s">
        <v>57</v>
      </c>
      <c r="L1204">
        <v>0.8</v>
      </c>
      <c r="P1204" t="s">
        <v>58</v>
      </c>
      <c r="R1204" s="42">
        <v>42289</v>
      </c>
      <c r="V1204" t="s">
        <v>60</v>
      </c>
    </row>
    <row r="1205" spans="1:22">
      <c r="A1205" t="s">
        <v>54</v>
      </c>
      <c r="B1205" t="s">
        <v>2964</v>
      </c>
      <c r="C1205" t="s">
        <v>2964</v>
      </c>
      <c r="D1205">
        <v>5</v>
      </c>
      <c r="E1205" t="s">
        <v>2965</v>
      </c>
      <c r="F1205" s="1">
        <v>9.8000000000000007</v>
      </c>
      <c r="H1205" s="1">
        <f t="shared" si="42"/>
        <v>8.52</v>
      </c>
      <c r="K1205" t="s">
        <v>57</v>
      </c>
      <c r="L1205">
        <v>0.78</v>
      </c>
      <c r="P1205" t="s">
        <v>58</v>
      </c>
      <c r="R1205" s="42">
        <v>42289</v>
      </c>
      <c r="V1205" t="s">
        <v>60</v>
      </c>
    </row>
    <row r="1206" spans="1:22">
      <c r="A1206" t="s">
        <v>54</v>
      </c>
      <c r="B1206" t="s">
        <v>2966</v>
      </c>
      <c r="C1206" t="s">
        <v>2966</v>
      </c>
      <c r="D1206">
        <v>2</v>
      </c>
      <c r="E1206" t="s">
        <v>2967</v>
      </c>
      <c r="F1206" s="1">
        <v>9.8000000000000007</v>
      </c>
      <c r="H1206" s="1">
        <f t="shared" si="42"/>
        <v>8.52</v>
      </c>
      <c r="K1206" t="s">
        <v>57</v>
      </c>
      <c r="L1206">
        <v>0.3</v>
      </c>
      <c r="P1206" t="s">
        <v>58</v>
      </c>
      <c r="R1206" s="42">
        <v>42289</v>
      </c>
      <c r="V1206" t="s">
        <v>60</v>
      </c>
    </row>
    <row r="1207" spans="1:22">
      <c r="A1207" t="s">
        <v>54</v>
      </c>
      <c r="B1207" t="s">
        <v>2968</v>
      </c>
      <c r="C1207" t="s">
        <v>1833</v>
      </c>
      <c r="D1207" t="s">
        <v>64</v>
      </c>
      <c r="E1207" t="s">
        <v>2969</v>
      </c>
      <c r="F1207" s="1">
        <v>9.8000000000000007</v>
      </c>
      <c r="H1207" s="1">
        <f t="shared" si="42"/>
        <v>8.52</v>
      </c>
      <c r="K1207" t="s">
        <v>2106</v>
      </c>
      <c r="L1207">
        <v>0.18</v>
      </c>
      <c r="P1207" t="s">
        <v>58</v>
      </c>
      <c r="R1207" s="42">
        <v>42289</v>
      </c>
      <c r="V1207" t="s">
        <v>60</v>
      </c>
    </row>
    <row r="1208" spans="1:22">
      <c r="A1208" t="s">
        <v>54</v>
      </c>
      <c r="B1208" t="s">
        <v>2970</v>
      </c>
      <c r="C1208" t="s">
        <v>1833</v>
      </c>
      <c r="D1208" t="s">
        <v>64</v>
      </c>
      <c r="E1208" t="s">
        <v>2971</v>
      </c>
      <c r="F1208" s="1">
        <v>9.8000000000000007</v>
      </c>
      <c r="H1208" s="1">
        <f t="shared" si="42"/>
        <v>8.52</v>
      </c>
      <c r="K1208" t="s">
        <v>2106</v>
      </c>
      <c r="L1208">
        <v>0.11</v>
      </c>
      <c r="P1208" t="s">
        <v>58</v>
      </c>
      <c r="R1208" s="42">
        <v>42289</v>
      </c>
      <c r="V1208" t="s">
        <v>60</v>
      </c>
    </row>
    <row r="1209" spans="1:22">
      <c r="A1209" t="s">
        <v>54</v>
      </c>
      <c r="B1209" t="s">
        <v>2972</v>
      </c>
      <c r="C1209" t="s">
        <v>1833</v>
      </c>
      <c r="D1209" t="s">
        <v>64</v>
      </c>
      <c r="E1209" t="s">
        <v>2973</v>
      </c>
      <c r="F1209" s="1">
        <v>9.8000000000000007</v>
      </c>
      <c r="H1209" s="1">
        <f t="shared" si="42"/>
        <v>8.52</v>
      </c>
      <c r="K1209" t="s">
        <v>2106</v>
      </c>
      <c r="L1209">
        <v>0.25</v>
      </c>
      <c r="P1209" t="s">
        <v>58</v>
      </c>
      <c r="R1209" s="42">
        <v>42289</v>
      </c>
      <c r="V1209" t="s">
        <v>60</v>
      </c>
    </row>
    <row r="1210" spans="1:22">
      <c r="A1210" t="s">
        <v>54</v>
      </c>
      <c r="B1210" t="s">
        <v>2974</v>
      </c>
      <c r="C1210" t="s">
        <v>1833</v>
      </c>
      <c r="D1210" t="s">
        <v>64</v>
      </c>
      <c r="E1210" t="s">
        <v>2975</v>
      </c>
      <c r="F1210" s="1">
        <v>9.8000000000000007</v>
      </c>
      <c r="H1210" s="1">
        <f t="shared" si="42"/>
        <v>8.52</v>
      </c>
      <c r="K1210" t="s">
        <v>2106</v>
      </c>
      <c r="L1210">
        <v>0.16</v>
      </c>
      <c r="P1210" t="s">
        <v>58</v>
      </c>
      <c r="R1210" s="42">
        <v>42289</v>
      </c>
      <c r="V1210" t="s">
        <v>60</v>
      </c>
    </row>
    <row r="1211" spans="1:22">
      <c r="A1211" t="s">
        <v>54</v>
      </c>
      <c r="B1211" t="s">
        <v>2976</v>
      </c>
      <c r="E1211" t="s">
        <v>2977</v>
      </c>
      <c r="F1211" s="1">
        <v>9.8000000000000007</v>
      </c>
      <c r="H1211" s="1">
        <f t="shared" si="42"/>
        <v>8.52</v>
      </c>
      <c r="K1211" t="s">
        <v>57</v>
      </c>
      <c r="L1211">
        <v>0.3</v>
      </c>
      <c r="P1211" t="s">
        <v>58</v>
      </c>
      <c r="R1211" s="42">
        <v>42290</v>
      </c>
      <c r="V1211" t="s">
        <v>60</v>
      </c>
    </row>
    <row r="1212" spans="1:22">
      <c r="A1212" t="s">
        <v>54</v>
      </c>
      <c r="B1212" t="s">
        <v>2978</v>
      </c>
      <c r="C1212" t="s">
        <v>2978</v>
      </c>
      <c r="D1212" t="s">
        <v>64</v>
      </c>
      <c r="E1212" t="s">
        <v>2979</v>
      </c>
      <c r="F1212" s="1">
        <v>9.8000000000000007</v>
      </c>
      <c r="H1212" s="1">
        <f t="shared" si="42"/>
        <v>8.52</v>
      </c>
      <c r="K1212" t="s">
        <v>57</v>
      </c>
      <c r="L1212">
        <v>0.3</v>
      </c>
      <c r="P1212" t="s">
        <v>58</v>
      </c>
      <c r="R1212" s="42">
        <v>42290</v>
      </c>
      <c r="V1212" t="s">
        <v>60</v>
      </c>
    </row>
    <row r="1213" spans="1:22">
      <c r="A1213" t="s">
        <v>54</v>
      </c>
      <c r="B1213" t="s">
        <v>2980</v>
      </c>
      <c r="C1213" t="s">
        <v>2980</v>
      </c>
      <c r="E1213" t="s">
        <v>2799</v>
      </c>
      <c r="F1213" s="1">
        <v>9.8000000000000007</v>
      </c>
      <c r="H1213" s="1">
        <f t="shared" si="42"/>
        <v>8.52</v>
      </c>
      <c r="K1213" t="s">
        <v>57</v>
      </c>
      <c r="L1213">
        <v>0.02</v>
      </c>
      <c r="P1213" t="s">
        <v>58</v>
      </c>
      <c r="R1213" s="42">
        <v>42310</v>
      </c>
      <c r="V1213" t="s">
        <v>60</v>
      </c>
    </row>
    <row r="1214" spans="1:22">
      <c r="A1214" t="s">
        <v>54</v>
      </c>
      <c r="B1214" t="s">
        <v>2981</v>
      </c>
      <c r="D1214" t="s">
        <v>64</v>
      </c>
      <c r="E1214" t="s">
        <v>203</v>
      </c>
      <c r="F1214" s="1">
        <v>9.8000000000000007</v>
      </c>
      <c r="H1214" s="1">
        <f t="shared" si="42"/>
        <v>8.52</v>
      </c>
      <c r="K1214" t="s">
        <v>57</v>
      </c>
      <c r="L1214">
        <v>0.1</v>
      </c>
      <c r="P1214" t="s">
        <v>58</v>
      </c>
      <c r="R1214" s="42">
        <v>42879</v>
      </c>
      <c r="V1214" t="s">
        <v>60</v>
      </c>
    </row>
    <row r="1215" spans="1:22">
      <c r="A1215" t="s">
        <v>54</v>
      </c>
      <c r="B1215" t="s">
        <v>2982</v>
      </c>
      <c r="C1215" t="s">
        <v>2982</v>
      </c>
      <c r="D1215" t="s">
        <v>64</v>
      </c>
      <c r="E1215" t="s">
        <v>2983</v>
      </c>
      <c r="F1215" s="1">
        <v>9.8000000000000007</v>
      </c>
      <c r="H1215" s="1">
        <f t="shared" si="42"/>
        <v>8.52</v>
      </c>
      <c r="K1215" t="s">
        <v>658</v>
      </c>
      <c r="L1215">
        <v>7.9</v>
      </c>
      <c r="P1215" t="s">
        <v>58</v>
      </c>
      <c r="R1215" s="42">
        <v>42324</v>
      </c>
      <c r="V1215" t="s">
        <v>60</v>
      </c>
    </row>
    <row r="1216" spans="1:22">
      <c r="A1216" t="s">
        <v>54</v>
      </c>
      <c r="B1216" t="s">
        <v>2984</v>
      </c>
      <c r="C1216" t="s">
        <v>2985</v>
      </c>
      <c r="D1216" t="s">
        <v>121</v>
      </c>
      <c r="E1216" t="s">
        <v>2986</v>
      </c>
      <c r="F1216" s="1">
        <v>9.8000000000000007</v>
      </c>
      <c r="H1216" s="1">
        <f t="shared" si="42"/>
        <v>8.52</v>
      </c>
      <c r="K1216" t="s">
        <v>57</v>
      </c>
      <c r="P1216" t="s">
        <v>58</v>
      </c>
      <c r="R1216" s="42">
        <v>42879</v>
      </c>
      <c r="V1216" t="s">
        <v>60</v>
      </c>
    </row>
    <row r="1217" spans="1:44">
      <c r="A1217" t="s">
        <v>54</v>
      </c>
      <c r="B1217" t="s">
        <v>2987</v>
      </c>
      <c r="E1217" t="s">
        <v>2988</v>
      </c>
      <c r="F1217" s="1">
        <v>9.8000000000000007</v>
      </c>
      <c r="H1217" s="1">
        <f t="shared" si="42"/>
        <v>8.52</v>
      </c>
      <c r="K1217" t="s">
        <v>1055</v>
      </c>
      <c r="L1217">
        <v>35.5</v>
      </c>
      <c r="P1217" t="s">
        <v>58</v>
      </c>
      <c r="R1217" s="42">
        <v>42328</v>
      </c>
      <c r="V1217" t="s">
        <v>60</v>
      </c>
    </row>
    <row r="1218" spans="1:44">
      <c r="A1218" t="s">
        <v>54</v>
      </c>
      <c r="B1218" t="s">
        <v>2989</v>
      </c>
      <c r="E1218" t="s">
        <v>2990</v>
      </c>
      <c r="F1218" s="1">
        <v>9.8000000000000007</v>
      </c>
      <c r="H1218" s="1">
        <f t="shared" si="42"/>
        <v>8.52</v>
      </c>
      <c r="K1218" t="s">
        <v>1055</v>
      </c>
      <c r="L1218">
        <v>7.3</v>
      </c>
      <c r="P1218" t="s">
        <v>58</v>
      </c>
      <c r="R1218" s="42">
        <v>42328</v>
      </c>
      <c r="V1218" t="s">
        <v>60</v>
      </c>
    </row>
    <row r="1219" spans="1:44">
      <c r="A1219" t="s">
        <v>54</v>
      </c>
      <c r="B1219" t="s">
        <v>2991</v>
      </c>
      <c r="D1219" t="s">
        <v>69</v>
      </c>
      <c r="E1219" t="s">
        <v>2705</v>
      </c>
      <c r="F1219" s="1">
        <v>9.8000000000000007</v>
      </c>
      <c r="H1219" s="1">
        <f t="shared" si="42"/>
        <v>8.52</v>
      </c>
      <c r="K1219" t="s">
        <v>57</v>
      </c>
      <c r="P1219" t="s">
        <v>58</v>
      </c>
      <c r="R1219" s="42">
        <v>42345</v>
      </c>
      <c r="V1219" t="s">
        <v>60</v>
      </c>
    </row>
    <row r="1220" spans="1:44">
      <c r="A1220" t="s">
        <v>54</v>
      </c>
      <c r="B1220" t="s">
        <v>2992</v>
      </c>
      <c r="C1220" t="s">
        <v>2992</v>
      </c>
      <c r="D1220" t="s">
        <v>64</v>
      </c>
      <c r="E1220" t="s">
        <v>2993</v>
      </c>
      <c r="F1220" s="1">
        <v>9.8000000000000007</v>
      </c>
      <c r="H1220" s="1">
        <f>IF(F1220&lt;&gt;"",ROUND(F1220/1.15,2),"")</f>
        <v>8.52</v>
      </c>
      <c r="K1220" t="s">
        <v>2994</v>
      </c>
      <c r="L1220">
        <v>5.96</v>
      </c>
      <c r="P1220" t="s">
        <v>58</v>
      </c>
      <c r="R1220" s="42">
        <v>42355</v>
      </c>
      <c r="V1220" t="s">
        <v>60</v>
      </c>
    </row>
    <row r="1221" spans="1:44">
      <c r="A1221" t="s">
        <v>54</v>
      </c>
      <c r="B1221" t="s">
        <v>2995</v>
      </c>
      <c r="C1221" t="s">
        <v>2995</v>
      </c>
      <c r="D1221" t="s">
        <v>64</v>
      </c>
      <c r="E1221" t="s">
        <v>2996</v>
      </c>
      <c r="F1221" s="1">
        <v>9.8000000000000007</v>
      </c>
      <c r="H1221" s="1">
        <f>IF(F1221&lt;&gt;"",ROUND(F1221/1.15,2),"")</f>
        <v>8.52</v>
      </c>
      <c r="K1221" t="s">
        <v>2994</v>
      </c>
      <c r="L1221">
        <v>25.75</v>
      </c>
      <c r="P1221" t="s">
        <v>58</v>
      </c>
      <c r="R1221" s="42">
        <v>42355</v>
      </c>
      <c r="V1221" t="s">
        <v>60</v>
      </c>
    </row>
    <row r="1222" spans="1:44">
      <c r="A1222" t="s">
        <v>54</v>
      </c>
      <c r="B1222" t="s">
        <v>2997</v>
      </c>
      <c r="C1222" t="s">
        <v>2997</v>
      </c>
      <c r="D1222" t="s">
        <v>64</v>
      </c>
      <c r="E1222" t="s">
        <v>2998</v>
      </c>
      <c r="F1222" s="1">
        <v>9.8000000000000007</v>
      </c>
      <c r="H1222" s="1">
        <f t="shared" ref="H1222:H1243" si="43">IF(F1222&lt;&gt;"",ROUND(F1222/1.15,2),"")</f>
        <v>8.52</v>
      </c>
      <c r="K1222" t="s">
        <v>2994</v>
      </c>
      <c r="L1222">
        <v>5.85</v>
      </c>
      <c r="P1222" t="s">
        <v>58</v>
      </c>
      <c r="R1222" s="42">
        <v>42355</v>
      </c>
      <c r="V1222" t="s">
        <v>60</v>
      </c>
    </row>
    <row r="1223" spans="1:44">
      <c r="A1223" t="s">
        <v>54</v>
      </c>
      <c r="B1223">
        <v>52004</v>
      </c>
      <c r="C1223">
        <v>52004</v>
      </c>
      <c r="D1223" t="s">
        <v>80</v>
      </c>
      <c r="E1223" t="s">
        <v>2999</v>
      </c>
      <c r="F1223" s="1">
        <v>13.34</v>
      </c>
      <c r="H1223" s="1">
        <v>11.6</v>
      </c>
      <c r="K1223" t="s">
        <v>57</v>
      </c>
      <c r="L1223">
        <v>0.67</v>
      </c>
      <c r="N1223">
        <f>IF(L1223&lt;0,ROUND(G1223+3.46*ABS(L1223),2),F1223)</f>
        <v>13.34</v>
      </c>
      <c r="O1223">
        <f>IF(L1223&lt;0,ROUND(I1223+3.46*ABS(L1223),2),H1223)</f>
        <v>11.6</v>
      </c>
      <c r="P1223" t="s">
        <v>58</v>
      </c>
      <c r="Q1223">
        <v>3</v>
      </c>
      <c r="U1223" t="s">
        <v>3000</v>
      </c>
      <c r="V1223" t="s">
        <v>60</v>
      </c>
      <c r="AK1223">
        <v>7325995000</v>
      </c>
      <c r="AN1223">
        <v>6.54</v>
      </c>
      <c r="AO1223">
        <v>5.23</v>
      </c>
      <c r="AP1223">
        <v>39904</v>
      </c>
      <c r="AQ1223">
        <v>8.11</v>
      </c>
      <c r="AR1223">
        <v>6.53</v>
      </c>
    </row>
    <row r="1224" spans="1:44">
      <c r="A1224" t="s">
        <v>54</v>
      </c>
      <c r="B1224" t="s">
        <v>3001</v>
      </c>
      <c r="C1224" t="s">
        <v>3001</v>
      </c>
      <c r="D1224" t="s">
        <v>64</v>
      </c>
      <c r="E1224" t="s">
        <v>2834</v>
      </c>
      <c r="F1224" s="1">
        <v>9.8000000000000007</v>
      </c>
      <c r="H1224" s="1">
        <f t="shared" si="43"/>
        <v>8.52</v>
      </c>
      <c r="K1224" t="s">
        <v>57</v>
      </c>
      <c r="L1224">
        <v>0.27</v>
      </c>
      <c r="P1224" t="s">
        <v>58</v>
      </c>
      <c r="R1224" s="42">
        <v>42879</v>
      </c>
      <c r="V1224" t="s">
        <v>60</v>
      </c>
    </row>
    <row r="1225" spans="1:44">
      <c r="A1225" t="s">
        <v>54</v>
      </c>
      <c r="B1225" t="s">
        <v>3002</v>
      </c>
      <c r="C1225" t="s">
        <v>3002</v>
      </c>
      <c r="D1225" t="s">
        <v>69</v>
      </c>
      <c r="E1225" t="s">
        <v>3003</v>
      </c>
      <c r="F1225" s="1">
        <v>9.8000000000000007</v>
      </c>
      <c r="H1225" s="1">
        <f t="shared" si="43"/>
        <v>8.52</v>
      </c>
      <c r="K1225" t="s">
        <v>490</v>
      </c>
      <c r="L1225">
        <v>35.200000000000003</v>
      </c>
      <c r="P1225" t="s">
        <v>58</v>
      </c>
      <c r="R1225" s="42">
        <v>42879</v>
      </c>
      <c r="V1225" t="s">
        <v>60</v>
      </c>
    </row>
    <row r="1226" spans="1:44">
      <c r="A1226" t="s">
        <v>54</v>
      </c>
      <c r="B1226" t="s">
        <v>3004</v>
      </c>
      <c r="C1226" t="s">
        <v>3004</v>
      </c>
      <c r="D1226" t="s">
        <v>64</v>
      </c>
      <c r="E1226" t="s">
        <v>3005</v>
      </c>
      <c r="F1226" s="1">
        <v>9.8000000000000007</v>
      </c>
      <c r="H1226" s="1">
        <f t="shared" si="43"/>
        <v>8.52</v>
      </c>
      <c r="K1226" t="s">
        <v>57</v>
      </c>
      <c r="L1226">
        <v>1.6</v>
      </c>
      <c r="P1226" t="s">
        <v>58</v>
      </c>
      <c r="R1226" s="42">
        <v>42431</v>
      </c>
      <c r="V1226" t="s">
        <v>60</v>
      </c>
    </row>
    <row r="1227" spans="1:44">
      <c r="A1227" t="s">
        <v>54</v>
      </c>
      <c r="B1227" t="s">
        <v>3006</v>
      </c>
      <c r="C1227" t="s">
        <v>3006</v>
      </c>
      <c r="D1227" t="s">
        <v>64</v>
      </c>
      <c r="E1227" t="s">
        <v>3007</v>
      </c>
      <c r="F1227" s="1">
        <v>9.8000000000000007</v>
      </c>
      <c r="H1227" s="1">
        <f t="shared" si="43"/>
        <v>8.52</v>
      </c>
      <c r="K1227" t="s">
        <v>57</v>
      </c>
      <c r="L1227">
        <v>0.9</v>
      </c>
      <c r="P1227" t="s">
        <v>58</v>
      </c>
      <c r="R1227" s="42">
        <v>42431</v>
      </c>
      <c r="V1227" t="s">
        <v>60</v>
      </c>
    </row>
    <row r="1228" spans="1:44">
      <c r="A1228" t="s">
        <v>54</v>
      </c>
      <c r="B1228" t="s">
        <v>3008</v>
      </c>
      <c r="C1228" t="s">
        <v>3009</v>
      </c>
      <c r="E1228" t="s">
        <v>3010</v>
      </c>
      <c r="F1228" s="1">
        <v>9.8000000000000007</v>
      </c>
      <c r="H1228" s="1">
        <f t="shared" si="43"/>
        <v>8.52</v>
      </c>
      <c r="K1228" t="s">
        <v>276</v>
      </c>
      <c r="L1228">
        <v>0.15</v>
      </c>
      <c r="P1228" t="s">
        <v>58</v>
      </c>
      <c r="R1228" s="42">
        <v>42432</v>
      </c>
      <c r="V1228" t="s">
        <v>60</v>
      </c>
    </row>
    <row r="1229" spans="1:44">
      <c r="A1229" t="s">
        <v>54</v>
      </c>
      <c r="B1229" t="s">
        <v>3011</v>
      </c>
      <c r="C1229" t="s">
        <v>3009</v>
      </c>
      <c r="E1229" t="s">
        <v>3010</v>
      </c>
      <c r="F1229" s="1">
        <v>9.8000000000000007</v>
      </c>
      <c r="H1229" s="1">
        <f t="shared" si="43"/>
        <v>8.52</v>
      </c>
      <c r="K1229" t="s">
        <v>658</v>
      </c>
      <c r="L1229">
        <v>0.15</v>
      </c>
      <c r="P1229" t="s">
        <v>58</v>
      </c>
      <c r="R1229" s="42">
        <v>42432</v>
      </c>
      <c r="V1229" t="s">
        <v>60</v>
      </c>
    </row>
    <row r="1230" spans="1:44">
      <c r="A1230" t="s">
        <v>54</v>
      </c>
      <c r="B1230">
        <v>105106006</v>
      </c>
      <c r="C1230" t="s">
        <v>3012</v>
      </c>
      <c r="D1230" t="s">
        <v>64</v>
      </c>
      <c r="E1230" t="s">
        <v>3013</v>
      </c>
      <c r="F1230" s="1">
        <v>9.8000000000000007</v>
      </c>
      <c r="H1230" s="1">
        <f t="shared" si="43"/>
        <v>8.52</v>
      </c>
      <c r="K1230" t="s">
        <v>57</v>
      </c>
      <c r="L1230">
        <v>0.96</v>
      </c>
      <c r="P1230" t="s">
        <v>58</v>
      </c>
      <c r="R1230" s="42">
        <v>42879</v>
      </c>
    </row>
    <row r="1231" spans="1:44">
      <c r="A1231" t="s">
        <v>54</v>
      </c>
      <c r="B1231" t="s">
        <v>3014</v>
      </c>
      <c r="C1231" t="s">
        <v>3014</v>
      </c>
      <c r="E1231" t="s">
        <v>3015</v>
      </c>
      <c r="F1231" s="1">
        <v>9.8000000000000007</v>
      </c>
      <c r="H1231" s="1">
        <f t="shared" si="43"/>
        <v>8.52</v>
      </c>
      <c r="K1231" t="s">
        <v>57</v>
      </c>
      <c r="L1231">
        <v>0.2</v>
      </c>
      <c r="P1231" t="s">
        <v>58</v>
      </c>
      <c r="R1231" s="42">
        <v>42466</v>
      </c>
    </row>
    <row r="1232" spans="1:44">
      <c r="A1232" t="s">
        <v>54</v>
      </c>
      <c r="B1232" t="s">
        <v>3016</v>
      </c>
      <c r="C1232" t="s">
        <v>3016</v>
      </c>
      <c r="D1232" t="s">
        <v>64</v>
      </c>
      <c r="E1232" t="s">
        <v>3017</v>
      </c>
      <c r="F1232" s="1">
        <v>9.8000000000000007</v>
      </c>
      <c r="H1232" s="1">
        <f t="shared" si="43"/>
        <v>8.52</v>
      </c>
      <c r="K1232" t="s">
        <v>57</v>
      </c>
      <c r="L1232">
        <v>1.7</v>
      </c>
      <c r="P1232" t="s">
        <v>58</v>
      </c>
      <c r="R1232" s="42">
        <v>42879</v>
      </c>
    </row>
    <row r="1233" spans="1:44">
      <c r="A1233" t="s">
        <v>54</v>
      </c>
      <c r="B1233" t="s">
        <v>3018</v>
      </c>
      <c r="C1233" t="s">
        <v>3019</v>
      </c>
      <c r="D1233" t="s">
        <v>64</v>
      </c>
      <c r="E1233" t="s">
        <v>3020</v>
      </c>
      <c r="F1233" s="1">
        <v>9.8000000000000007</v>
      </c>
      <c r="H1233" s="1">
        <f t="shared" si="43"/>
        <v>8.52</v>
      </c>
      <c r="K1233" t="s">
        <v>57</v>
      </c>
      <c r="L1233">
        <v>0.32</v>
      </c>
      <c r="P1233" t="s">
        <v>58</v>
      </c>
      <c r="R1233" s="42">
        <v>42879</v>
      </c>
    </row>
    <row r="1234" spans="1:44">
      <c r="A1234" t="s">
        <v>54</v>
      </c>
      <c r="B1234" t="s">
        <v>3021</v>
      </c>
      <c r="C1234" t="s">
        <v>3019</v>
      </c>
      <c r="D1234" t="s">
        <v>64</v>
      </c>
      <c r="E1234" t="s">
        <v>3022</v>
      </c>
      <c r="F1234" s="1">
        <v>9.8000000000000007</v>
      </c>
      <c r="H1234" s="1">
        <f t="shared" si="43"/>
        <v>8.52</v>
      </c>
      <c r="K1234" t="s">
        <v>57</v>
      </c>
      <c r="L1234">
        <v>0.62</v>
      </c>
      <c r="P1234" t="s">
        <v>58</v>
      </c>
      <c r="R1234" s="42">
        <v>42879</v>
      </c>
    </row>
    <row r="1235" spans="1:44">
      <c r="A1235" t="s">
        <v>54</v>
      </c>
      <c r="B1235" t="s">
        <v>3023</v>
      </c>
      <c r="C1235" t="s">
        <v>3019</v>
      </c>
      <c r="D1235" t="s">
        <v>64</v>
      </c>
      <c r="E1235" t="s">
        <v>3024</v>
      </c>
      <c r="F1235" s="1">
        <v>9.8000000000000007</v>
      </c>
      <c r="H1235" s="1">
        <f t="shared" si="43"/>
        <v>8.52</v>
      </c>
      <c r="K1235" t="s">
        <v>57</v>
      </c>
      <c r="L1235">
        <v>1.25</v>
      </c>
      <c r="P1235" t="s">
        <v>58</v>
      </c>
      <c r="R1235" s="42">
        <v>42879</v>
      </c>
    </row>
    <row r="1236" spans="1:44">
      <c r="A1236" t="s">
        <v>54</v>
      </c>
      <c r="B1236" t="s">
        <v>3025</v>
      </c>
      <c r="C1236" t="s">
        <v>3019</v>
      </c>
      <c r="D1236" t="s">
        <v>64</v>
      </c>
      <c r="E1236" t="s">
        <v>3026</v>
      </c>
      <c r="F1236" s="1">
        <v>9.8000000000000007</v>
      </c>
      <c r="H1236" s="1">
        <f t="shared" si="43"/>
        <v>8.52</v>
      </c>
      <c r="K1236" t="s">
        <v>57</v>
      </c>
      <c r="L1236">
        <v>2.5099999999999998</v>
      </c>
      <c r="P1236" t="s">
        <v>58</v>
      </c>
      <c r="R1236" s="42">
        <v>42879</v>
      </c>
    </row>
    <row r="1237" spans="1:44">
      <c r="A1237" t="s">
        <v>54</v>
      </c>
      <c r="B1237" t="s">
        <v>3027</v>
      </c>
      <c r="C1237" t="s">
        <v>3019</v>
      </c>
      <c r="E1237" t="s">
        <v>3028</v>
      </c>
      <c r="F1237" s="1">
        <v>9.8000000000000007</v>
      </c>
      <c r="H1237" s="1">
        <f t="shared" si="43"/>
        <v>8.52</v>
      </c>
      <c r="K1237" t="s">
        <v>57</v>
      </c>
      <c r="L1237">
        <v>3.72</v>
      </c>
      <c r="P1237" t="s">
        <v>58</v>
      </c>
      <c r="R1237" s="42">
        <v>42879</v>
      </c>
    </row>
    <row r="1238" spans="1:44">
      <c r="A1238" t="s">
        <v>54</v>
      </c>
      <c r="B1238" t="s">
        <v>2783</v>
      </c>
      <c r="C1238" t="s">
        <v>2798</v>
      </c>
      <c r="E1238" t="s">
        <v>3029</v>
      </c>
      <c r="F1238" s="1">
        <v>9.8000000000000007</v>
      </c>
      <c r="H1238" s="1">
        <f t="shared" si="43"/>
        <v>8.52</v>
      </c>
      <c r="K1238" t="s">
        <v>57</v>
      </c>
      <c r="L1238">
        <v>0.11</v>
      </c>
      <c r="P1238" t="s">
        <v>58</v>
      </c>
      <c r="R1238" s="42">
        <v>42482</v>
      </c>
    </row>
    <row r="1239" spans="1:44">
      <c r="A1239" t="s">
        <v>54</v>
      </c>
      <c r="B1239" t="s">
        <v>3030</v>
      </c>
      <c r="C1239" t="s">
        <v>2798</v>
      </c>
      <c r="D1239" t="s">
        <v>64</v>
      </c>
      <c r="E1239" t="s">
        <v>3031</v>
      </c>
      <c r="F1239" s="1">
        <v>9.8000000000000007</v>
      </c>
      <c r="H1239" s="1">
        <f t="shared" si="43"/>
        <v>8.52</v>
      </c>
      <c r="K1239" t="s">
        <v>57</v>
      </c>
      <c r="L1239">
        <v>0.18</v>
      </c>
      <c r="P1239" t="s">
        <v>58</v>
      </c>
      <c r="R1239" s="42">
        <v>42879</v>
      </c>
    </row>
    <row r="1240" spans="1:44">
      <c r="A1240" t="s">
        <v>54</v>
      </c>
      <c r="B1240" t="s">
        <v>3032</v>
      </c>
      <c r="C1240" t="s">
        <v>2798</v>
      </c>
      <c r="D1240" t="s">
        <v>64</v>
      </c>
      <c r="E1240" t="s">
        <v>3033</v>
      </c>
      <c r="F1240" s="1">
        <v>9.8000000000000007</v>
      </c>
      <c r="H1240" s="1">
        <f t="shared" si="43"/>
        <v>8.52</v>
      </c>
      <c r="K1240" t="s">
        <v>57</v>
      </c>
      <c r="L1240">
        <v>0.22</v>
      </c>
      <c r="P1240" t="s">
        <v>58</v>
      </c>
      <c r="R1240" s="42">
        <v>42879</v>
      </c>
    </row>
    <row r="1241" spans="1:44">
      <c r="A1241" t="s">
        <v>54</v>
      </c>
      <c r="B1241" t="s">
        <v>3034</v>
      </c>
      <c r="C1241" t="s">
        <v>2798</v>
      </c>
      <c r="D1241" t="s">
        <v>64</v>
      </c>
      <c r="E1241" t="s">
        <v>3035</v>
      </c>
      <c r="F1241" s="1">
        <v>9.8000000000000007</v>
      </c>
      <c r="H1241" s="1">
        <f t="shared" si="43"/>
        <v>8.52</v>
      </c>
      <c r="K1241" t="s">
        <v>57</v>
      </c>
      <c r="L1241">
        <v>0.25</v>
      </c>
      <c r="P1241" t="s">
        <v>58</v>
      </c>
      <c r="R1241" s="42">
        <v>42879</v>
      </c>
    </row>
    <row r="1242" spans="1:44">
      <c r="A1242" t="s">
        <v>54</v>
      </c>
      <c r="B1242" t="s">
        <v>2785</v>
      </c>
      <c r="C1242" t="s">
        <v>2798</v>
      </c>
      <c r="E1242" t="s">
        <v>3036</v>
      </c>
      <c r="F1242" s="1">
        <v>9.8000000000000007</v>
      </c>
      <c r="H1242" s="1">
        <f t="shared" si="43"/>
        <v>8.52</v>
      </c>
      <c r="K1242" t="s">
        <v>57</v>
      </c>
      <c r="L1242">
        <v>0.62</v>
      </c>
      <c r="P1242" t="s">
        <v>58</v>
      </c>
      <c r="R1242" s="42">
        <v>42482</v>
      </c>
    </row>
    <row r="1243" spans="1:44">
      <c r="A1243" t="s">
        <v>54</v>
      </c>
      <c r="B1243" t="s">
        <v>3037</v>
      </c>
      <c r="C1243" t="s">
        <v>3038</v>
      </c>
      <c r="D1243" t="s">
        <v>64</v>
      </c>
      <c r="E1243" t="s">
        <v>3039</v>
      </c>
      <c r="F1243" s="1">
        <v>9.8000000000000007</v>
      </c>
      <c r="H1243" s="1">
        <f t="shared" si="43"/>
        <v>8.52</v>
      </c>
      <c r="K1243" t="s">
        <v>684</v>
      </c>
      <c r="L1243">
        <v>2.75</v>
      </c>
      <c r="P1243" t="s">
        <v>58</v>
      </c>
      <c r="R1243" s="42">
        <v>42879</v>
      </c>
    </row>
    <row r="1244" spans="1:44">
      <c r="A1244" t="s">
        <v>54</v>
      </c>
      <c r="B1244" t="s">
        <v>3040</v>
      </c>
      <c r="C1244" t="s">
        <v>3040</v>
      </c>
      <c r="D1244" t="s">
        <v>64</v>
      </c>
      <c r="E1244" t="s">
        <v>3041</v>
      </c>
      <c r="F1244" s="1">
        <v>27.17</v>
      </c>
      <c r="H1244" s="1">
        <v>23.63</v>
      </c>
      <c r="K1244" t="s">
        <v>57</v>
      </c>
      <c r="L1244">
        <v>1.5449999999999999</v>
      </c>
      <c r="N1244">
        <f>IF(L1244&lt;0,ROUND(G1244+3.46*ABS(L1244),2),F1244)</f>
        <v>27.17</v>
      </c>
      <c r="O1244">
        <f>IF(L1244&lt;0,ROUND(I1244+3.46*ABS(L1244),2),H1244)</f>
        <v>23.63</v>
      </c>
      <c r="P1244" t="s">
        <v>58</v>
      </c>
      <c r="Q1244">
        <v>3</v>
      </c>
      <c r="R1244" s="42">
        <v>42879</v>
      </c>
      <c r="S1244">
        <v>1</v>
      </c>
      <c r="T1244" t="s">
        <v>3042</v>
      </c>
      <c r="U1244">
        <v>2.76</v>
      </c>
      <c r="V1244" t="str">
        <f>IF(LEFT(E1244,3)="SLV","Jerry Floyd", "Dave Jones")</f>
        <v>Dave Jones</v>
      </c>
      <c r="AK1244">
        <v>8483903000</v>
      </c>
      <c r="AN1244">
        <v>3.02</v>
      </c>
      <c r="AO1244">
        <v>2.42</v>
      </c>
      <c r="AP1244">
        <v>38803</v>
      </c>
      <c r="AQ1244">
        <v>2.88</v>
      </c>
      <c r="AR1244">
        <v>2.2999999999999998</v>
      </c>
    </row>
    <row r="1245" spans="1:44">
      <c r="A1245" t="s">
        <v>54</v>
      </c>
      <c r="B1245" t="s">
        <v>3043</v>
      </c>
      <c r="C1245" t="s">
        <v>3043</v>
      </c>
      <c r="D1245" t="s">
        <v>55</v>
      </c>
      <c r="E1245" t="s">
        <v>3044</v>
      </c>
      <c r="F1245" s="1">
        <v>796.95</v>
      </c>
      <c r="H1245" s="1">
        <f>630*1.1</f>
        <v>693</v>
      </c>
      <c r="K1245" t="s">
        <v>490</v>
      </c>
      <c r="P1245" t="s">
        <v>58</v>
      </c>
      <c r="R1245" s="42">
        <v>43906</v>
      </c>
    </row>
    <row r="1246" spans="1:44">
      <c r="A1246" t="s">
        <v>54</v>
      </c>
      <c r="B1246" t="s">
        <v>3043</v>
      </c>
      <c r="C1246" t="s">
        <v>3043</v>
      </c>
      <c r="D1246" t="s">
        <v>55</v>
      </c>
      <c r="E1246" t="s">
        <v>3044</v>
      </c>
      <c r="F1246" s="1">
        <v>936.94</v>
      </c>
      <c r="H1246" s="1">
        <v>814.73</v>
      </c>
      <c r="K1246" t="s">
        <v>490</v>
      </c>
      <c r="P1246" t="s">
        <v>58</v>
      </c>
      <c r="R1246" s="42">
        <v>42879</v>
      </c>
    </row>
    <row r="1247" spans="1:44">
      <c r="A1247" t="s">
        <v>54</v>
      </c>
      <c r="B1247" t="s">
        <v>3045</v>
      </c>
      <c r="C1247">
        <v>60055</v>
      </c>
      <c r="D1247" t="s">
        <v>80</v>
      </c>
      <c r="E1247" t="s">
        <v>813</v>
      </c>
      <c r="F1247" s="1">
        <v>158.94999999999999</v>
      </c>
      <c r="H1247" s="1">
        <v>138.22</v>
      </c>
      <c r="K1247" t="s">
        <v>57</v>
      </c>
      <c r="L1247">
        <v>7.42</v>
      </c>
      <c r="O1247">
        <v>76.78</v>
      </c>
      <c r="P1247" t="s">
        <v>58</v>
      </c>
      <c r="Q1247">
        <v>1</v>
      </c>
      <c r="R1247" s="42">
        <v>42879</v>
      </c>
      <c r="S1247">
        <v>9</v>
      </c>
      <c r="T1247" t="s">
        <v>814</v>
      </c>
      <c r="U1247" t="s">
        <v>815</v>
      </c>
      <c r="V1247" t="s">
        <v>60</v>
      </c>
      <c r="X1247" t="s">
        <v>816</v>
      </c>
      <c r="Y1247" t="s">
        <v>817</v>
      </c>
      <c r="Z1247">
        <v>6</v>
      </c>
      <c r="AA1247" t="s">
        <v>818</v>
      </c>
      <c r="AB1247">
        <v>10</v>
      </c>
      <c r="AC1247" t="s">
        <v>69</v>
      </c>
      <c r="AD1247">
        <v>300</v>
      </c>
      <c r="AE1247">
        <v>112</v>
      </c>
      <c r="AF1247" t="s">
        <v>65</v>
      </c>
      <c r="AK1247">
        <v>8413919080</v>
      </c>
      <c r="AN1247">
        <v>7.63</v>
      </c>
      <c r="AO1247">
        <v>6.1</v>
      </c>
      <c r="AP1247">
        <v>39904</v>
      </c>
      <c r="AQ1247">
        <v>8.24</v>
      </c>
      <c r="AR1247">
        <v>6.62</v>
      </c>
    </row>
    <row r="1248" spans="1:44">
      <c r="A1248" t="s">
        <v>54</v>
      </c>
      <c r="B1248" t="s">
        <v>3046</v>
      </c>
      <c r="C1248">
        <v>60053</v>
      </c>
      <c r="D1248" t="s">
        <v>80</v>
      </c>
      <c r="E1248" t="s">
        <v>1883</v>
      </c>
      <c r="F1248" s="1">
        <v>170.82</v>
      </c>
      <c r="H1248" s="1">
        <v>148.54</v>
      </c>
      <c r="K1248" t="s">
        <v>57</v>
      </c>
      <c r="L1248">
        <v>7.14</v>
      </c>
      <c r="O1248">
        <v>82.51</v>
      </c>
      <c r="P1248" t="s">
        <v>58</v>
      </c>
      <c r="Q1248">
        <v>3</v>
      </c>
      <c r="R1248" s="42">
        <v>42879</v>
      </c>
      <c r="S1248">
        <v>1</v>
      </c>
      <c r="U1248">
        <v>9.48</v>
      </c>
      <c r="V1248" t="s">
        <v>60</v>
      </c>
      <c r="AF1248" t="s">
        <v>65</v>
      </c>
      <c r="AK1248">
        <v>8413919080</v>
      </c>
      <c r="AN1248">
        <v>531.29999999999995</v>
      </c>
      <c r="AO1248">
        <v>435.96</v>
      </c>
      <c r="AQ1248">
        <v>506</v>
      </c>
      <c r="AR1248">
        <v>415.2</v>
      </c>
    </row>
    <row r="1249" spans="1:18">
      <c r="A1249" t="s">
        <v>54</v>
      </c>
      <c r="B1249" t="s">
        <v>3047</v>
      </c>
      <c r="C1249" t="s">
        <v>3047</v>
      </c>
      <c r="D1249" t="s">
        <v>69</v>
      </c>
      <c r="E1249" t="s">
        <v>3048</v>
      </c>
      <c r="F1249" s="1">
        <v>9.8000000000000007</v>
      </c>
      <c r="H1249" s="1">
        <f>F1249/1.15</f>
        <v>8.5217391304347831</v>
      </c>
      <c r="K1249" t="s">
        <v>490</v>
      </c>
      <c r="L1249">
        <v>29</v>
      </c>
      <c r="P1249" t="s">
        <v>58</v>
      </c>
      <c r="R1249" s="42">
        <v>42879</v>
      </c>
    </row>
    <row r="1250" spans="1:18">
      <c r="A1250" t="s">
        <v>54</v>
      </c>
      <c r="B1250" t="s">
        <v>3049</v>
      </c>
      <c r="C1250" t="s">
        <v>3050</v>
      </c>
      <c r="D1250" t="s">
        <v>121</v>
      </c>
      <c r="E1250" t="s">
        <v>3051</v>
      </c>
      <c r="F1250" s="1">
        <v>9.8000000000000007</v>
      </c>
      <c r="H1250" s="1">
        <f>ROUND(F1250/1.15,2)</f>
        <v>8.52</v>
      </c>
      <c r="K1250" t="s">
        <v>57</v>
      </c>
      <c r="P1250" t="s">
        <v>58</v>
      </c>
      <c r="R1250" s="42">
        <v>42571</v>
      </c>
    </row>
    <row r="1251" spans="1:18">
      <c r="A1251" t="s">
        <v>54</v>
      </c>
      <c r="B1251" t="s">
        <v>3052</v>
      </c>
      <c r="C1251" t="s">
        <v>3053</v>
      </c>
      <c r="D1251" t="s">
        <v>428</v>
      </c>
      <c r="E1251" t="s">
        <v>3054</v>
      </c>
      <c r="F1251" s="1">
        <v>9.8000000000000007</v>
      </c>
      <c r="H1251" s="1">
        <f t="shared" ref="H1251:H1267" si="44">ROUND(F1251/1.15,2)</f>
        <v>8.52</v>
      </c>
      <c r="K1251" t="s">
        <v>57</v>
      </c>
      <c r="P1251" t="s">
        <v>58</v>
      </c>
      <c r="R1251" s="42">
        <v>42879</v>
      </c>
    </row>
    <row r="1252" spans="1:18">
      <c r="A1252" t="s">
        <v>54</v>
      </c>
      <c r="B1252" t="s">
        <v>3055</v>
      </c>
      <c r="C1252" t="s">
        <v>3056</v>
      </c>
      <c r="D1252" t="s">
        <v>116</v>
      </c>
      <c r="E1252" t="s">
        <v>3057</v>
      </c>
      <c r="F1252" s="1">
        <v>9.8000000000000007</v>
      </c>
      <c r="H1252" s="1">
        <f t="shared" si="44"/>
        <v>8.52</v>
      </c>
      <c r="K1252" t="s">
        <v>57</v>
      </c>
      <c r="P1252" t="s">
        <v>58</v>
      </c>
      <c r="R1252" s="42">
        <v>42879</v>
      </c>
    </row>
    <row r="1253" spans="1:18">
      <c r="A1253" t="s">
        <v>54</v>
      </c>
      <c r="B1253" t="s">
        <v>3058</v>
      </c>
      <c r="C1253" t="s">
        <v>3059</v>
      </c>
      <c r="D1253" t="s">
        <v>67</v>
      </c>
      <c r="E1253" t="s">
        <v>3060</v>
      </c>
      <c r="F1253" s="1">
        <v>9.8000000000000007</v>
      </c>
      <c r="H1253" s="1">
        <f t="shared" si="44"/>
        <v>8.52</v>
      </c>
      <c r="K1253" t="s">
        <v>57</v>
      </c>
      <c r="P1253" t="s">
        <v>58</v>
      </c>
      <c r="R1253" s="42">
        <v>42879</v>
      </c>
    </row>
    <row r="1254" spans="1:18">
      <c r="A1254" t="s">
        <v>54</v>
      </c>
      <c r="B1254" t="s">
        <v>3061</v>
      </c>
      <c r="C1254" t="s">
        <v>3062</v>
      </c>
      <c r="D1254" t="s">
        <v>67</v>
      </c>
      <c r="E1254" t="s">
        <v>3063</v>
      </c>
      <c r="F1254" s="1">
        <v>9.8000000000000007</v>
      </c>
      <c r="H1254" s="1">
        <f t="shared" si="44"/>
        <v>8.52</v>
      </c>
      <c r="K1254" t="s">
        <v>57</v>
      </c>
      <c r="P1254" t="s">
        <v>58</v>
      </c>
      <c r="R1254" s="42">
        <v>42879</v>
      </c>
    </row>
    <row r="1255" spans="1:18">
      <c r="A1255" t="s">
        <v>54</v>
      </c>
      <c r="B1255" t="s">
        <v>3064</v>
      </c>
      <c r="C1255" t="s">
        <v>3065</v>
      </c>
      <c r="D1255" t="s">
        <v>67</v>
      </c>
      <c r="E1255" t="s">
        <v>3066</v>
      </c>
      <c r="F1255" s="1">
        <v>9.8000000000000007</v>
      </c>
      <c r="H1255" s="1">
        <f t="shared" si="44"/>
        <v>8.52</v>
      </c>
      <c r="K1255" t="s">
        <v>57</v>
      </c>
      <c r="P1255" t="s">
        <v>58</v>
      </c>
      <c r="R1255" s="42">
        <v>42879</v>
      </c>
    </row>
    <row r="1256" spans="1:18">
      <c r="A1256" t="s">
        <v>54</v>
      </c>
      <c r="B1256" t="s">
        <v>3067</v>
      </c>
      <c r="C1256" t="s">
        <v>3067</v>
      </c>
      <c r="D1256" t="s">
        <v>69</v>
      </c>
      <c r="E1256" t="s">
        <v>3068</v>
      </c>
      <c r="F1256" s="1">
        <v>9.8000000000000007</v>
      </c>
      <c r="H1256" s="1">
        <f t="shared" si="44"/>
        <v>8.52</v>
      </c>
      <c r="K1256" t="s">
        <v>57</v>
      </c>
      <c r="L1256">
        <v>0.4</v>
      </c>
      <c r="P1256" t="s">
        <v>58</v>
      </c>
      <c r="R1256" s="42">
        <v>42579</v>
      </c>
    </row>
    <row r="1257" spans="1:18">
      <c r="A1257" t="s">
        <v>54</v>
      </c>
      <c r="B1257" t="s">
        <v>3069</v>
      </c>
      <c r="C1257" t="s">
        <v>3069</v>
      </c>
      <c r="D1257" t="s">
        <v>64</v>
      </c>
      <c r="E1257" t="s">
        <v>3070</v>
      </c>
      <c r="F1257" s="1">
        <v>9.8000000000000007</v>
      </c>
      <c r="H1257" s="1">
        <f t="shared" si="44"/>
        <v>8.52</v>
      </c>
      <c r="K1257" t="s">
        <v>490</v>
      </c>
      <c r="L1257">
        <v>20.6</v>
      </c>
      <c r="P1257" t="s">
        <v>58</v>
      </c>
      <c r="R1257" s="42">
        <v>42586</v>
      </c>
    </row>
    <row r="1258" spans="1:18">
      <c r="A1258" t="s">
        <v>54</v>
      </c>
      <c r="B1258" t="s">
        <v>3071</v>
      </c>
      <c r="C1258" t="s">
        <v>3071</v>
      </c>
      <c r="D1258" t="s">
        <v>64</v>
      </c>
      <c r="E1258" t="s">
        <v>3072</v>
      </c>
      <c r="F1258" s="1">
        <v>9.8000000000000007</v>
      </c>
      <c r="H1258" s="1">
        <f t="shared" si="44"/>
        <v>8.52</v>
      </c>
      <c r="K1258" t="s">
        <v>490</v>
      </c>
      <c r="L1258">
        <v>4.75</v>
      </c>
      <c r="P1258" t="s">
        <v>58</v>
      </c>
      <c r="R1258" s="42">
        <v>42586</v>
      </c>
    </row>
    <row r="1259" spans="1:18">
      <c r="A1259" t="s">
        <v>54</v>
      </c>
      <c r="B1259" t="s">
        <v>3073</v>
      </c>
      <c r="C1259" t="s">
        <v>3073</v>
      </c>
      <c r="D1259" t="s">
        <v>64</v>
      </c>
      <c r="E1259" t="s">
        <v>3074</v>
      </c>
      <c r="F1259" s="1">
        <v>9.8000000000000007</v>
      </c>
      <c r="H1259" s="1">
        <f t="shared" si="44"/>
        <v>8.52</v>
      </c>
      <c r="K1259" t="s">
        <v>490</v>
      </c>
      <c r="L1259">
        <v>5.16</v>
      </c>
      <c r="P1259" t="s">
        <v>58</v>
      </c>
      <c r="R1259" s="42">
        <v>42586</v>
      </c>
    </row>
    <row r="1260" spans="1:18">
      <c r="A1260" t="s">
        <v>54</v>
      </c>
      <c r="B1260" t="s">
        <v>3075</v>
      </c>
      <c r="C1260" t="s">
        <v>3075</v>
      </c>
      <c r="D1260" t="s">
        <v>64</v>
      </c>
      <c r="E1260" t="s">
        <v>3076</v>
      </c>
      <c r="F1260" s="1">
        <v>9.8000000000000007</v>
      </c>
      <c r="H1260" s="1">
        <f t="shared" si="44"/>
        <v>8.52</v>
      </c>
      <c r="K1260" t="s">
        <v>490</v>
      </c>
      <c r="L1260">
        <v>28.96</v>
      </c>
      <c r="P1260" t="s">
        <v>58</v>
      </c>
      <c r="R1260" s="42">
        <v>42586</v>
      </c>
    </row>
    <row r="1261" spans="1:18">
      <c r="A1261" t="s">
        <v>54</v>
      </c>
      <c r="B1261" t="s">
        <v>3077</v>
      </c>
      <c r="C1261" t="s">
        <v>3078</v>
      </c>
      <c r="D1261" t="s">
        <v>55</v>
      </c>
      <c r="E1261" t="s">
        <v>3079</v>
      </c>
      <c r="F1261" s="1">
        <v>9.8000000000000007</v>
      </c>
      <c r="H1261" s="1">
        <f t="shared" si="44"/>
        <v>8.52</v>
      </c>
      <c r="K1261" t="s">
        <v>57</v>
      </c>
      <c r="L1261">
        <v>0.2</v>
      </c>
      <c r="P1261" t="s">
        <v>58</v>
      </c>
      <c r="R1261" s="42">
        <v>42879</v>
      </c>
    </row>
    <row r="1262" spans="1:18">
      <c r="A1262" t="s">
        <v>54</v>
      </c>
      <c r="B1262" t="s">
        <v>3080</v>
      </c>
      <c r="C1262" t="s">
        <v>3081</v>
      </c>
      <c r="D1262" t="s">
        <v>80</v>
      </c>
      <c r="E1262" t="s">
        <v>3082</v>
      </c>
      <c r="F1262" s="1">
        <v>9.8000000000000007</v>
      </c>
      <c r="H1262" s="1">
        <f t="shared" si="44"/>
        <v>8.52</v>
      </c>
      <c r="K1262" t="s">
        <v>57</v>
      </c>
      <c r="L1262">
        <v>0.2</v>
      </c>
      <c r="P1262" t="s">
        <v>58</v>
      </c>
      <c r="R1262" s="42">
        <v>42613</v>
      </c>
    </row>
    <row r="1263" spans="1:18">
      <c r="A1263" t="s">
        <v>54</v>
      </c>
      <c r="B1263" t="s">
        <v>3083</v>
      </c>
      <c r="C1263" t="s">
        <v>3084</v>
      </c>
      <c r="D1263" t="s">
        <v>80</v>
      </c>
      <c r="E1263" t="s">
        <v>3085</v>
      </c>
      <c r="F1263" s="1">
        <v>9.8000000000000007</v>
      </c>
      <c r="H1263" s="1">
        <f t="shared" si="44"/>
        <v>8.52</v>
      </c>
      <c r="K1263" t="s">
        <v>57</v>
      </c>
      <c r="L1263">
        <v>0.2</v>
      </c>
      <c r="P1263" t="s">
        <v>58</v>
      </c>
      <c r="R1263" s="42">
        <v>42613</v>
      </c>
    </row>
    <row r="1264" spans="1:18">
      <c r="A1264" t="s">
        <v>54</v>
      </c>
      <c r="B1264" t="s">
        <v>3086</v>
      </c>
      <c r="C1264" t="s">
        <v>3086</v>
      </c>
      <c r="D1264" t="s">
        <v>64</v>
      </c>
      <c r="E1264" t="s">
        <v>3087</v>
      </c>
      <c r="F1264" s="1">
        <v>9.8000000000000007</v>
      </c>
      <c r="H1264" s="1">
        <f t="shared" si="44"/>
        <v>8.52</v>
      </c>
      <c r="K1264" t="s">
        <v>57</v>
      </c>
      <c r="L1264">
        <v>4.7</v>
      </c>
      <c r="P1264" t="s">
        <v>58</v>
      </c>
      <c r="R1264" s="42">
        <v>42879</v>
      </c>
    </row>
    <row r="1265" spans="1:44">
      <c r="A1265" t="s">
        <v>54</v>
      </c>
      <c r="B1265" t="s">
        <v>3088</v>
      </c>
      <c r="C1265" t="s">
        <v>3089</v>
      </c>
      <c r="D1265" t="s">
        <v>121</v>
      </c>
      <c r="E1265" t="s">
        <v>3051</v>
      </c>
      <c r="F1265" s="1">
        <v>9.8000000000000007</v>
      </c>
      <c r="H1265" s="1">
        <f t="shared" si="44"/>
        <v>8.52</v>
      </c>
      <c r="K1265" t="s">
        <v>57</v>
      </c>
      <c r="L1265">
        <v>0.2</v>
      </c>
      <c r="P1265" t="s">
        <v>58</v>
      </c>
      <c r="R1265" s="42">
        <v>42879</v>
      </c>
    </row>
    <row r="1266" spans="1:44">
      <c r="A1266" t="s">
        <v>54</v>
      </c>
      <c r="B1266" t="s">
        <v>3052</v>
      </c>
      <c r="C1266" t="s">
        <v>3053</v>
      </c>
      <c r="D1266" t="s">
        <v>428</v>
      </c>
      <c r="E1266" t="s">
        <v>3090</v>
      </c>
      <c r="F1266" s="1">
        <v>9.8000000000000007</v>
      </c>
      <c r="H1266" s="1">
        <f t="shared" si="44"/>
        <v>8.52</v>
      </c>
      <c r="K1266" t="s">
        <v>57</v>
      </c>
      <c r="L1266">
        <v>0.2</v>
      </c>
      <c r="P1266" t="s">
        <v>58</v>
      </c>
      <c r="R1266" s="42">
        <v>42650</v>
      </c>
    </row>
    <row r="1267" spans="1:44">
      <c r="A1267" t="s">
        <v>54</v>
      </c>
      <c r="B1267" t="s">
        <v>3055</v>
      </c>
      <c r="C1267" t="s">
        <v>3056</v>
      </c>
      <c r="D1267" t="s">
        <v>116</v>
      </c>
      <c r="E1267" t="s">
        <v>3057</v>
      </c>
      <c r="F1267" s="1">
        <v>9.8000000000000007</v>
      </c>
      <c r="H1267" s="1">
        <f t="shared" si="44"/>
        <v>8.52</v>
      </c>
      <c r="K1267" t="s">
        <v>57</v>
      </c>
      <c r="L1267">
        <v>0.3</v>
      </c>
      <c r="P1267" t="s">
        <v>58</v>
      </c>
      <c r="R1267" s="42">
        <v>42650</v>
      </c>
    </row>
    <row r="1268" spans="1:44">
      <c r="A1268" t="s">
        <v>54</v>
      </c>
      <c r="B1268">
        <v>49612</v>
      </c>
      <c r="E1268" t="s">
        <v>1622</v>
      </c>
      <c r="F1268" s="1">
        <v>7.18</v>
      </c>
      <c r="H1268" s="1">
        <v>6.24</v>
      </c>
      <c r="K1268" t="s">
        <v>57</v>
      </c>
      <c r="L1268">
        <v>0.31</v>
      </c>
      <c r="P1268" t="s">
        <v>58</v>
      </c>
      <c r="R1268" s="42">
        <v>42704</v>
      </c>
    </row>
    <row r="1269" spans="1:44">
      <c r="A1269" t="s">
        <v>54</v>
      </c>
      <c r="B1269">
        <v>49613</v>
      </c>
      <c r="E1269" t="s">
        <v>3091</v>
      </c>
      <c r="F1269" s="1">
        <v>11.87</v>
      </c>
      <c r="H1269" s="1">
        <v>10.32</v>
      </c>
      <c r="K1269" t="s">
        <v>57</v>
      </c>
      <c r="L1269">
        <v>0.86</v>
      </c>
      <c r="P1269" t="s">
        <v>58</v>
      </c>
      <c r="R1269" s="42">
        <v>42704</v>
      </c>
    </row>
    <row r="1270" spans="1:44">
      <c r="A1270" t="s">
        <v>54</v>
      </c>
      <c r="B1270">
        <v>329046</v>
      </c>
      <c r="C1270">
        <v>329046</v>
      </c>
      <c r="D1270" t="s">
        <v>64</v>
      </c>
      <c r="E1270" t="s">
        <v>3092</v>
      </c>
      <c r="F1270" s="1">
        <v>9.8000000000000007</v>
      </c>
      <c r="H1270" s="1">
        <f>ROUND(F1270/1.15,2)</f>
        <v>8.52</v>
      </c>
      <c r="K1270" t="s">
        <v>57</v>
      </c>
      <c r="L1270">
        <v>3.1</v>
      </c>
      <c r="P1270" t="s">
        <v>58</v>
      </c>
      <c r="R1270" s="42">
        <v>42879</v>
      </c>
    </row>
    <row r="1271" spans="1:44">
      <c r="A1271" t="s">
        <v>54</v>
      </c>
      <c r="B1271">
        <v>332787</v>
      </c>
      <c r="C1271">
        <v>332787</v>
      </c>
      <c r="D1271" t="s">
        <v>110</v>
      </c>
      <c r="E1271" t="s">
        <v>3093</v>
      </c>
      <c r="F1271" s="1">
        <v>9.8000000000000007</v>
      </c>
      <c r="H1271" s="1">
        <f>ROUND(F1271/1.15,2)</f>
        <v>8.52</v>
      </c>
      <c r="K1271" t="s">
        <v>57</v>
      </c>
      <c r="L1271">
        <v>0.2</v>
      </c>
      <c r="P1271" t="s">
        <v>58</v>
      </c>
      <c r="R1271" s="42">
        <v>42879</v>
      </c>
    </row>
    <row r="1272" spans="1:44">
      <c r="A1272" t="s">
        <v>54</v>
      </c>
      <c r="B1272">
        <v>51951</v>
      </c>
      <c r="C1272">
        <v>51951</v>
      </c>
      <c r="D1272" t="s">
        <v>55</v>
      </c>
      <c r="E1272" t="s">
        <v>1441</v>
      </c>
      <c r="F1272" s="1">
        <v>9.74</v>
      </c>
      <c r="H1272" s="1">
        <v>8.4700000000000006</v>
      </c>
      <c r="K1272" t="s">
        <v>57</v>
      </c>
      <c r="L1272">
        <v>0.5</v>
      </c>
      <c r="M1272">
        <v>1.24</v>
      </c>
      <c r="N1272">
        <v>10.5</v>
      </c>
      <c r="O1272">
        <v>8.4700000000000006</v>
      </c>
      <c r="P1272" t="s">
        <v>58</v>
      </c>
      <c r="Q1272">
        <v>3</v>
      </c>
      <c r="R1272" s="42">
        <v>40333</v>
      </c>
      <c r="S1272">
        <v>7</v>
      </c>
      <c r="U1272" t="s">
        <v>1308</v>
      </c>
      <c r="V1272" t="s">
        <v>3094</v>
      </c>
      <c r="X1272" t="s">
        <v>1442</v>
      </c>
      <c r="Y1272" t="s">
        <v>1443</v>
      </c>
      <c r="Z1272">
        <v>2.5</v>
      </c>
      <c r="AA1272" t="s">
        <v>1311</v>
      </c>
      <c r="AB1272">
        <v>1</v>
      </c>
      <c r="AC1272" t="s">
        <v>64</v>
      </c>
      <c r="AD1272">
        <v>100</v>
      </c>
      <c r="AE1272">
        <v>5</v>
      </c>
      <c r="AK1272">
        <v>8413919080</v>
      </c>
      <c r="AN1272">
        <v>109.79</v>
      </c>
      <c r="AO1272">
        <v>87.83</v>
      </c>
      <c r="AP1272">
        <v>40057</v>
      </c>
      <c r="AQ1272">
        <v>103.74</v>
      </c>
      <c r="AR1272">
        <v>82.99</v>
      </c>
    </row>
    <row r="1273" spans="1:44">
      <c r="A1273" t="s">
        <v>54</v>
      </c>
      <c r="B1273">
        <v>46933</v>
      </c>
      <c r="C1273">
        <v>46933</v>
      </c>
      <c r="D1273" t="s">
        <v>67</v>
      </c>
      <c r="E1273" t="s">
        <v>3095</v>
      </c>
      <c r="F1273" s="1">
        <v>7.48</v>
      </c>
      <c r="H1273" s="1">
        <v>6.5</v>
      </c>
      <c r="K1273" t="s">
        <v>57</v>
      </c>
      <c r="L1273">
        <v>0.32</v>
      </c>
      <c r="P1273" t="s">
        <v>58</v>
      </c>
      <c r="R1273" s="42">
        <v>42740</v>
      </c>
    </row>
    <row r="1274" spans="1:44">
      <c r="A1274" t="s">
        <v>54</v>
      </c>
      <c r="B1274">
        <v>301660</v>
      </c>
      <c r="C1274">
        <v>301660</v>
      </c>
      <c r="E1274" t="s">
        <v>3096</v>
      </c>
      <c r="F1274" s="1">
        <v>6.61</v>
      </c>
      <c r="H1274" s="1">
        <v>5.75</v>
      </c>
      <c r="K1274" t="s">
        <v>57</v>
      </c>
      <c r="L1274">
        <v>0.4</v>
      </c>
      <c r="P1274" t="s">
        <v>58</v>
      </c>
      <c r="R1274" s="42">
        <v>42704</v>
      </c>
    </row>
    <row r="1275" spans="1:44">
      <c r="A1275" t="s">
        <v>54</v>
      </c>
      <c r="B1275">
        <v>301240</v>
      </c>
      <c r="D1275" t="s">
        <v>69</v>
      </c>
      <c r="E1275" t="s">
        <v>3097</v>
      </c>
      <c r="F1275" s="1">
        <v>2.27</v>
      </c>
      <c r="H1275" s="1">
        <v>1.97</v>
      </c>
      <c r="K1275" t="s">
        <v>57</v>
      </c>
      <c r="L1275">
        <v>0.01</v>
      </c>
      <c r="P1275" t="s">
        <v>58</v>
      </c>
      <c r="R1275" s="42">
        <v>42746</v>
      </c>
    </row>
    <row r="1276" spans="1:44">
      <c r="A1276" t="s">
        <v>54</v>
      </c>
      <c r="B1276">
        <v>302498</v>
      </c>
      <c r="D1276" t="s">
        <v>69</v>
      </c>
      <c r="E1276" t="s">
        <v>3098</v>
      </c>
      <c r="F1276" s="1">
        <v>2.3199999999999998</v>
      </c>
      <c r="H1276" s="1">
        <v>2.02</v>
      </c>
      <c r="K1276" t="s">
        <v>57</v>
      </c>
      <c r="L1276">
        <v>0.01</v>
      </c>
      <c r="P1276" t="s">
        <v>58</v>
      </c>
      <c r="R1276" s="42">
        <v>42746</v>
      </c>
    </row>
    <row r="1277" spans="1:44">
      <c r="A1277" t="s">
        <v>54</v>
      </c>
      <c r="B1277">
        <v>46335</v>
      </c>
      <c r="D1277" t="s">
        <v>121</v>
      </c>
      <c r="E1277" t="s">
        <v>3099</v>
      </c>
      <c r="F1277" s="1">
        <v>2.2799999999999998</v>
      </c>
      <c r="H1277" s="1">
        <v>1.98</v>
      </c>
      <c r="K1277" t="s">
        <v>57</v>
      </c>
      <c r="L1277">
        <v>0.01</v>
      </c>
      <c r="P1277" t="s">
        <v>58</v>
      </c>
      <c r="R1277" s="42">
        <v>42746</v>
      </c>
    </row>
    <row r="1278" spans="1:44">
      <c r="A1278" t="s">
        <v>54</v>
      </c>
      <c r="B1278">
        <v>55552</v>
      </c>
      <c r="D1278" t="s">
        <v>69</v>
      </c>
      <c r="E1278" t="s">
        <v>3100</v>
      </c>
      <c r="F1278" s="1">
        <v>2.42</v>
      </c>
      <c r="H1278" s="1">
        <v>2.1</v>
      </c>
      <c r="K1278" t="s">
        <v>57</v>
      </c>
      <c r="L1278">
        <v>0.01</v>
      </c>
      <c r="P1278" t="s">
        <v>58</v>
      </c>
      <c r="R1278" s="42">
        <v>42746</v>
      </c>
    </row>
    <row r="1279" spans="1:44">
      <c r="A1279" t="s">
        <v>54</v>
      </c>
      <c r="B1279">
        <v>55963</v>
      </c>
      <c r="D1279" t="s">
        <v>121</v>
      </c>
      <c r="E1279" t="s">
        <v>3101</v>
      </c>
      <c r="F1279" s="1">
        <v>2.94</v>
      </c>
      <c r="H1279" s="1">
        <v>2.56</v>
      </c>
      <c r="K1279" t="s">
        <v>57</v>
      </c>
      <c r="L1279">
        <v>0.1</v>
      </c>
      <c r="P1279" t="s">
        <v>58</v>
      </c>
      <c r="R1279" s="42">
        <v>42746</v>
      </c>
    </row>
    <row r="1280" spans="1:44">
      <c r="A1280" t="s">
        <v>54</v>
      </c>
      <c r="B1280" t="s">
        <v>3102</v>
      </c>
      <c r="C1280" t="s">
        <v>2541</v>
      </c>
      <c r="D1280" t="s">
        <v>69</v>
      </c>
      <c r="E1280" t="s">
        <v>3103</v>
      </c>
      <c r="F1280" s="1">
        <v>1221.3</v>
      </c>
      <c r="H1280" s="1">
        <v>1062</v>
      </c>
      <c r="K1280" t="s">
        <v>1055</v>
      </c>
      <c r="L1280">
        <v>39.200000000000003</v>
      </c>
      <c r="P1280" t="s">
        <v>58</v>
      </c>
      <c r="R1280" s="42">
        <v>42746</v>
      </c>
      <c r="V1280" t="s">
        <v>60</v>
      </c>
      <c r="AF1280" t="s">
        <v>65</v>
      </c>
      <c r="AK1280">
        <v>8413919080</v>
      </c>
    </row>
    <row r="1281" spans="1:44">
      <c r="A1281" t="s">
        <v>54</v>
      </c>
      <c r="B1281" t="s">
        <v>3104</v>
      </c>
      <c r="C1281" t="s">
        <v>2282</v>
      </c>
      <c r="D1281" t="s">
        <v>55</v>
      </c>
      <c r="E1281" t="s">
        <v>2283</v>
      </c>
      <c r="F1281" s="1">
        <v>328.9</v>
      </c>
      <c r="H1281" s="1">
        <v>286</v>
      </c>
      <c r="K1281" t="s">
        <v>1055</v>
      </c>
      <c r="L1281">
        <v>6.4</v>
      </c>
      <c r="P1281" t="s">
        <v>58</v>
      </c>
      <c r="R1281" s="42">
        <v>42746</v>
      </c>
      <c r="V1281" t="s">
        <v>60</v>
      </c>
      <c r="AF1281" t="s">
        <v>65</v>
      </c>
    </row>
    <row r="1282" spans="1:44">
      <c r="A1282" t="s">
        <v>54</v>
      </c>
      <c r="B1282">
        <v>61977</v>
      </c>
      <c r="C1282">
        <v>61977</v>
      </c>
      <c r="D1282" t="s">
        <v>69</v>
      </c>
      <c r="E1282" t="s">
        <v>3105</v>
      </c>
      <c r="F1282" s="1">
        <v>66.260000000000005</v>
      </c>
      <c r="H1282" s="1">
        <v>57.62</v>
      </c>
      <c r="K1282" t="s">
        <v>57</v>
      </c>
      <c r="L1282">
        <v>1.8</v>
      </c>
      <c r="P1282" t="s">
        <v>58</v>
      </c>
      <c r="R1282" s="42">
        <v>42758</v>
      </c>
    </row>
    <row r="1283" spans="1:44">
      <c r="A1283" t="s">
        <v>54</v>
      </c>
      <c r="B1283">
        <v>307069</v>
      </c>
      <c r="C1283">
        <v>307069</v>
      </c>
      <c r="E1283" t="s">
        <v>3106</v>
      </c>
      <c r="F1283" s="1">
        <v>96.9</v>
      </c>
      <c r="H1283" s="1">
        <v>84.26</v>
      </c>
      <c r="K1283" t="s">
        <v>57</v>
      </c>
      <c r="L1283">
        <v>3.2</v>
      </c>
      <c r="P1283" t="s">
        <v>58</v>
      </c>
      <c r="R1283" s="42">
        <v>42786</v>
      </c>
    </row>
    <row r="1284" spans="1:44">
      <c r="A1284" t="s">
        <v>54</v>
      </c>
      <c r="B1284">
        <v>60863</v>
      </c>
      <c r="C1284">
        <v>60863</v>
      </c>
      <c r="D1284" t="s">
        <v>80</v>
      </c>
      <c r="E1284" t="s">
        <v>3107</v>
      </c>
      <c r="F1284" s="1">
        <v>95.15</v>
      </c>
      <c r="H1284" s="1">
        <v>82.74</v>
      </c>
      <c r="K1284" t="s">
        <v>490</v>
      </c>
      <c r="L1284">
        <v>3.27</v>
      </c>
      <c r="P1284" t="s">
        <v>58</v>
      </c>
      <c r="Q1284">
        <v>4</v>
      </c>
      <c r="R1284" s="42">
        <v>42879</v>
      </c>
      <c r="S1284">
        <v>7</v>
      </c>
      <c r="U1284">
        <v>5</v>
      </c>
      <c r="X1284" t="s">
        <v>3108</v>
      </c>
      <c r="Y1284" t="s">
        <v>3109</v>
      </c>
      <c r="Z1284">
        <v>20</v>
      </c>
      <c r="AA1284" t="s">
        <v>3110</v>
      </c>
      <c r="AB1284">
        <v>20</v>
      </c>
      <c r="AC1284" t="s">
        <v>69</v>
      </c>
      <c r="AD1284">
        <v>100</v>
      </c>
      <c r="AE1284">
        <v>7</v>
      </c>
      <c r="AK1284">
        <v>8413919080</v>
      </c>
      <c r="AN1284">
        <v>17.45</v>
      </c>
      <c r="AO1284">
        <v>14.61</v>
      </c>
      <c r="AQ1284">
        <v>16.14</v>
      </c>
      <c r="AR1284">
        <v>13.3</v>
      </c>
    </row>
    <row r="1285" spans="1:44">
      <c r="A1285" t="s">
        <v>54</v>
      </c>
      <c r="B1285">
        <v>68033</v>
      </c>
      <c r="E1285" t="s">
        <v>3111</v>
      </c>
      <c r="F1285" s="1">
        <v>3.7</v>
      </c>
      <c r="H1285" s="1">
        <v>3.22</v>
      </c>
      <c r="K1285" t="s">
        <v>57</v>
      </c>
      <c r="P1285" t="s">
        <v>58</v>
      </c>
      <c r="R1285" s="42">
        <v>42879</v>
      </c>
    </row>
    <row r="1286" spans="1:44">
      <c r="A1286" t="s">
        <v>54</v>
      </c>
      <c r="B1286">
        <v>51294</v>
      </c>
      <c r="C1286">
        <v>313062</v>
      </c>
      <c r="D1286" t="s">
        <v>80</v>
      </c>
      <c r="E1286" t="s">
        <v>2375</v>
      </c>
      <c r="F1286" s="1">
        <v>4.03</v>
      </c>
      <c r="H1286" s="1">
        <v>3.5</v>
      </c>
      <c r="K1286" t="s">
        <v>57</v>
      </c>
      <c r="L1286">
        <v>0.33</v>
      </c>
      <c r="P1286" t="s">
        <v>58</v>
      </c>
      <c r="Q1286">
        <v>3</v>
      </c>
      <c r="R1286" s="42">
        <v>42803</v>
      </c>
      <c r="U1286" t="s">
        <v>3112</v>
      </c>
      <c r="AK1286">
        <v>7325995000</v>
      </c>
      <c r="AN1286">
        <v>7.74</v>
      </c>
      <c r="AO1286">
        <v>6.19</v>
      </c>
      <c r="AP1286">
        <v>39904</v>
      </c>
      <c r="AQ1286">
        <v>9.4</v>
      </c>
      <c r="AR1286">
        <v>7.7</v>
      </c>
    </row>
    <row r="1287" spans="1:44">
      <c r="A1287" t="s">
        <v>54</v>
      </c>
      <c r="B1287">
        <v>105133785</v>
      </c>
      <c r="C1287">
        <v>105133785</v>
      </c>
      <c r="E1287" t="s">
        <v>3113</v>
      </c>
      <c r="F1287" s="1">
        <v>9.8000000000000007</v>
      </c>
      <c r="H1287" s="1">
        <f t="shared" ref="H1287:H1297" si="45">ROUND(F1287/1.15,2)</f>
        <v>8.52</v>
      </c>
      <c r="K1287" t="s">
        <v>57</v>
      </c>
      <c r="L1287">
        <v>0.2</v>
      </c>
      <c r="P1287" t="s">
        <v>58</v>
      </c>
      <c r="R1287" s="42">
        <v>42803</v>
      </c>
    </row>
    <row r="1288" spans="1:44">
      <c r="A1288" t="s">
        <v>54</v>
      </c>
      <c r="B1288">
        <v>105133786</v>
      </c>
      <c r="C1288">
        <v>105133786</v>
      </c>
      <c r="E1288" t="s">
        <v>3114</v>
      </c>
      <c r="F1288" s="1">
        <v>9.8000000000000007</v>
      </c>
      <c r="H1288" s="1">
        <f t="shared" si="45"/>
        <v>8.52</v>
      </c>
      <c r="K1288" t="s">
        <v>57</v>
      </c>
      <c r="L1288">
        <v>0.21</v>
      </c>
      <c r="P1288" t="s">
        <v>58</v>
      </c>
      <c r="R1288" s="42">
        <v>42803</v>
      </c>
    </row>
    <row r="1289" spans="1:44">
      <c r="A1289" t="s">
        <v>54</v>
      </c>
      <c r="B1289">
        <v>105133904</v>
      </c>
      <c r="C1289">
        <v>105133904</v>
      </c>
      <c r="E1289" t="s">
        <v>3115</v>
      </c>
      <c r="F1289" s="1">
        <v>9.8000000000000007</v>
      </c>
      <c r="H1289" s="1">
        <f t="shared" si="45"/>
        <v>8.52</v>
      </c>
      <c r="K1289" t="s">
        <v>57</v>
      </c>
      <c r="L1289">
        <v>0.18</v>
      </c>
      <c r="P1289" t="s">
        <v>58</v>
      </c>
      <c r="R1289" s="42">
        <v>42803</v>
      </c>
    </row>
    <row r="1290" spans="1:44">
      <c r="A1290" t="s">
        <v>54</v>
      </c>
      <c r="B1290">
        <v>105133905</v>
      </c>
      <c r="C1290">
        <v>105133905</v>
      </c>
      <c r="E1290" t="s">
        <v>3116</v>
      </c>
      <c r="F1290" s="1">
        <v>9.8000000000000007</v>
      </c>
      <c r="H1290" s="1">
        <f t="shared" si="45"/>
        <v>8.52</v>
      </c>
      <c r="K1290" t="s">
        <v>57</v>
      </c>
      <c r="L1290">
        <v>0.2</v>
      </c>
      <c r="P1290" t="s">
        <v>58</v>
      </c>
      <c r="R1290" s="42">
        <v>42803</v>
      </c>
    </row>
    <row r="1291" spans="1:44">
      <c r="A1291" t="s">
        <v>54</v>
      </c>
      <c r="B1291">
        <v>105133789</v>
      </c>
      <c r="C1291">
        <v>105133789</v>
      </c>
      <c r="E1291" t="s">
        <v>3117</v>
      </c>
      <c r="F1291" s="1">
        <v>9.8000000000000007</v>
      </c>
      <c r="H1291" s="1">
        <f t="shared" si="45"/>
        <v>8.52</v>
      </c>
      <c r="K1291" t="s">
        <v>57</v>
      </c>
      <c r="L1291">
        <v>0.3</v>
      </c>
      <c r="P1291" t="s">
        <v>58</v>
      </c>
      <c r="R1291" s="42">
        <v>42803</v>
      </c>
    </row>
    <row r="1292" spans="1:44">
      <c r="A1292" t="s">
        <v>54</v>
      </c>
      <c r="B1292">
        <v>105133790</v>
      </c>
      <c r="C1292">
        <v>105133790</v>
      </c>
      <c r="E1292" t="s">
        <v>3118</v>
      </c>
      <c r="F1292" s="1">
        <v>9.8000000000000007</v>
      </c>
      <c r="H1292" s="1">
        <f t="shared" si="45"/>
        <v>8.52</v>
      </c>
      <c r="K1292" t="s">
        <v>57</v>
      </c>
      <c r="L1292">
        <v>0.28999999999999998</v>
      </c>
      <c r="P1292" t="s">
        <v>58</v>
      </c>
      <c r="R1292" s="42">
        <v>42803</v>
      </c>
    </row>
    <row r="1293" spans="1:44">
      <c r="A1293" t="s">
        <v>54</v>
      </c>
      <c r="B1293">
        <v>105133908</v>
      </c>
      <c r="C1293">
        <v>105133908</v>
      </c>
      <c r="E1293" t="s">
        <v>3119</v>
      </c>
      <c r="F1293" s="1">
        <v>9.8000000000000007</v>
      </c>
      <c r="H1293" s="1">
        <f t="shared" si="45"/>
        <v>8.52</v>
      </c>
      <c r="K1293" t="s">
        <v>57</v>
      </c>
      <c r="L1293">
        <v>0.28999999999999998</v>
      </c>
      <c r="P1293" t="s">
        <v>58</v>
      </c>
      <c r="R1293" s="42">
        <v>42803</v>
      </c>
    </row>
    <row r="1294" spans="1:44">
      <c r="A1294" t="s">
        <v>54</v>
      </c>
      <c r="B1294">
        <v>105133909</v>
      </c>
      <c r="C1294">
        <v>105133909</v>
      </c>
      <c r="E1294" t="s">
        <v>3120</v>
      </c>
      <c r="F1294" s="1">
        <v>9.8000000000000007</v>
      </c>
      <c r="H1294" s="1">
        <f t="shared" si="45"/>
        <v>8.52</v>
      </c>
      <c r="K1294" t="s">
        <v>57</v>
      </c>
      <c r="L1294">
        <v>0.28000000000000003</v>
      </c>
      <c r="P1294" t="s">
        <v>58</v>
      </c>
      <c r="R1294" s="42">
        <v>42803</v>
      </c>
    </row>
    <row r="1295" spans="1:44">
      <c r="A1295" t="s">
        <v>54</v>
      </c>
      <c r="B1295" t="s">
        <v>3121</v>
      </c>
      <c r="C1295">
        <v>329592</v>
      </c>
      <c r="D1295" t="s">
        <v>69</v>
      </c>
      <c r="E1295" t="s">
        <v>3122</v>
      </c>
      <c r="F1295" s="1">
        <v>9.8000000000000007</v>
      </c>
      <c r="H1295" s="1">
        <f t="shared" si="45"/>
        <v>8.52</v>
      </c>
      <c r="K1295" t="s">
        <v>57</v>
      </c>
      <c r="L1295">
        <v>1.62</v>
      </c>
      <c r="P1295" t="s">
        <v>58</v>
      </c>
      <c r="R1295" s="42">
        <v>42881</v>
      </c>
    </row>
    <row r="1296" spans="1:44">
      <c r="A1296" t="s">
        <v>54</v>
      </c>
      <c r="B1296" t="s">
        <v>3123</v>
      </c>
      <c r="C1296">
        <v>329590</v>
      </c>
      <c r="D1296" t="s">
        <v>69</v>
      </c>
      <c r="E1296" t="s">
        <v>3124</v>
      </c>
      <c r="F1296" s="1">
        <v>9.8000000000000007</v>
      </c>
      <c r="H1296" s="1">
        <f t="shared" si="45"/>
        <v>8.52</v>
      </c>
      <c r="K1296" t="s">
        <v>57</v>
      </c>
      <c r="L1296">
        <v>7.85</v>
      </c>
      <c r="P1296" t="s">
        <v>58</v>
      </c>
      <c r="R1296" s="42">
        <v>42881</v>
      </c>
    </row>
    <row r="1297" spans="1:44">
      <c r="A1297" t="s">
        <v>54</v>
      </c>
      <c r="B1297" t="s">
        <v>3125</v>
      </c>
      <c r="C1297">
        <v>329589</v>
      </c>
      <c r="D1297" t="s">
        <v>69</v>
      </c>
      <c r="E1297" t="s">
        <v>3126</v>
      </c>
      <c r="F1297" s="1">
        <v>9.8000000000000007</v>
      </c>
      <c r="H1297" s="1">
        <f t="shared" si="45"/>
        <v>8.52</v>
      </c>
      <c r="K1297" t="s">
        <v>57</v>
      </c>
      <c r="L1297">
        <v>7.9</v>
      </c>
      <c r="P1297" t="s">
        <v>58</v>
      </c>
      <c r="R1297" s="42">
        <v>42881</v>
      </c>
    </row>
    <row r="1298" spans="1:44">
      <c r="A1298" t="s">
        <v>54</v>
      </c>
      <c r="B1298">
        <v>332788</v>
      </c>
      <c r="C1298">
        <v>332788</v>
      </c>
      <c r="E1298" t="s">
        <v>3127</v>
      </c>
      <c r="F1298" s="1">
        <v>6.01</v>
      </c>
      <c r="H1298" s="1">
        <v>5.23</v>
      </c>
      <c r="K1298" t="s">
        <v>57</v>
      </c>
      <c r="L1298">
        <v>0.2</v>
      </c>
      <c r="P1298" t="s">
        <v>58</v>
      </c>
      <c r="R1298" s="42">
        <v>42879</v>
      </c>
    </row>
    <row r="1299" spans="1:44">
      <c r="A1299" t="s">
        <v>54</v>
      </c>
      <c r="B1299">
        <v>303812</v>
      </c>
      <c r="E1299" t="s">
        <v>203</v>
      </c>
      <c r="F1299" s="1">
        <v>3.02</v>
      </c>
      <c r="H1299" s="1">
        <v>2.63</v>
      </c>
      <c r="K1299" t="s">
        <v>658</v>
      </c>
      <c r="P1299" t="s">
        <v>58</v>
      </c>
      <c r="R1299" s="42">
        <v>42879</v>
      </c>
    </row>
    <row r="1300" spans="1:44">
      <c r="A1300" t="s">
        <v>54</v>
      </c>
      <c r="B1300">
        <v>303039</v>
      </c>
      <c r="D1300" t="s">
        <v>69</v>
      </c>
      <c r="E1300" t="s">
        <v>203</v>
      </c>
      <c r="F1300" s="1">
        <v>3.11</v>
      </c>
      <c r="H1300" s="1">
        <v>2.7</v>
      </c>
      <c r="P1300" t="s">
        <v>58</v>
      </c>
      <c r="R1300" s="42">
        <v>42879</v>
      </c>
    </row>
    <row r="1301" spans="1:44">
      <c r="A1301" t="s">
        <v>54</v>
      </c>
      <c r="B1301">
        <v>334833</v>
      </c>
      <c r="C1301">
        <v>334833</v>
      </c>
      <c r="E1301" t="s">
        <v>7099</v>
      </c>
      <c r="F1301" s="1">
        <v>8.9499999999999993</v>
      </c>
      <c r="H1301" s="1">
        <v>7.78</v>
      </c>
      <c r="K1301" t="s">
        <v>57</v>
      </c>
      <c r="L1301">
        <v>0.37</v>
      </c>
      <c r="P1301" t="s">
        <v>58</v>
      </c>
      <c r="R1301" s="42">
        <v>42880</v>
      </c>
    </row>
    <row r="1302" spans="1:44">
      <c r="A1302" t="s">
        <v>54</v>
      </c>
      <c r="B1302">
        <v>68025</v>
      </c>
      <c r="C1302">
        <v>68025</v>
      </c>
      <c r="E1302" t="s">
        <v>7100</v>
      </c>
      <c r="F1302" s="1">
        <v>1.81</v>
      </c>
      <c r="H1302" s="1">
        <v>1.57</v>
      </c>
      <c r="K1302" t="s">
        <v>57</v>
      </c>
      <c r="L1302">
        <v>0.04</v>
      </c>
      <c r="P1302" t="s">
        <v>58</v>
      </c>
      <c r="R1302" s="42">
        <v>42880</v>
      </c>
    </row>
    <row r="1303" spans="1:44">
      <c r="A1303" t="s">
        <v>54</v>
      </c>
      <c r="B1303" t="s">
        <v>7101</v>
      </c>
      <c r="C1303" t="s">
        <v>2624</v>
      </c>
      <c r="D1303" t="s">
        <v>69</v>
      </c>
      <c r="E1303" t="s">
        <v>2625</v>
      </c>
      <c r="F1303" s="1">
        <v>71.25</v>
      </c>
      <c r="H1303" s="1">
        <v>61.96</v>
      </c>
      <c r="K1303" t="s">
        <v>276</v>
      </c>
      <c r="L1303">
        <v>3.5</v>
      </c>
      <c r="P1303" t="s">
        <v>58</v>
      </c>
      <c r="R1303" s="42">
        <v>41568</v>
      </c>
      <c r="V1303" t="s">
        <v>60</v>
      </c>
      <c r="AF1303" t="s">
        <v>65</v>
      </c>
    </row>
    <row r="1304" spans="1:44">
      <c r="A1304" t="s">
        <v>54</v>
      </c>
      <c r="B1304" t="s">
        <v>7102</v>
      </c>
      <c r="C1304">
        <v>60638</v>
      </c>
      <c r="D1304" t="s">
        <v>80</v>
      </c>
      <c r="E1304" t="s">
        <v>596</v>
      </c>
      <c r="F1304" s="1">
        <v>55.21</v>
      </c>
      <c r="H1304" s="1">
        <v>48.01</v>
      </c>
      <c r="K1304" t="s">
        <v>57</v>
      </c>
      <c r="L1304">
        <v>1.55</v>
      </c>
      <c r="O1304">
        <v>26.62</v>
      </c>
      <c r="P1304" t="s">
        <v>58</v>
      </c>
      <c r="Q1304">
        <v>3</v>
      </c>
      <c r="R1304" s="42">
        <v>42879</v>
      </c>
      <c r="S1304">
        <v>12</v>
      </c>
      <c r="U1304" t="s">
        <v>597</v>
      </c>
      <c r="V1304" t="s">
        <v>60</v>
      </c>
      <c r="X1304" t="s">
        <v>598</v>
      </c>
      <c r="Y1304" t="s">
        <v>599</v>
      </c>
      <c r="Z1304">
        <v>4.0999999999999996</v>
      </c>
      <c r="AA1304" t="s">
        <v>600</v>
      </c>
      <c r="AB1304">
        <v>1</v>
      </c>
      <c r="AC1304" t="s">
        <v>64</v>
      </c>
      <c r="AD1304">
        <v>100</v>
      </c>
      <c r="AE1304">
        <v>77</v>
      </c>
      <c r="AF1304" t="s">
        <v>65</v>
      </c>
      <c r="AK1304">
        <v>8413919080</v>
      </c>
      <c r="AN1304">
        <v>6.9</v>
      </c>
      <c r="AO1304">
        <v>5.52</v>
      </c>
      <c r="AP1304">
        <v>39904</v>
      </c>
      <c r="AQ1304">
        <v>7.64</v>
      </c>
      <c r="AR1304">
        <v>6.13</v>
      </c>
    </row>
    <row r="1305" spans="1:44">
      <c r="A1305" t="s">
        <v>54</v>
      </c>
      <c r="B1305" t="s">
        <v>7103</v>
      </c>
      <c r="C1305">
        <v>62701</v>
      </c>
      <c r="D1305" t="s">
        <v>69</v>
      </c>
      <c r="E1305" t="s">
        <v>335</v>
      </c>
      <c r="F1305" s="1">
        <v>62.32</v>
      </c>
      <c r="H1305" s="1">
        <v>54.19</v>
      </c>
      <c r="K1305" t="s">
        <v>57</v>
      </c>
      <c r="L1305">
        <v>1.7</v>
      </c>
      <c r="O1305">
        <v>29.53</v>
      </c>
      <c r="P1305" t="s">
        <v>58</v>
      </c>
      <c r="Q1305">
        <v>3</v>
      </c>
      <c r="R1305" s="42">
        <v>42879</v>
      </c>
      <c r="S1305">
        <v>17</v>
      </c>
      <c r="U1305" t="s">
        <v>336</v>
      </c>
      <c r="V1305" t="s">
        <v>60</v>
      </c>
      <c r="X1305" t="s">
        <v>337</v>
      </c>
      <c r="Y1305" t="s">
        <v>338</v>
      </c>
      <c r="Z1305">
        <v>15</v>
      </c>
      <c r="AA1305" t="s">
        <v>339</v>
      </c>
      <c r="AB1305">
        <v>1</v>
      </c>
      <c r="AC1305" t="s">
        <v>64</v>
      </c>
      <c r="AD1305">
        <v>100</v>
      </c>
      <c r="AE1305">
        <v>77</v>
      </c>
      <c r="AF1305" t="s">
        <v>65</v>
      </c>
      <c r="AK1305">
        <v>8413919080</v>
      </c>
      <c r="AN1305">
        <v>446.25</v>
      </c>
      <c r="AO1305">
        <v>361.22</v>
      </c>
      <c r="AQ1305">
        <v>425</v>
      </c>
      <c r="AR1305">
        <v>344.02</v>
      </c>
    </row>
    <row r="1306" spans="1:44">
      <c r="A1306" t="s">
        <v>54</v>
      </c>
      <c r="B1306" t="s">
        <v>7104</v>
      </c>
      <c r="C1306">
        <v>60025</v>
      </c>
      <c r="D1306" t="s">
        <v>80</v>
      </c>
      <c r="E1306" t="s">
        <v>1449</v>
      </c>
      <c r="F1306" s="1">
        <v>43.76</v>
      </c>
      <c r="H1306" s="1">
        <v>38.049999999999997</v>
      </c>
      <c r="K1306" t="s">
        <v>57</v>
      </c>
      <c r="L1306">
        <v>1.2</v>
      </c>
      <c r="O1306">
        <v>17.809999999999999</v>
      </c>
      <c r="P1306" t="s">
        <v>58</v>
      </c>
      <c r="Q1306">
        <v>3</v>
      </c>
      <c r="R1306" s="42">
        <v>42879</v>
      </c>
      <c r="S1306">
        <v>3</v>
      </c>
      <c r="U1306" t="s">
        <v>1327</v>
      </c>
      <c r="V1306" t="s">
        <v>60</v>
      </c>
      <c r="X1306" t="s">
        <v>1450</v>
      </c>
      <c r="Y1306" t="s">
        <v>1451</v>
      </c>
      <c r="Z1306">
        <v>3</v>
      </c>
      <c r="AA1306" t="s">
        <v>538</v>
      </c>
      <c r="AB1306">
        <v>1</v>
      </c>
      <c r="AC1306" t="s">
        <v>64</v>
      </c>
      <c r="AD1306">
        <v>300</v>
      </c>
      <c r="AE1306">
        <v>77</v>
      </c>
      <c r="AF1306" t="s">
        <v>65</v>
      </c>
      <c r="AK1306">
        <v>8413919080</v>
      </c>
      <c r="AN1306">
        <v>44.13</v>
      </c>
      <c r="AO1306">
        <v>38.21</v>
      </c>
      <c r="AP1306">
        <v>38940</v>
      </c>
      <c r="AQ1306">
        <v>31.66</v>
      </c>
      <c r="AR1306">
        <v>25.74</v>
      </c>
    </row>
    <row r="1307" spans="1:44">
      <c r="A1307" t="s">
        <v>54</v>
      </c>
      <c r="B1307" t="s">
        <v>7105</v>
      </c>
      <c r="C1307" t="s">
        <v>2439</v>
      </c>
      <c r="D1307" t="s">
        <v>64</v>
      </c>
      <c r="E1307" t="s">
        <v>2440</v>
      </c>
      <c r="F1307" s="1">
        <v>78.36</v>
      </c>
      <c r="H1307" s="1">
        <v>68.14</v>
      </c>
      <c r="K1307" t="s">
        <v>57</v>
      </c>
      <c r="L1307">
        <v>4.3</v>
      </c>
      <c r="P1307" t="s">
        <v>58</v>
      </c>
      <c r="R1307" s="42">
        <v>42879</v>
      </c>
      <c r="V1307" t="s">
        <v>60</v>
      </c>
      <c r="AF1307" t="s">
        <v>65</v>
      </c>
    </row>
    <row r="1308" spans="1:44">
      <c r="A1308" t="s">
        <v>54</v>
      </c>
      <c r="B1308" t="s">
        <v>7106</v>
      </c>
      <c r="C1308">
        <v>62702</v>
      </c>
      <c r="D1308" t="s">
        <v>121</v>
      </c>
      <c r="E1308" t="s">
        <v>157</v>
      </c>
      <c r="F1308" s="1">
        <v>145.53</v>
      </c>
      <c r="H1308" s="1">
        <v>126.55</v>
      </c>
      <c r="K1308" t="s">
        <v>57</v>
      </c>
      <c r="L1308">
        <v>7.3</v>
      </c>
      <c r="O1308">
        <v>77.19</v>
      </c>
      <c r="P1308" t="s">
        <v>58</v>
      </c>
      <c r="Q1308">
        <v>1</v>
      </c>
      <c r="R1308" s="42">
        <v>42879</v>
      </c>
      <c r="S1308">
        <v>32</v>
      </c>
      <c r="T1308">
        <v>7.3</v>
      </c>
      <c r="U1308" t="s">
        <v>158</v>
      </c>
      <c r="V1308" t="s">
        <v>60</v>
      </c>
      <c r="X1308" t="s">
        <v>159</v>
      </c>
      <c r="Y1308" t="s">
        <v>160</v>
      </c>
      <c r="Z1308">
        <v>8</v>
      </c>
      <c r="AA1308" t="s">
        <v>161</v>
      </c>
      <c r="AB1308">
        <v>10</v>
      </c>
      <c r="AC1308" t="s">
        <v>64</v>
      </c>
      <c r="AD1308">
        <v>500</v>
      </c>
      <c r="AE1308">
        <v>112</v>
      </c>
      <c r="AF1308" t="s">
        <v>65</v>
      </c>
      <c r="AK1308">
        <v>8413919080</v>
      </c>
      <c r="AM1308">
        <v>7.26</v>
      </c>
      <c r="AN1308">
        <v>10.77</v>
      </c>
      <c r="AO1308">
        <v>7.53</v>
      </c>
      <c r="AP1308">
        <v>39814</v>
      </c>
      <c r="AQ1308">
        <v>12.19</v>
      </c>
      <c r="AR1308">
        <v>8.7799999999999994</v>
      </c>
    </row>
    <row r="1309" spans="1:44">
      <c r="A1309" t="s">
        <v>54</v>
      </c>
      <c r="B1309" t="s">
        <v>7107</v>
      </c>
      <c r="C1309" t="s">
        <v>2328</v>
      </c>
      <c r="D1309" t="s">
        <v>80</v>
      </c>
      <c r="E1309" t="s">
        <v>2329</v>
      </c>
      <c r="F1309" s="1">
        <v>169.53</v>
      </c>
      <c r="H1309" s="1">
        <v>147.41999999999999</v>
      </c>
      <c r="K1309" t="s">
        <v>57</v>
      </c>
      <c r="L1309">
        <v>7.28</v>
      </c>
      <c r="P1309" t="s">
        <v>58</v>
      </c>
      <c r="R1309" s="42">
        <v>42879</v>
      </c>
      <c r="V1309" t="s">
        <v>60</v>
      </c>
      <c r="AF1309" t="s">
        <v>65</v>
      </c>
    </row>
    <row r="1310" spans="1:44">
      <c r="A1310" t="s">
        <v>54</v>
      </c>
      <c r="B1310" t="s">
        <v>7108</v>
      </c>
      <c r="C1310" t="s">
        <v>2371</v>
      </c>
      <c r="D1310" t="s">
        <v>121</v>
      </c>
      <c r="E1310" t="s">
        <v>2372</v>
      </c>
      <c r="F1310" s="1">
        <v>194.24</v>
      </c>
      <c r="H1310" s="1">
        <v>168.9</v>
      </c>
      <c r="K1310" t="s">
        <v>57</v>
      </c>
      <c r="L1310">
        <v>7.28</v>
      </c>
      <c r="M1310">
        <v>1.2</v>
      </c>
      <c r="P1310" t="s">
        <v>58</v>
      </c>
      <c r="Q1310">
        <v>3</v>
      </c>
      <c r="R1310" s="42">
        <v>42879</v>
      </c>
      <c r="V1310" t="s">
        <v>60</v>
      </c>
      <c r="AF1310" t="s">
        <v>65</v>
      </c>
      <c r="AN1310">
        <v>8.1199999999999992</v>
      </c>
      <c r="AO1310">
        <v>7.1</v>
      </c>
      <c r="AQ1310">
        <v>5.51</v>
      </c>
      <c r="AR1310">
        <v>4.49</v>
      </c>
    </row>
    <row r="1311" spans="1:44">
      <c r="A1311" t="s">
        <v>54</v>
      </c>
      <c r="B1311" t="s">
        <v>7109</v>
      </c>
      <c r="C1311">
        <v>60053</v>
      </c>
      <c r="D1311" t="s">
        <v>80</v>
      </c>
      <c r="E1311" t="s">
        <v>1883</v>
      </c>
      <c r="F1311" s="1">
        <v>153.41</v>
      </c>
      <c r="H1311" s="1">
        <v>133.4</v>
      </c>
      <c r="K1311" t="s">
        <v>57</v>
      </c>
      <c r="L1311">
        <v>7.14</v>
      </c>
      <c r="O1311">
        <f>IF(L1311&lt;0,ROUND(I1311+3.46*ABS(L1311),2),H1311)</f>
        <v>133.4</v>
      </c>
      <c r="P1311" t="s">
        <v>58</v>
      </c>
      <c r="Q1311">
        <v>3</v>
      </c>
      <c r="R1311" s="42">
        <v>42879</v>
      </c>
      <c r="S1311">
        <v>1</v>
      </c>
      <c r="U1311">
        <v>9.48</v>
      </c>
      <c r="V1311" t="str">
        <f>IF(LEFT(E1311,3)="SLV","Harmony Romo", "Jerry Floyd")</f>
        <v>Jerry Floyd</v>
      </c>
      <c r="AF1311" t="s">
        <v>65</v>
      </c>
      <c r="AK1311">
        <v>8413919080</v>
      </c>
      <c r="AN1311">
        <v>531.29999999999995</v>
      </c>
      <c r="AO1311">
        <v>435.96</v>
      </c>
      <c r="AQ1311">
        <v>506</v>
      </c>
      <c r="AR1311">
        <v>415.2</v>
      </c>
    </row>
    <row r="1312" spans="1:44">
      <c r="A1312" t="s">
        <v>54</v>
      </c>
      <c r="B1312" t="s">
        <v>7110</v>
      </c>
      <c r="C1312">
        <v>61892</v>
      </c>
      <c r="D1312" t="s">
        <v>80</v>
      </c>
      <c r="E1312" t="s">
        <v>1462</v>
      </c>
      <c r="F1312" s="1">
        <v>125.89</v>
      </c>
      <c r="H1312" s="1">
        <v>109.47</v>
      </c>
      <c r="K1312" t="s">
        <v>57</v>
      </c>
      <c r="L1312">
        <v>4.3</v>
      </c>
      <c r="O1312">
        <v>33.54</v>
      </c>
      <c r="P1312" t="s">
        <v>58</v>
      </c>
      <c r="Q1312">
        <v>3</v>
      </c>
      <c r="R1312" s="42">
        <v>42879</v>
      </c>
      <c r="S1312">
        <v>3</v>
      </c>
      <c r="T1312" t="s">
        <v>1463</v>
      </c>
      <c r="U1312">
        <v>5.98</v>
      </c>
      <c r="V1312" t="s">
        <v>60</v>
      </c>
      <c r="X1312" t="s">
        <v>1464</v>
      </c>
      <c r="Y1312" t="s">
        <v>1465</v>
      </c>
      <c r="Z1312">
        <v>3.5</v>
      </c>
      <c r="AA1312" t="s">
        <v>1466</v>
      </c>
      <c r="AB1312">
        <v>4.0999999999999996</v>
      </c>
      <c r="AC1312" t="s">
        <v>69</v>
      </c>
      <c r="AD1312">
        <v>1500</v>
      </c>
      <c r="AE1312">
        <v>6</v>
      </c>
      <c r="AF1312" t="s">
        <v>65</v>
      </c>
      <c r="AK1312">
        <v>8413919080</v>
      </c>
      <c r="AN1312">
        <v>1.97</v>
      </c>
      <c r="AO1312">
        <v>1.58</v>
      </c>
      <c r="AP1312">
        <v>38439</v>
      </c>
      <c r="AQ1312">
        <v>1.88</v>
      </c>
      <c r="AR1312">
        <v>1.5</v>
      </c>
    </row>
    <row r="1313" spans="1:44">
      <c r="A1313" t="s">
        <v>54</v>
      </c>
      <c r="B1313" t="s">
        <v>7111</v>
      </c>
      <c r="C1313" t="s">
        <v>2609</v>
      </c>
      <c r="D1313" t="s">
        <v>69</v>
      </c>
      <c r="E1313" t="s">
        <v>2610</v>
      </c>
      <c r="F1313" s="1">
        <v>33.82</v>
      </c>
      <c r="H1313" s="1">
        <v>29.41</v>
      </c>
      <c r="K1313" t="s">
        <v>57</v>
      </c>
      <c r="L1313">
        <v>1.06</v>
      </c>
      <c r="P1313" t="s">
        <v>58</v>
      </c>
      <c r="R1313" s="42">
        <v>42879</v>
      </c>
      <c r="V1313" t="s">
        <v>60</v>
      </c>
      <c r="AF1313" t="s">
        <v>65</v>
      </c>
    </row>
    <row r="1314" spans="1:44">
      <c r="A1314" t="s">
        <v>54</v>
      </c>
      <c r="B1314" t="s">
        <v>7113</v>
      </c>
      <c r="C1314" t="s">
        <v>2437</v>
      </c>
      <c r="D1314" t="s">
        <v>64</v>
      </c>
      <c r="E1314" t="s">
        <v>2438</v>
      </c>
      <c r="F1314" s="1">
        <v>40.119999999999997</v>
      </c>
      <c r="H1314" s="1">
        <v>34.89</v>
      </c>
      <c r="K1314" t="s">
        <v>57</v>
      </c>
      <c r="L1314">
        <v>1.26</v>
      </c>
      <c r="P1314" t="s">
        <v>58</v>
      </c>
      <c r="R1314" s="42">
        <v>42879</v>
      </c>
      <c r="V1314" t="s">
        <v>60</v>
      </c>
      <c r="AF1314" t="s">
        <v>65</v>
      </c>
    </row>
    <row r="1315" spans="1:44">
      <c r="A1315" t="s">
        <v>54</v>
      </c>
      <c r="B1315" t="s">
        <v>7112</v>
      </c>
      <c r="C1315">
        <v>62705</v>
      </c>
      <c r="D1315" t="s">
        <v>121</v>
      </c>
      <c r="E1315" t="s">
        <v>162</v>
      </c>
      <c r="F1315" s="1">
        <v>45.02</v>
      </c>
      <c r="H1315" s="1">
        <v>39.15</v>
      </c>
      <c r="K1315" t="s">
        <v>57</v>
      </c>
      <c r="L1315">
        <v>1.655</v>
      </c>
      <c r="O1315">
        <v>23.32</v>
      </c>
      <c r="P1315" t="s">
        <v>58</v>
      </c>
      <c r="Q1315">
        <v>1</v>
      </c>
      <c r="R1315" s="42">
        <v>42879</v>
      </c>
      <c r="S1315">
        <v>32</v>
      </c>
      <c r="T1315">
        <v>1.655</v>
      </c>
      <c r="U1315" t="s">
        <v>163</v>
      </c>
      <c r="V1315" t="s">
        <v>60</v>
      </c>
      <c r="X1315" t="s">
        <v>164</v>
      </c>
      <c r="Y1315" t="s">
        <v>165</v>
      </c>
      <c r="Z1315">
        <v>8</v>
      </c>
      <c r="AA1315" t="s">
        <v>166</v>
      </c>
      <c r="AB1315">
        <v>10</v>
      </c>
      <c r="AC1315" t="s">
        <v>64</v>
      </c>
      <c r="AD1315">
        <v>500</v>
      </c>
      <c r="AE1315">
        <v>112</v>
      </c>
      <c r="AF1315" t="s">
        <v>65</v>
      </c>
      <c r="AK1315">
        <v>8413919080</v>
      </c>
      <c r="AM1315">
        <v>11.92</v>
      </c>
      <c r="AN1315">
        <v>15.09</v>
      </c>
      <c r="AO1315">
        <v>12.1</v>
      </c>
      <c r="AP1315">
        <v>39814</v>
      </c>
      <c r="AQ1315">
        <v>15.68</v>
      </c>
      <c r="AR1315">
        <v>12.781000000000001</v>
      </c>
    </row>
    <row r="1316" spans="1:44">
      <c r="A1316" t="s">
        <v>54</v>
      </c>
      <c r="B1316" t="s">
        <v>7114</v>
      </c>
      <c r="C1316" t="s">
        <v>2326</v>
      </c>
      <c r="D1316" t="s">
        <v>64</v>
      </c>
      <c r="E1316" t="s">
        <v>2327</v>
      </c>
      <c r="F1316" s="1">
        <v>50.9</v>
      </c>
      <c r="H1316" s="1">
        <v>44.26</v>
      </c>
      <c r="K1316" t="s">
        <v>57</v>
      </c>
      <c r="L1316">
        <v>1.65</v>
      </c>
      <c r="P1316" t="s">
        <v>58</v>
      </c>
      <c r="R1316" s="42">
        <v>42879</v>
      </c>
      <c r="V1316" t="s">
        <v>60</v>
      </c>
      <c r="AF1316" t="s">
        <v>65</v>
      </c>
    </row>
    <row r="1317" spans="1:44">
      <c r="A1317" t="s">
        <v>54</v>
      </c>
      <c r="B1317" t="s">
        <v>7115</v>
      </c>
      <c r="C1317">
        <v>60226</v>
      </c>
      <c r="D1317" t="s">
        <v>67</v>
      </c>
      <c r="E1317" t="s">
        <v>583</v>
      </c>
      <c r="F1317" s="1">
        <v>66.5</v>
      </c>
      <c r="H1317" s="1">
        <v>57.83</v>
      </c>
      <c r="K1317" t="s">
        <v>57</v>
      </c>
      <c r="L1317">
        <v>2.7250000000000001</v>
      </c>
      <c r="O1317">
        <v>34.299999999999997</v>
      </c>
      <c r="P1317" t="s">
        <v>58</v>
      </c>
      <c r="Q1317">
        <v>1</v>
      </c>
      <c r="R1317" s="42">
        <v>42879</v>
      </c>
      <c r="S1317">
        <v>12</v>
      </c>
      <c r="T1317">
        <v>2.7250000000000001</v>
      </c>
      <c r="U1317" t="s">
        <v>106</v>
      </c>
      <c r="V1317" t="s">
        <v>60</v>
      </c>
      <c r="X1317" t="s">
        <v>584</v>
      </c>
      <c r="Y1317" t="s">
        <v>585</v>
      </c>
      <c r="Z1317">
        <v>6</v>
      </c>
      <c r="AA1317" t="s">
        <v>586</v>
      </c>
      <c r="AB1317">
        <v>10</v>
      </c>
      <c r="AC1317" t="s">
        <v>64</v>
      </c>
      <c r="AD1317">
        <v>300</v>
      </c>
      <c r="AE1317">
        <v>112</v>
      </c>
      <c r="AF1317" t="s">
        <v>65</v>
      </c>
      <c r="AK1317">
        <v>8413919080</v>
      </c>
      <c r="AM1317">
        <v>4.46</v>
      </c>
      <c r="AN1317">
        <v>5.64</v>
      </c>
      <c r="AO1317">
        <v>4.5599999999999996</v>
      </c>
      <c r="AP1317">
        <v>39814</v>
      </c>
      <c r="AQ1317">
        <v>6.05</v>
      </c>
      <c r="AR1317">
        <v>5</v>
      </c>
    </row>
    <row r="1318" spans="1:44">
      <c r="A1318" t="s">
        <v>54</v>
      </c>
      <c r="B1318" t="s">
        <v>7116</v>
      </c>
      <c r="C1318">
        <v>61898</v>
      </c>
      <c r="D1318" t="s">
        <v>80</v>
      </c>
      <c r="E1318" t="s">
        <v>440</v>
      </c>
      <c r="F1318" s="1">
        <v>37.47</v>
      </c>
      <c r="H1318" s="1">
        <v>32.58</v>
      </c>
      <c r="K1318" t="s">
        <v>57</v>
      </c>
      <c r="L1318">
        <v>1.26</v>
      </c>
      <c r="O1318">
        <v>18.350000000000001</v>
      </c>
      <c r="P1318" t="s">
        <v>58</v>
      </c>
      <c r="Q1318">
        <v>1</v>
      </c>
      <c r="R1318" s="42">
        <v>42879</v>
      </c>
      <c r="S1318">
        <v>15</v>
      </c>
      <c r="T1318">
        <v>1.26</v>
      </c>
      <c r="U1318" t="s">
        <v>441</v>
      </c>
      <c r="V1318" t="s">
        <v>60</v>
      </c>
      <c r="X1318" t="s">
        <v>442</v>
      </c>
      <c r="Y1318" t="s">
        <v>443</v>
      </c>
      <c r="Z1318">
        <v>3.5</v>
      </c>
      <c r="AA1318" t="s">
        <v>444</v>
      </c>
      <c r="AB1318">
        <v>4.0999999999999996</v>
      </c>
      <c r="AC1318" t="s">
        <v>64</v>
      </c>
      <c r="AD1318">
        <v>1000</v>
      </c>
      <c r="AE1318">
        <v>112</v>
      </c>
      <c r="AF1318" t="s">
        <v>65</v>
      </c>
      <c r="AK1318">
        <v>8413919080</v>
      </c>
      <c r="AN1318">
        <v>6.71</v>
      </c>
      <c r="AO1318">
        <v>5.41</v>
      </c>
      <c r="AQ1318">
        <v>6.39</v>
      </c>
      <c r="AR1318">
        <v>5.15</v>
      </c>
    </row>
    <row r="1319" spans="1:44">
      <c r="A1319" t="s">
        <v>54</v>
      </c>
      <c r="B1319" t="s">
        <v>7117</v>
      </c>
      <c r="C1319" t="s">
        <v>379</v>
      </c>
      <c r="D1319" t="s">
        <v>69</v>
      </c>
      <c r="E1319" t="s">
        <v>203</v>
      </c>
      <c r="F1319" s="1">
        <v>10.81</v>
      </c>
      <c r="H1319" s="1">
        <v>9.4</v>
      </c>
      <c r="K1319" t="s">
        <v>57</v>
      </c>
      <c r="L1319">
        <v>0.23</v>
      </c>
      <c r="O1319">
        <v>5.13</v>
      </c>
      <c r="P1319" t="s">
        <v>58</v>
      </c>
      <c r="Q1319">
        <v>3</v>
      </c>
      <c r="R1319" s="42">
        <v>42879</v>
      </c>
      <c r="S1319">
        <v>7</v>
      </c>
      <c r="U1319" t="s">
        <v>668</v>
      </c>
      <c r="V1319" t="s">
        <v>186</v>
      </c>
      <c r="X1319" t="s">
        <v>976</v>
      </c>
      <c r="Y1319" t="s">
        <v>341</v>
      </c>
      <c r="AD1319">
        <v>1000</v>
      </c>
      <c r="AE1319">
        <v>77</v>
      </c>
      <c r="AF1319" t="s">
        <v>65</v>
      </c>
      <c r="AK1319">
        <v>8483903000</v>
      </c>
      <c r="AN1319">
        <v>4.83</v>
      </c>
      <c r="AO1319">
        <v>4.07</v>
      </c>
      <c r="AQ1319">
        <v>4.3499999999999996</v>
      </c>
      <c r="AR1319">
        <v>3.59</v>
      </c>
    </row>
  </sheetData>
  <dataConsolidate/>
  <phoneticPr fontId="11" type="noConversion"/>
  <hyperlinks>
    <hyperlink ref="C93" r:id="rId1" display="file://E:\waccache\Users\ITE\AppData\Local\Microsoft\Windows\Temporary Internet Files\Users\ITE\AppData\Local\Microsoft\Windows\Temporary Internet Files\Users\Tim\AppData\Local\Microsoft\Windows\Temporary Internet Files\Documents and Settings\Owner\Local Settings\Local Settings\Temporary Internet Files\Content.IE5\ZZ0NJCUO\Drawings\Centri-1\60806radDAB4C.DWG" xr:uid="{00000000-0004-0000-0000-000000000000}"/>
    <hyperlink ref="C127" r:id="rId2" display="file://E:\waccache\Users\ITE\AppData\Local\Microsoft\Windows\Temporary Internet Files\Users\ITE\AppData\Local\Microsoft\Windows\Temporary Internet Files\Users\Tim\AppData\Local\Microsoft\Windows\Temporary Internet Files\Documents and Settings\Owner\Local Settings\Local Settings\Temporary Internet Files\Content.IE5\ZZ0NJCUO\Drawings\Centri-1\61653.tif" xr:uid="{00000000-0004-0000-0000-000001000000}"/>
  </hyperlinks>
  <printOptions gridLines="1"/>
  <pageMargins left="0.25" right="0.25" top="1" bottom="0.75" header="0.5" footer="0.5"/>
  <pageSetup scale="78" orientation="landscape" r:id="rId3"/>
  <headerFooter alignWithMargins="0">
    <oddHeader>&amp;L&amp;"Arial,Bold"ITE, Inc. Confidential&amp;C&amp;"Arial,Bold"&amp;14PART LIST&amp;R&amp;D</oddHeader>
    <oddFooter>Page &amp;P</oddFooter>
  </headerFooter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V27"/>
  <sheetViews>
    <sheetView workbookViewId="0">
      <selection activeCell="F20" sqref="F20"/>
    </sheetView>
  </sheetViews>
  <sheetFormatPr baseColWidth="10" defaultColWidth="8.6640625" defaultRowHeight="13"/>
  <cols>
    <col min="1" max="1" width="5.1640625" customWidth="1"/>
    <col min="2" max="2" width="14.33203125" bestFit="1" customWidth="1"/>
    <col min="3" max="3" width="11.33203125" bestFit="1" customWidth="1"/>
    <col min="4" max="4" width="4.33203125" customWidth="1"/>
    <col min="5" max="5" width="35.5" bestFit="1" customWidth="1"/>
    <col min="6" max="6" width="9" style="1" customWidth="1"/>
    <col min="7" max="7" width="8.6640625" style="1"/>
    <col min="8" max="8" width="9" style="1" customWidth="1"/>
    <col min="9" max="9" width="8.33203125" style="1" customWidth="1"/>
    <col min="10" max="10" width="8.1640625" style="44" customWidth="1"/>
    <col min="11" max="11" width="12.6640625" customWidth="1"/>
    <col min="13" max="13" width="8.6640625" customWidth="1"/>
    <col min="14" max="15" width="10.1640625" style="46" bestFit="1" customWidth="1"/>
    <col min="16" max="16" width="6.83203125" style="43" bestFit="1" customWidth="1"/>
    <col min="17" max="17" width="5.33203125" customWidth="1"/>
    <col min="18" max="18" width="10.1640625" style="42" bestFit="1" customWidth="1"/>
    <col min="19" max="19" width="6.1640625" customWidth="1"/>
    <col min="20" max="20" width="10.66406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F1" s="1" t="s">
        <v>52</v>
      </c>
      <c r="L1" t="s">
        <v>3130</v>
      </c>
      <c r="M1" t="s">
        <v>7</v>
      </c>
      <c r="N1" s="45" t="s">
        <v>8</v>
      </c>
      <c r="O1" s="45" t="s">
        <v>8</v>
      </c>
      <c r="P1" s="43" t="s">
        <v>9</v>
      </c>
      <c r="Q1" t="s">
        <v>3131</v>
      </c>
      <c r="R1" s="42" t="s">
        <v>10</v>
      </c>
      <c r="S1" t="s">
        <v>7</v>
      </c>
    </row>
    <row r="2" spans="1:22" ht="14" thickBot="1">
      <c r="A2" t="s">
        <v>25</v>
      </c>
      <c r="B2" t="s">
        <v>26</v>
      </c>
      <c r="C2" t="s">
        <v>26</v>
      </c>
      <c r="D2" t="s">
        <v>27</v>
      </c>
      <c r="E2" t="s">
        <v>28</v>
      </c>
      <c r="H2" s="1" t="s">
        <v>4252</v>
      </c>
      <c r="K2" t="s">
        <v>32</v>
      </c>
      <c r="L2" t="s">
        <v>3133</v>
      </c>
      <c r="M2" t="s">
        <v>34</v>
      </c>
      <c r="N2" s="45" t="s">
        <v>35</v>
      </c>
      <c r="O2" s="45" t="s">
        <v>30</v>
      </c>
      <c r="P2" s="43" t="s">
        <v>25</v>
      </c>
      <c r="Q2" t="s">
        <v>25</v>
      </c>
      <c r="R2" s="42" t="s">
        <v>37</v>
      </c>
      <c r="S2" t="s">
        <v>38</v>
      </c>
      <c r="T2" t="s">
        <v>39</v>
      </c>
    </row>
    <row r="3" spans="1:22">
      <c r="A3" t="s">
        <v>6213</v>
      </c>
      <c r="B3" t="s">
        <v>6214</v>
      </c>
      <c r="E3" t="s">
        <v>6215</v>
      </c>
      <c r="F3" s="1">
        <v>0</v>
      </c>
      <c r="P3" s="43" t="s">
        <v>6119</v>
      </c>
    </row>
    <row r="4" spans="1:22">
      <c r="A4" t="s">
        <v>6213</v>
      </c>
      <c r="B4" t="s">
        <v>6216</v>
      </c>
      <c r="E4" t="s">
        <v>6217</v>
      </c>
      <c r="F4" s="1">
        <v>1.38</v>
      </c>
      <c r="H4" s="1">
        <v>1.2</v>
      </c>
      <c r="K4" t="s">
        <v>5133</v>
      </c>
      <c r="N4" s="46">
        <v>2550</v>
      </c>
      <c r="P4" s="43" t="s">
        <v>7228</v>
      </c>
    </row>
    <row r="5" spans="1:22">
      <c r="A5" t="s">
        <v>6213</v>
      </c>
      <c r="B5" t="s">
        <v>6216</v>
      </c>
      <c r="E5" t="s">
        <v>6217</v>
      </c>
      <c r="F5" s="1">
        <v>1.27</v>
      </c>
      <c r="H5" s="1">
        <v>1.1000000000000001</v>
      </c>
      <c r="K5" t="s">
        <v>5133</v>
      </c>
      <c r="N5" s="46">
        <v>2550</v>
      </c>
      <c r="P5" s="43" t="s">
        <v>7228</v>
      </c>
    </row>
    <row r="6" spans="1:22">
      <c r="A6" t="s">
        <v>6213</v>
      </c>
      <c r="B6" t="s">
        <v>6218</v>
      </c>
      <c r="E6" t="s">
        <v>6219</v>
      </c>
      <c r="F6" s="1">
        <v>1.38</v>
      </c>
      <c r="H6" s="1">
        <v>1.2</v>
      </c>
      <c r="M6">
        <v>16000</v>
      </c>
      <c r="N6" s="46">
        <v>350</v>
      </c>
      <c r="P6" s="43" t="s">
        <v>5725</v>
      </c>
    </row>
    <row r="7" spans="1:22">
      <c r="A7" t="s">
        <v>6213</v>
      </c>
      <c r="B7" t="s">
        <v>6220</v>
      </c>
      <c r="E7" t="s">
        <v>6221</v>
      </c>
      <c r="F7" s="1">
        <v>1.67</v>
      </c>
      <c r="H7" s="1">
        <v>1.45</v>
      </c>
      <c r="K7" t="s">
        <v>6222</v>
      </c>
      <c r="N7" s="46" t="s">
        <v>6223</v>
      </c>
      <c r="P7" s="43" t="s">
        <v>7228</v>
      </c>
    </row>
    <row r="8" spans="1:22">
      <c r="A8" t="s">
        <v>6213</v>
      </c>
      <c r="B8" t="s">
        <v>6224</v>
      </c>
      <c r="C8" t="s">
        <v>6225</v>
      </c>
      <c r="D8" t="s">
        <v>69</v>
      </c>
      <c r="E8" t="s">
        <v>6226</v>
      </c>
      <c r="F8" s="1">
        <v>1.21</v>
      </c>
      <c r="H8" s="1">
        <v>1.05</v>
      </c>
      <c r="N8" s="46">
        <v>600</v>
      </c>
      <c r="O8" s="46">
        <v>450</v>
      </c>
      <c r="P8" s="43" t="s">
        <v>7228</v>
      </c>
      <c r="R8" s="42">
        <v>43115</v>
      </c>
      <c r="S8">
        <v>5</v>
      </c>
      <c r="V8" t="s">
        <v>6227</v>
      </c>
    </row>
    <row r="9" spans="1:22">
      <c r="A9" t="s">
        <v>6213</v>
      </c>
      <c r="B9" t="s">
        <v>6228</v>
      </c>
      <c r="E9" t="s">
        <v>6229</v>
      </c>
      <c r="F9" s="1">
        <v>1.5</v>
      </c>
      <c r="H9" s="1">
        <v>1.3</v>
      </c>
      <c r="K9" t="s">
        <v>6230</v>
      </c>
      <c r="M9">
        <v>500</v>
      </c>
      <c r="N9" s="46" t="s">
        <v>6231</v>
      </c>
      <c r="P9" s="43" t="s">
        <v>7228</v>
      </c>
    </row>
    <row r="10" spans="1:22">
      <c r="A10" t="s">
        <v>6213</v>
      </c>
      <c r="B10" t="s">
        <v>6232</v>
      </c>
      <c r="C10" t="s">
        <v>6233</v>
      </c>
      <c r="E10" t="s">
        <v>6234</v>
      </c>
      <c r="F10" s="1">
        <v>2.0699999999999998</v>
      </c>
      <c r="H10" s="1">
        <v>1.8</v>
      </c>
      <c r="P10" s="43" t="s">
        <v>7228</v>
      </c>
      <c r="R10" s="42">
        <v>39934</v>
      </c>
      <c r="S10">
        <v>16</v>
      </c>
    </row>
    <row r="11" spans="1:22">
      <c r="A11" t="s">
        <v>6213</v>
      </c>
      <c r="B11" t="s">
        <v>6235</v>
      </c>
      <c r="D11" t="s">
        <v>55</v>
      </c>
      <c r="E11" t="s">
        <v>6236</v>
      </c>
      <c r="F11" s="1">
        <v>69</v>
      </c>
      <c r="H11" s="1">
        <v>60</v>
      </c>
      <c r="K11" t="s">
        <v>6237</v>
      </c>
      <c r="L11">
        <v>31</v>
      </c>
      <c r="M11">
        <v>288</v>
      </c>
      <c r="N11" s="46">
        <v>34800</v>
      </c>
      <c r="O11" s="46">
        <v>29000</v>
      </c>
      <c r="P11" s="43" t="s">
        <v>7228</v>
      </c>
    </row>
    <row r="12" spans="1:22">
      <c r="A12" t="s">
        <v>6213</v>
      </c>
      <c r="B12" t="s">
        <v>6235</v>
      </c>
      <c r="D12" t="s">
        <v>55</v>
      </c>
      <c r="E12" t="s">
        <v>6236</v>
      </c>
      <c r="F12" s="1">
        <v>65.55</v>
      </c>
      <c r="H12" s="1">
        <v>57</v>
      </c>
      <c r="K12" t="s">
        <v>6237</v>
      </c>
      <c r="L12">
        <v>31</v>
      </c>
      <c r="M12">
        <v>576</v>
      </c>
      <c r="P12" s="43" t="s">
        <v>7228</v>
      </c>
    </row>
    <row r="13" spans="1:22">
      <c r="A13" t="s">
        <v>6213</v>
      </c>
      <c r="B13" t="s">
        <v>6238</v>
      </c>
      <c r="E13" t="s">
        <v>6239</v>
      </c>
      <c r="F13" s="1">
        <v>14.95</v>
      </c>
      <c r="H13" s="1">
        <v>13</v>
      </c>
      <c r="K13" t="s">
        <v>6237</v>
      </c>
      <c r="M13">
        <v>240</v>
      </c>
      <c r="N13" s="46">
        <v>6600</v>
      </c>
      <c r="O13" s="46">
        <v>5500</v>
      </c>
      <c r="P13" s="43" t="s">
        <v>7228</v>
      </c>
    </row>
    <row r="14" spans="1:22">
      <c r="A14" t="s">
        <v>6213</v>
      </c>
      <c r="B14" t="s">
        <v>6238</v>
      </c>
      <c r="E14" t="s">
        <v>6239</v>
      </c>
      <c r="F14" s="1">
        <v>13.8</v>
      </c>
      <c r="H14" s="1">
        <v>12</v>
      </c>
      <c r="K14" t="s">
        <v>6237</v>
      </c>
      <c r="M14">
        <v>520</v>
      </c>
      <c r="N14" s="46">
        <v>6600</v>
      </c>
      <c r="O14" s="46">
        <v>5500</v>
      </c>
      <c r="P14" s="43" t="s">
        <v>7228</v>
      </c>
    </row>
    <row r="15" spans="1:22">
      <c r="A15" t="s">
        <v>6213</v>
      </c>
      <c r="B15" t="s">
        <v>6240</v>
      </c>
      <c r="E15" t="s">
        <v>6241</v>
      </c>
      <c r="F15" s="1">
        <v>20.7</v>
      </c>
      <c r="H15" s="1">
        <v>18</v>
      </c>
      <c r="K15" t="s">
        <v>6237</v>
      </c>
      <c r="M15">
        <v>240</v>
      </c>
      <c r="N15" s="46">
        <v>5800</v>
      </c>
      <c r="O15" s="46">
        <v>4800</v>
      </c>
      <c r="P15" s="43" t="s">
        <v>7228</v>
      </c>
    </row>
    <row r="16" spans="1:22">
      <c r="A16" t="s">
        <v>6213</v>
      </c>
      <c r="B16" t="s">
        <v>6240</v>
      </c>
      <c r="E16" t="s">
        <v>6241</v>
      </c>
      <c r="F16" s="1">
        <v>18.98</v>
      </c>
      <c r="H16" s="1">
        <v>16.5</v>
      </c>
      <c r="K16" t="s">
        <v>6237</v>
      </c>
      <c r="M16">
        <v>520</v>
      </c>
      <c r="N16" s="46">
        <v>5800</v>
      </c>
      <c r="O16" s="46">
        <v>4800</v>
      </c>
      <c r="P16" s="43" t="s">
        <v>7228</v>
      </c>
    </row>
    <row r="17" spans="1:18">
      <c r="A17" t="s">
        <v>6213</v>
      </c>
      <c r="B17" t="s">
        <v>6242</v>
      </c>
      <c r="E17" t="s">
        <v>6243</v>
      </c>
      <c r="F17" s="1">
        <v>0.26</v>
      </c>
      <c r="H17" s="1">
        <v>0.23</v>
      </c>
      <c r="K17" t="s">
        <v>4599</v>
      </c>
      <c r="M17" t="s">
        <v>6244</v>
      </c>
      <c r="N17" s="46">
        <v>2200</v>
      </c>
      <c r="O17" s="46">
        <v>1800</v>
      </c>
      <c r="P17" s="43" t="s">
        <v>7228</v>
      </c>
    </row>
    <row r="18" spans="1:18">
      <c r="A18" t="s">
        <v>6213</v>
      </c>
      <c r="B18" t="s">
        <v>6245</v>
      </c>
      <c r="C18" t="s">
        <v>6245</v>
      </c>
      <c r="D18" t="s">
        <v>64</v>
      </c>
      <c r="E18" t="s">
        <v>6246</v>
      </c>
      <c r="F18" s="1">
        <v>0.57999999999999996</v>
      </c>
      <c r="H18" s="1">
        <v>0.5</v>
      </c>
      <c r="K18" t="s">
        <v>6247</v>
      </c>
      <c r="M18">
        <v>1000</v>
      </c>
      <c r="N18" s="46">
        <v>1800</v>
      </c>
      <c r="O18" s="46">
        <v>1500</v>
      </c>
      <c r="P18" s="43" t="s">
        <v>7228</v>
      </c>
    </row>
    <row r="19" spans="1:18">
      <c r="A19" t="s">
        <v>6213</v>
      </c>
      <c r="B19" t="s">
        <v>6245</v>
      </c>
      <c r="C19" t="s">
        <v>6245</v>
      </c>
      <c r="D19" t="s">
        <v>64</v>
      </c>
      <c r="E19" t="s">
        <v>6246</v>
      </c>
      <c r="F19" s="1">
        <v>0.61</v>
      </c>
      <c r="H19" s="1">
        <v>0.53</v>
      </c>
      <c r="K19" t="s">
        <v>6247</v>
      </c>
      <c r="M19">
        <v>700</v>
      </c>
      <c r="N19" s="46">
        <v>1800</v>
      </c>
      <c r="O19" s="46">
        <v>1500</v>
      </c>
      <c r="P19" s="43" t="s">
        <v>7228</v>
      </c>
    </row>
    <row r="20" spans="1:18">
      <c r="A20" t="s">
        <v>6213</v>
      </c>
      <c r="B20" t="s">
        <v>6248</v>
      </c>
      <c r="C20" t="s">
        <v>6248</v>
      </c>
      <c r="E20" t="s">
        <v>6249</v>
      </c>
      <c r="F20" s="1">
        <v>13.8</v>
      </c>
      <c r="H20" s="1">
        <v>12</v>
      </c>
      <c r="K20" t="s">
        <v>6250</v>
      </c>
      <c r="M20">
        <v>600</v>
      </c>
      <c r="N20" s="46">
        <v>18500</v>
      </c>
      <c r="O20" s="46">
        <v>16000</v>
      </c>
      <c r="P20" s="43" t="s">
        <v>7228</v>
      </c>
    </row>
    <row r="21" spans="1:18">
      <c r="A21" t="s">
        <v>6213</v>
      </c>
      <c r="B21" t="s">
        <v>6251</v>
      </c>
      <c r="C21" t="s">
        <v>6251</v>
      </c>
      <c r="E21" t="s">
        <v>6252</v>
      </c>
      <c r="F21" s="1">
        <v>7.82</v>
      </c>
      <c r="H21" s="1">
        <v>6.8</v>
      </c>
      <c r="K21" t="s">
        <v>2726</v>
      </c>
      <c r="N21" s="46">
        <v>550</v>
      </c>
      <c r="O21" s="46">
        <v>300</v>
      </c>
      <c r="P21" s="43" t="s">
        <v>844</v>
      </c>
    </row>
    <row r="22" spans="1:18">
      <c r="A22" t="s">
        <v>6213</v>
      </c>
      <c r="B22" t="s">
        <v>6253</v>
      </c>
      <c r="C22" t="s">
        <v>6253</v>
      </c>
      <c r="E22" t="s">
        <v>6254</v>
      </c>
      <c r="F22" s="1">
        <v>5.18</v>
      </c>
      <c r="H22" s="1">
        <v>4.5</v>
      </c>
      <c r="K22" t="s">
        <v>2726</v>
      </c>
      <c r="N22" s="46">
        <v>400</v>
      </c>
      <c r="O22" s="46">
        <v>250</v>
      </c>
      <c r="P22" s="43" t="s">
        <v>844</v>
      </c>
    </row>
    <row r="23" spans="1:18">
      <c r="A23" t="s">
        <v>6213</v>
      </c>
      <c r="B23" t="s">
        <v>6255</v>
      </c>
      <c r="C23" t="s">
        <v>6255</v>
      </c>
      <c r="E23" t="s">
        <v>6256</v>
      </c>
      <c r="F23" s="1">
        <v>1.96</v>
      </c>
      <c r="H23" s="1">
        <v>1.7</v>
      </c>
      <c r="K23" t="s">
        <v>2726</v>
      </c>
      <c r="N23" s="46">
        <v>250</v>
      </c>
      <c r="O23" s="46">
        <v>120</v>
      </c>
      <c r="P23" s="43" t="s">
        <v>844</v>
      </c>
    </row>
    <row r="24" spans="1:18">
      <c r="A24" t="s">
        <v>6213</v>
      </c>
      <c r="B24" t="s">
        <v>6257</v>
      </c>
      <c r="C24" t="s">
        <v>6257</v>
      </c>
      <c r="E24" t="s">
        <v>6258</v>
      </c>
      <c r="F24" s="1">
        <v>1.46</v>
      </c>
      <c r="H24" s="1">
        <v>1.27</v>
      </c>
      <c r="K24" t="s">
        <v>6250</v>
      </c>
      <c r="N24" s="46">
        <v>3060</v>
      </c>
      <c r="O24" s="46">
        <v>3060</v>
      </c>
      <c r="P24" s="43" t="s">
        <v>7228</v>
      </c>
      <c r="R24" s="42">
        <v>38960</v>
      </c>
    </row>
    <row r="25" spans="1:18">
      <c r="A25" t="s">
        <v>6213</v>
      </c>
      <c r="B25" t="s">
        <v>6259</v>
      </c>
      <c r="C25" t="s">
        <v>6259</v>
      </c>
      <c r="E25" t="s">
        <v>6260</v>
      </c>
      <c r="F25" s="1">
        <v>6.9</v>
      </c>
      <c r="H25" s="1">
        <v>6</v>
      </c>
      <c r="K25" t="s">
        <v>6261</v>
      </c>
      <c r="N25" s="46">
        <v>10250</v>
      </c>
      <c r="O25" s="46">
        <v>9500</v>
      </c>
      <c r="P25" s="43" t="s">
        <v>7228</v>
      </c>
      <c r="R25" s="42">
        <v>38960</v>
      </c>
    </row>
    <row r="26" spans="1:18">
      <c r="A26" t="s">
        <v>6213</v>
      </c>
      <c r="B26" t="s">
        <v>6262</v>
      </c>
      <c r="C26" t="s">
        <v>6262</v>
      </c>
      <c r="E26" t="s">
        <v>6263</v>
      </c>
      <c r="F26" s="1">
        <v>7.71</v>
      </c>
      <c r="H26" s="1">
        <v>6.7</v>
      </c>
      <c r="K26" t="s">
        <v>6250</v>
      </c>
      <c r="N26" s="46">
        <v>10250</v>
      </c>
      <c r="O26" s="46">
        <v>9500</v>
      </c>
      <c r="P26" s="43" t="s">
        <v>7228</v>
      </c>
      <c r="R26" s="42">
        <v>38960</v>
      </c>
    </row>
    <row r="27" spans="1:18">
      <c r="A27" t="s">
        <v>6213</v>
      </c>
      <c r="B27" t="s">
        <v>6264</v>
      </c>
      <c r="C27" t="s">
        <v>6264</v>
      </c>
      <c r="E27" t="s">
        <v>6221</v>
      </c>
      <c r="F27" s="1">
        <v>20.3</v>
      </c>
      <c r="H27" s="1">
        <v>17.649999999999999</v>
      </c>
      <c r="K27" t="s">
        <v>6265</v>
      </c>
      <c r="N27" s="46">
        <v>550</v>
      </c>
      <c r="O27" s="46">
        <v>388</v>
      </c>
      <c r="P27" s="43" t="s">
        <v>7228</v>
      </c>
      <c r="R27" s="42">
        <v>39122</v>
      </c>
    </row>
  </sheetData>
  <phoneticPr fontId="1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136"/>
  <sheetViews>
    <sheetView workbookViewId="0">
      <pane ySplit="2" topLeftCell="A119" activePane="bottomLeft" state="frozen"/>
      <selection activeCell="D1" sqref="D1"/>
      <selection pane="bottomLeft" activeCell="A137" sqref="A137:A141"/>
    </sheetView>
  </sheetViews>
  <sheetFormatPr baseColWidth="10" defaultColWidth="8.83203125" defaultRowHeight="13"/>
  <cols>
    <col min="1" max="1" width="5.1640625" style="9" customWidth="1"/>
    <col min="2" max="2" width="11.1640625" style="20" customWidth="1"/>
    <col min="3" max="3" width="10.1640625" style="9" customWidth="1"/>
    <col min="4" max="4" width="4.33203125" style="9" customWidth="1"/>
    <col min="5" max="5" width="34.33203125" style="9" bestFit="1" customWidth="1"/>
    <col min="6" max="8" width="9" style="18" customWidth="1"/>
    <col min="9" max="9" width="8.33203125" style="18" customWidth="1"/>
    <col min="10" max="10" width="9.33203125" style="19" customWidth="1"/>
    <col min="11" max="11" width="7.6640625" style="20" customWidth="1"/>
    <col min="12" max="12" width="8.6640625" style="9" customWidth="1"/>
    <col min="13" max="13" width="7.1640625" style="9" customWidth="1"/>
    <col min="14" max="15" width="8.6640625" style="18" bestFit="1" customWidth="1"/>
    <col min="16" max="16" width="7.33203125" style="20" customWidth="1"/>
    <col min="17" max="17" width="9.6640625" style="9" customWidth="1"/>
    <col min="18" max="18" width="10.6640625" style="28" bestFit="1" customWidth="1"/>
    <col min="19" max="19" width="9.6640625" style="9" customWidth="1"/>
    <col min="20" max="20" width="15" style="9" customWidth="1"/>
    <col min="21" max="21" width="8.6640625" style="9" bestFit="1" customWidth="1"/>
    <col min="22" max="16384" width="8.83203125" style="9"/>
  </cols>
  <sheetData>
    <row r="1" spans="1:21">
      <c r="A1" s="9" t="s">
        <v>0</v>
      </c>
      <c r="B1" s="20" t="s">
        <v>1</v>
      </c>
      <c r="C1" s="9" t="s">
        <v>2</v>
      </c>
      <c r="D1" s="9" t="s">
        <v>3</v>
      </c>
      <c r="L1" s="9" t="s">
        <v>3130</v>
      </c>
      <c r="M1" s="9" t="s">
        <v>7</v>
      </c>
      <c r="N1" s="18" t="s">
        <v>8</v>
      </c>
      <c r="O1" s="18" t="s">
        <v>8</v>
      </c>
      <c r="P1" s="20" t="s">
        <v>9</v>
      </c>
      <c r="Q1" s="9" t="s">
        <v>3131</v>
      </c>
      <c r="R1" s="21" t="s">
        <v>10</v>
      </c>
      <c r="S1" s="9" t="s">
        <v>7</v>
      </c>
      <c r="U1" s="9" t="s">
        <v>52</v>
      </c>
    </row>
    <row r="2" spans="1:21" ht="14" thickBot="1">
      <c r="A2" s="9" t="s">
        <v>25</v>
      </c>
      <c r="B2" s="20" t="s">
        <v>26</v>
      </c>
      <c r="C2" s="9" t="s">
        <v>26</v>
      </c>
      <c r="D2" s="9" t="s">
        <v>27</v>
      </c>
      <c r="E2" s="9" t="s">
        <v>28</v>
      </c>
      <c r="F2" s="18" t="s">
        <v>52</v>
      </c>
      <c r="H2" s="18" t="s">
        <v>4252</v>
      </c>
      <c r="K2" s="20" t="s">
        <v>32</v>
      </c>
      <c r="L2" s="9" t="s">
        <v>3133</v>
      </c>
      <c r="M2" s="9" t="s">
        <v>34</v>
      </c>
      <c r="N2" s="18" t="s">
        <v>35</v>
      </c>
      <c r="O2" s="18" t="s">
        <v>30</v>
      </c>
      <c r="P2" s="20" t="s">
        <v>25</v>
      </c>
      <c r="Q2" s="9" t="s">
        <v>25</v>
      </c>
      <c r="R2" s="21" t="s">
        <v>37</v>
      </c>
      <c r="S2" s="9" t="s">
        <v>38</v>
      </c>
      <c r="T2" s="9" t="s">
        <v>39</v>
      </c>
      <c r="U2" s="9">
        <v>41243</v>
      </c>
    </row>
    <row r="3" spans="1:21">
      <c r="A3" s="9" t="s">
        <v>6266</v>
      </c>
      <c r="B3" s="20">
        <v>72001</v>
      </c>
      <c r="E3" s="9" t="s">
        <v>6267</v>
      </c>
      <c r="F3" s="18">
        <v>13.37</v>
      </c>
      <c r="H3" s="18">
        <v>11.63</v>
      </c>
      <c r="L3" s="9">
        <v>0.99</v>
      </c>
      <c r="P3" s="20" t="s">
        <v>7228</v>
      </c>
      <c r="R3" s="28">
        <v>41346</v>
      </c>
      <c r="S3" s="9">
        <v>5</v>
      </c>
      <c r="U3" s="9">
        <v>11.93</v>
      </c>
    </row>
    <row r="4" spans="1:21">
      <c r="A4" s="9" t="s">
        <v>6266</v>
      </c>
      <c r="B4" s="20" t="s">
        <v>6268</v>
      </c>
      <c r="E4" s="9" t="s">
        <v>6269</v>
      </c>
      <c r="F4" s="18">
        <v>19.899999999999999</v>
      </c>
      <c r="H4" s="18">
        <v>17.3</v>
      </c>
      <c r="L4" s="9">
        <v>0.99</v>
      </c>
      <c r="P4" s="20" t="s">
        <v>7228</v>
      </c>
      <c r="R4" s="28">
        <v>42660</v>
      </c>
      <c r="U4" s="9">
        <v>11.93</v>
      </c>
    </row>
    <row r="5" spans="1:21">
      <c r="A5" s="9" t="s">
        <v>6266</v>
      </c>
      <c r="B5" s="20" t="s">
        <v>7267</v>
      </c>
      <c r="E5" s="9" t="s">
        <v>7291</v>
      </c>
      <c r="F5" s="18">
        <v>17.02</v>
      </c>
      <c r="H5" s="18">
        <v>14.8</v>
      </c>
      <c r="L5" s="9">
        <v>0.99</v>
      </c>
      <c r="P5" s="20" t="s">
        <v>7228</v>
      </c>
      <c r="R5" s="28">
        <v>43129</v>
      </c>
    </row>
    <row r="6" spans="1:21">
      <c r="A6" s="9" t="s">
        <v>6266</v>
      </c>
      <c r="B6" s="20" t="s">
        <v>7268</v>
      </c>
      <c r="E6" s="9" t="s">
        <v>7269</v>
      </c>
      <c r="F6" s="18">
        <v>21.85</v>
      </c>
      <c r="H6" s="18">
        <v>19</v>
      </c>
      <c r="L6" s="9">
        <v>0.99</v>
      </c>
      <c r="P6" s="20" t="s">
        <v>7228</v>
      </c>
      <c r="R6" s="28">
        <v>43129</v>
      </c>
    </row>
    <row r="7" spans="1:21">
      <c r="A7" s="9" t="s">
        <v>6266</v>
      </c>
      <c r="B7" s="20">
        <v>72002</v>
      </c>
      <c r="E7" s="9" t="s">
        <v>6270</v>
      </c>
      <c r="F7" s="18">
        <v>5.83</v>
      </c>
      <c r="H7" s="18">
        <v>5.07</v>
      </c>
      <c r="L7" s="9">
        <v>0.38500000000000001</v>
      </c>
      <c r="P7" s="20" t="s">
        <v>7228</v>
      </c>
      <c r="R7" s="28">
        <v>41346</v>
      </c>
      <c r="S7" s="9">
        <v>4</v>
      </c>
      <c r="U7" s="9">
        <v>4.59</v>
      </c>
    </row>
    <row r="8" spans="1:21">
      <c r="A8" s="9" t="s">
        <v>6266</v>
      </c>
      <c r="B8" s="20" t="s">
        <v>6271</v>
      </c>
      <c r="E8" s="9" t="s">
        <v>6272</v>
      </c>
      <c r="F8" s="18">
        <v>9.61</v>
      </c>
      <c r="H8" s="18">
        <v>8.36</v>
      </c>
      <c r="L8" s="9">
        <v>0.38500000000000001</v>
      </c>
      <c r="P8" s="20" t="s">
        <v>7228</v>
      </c>
      <c r="R8" s="28">
        <v>42660</v>
      </c>
      <c r="U8" s="9">
        <v>4.59</v>
      </c>
    </row>
    <row r="9" spans="1:21">
      <c r="A9" s="9" t="s">
        <v>6266</v>
      </c>
      <c r="B9" s="20" t="s">
        <v>7270</v>
      </c>
      <c r="E9" s="9" t="s">
        <v>7292</v>
      </c>
      <c r="F9" s="18">
        <v>8.68</v>
      </c>
      <c r="H9" s="18">
        <v>7.55</v>
      </c>
      <c r="L9" s="9">
        <v>0.38500000000000001</v>
      </c>
      <c r="P9" s="20" t="s">
        <v>7228</v>
      </c>
      <c r="R9" s="28">
        <v>43129</v>
      </c>
      <c r="U9" s="9">
        <v>4.59</v>
      </c>
    </row>
    <row r="10" spans="1:21">
      <c r="A10" s="9" t="s">
        <v>6266</v>
      </c>
      <c r="B10" s="20" t="s">
        <v>7272</v>
      </c>
      <c r="E10" s="9" t="s">
        <v>7271</v>
      </c>
      <c r="F10" s="18">
        <v>11.33</v>
      </c>
      <c r="H10" s="18">
        <v>9.85</v>
      </c>
      <c r="L10" s="9">
        <v>0.38500000000000001</v>
      </c>
      <c r="P10" s="20" t="s">
        <v>7228</v>
      </c>
      <c r="R10" s="28">
        <v>43129</v>
      </c>
      <c r="U10" s="9">
        <v>4.59</v>
      </c>
    </row>
    <row r="11" spans="1:21">
      <c r="A11" s="9" t="s">
        <v>6266</v>
      </c>
      <c r="B11" s="20">
        <v>72003</v>
      </c>
      <c r="E11" s="9" t="s">
        <v>6273</v>
      </c>
      <c r="F11" s="18">
        <v>2.65</v>
      </c>
      <c r="H11" s="18">
        <v>2.2999999999999998</v>
      </c>
      <c r="N11" s="18">
        <v>450</v>
      </c>
      <c r="O11" s="18">
        <v>340</v>
      </c>
      <c r="P11" s="20" t="s">
        <v>7228</v>
      </c>
      <c r="U11" s="9">
        <v>3.17</v>
      </c>
    </row>
    <row r="12" spans="1:21">
      <c r="A12" s="9" t="s">
        <v>6266</v>
      </c>
      <c r="B12" s="20" t="s">
        <v>6274</v>
      </c>
      <c r="E12" s="9" t="s">
        <v>6275</v>
      </c>
      <c r="F12" s="18">
        <v>4.43</v>
      </c>
      <c r="H12" s="18">
        <v>3.85</v>
      </c>
      <c r="P12" s="20" t="s">
        <v>7228</v>
      </c>
      <c r="R12" s="28">
        <v>40948</v>
      </c>
      <c r="U12" s="9">
        <v>5.2</v>
      </c>
    </row>
    <row r="13" spans="1:21">
      <c r="A13" s="9" t="s">
        <v>6266</v>
      </c>
      <c r="B13" s="20">
        <v>72004</v>
      </c>
      <c r="E13" s="9" t="s">
        <v>6276</v>
      </c>
      <c r="F13" s="18">
        <v>4.74</v>
      </c>
      <c r="H13" s="18">
        <v>4.12</v>
      </c>
      <c r="N13" s="18">
        <v>550</v>
      </c>
      <c r="O13" s="18">
        <v>470</v>
      </c>
      <c r="P13" s="20" t="s">
        <v>7228</v>
      </c>
      <c r="R13" s="28">
        <v>41346</v>
      </c>
      <c r="S13" s="9">
        <v>1</v>
      </c>
      <c r="U13" s="9">
        <v>4.83</v>
      </c>
    </row>
    <row r="14" spans="1:21">
      <c r="A14" s="9" t="s">
        <v>6266</v>
      </c>
      <c r="B14" s="20" t="s">
        <v>6277</v>
      </c>
      <c r="E14" s="9" t="s">
        <v>7918</v>
      </c>
      <c r="F14" s="18">
        <v>9.26</v>
      </c>
      <c r="H14" s="71">
        <v>8.0500000000000007</v>
      </c>
      <c r="P14" s="20" t="s">
        <v>7228</v>
      </c>
      <c r="R14" s="72">
        <v>44687</v>
      </c>
      <c r="U14" s="9">
        <v>5.67</v>
      </c>
    </row>
    <row r="15" spans="1:21">
      <c r="A15" s="9" t="s">
        <v>6266</v>
      </c>
      <c r="B15" s="20" t="s">
        <v>6277</v>
      </c>
      <c r="E15" s="9" t="s">
        <v>6278</v>
      </c>
      <c r="F15" s="18">
        <v>9.26</v>
      </c>
      <c r="H15" s="71">
        <v>8.0500000000000007</v>
      </c>
      <c r="P15" s="20" t="s">
        <v>7228</v>
      </c>
      <c r="R15" s="72">
        <v>44687</v>
      </c>
      <c r="U15" s="9">
        <v>5.67</v>
      </c>
    </row>
    <row r="16" spans="1:21">
      <c r="A16" s="9" t="s">
        <v>6266</v>
      </c>
      <c r="B16" s="20" t="s">
        <v>6277</v>
      </c>
      <c r="E16" s="9" t="s">
        <v>6278</v>
      </c>
      <c r="F16" s="18">
        <v>8.8000000000000007</v>
      </c>
      <c r="H16" s="18">
        <v>7.65</v>
      </c>
      <c r="P16" s="20" t="s">
        <v>7228</v>
      </c>
      <c r="R16" s="28">
        <v>44329</v>
      </c>
      <c r="U16" s="9">
        <v>5.67</v>
      </c>
    </row>
    <row r="17" spans="1:21">
      <c r="A17" s="9" t="s">
        <v>6266</v>
      </c>
      <c r="B17" s="20" t="s">
        <v>7921</v>
      </c>
      <c r="E17" s="9" t="s">
        <v>7922</v>
      </c>
      <c r="F17" s="18">
        <v>10.98</v>
      </c>
      <c r="H17" s="71">
        <v>9.5500000000000007</v>
      </c>
      <c r="P17" s="20" t="s">
        <v>7228</v>
      </c>
      <c r="R17" s="72">
        <v>44687</v>
      </c>
      <c r="U17" s="9">
        <v>5.67</v>
      </c>
    </row>
    <row r="18" spans="1:21">
      <c r="A18" s="9" t="s">
        <v>6266</v>
      </c>
      <c r="B18" s="20">
        <v>72005</v>
      </c>
      <c r="E18" s="9" t="s">
        <v>7917</v>
      </c>
      <c r="F18" s="18">
        <v>15.47</v>
      </c>
      <c r="H18" s="71">
        <v>13.45</v>
      </c>
      <c r="P18" s="20" t="s">
        <v>7228</v>
      </c>
      <c r="Q18" s="9" t="s">
        <v>7566</v>
      </c>
      <c r="R18" s="72">
        <v>44769</v>
      </c>
      <c r="S18" s="9">
        <v>41470</v>
      </c>
      <c r="T18" s="9" t="s">
        <v>6280</v>
      </c>
      <c r="U18" s="9">
        <v>5.94</v>
      </c>
    </row>
    <row r="19" spans="1:21">
      <c r="A19" s="9" t="s">
        <v>6266</v>
      </c>
      <c r="B19" s="20">
        <v>72005</v>
      </c>
      <c r="E19" s="9" t="s">
        <v>7892</v>
      </c>
      <c r="F19" s="18">
        <v>15.51</v>
      </c>
      <c r="H19" s="71">
        <v>13.49</v>
      </c>
      <c r="P19" s="20" t="s">
        <v>7228</v>
      </c>
      <c r="Q19" s="9" t="s">
        <v>7566</v>
      </c>
      <c r="R19" s="72">
        <v>44329</v>
      </c>
      <c r="S19" s="9">
        <v>41470</v>
      </c>
      <c r="T19" s="9" t="s">
        <v>6280</v>
      </c>
      <c r="U19" s="9">
        <v>5.94</v>
      </c>
    </row>
    <row r="20" spans="1:21">
      <c r="A20" s="9" t="s">
        <v>6266</v>
      </c>
      <c r="B20" s="20">
        <v>72005</v>
      </c>
      <c r="E20" s="9" t="s">
        <v>6279</v>
      </c>
      <c r="F20" s="18">
        <v>15.51</v>
      </c>
      <c r="H20" s="71">
        <v>13.49</v>
      </c>
      <c r="P20" s="20" t="s">
        <v>7228</v>
      </c>
      <c r="Q20" s="9" t="s">
        <v>7566</v>
      </c>
      <c r="R20" s="72">
        <v>44329</v>
      </c>
      <c r="S20" s="9">
        <v>41470</v>
      </c>
      <c r="T20" s="9" t="s">
        <v>6280</v>
      </c>
      <c r="U20" s="9">
        <v>5.94</v>
      </c>
    </row>
    <row r="21" spans="1:21">
      <c r="A21" s="9" t="s">
        <v>6266</v>
      </c>
      <c r="B21" s="20" t="s">
        <v>7276</v>
      </c>
      <c r="E21" s="9" t="s">
        <v>7920</v>
      </c>
      <c r="F21" s="18">
        <v>17.190000000000001</v>
      </c>
      <c r="G21" s="71"/>
      <c r="H21" s="71">
        <v>14.95</v>
      </c>
      <c r="P21" s="20" t="s">
        <v>7228</v>
      </c>
      <c r="Q21" s="9" t="s">
        <v>7566</v>
      </c>
      <c r="R21" s="72">
        <v>44769</v>
      </c>
      <c r="S21" s="9">
        <v>41470</v>
      </c>
      <c r="T21" s="9" t="s">
        <v>6280</v>
      </c>
      <c r="U21" s="9">
        <v>5.94</v>
      </c>
    </row>
    <row r="22" spans="1:21">
      <c r="A22" s="9" t="s">
        <v>6266</v>
      </c>
      <c r="B22" s="20" t="s">
        <v>7276</v>
      </c>
      <c r="E22" s="9" t="s">
        <v>7293</v>
      </c>
      <c r="F22" s="18">
        <v>8.68</v>
      </c>
      <c r="H22" s="18">
        <v>7.55</v>
      </c>
      <c r="P22" s="20" t="s">
        <v>7228</v>
      </c>
      <c r="Q22" s="9" t="s">
        <v>7566</v>
      </c>
      <c r="R22" s="28">
        <v>43129</v>
      </c>
      <c r="S22" s="9">
        <v>41470</v>
      </c>
      <c r="T22" s="9" t="s">
        <v>6280</v>
      </c>
      <c r="U22" s="9">
        <v>5.94</v>
      </c>
    </row>
    <row r="23" spans="1:21">
      <c r="A23" s="9" t="s">
        <v>6266</v>
      </c>
      <c r="B23" s="20" t="s">
        <v>7277</v>
      </c>
      <c r="E23" s="9" t="s">
        <v>7278</v>
      </c>
      <c r="F23" s="18">
        <v>11.33</v>
      </c>
      <c r="H23" s="18">
        <v>9.85</v>
      </c>
      <c r="P23" s="20" t="s">
        <v>7228</v>
      </c>
      <c r="Q23" s="9" t="s">
        <v>7566</v>
      </c>
      <c r="R23" s="28">
        <v>43129</v>
      </c>
      <c r="S23" s="9">
        <v>41470</v>
      </c>
      <c r="T23" s="9" t="s">
        <v>6280</v>
      </c>
      <c r="U23" s="9">
        <v>5.94</v>
      </c>
    </row>
    <row r="24" spans="1:21">
      <c r="A24" s="9" t="s">
        <v>6266</v>
      </c>
      <c r="B24" s="20">
        <v>72006</v>
      </c>
      <c r="E24" s="9" t="s">
        <v>7925</v>
      </c>
      <c r="F24" s="18">
        <v>9.1999999999999993</v>
      </c>
      <c r="G24" s="71"/>
      <c r="H24" s="71">
        <v>8</v>
      </c>
      <c r="L24" s="9">
        <v>0.39500000000000002</v>
      </c>
      <c r="P24" s="20" t="s">
        <v>7228</v>
      </c>
      <c r="R24" s="28">
        <v>44769</v>
      </c>
      <c r="S24" s="9">
        <v>5</v>
      </c>
      <c r="U24" s="9">
        <v>7.22</v>
      </c>
    </row>
    <row r="25" spans="1:21">
      <c r="A25" s="9" t="s">
        <v>6266</v>
      </c>
      <c r="B25" s="20">
        <v>72006</v>
      </c>
      <c r="E25" s="9" t="s">
        <v>6281</v>
      </c>
      <c r="F25" s="18">
        <v>7.42</v>
      </c>
      <c r="H25" s="18">
        <v>6.45</v>
      </c>
      <c r="L25" s="9">
        <v>0.39500000000000002</v>
      </c>
      <c r="P25" s="20" t="s">
        <v>7228</v>
      </c>
      <c r="R25" s="28">
        <v>43769</v>
      </c>
      <c r="S25" s="9">
        <v>5</v>
      </c>
      <c r="U25" s="9">
        <v>7.22</v>
      </c>
    </row>
    <row r="26" spans="1:21">
      <c r="A26" s="9" t="s">
        <v>6266</v>
      </c>
      <c r="B26" s="20" t="s">
        <v>6282</v>
      </c>
      <c r="E26" s="9" t="s">
        <v>6283</v>
      </c>
      <c r="F26" s="18">
        <v>10.8</v>
      </c>
      <c r="H26" s="18">
        <v>9.39</v>
      </c>
      <c r="L26" s="9">
        <v>0.39500000000000002</v>
      </c>
      <c r="P26" s="20" t="s">
        <v>7228</v>
      </c>
      <c r="R26" s="28">
        <v>42660</v>
      </c>
      <c r="U26" s="9">
        <v>7.22</v>
      </c>
    </row>
    <row r="27" spans="1:21">
      <c r="A27" s="9" t="s">
        <v>6266</v>
      </c>
      <c r="B27" s="20" t="s">
        <v>7273</v>
      </c>
      <c r="E27" s="9" t="s">
        <v>7926</v>
      </c>
      <c r="F27" s="18">
        <v>9.1999999999999993</v>
      </c>
      <c r="H27" s="18">
        <v>8</v>
      </c>
      <c r="L27" s="9">
        <v>0.39500000000000002</v>
      </c>
      <c r="P27" s="20" t="s">
        <v>7228</v>
      </c>
      <c r="R27" s="28">
        <v>43129</v>
      </c>
      <c r="U27" s="9">
        <v>7.22</v>
      </c>
    </row>
    <row r="28" spans="1:21">
      <c r="A28" s="9" t="s">
        <v>6266</v>
      </c>
      <c r="B28" s="20" t="s">
        <v>7274</v>
      </c>
      <c r="E28" s="9" t="s">
        <v>7275</v>
      </c>
      <c r="F28" s="18">
        <v>10.18</v>
      </c>
      <c r="H28" s="18">
        <v>8.85</v>
      </c>
      <c r="L28" s="9">
        <v>0.39500000000000002</v>
      </c>
      <c r="P28" s="20" t="s">
        <v>7228</v>
      </c>
      <c r="R28" s="28">
        <v>43129</v>
      </c>
      <c r="U28" s="9">
        <v>7.22</v>
      </c>
    </row>
    <row r="29" spans="1:21">
      <c r="A29" s="9" t="s">
        <v>6266</v>
      </c>
      <c r="B29" s="20" t="s">
        <v>6284</v>
      </c>
      <c r="E29" s="9" t="s">
        <v>6285</v>
      </c>
      <c r="F29" s="18">
        <v>6.19</v>
      </c>
      <c r="H29" s="18">
        <v>5.38</v>
      </c>
      <c r="N29" s="18">
        <v>600</v>
      </c>
      <c r="O29" s="18">
        <v>500</v>
      </c>
      <c r="P29" s="20" t="s">
        <v>7751</v>
      </c>
      <c r="Q29" s="9" t="s">
        <v>7228</v>
      </c>
      <c r="R29" s="28">
        <v>41067</v>
      </c>
      <c r="U29" s="9">
        <v>12.15</v>
      </c>
    </row>
    <row r="30" spans="1:21">
      <c r="A30" s="9" t="s">
        <v>6266</v>
      </c>
      <c r="B30" s="20" t="s">
        <v>6286</v>
      </c>
      <c r="E30" s="9" t="s">
        <v>6287</v>
      </c>
      <c r="F30" s="18">
        <v>7.19</v>
      </c>
      <c r="H30" s="18">
        <v>6.25</v>
      </c>
      <c r="N30" s="18">
        <v>600</v>
      </c>
      <c r="O30" s="18">
        <v>500</v>
      </c>
      <c r="P30" s="20" t="s">
        <v>7751</v>
      </c>
      <c r="Q30" s="9" t="s">
        <v>7228</v>
      </c>
      <c r="R30" s="28">
        <v>41067</v>
      </c>
      <c r="U30" s="9">
        <v>12.15</v>
      </c>
    </row>
    <row r="31" spans="1:21">
      <c r="A31" s="9" t="s">
        <v>6266</v>
      </c>
      <c r="B31" s="20" t="s">
        <v>6288</v>
      </c>
      <c r="E31" s="9" t="s">
        <v>6289</v>
      </c>
      <c r="F31" s="18">
        <v>7.19</v>
      </c>
      <c r="H31" s="18">
        <v>6.25</v>
      </c>
      <c r="N31" s="18">
        <v>660</v>
      </c>
      <c r="O31" s="18">
        <v>550</v>
      </c>
      <c r="P31" s="20" t="s">
        <v>7751</v>
      </c>
      <c r="Q31" s="9" t="s">
        <v>7228</v>
      </c>
      <c r="R31" s="28">
        <v>41067</v>
      </c>
      <c r="U31" s="9">
        <v>14.85</v>
      </c>
    </row>
    <row r="32" spans="1:21">
      <c r="A32" s="9" t="s">
        <v>6266</v>
      </c>
      <c r="B32" s="20" t="s">
        <v>6290</v>
      </c>
      <c r="E32" s="9" t="s">
        <v>6291</v>
      </c>
      <c r="F32" s="18">
        <v>8.2100000000000009</v>
      </c>
      <c r="H32" s="18">
        <v>7.14</v>
      </c>
      <c r="N32" s="18">
        <v>660</v>
      </c>
      <c r="O32" s="18">
        <v>550</v>
      </c>
      <c r="P32" s="20" t="s">
        <v>7751</v>
      </c>
      <c r="Q32" s="9" t="s">
        <v>7228</v>
      </c>
      <c r="R32" s="28">
        <v>41067</v>
      </c>
      <c r="U32" s="9">
        <v>14.85</v>
      </c>
    </row>
    <row r="33" spans="1:23">
      <c r="A33" s="9" t="s">
        <v>6266</v>
      </c>
      <c r="B33" s="20" t="s">
        <v>6292</v>
      </c>
      <c r="E33" s="9" t="s">
        <v>6293</v>
      </c>
      <c r="F33" s="18">
        <v>8.4600000000000009</v>
      </c>
      <c r="H33" s="18">
        <v>7.36</v>
      </c>
      <c r="N33" s="18">
        <v>800</v>
      </c>
      <c r="O33" s="18">
        <v>700</v>
      </c>
      <c r="P33" s="20" t="s">
        <v>7751</v>
      </c>
      <c r="Q33" s="9" t="s">
        <v>7228</v>
      </c>
      <c r="R33" s="28">
        <v>41067</v>
      </c>
      <c r="U33" s="9">
        <v>10.8</v>
      </c>
    </row>
    <row r="34" spans="1:23">
      <c r="A34" s="9" t="s">
        <v>6266</v>
      </c>
      <c r="B34" s="20" t="s">
        <v>6294</v>
      </c>
      <c r="E34" s="9" t="s">
        <v>6295</v>
      </c>
      <c r="F34" s="18">
        <v>10.52</v>
      </c>
      <c r="H34" s="18">
        <v>9.15</v>
      </c>
      <c r="N34" s="18">
        <v>800</v>
      </c>
      <c r="O34" s="18">
        <v>700</v>
      </c>
      <c r="P34" s="20" t="s">
        <v>7751</v>
      </c>
      <c r="Q34" s="9" t="s">
        <v>7228</v>
      </c>
      <c r="R34" s="28">
        <v>41067</v>
      </c>
      <c r="U34" s="9">
        <v>10.8</v>
      </c>
    </row>
    <row r="35" spans="1:23">
      <c r="A35" s="9" t="s">
        <v>6266</v>
      </c>
      <c r="B35" s="20" t="s">
        <v>6296</v>
      </c>
      <c r="E35" s="9" t="s">
        <v>6297</v>
      </c>
      <c r="F35" s="18">
        <v>4.2</v>
      </c>
      <c r="H35" s="18">
        <v>3.65</v>
      </c>
      <c r="N35" s="18">
        <v>600</v>
      </c>
      <c r="O35" s="18">
        <v>500</v>
      </c>
      <c r="P35" s="20" t="s">
        <v>7751</v>
      </c>
      <c r="Q35" s="9" t="s">
        <v>7228</v>
      </c>
      <c r="R35" s="28">
        <v>41067</v>
      </c>
      <c r="U35" s="9">
        <v>6.75</v>
      </c>
    </row>
    <row r="36" spans="1:23">
      <c r="A36" s="9" t="s">
        <v>6266</v>
      </c>
      <c r="B36" s="20" t="s">
        <v>6298</v>
      </c>
      <c r="E36" s="9" t="s">
        <v>6299</v>
      </c>
      <c r="F36" s="18">
        <v>5</v>
      </c>
      <c r="H36" s="18">
        <v>4.3499999999999996</v>
      </c>
      <c r="N36" s="18">
        <v>600</v>
      </c>
      <c r="O36" s="18">
        <v>500</v>
      </c>
      <c r="P36" s="20" t="s">
        <v>7751</v>
      </c>
      <c r="Q36" s="9" t="s">
        <v>7228</v>
      </c>
      <c r="R36" s="28">
        <v>41067</v>
      </c>
      <c r="U36" s="9">
        <v>6.75</v>
      </c>
    </row>
    <row r="37" spans="1:23">
      <c r="A37" s="9" t="s">
        <v>6266</v>
      </c>
      <c r="B37" s="20">
        <v>72012</v>
      </c>
      <c r="E37" s="9" t="s">
        <v>6300</v>
      </c>
      <c r="F37" s="18">
        <v>13.17</v>
      </c>
      <c r="H37" s="18">
        <v>11.45</v>
      </c>
      <c r="N37" s="18">
        <v>950</v>
      </c>
      <c r="O37" s="18">
        <v>720</v>
      </c>
      <c r="P37" s="20" t="s">
        <v>7228</v>
      </c>
      <c r="U37" s="9">
        <v>17.18</v>
      </c>
    </row>
    <row r="38" spans="1:23">
      <c r="A38" s="9" t="s">
        <v>6266</v>
      </c>
      <c r="B38" s="20">
        <v>72013</v>
      </c>
      <c r="E38" s="9" t="s">
        <v>7924</v>
      </c>
      <c r="F38" s="18">
        <v>12.65</v>
      </c>
      <c r="H38" s="71">
        <v>11</v>
      </c>
      <c r="K38" s="20" t="s">
        <v>4726</v>
      </c>
      <c r="L38" s="9">
        <v>0.46</v>
      </c>
      <c r="N38" s="18">
        <v>850</v>
      </c>
      <c r="O38" s="18">
        <v>700</v>
      </c>
      <c r="P38" s="20" t="s">
        <v>7751</v>
      </c>
      <c r="R38" s="28">
        <v>44769</v>
      </c>
    </row>
    <row r="39" spans="1:23">
      <c r="A39" s="9" t="s">
        <v>6266</v>
      </c>
      <c r="B39" s="20">
        <v>72013</v>
      </c>
      <c r="E39" s="9" t="s">
        <v>6301</v>
      </c>
      <c r="F39" s="18">
        <v>9.26</v>
      </c>
      <c r="H39" s="18">
        <v>8.0500000000000007</v>
      </c>
      <c r="K39" s="20" t="s">
        <v>4726</v>
      </c>
      <c r="L39" s="9">
        <v>0.46</v>
      </c>
      <c r="N39" s="18">
        <v>850</v>
      </c>
      <c r="O39" s="18">
        <v>700</v>
      </c>
      <c r="P39" s="20" t="s">
        <v>7751</v>
      </c>
      <c r="R39" s="28">
        <v>43769</v>
      </c>
    </row>
    <row r="40" spans="1:23">
      <c r="A40" s="9" t="s">
        <v>6266</v>
      </c>
      <c r="B40" s="20">
        <v>72014</v>
      </c>
      <c r="E40" s="9" t="s">
        <v>6302</v>
      </c>
      <c r="F40" s="18">
        <v>7.99</v>
      </c>
      <c r="H40" s="18">
        <v>6.95</v>
      </c>
      <c r="K40" s="20" t="s">
        <v>2157</v>
      </c>
      <c r="L40" s="9">
        <v>0.6</v>
      </c>
      <c r="N40" s="18">
        <v>900</v>
      </c>
      <c r="O40" s="18">
        <v>750</v>
      </c>
      <c r="P40" s="20" t="s">
        <v>7228</v>
      </c>
      <c r="R40" s="28">
        <v>41514</v>
      </c>
    </row>
    <row r="41" spans="1:23">
      <c r="A41" s="9" t="s">
        <v>6266</v>
      </c>
      <c r="B41" s="20">
        <v>72010</v>
      </c>
      <c r="E41" s="9" t="s">
        <v>6303</v>
      </c>
      <c r="F41" s="18">
        <v>7.71</v>
      </c>
      <c r="H41" s="18">
        <v>6.7</v>
      </c>
      <c r="N41" s="18">
        <v>750</v>
      </c>
      <c r="O41" s="18">
        <v>480</v>
      </c>
      <c r="P41" s="20" t="s">
        <v>7228</v>
      </c>
      <c r="U41" s="9">
        <v>9.49</v>
      </c>
    </row>
    <row r="42" spans="1:23">
      <c r="A42" s="9" t="s">
        <v>6266</v>
      </c>
      <c r="B42" s="20">
        <v>72020</v>
      </c>
      <c r="E42" s="9" t="s">
        <v>6304</v>
      </c>
      <c r="F42" s="18">
        <v>2.39</v>
      </c>
      <c r="H42" s="18">
        <v>2.08</v>
      </c>
      <c r="N42" s="18">
        <v>600</v>
      </c>
      <c r="O42" s="18">
        <v>500</v>
      </c>
      <c r="P42" s="20" t="s">
        <v>7228</v>
      </c>
      <c r="U42" s="9">
        <v>2.86</v>
      </c>
    </row>
    <row r="43" spans="1:23">
      <c r="A43" s="9" t="s">
        <v>6266</v>
      </c>
      <c r="B43" s="20">
        <v>72100</v>
      </c>
      <c r="E43" s="9" t="s">
        <v>7769</v>
      </c>
      <c r="F43" s="18">
        <v>4.03</v>
      </c>
      <c r="H43" s="71">
        <v>3.5</v>
      </c>
      <c r="K43" s="20" t="s">
        <v>2157</v>
      </c>
      <c r="L43" s="9">
        <v>0.34100000000000003</v>
      </c>
      <c r="P43" s="20" t="s">
        <v>7228</v>
      </c>
      <c r="R43" s="72">
        <v>44488</v>
      </c>
      <c r="S43" s="9">
        <v>15</v>
      </c>
      <c r="U43" s="9">
        <v>3.98</v>
      </c>
    </row>
    <row r="44" spans="1:23">
      <c r="A44" s="9" t="s">
        <v>6266</v>
      </c>
      <c r="B44" s="20">
        <v>72100</v>
      </c>
      <c r="E44" s="9" t="s">
        <v>7769</v>
      </c>
      <c r="F44" s="18">
        <v>3.63</v>
      </c>
      <c r="G44" s="76"/>
      <c r="H44" s="76">
        <v>3.16</v>
      </c>
      <c r="I44" s="76"/>
      <c r="J44" s="77"/>
      <c r="K44" s="78" t="s">
        <v>2157</v>
      </c>
      <c r="L44" s="79">
        <v>0.34100000000000003</v>
      </c>
      <c r="M44" s="79"/>
      <c r="N44" s="76"/>
      <c r="O44" s="76"/>
      <c r="P44" s="78" t="s">
        <v>7228</v>
      </c>
      <c r="Q44" s="79"/>
      <c r="R44" s="80">
        <v>44398</v>
      </c>
      <c r="S44" s="79">
        <v>15</v>
      </c>
      <c r="T44" s="79"/>
      <c r="U44" s="79">
        <v>3.98</v>
      </c>
      <c r="V44" s="79"/>
      <c r="W44" s="79"/>
    </row>
    <row r="45" spans="1:23" s="74" customFormat="1">
      <c r="A45" s="74" t="s">
        <v>6266</v>
      </c>
      <c r="B45" s="75">
        <v>72100</v>
      </c>
      <c r="E45" s="74" t="s">
        <v>6305</v>
      </c>
      <c r="F45" s="18">
        <v>4.92</v>
      </c>
      <c r="G45" s="81"/>
      <c r="H45" s="81">
        <v>4.28</v>
      </c>
      <c r="I45" s="81"/>
      <c r="J45" s="82"/>
      <c r="K45" s="83" t="s">
        <v>2157</v>
      </c>
      <c r="L45" s="84">
        <v>0.34100000000000003</v>
      </c>
      <c r="M45" s="84"/>
      <c r="N45" s="81"/>
      <c r="O45" s="81"/>
      <c r="P45" s="83" t="s">
        <v>7228</v>
      </c>
      <c r="Q45" s="84"/>
      <c r="R45" s="85">
        <v>44329</v>
      </c>
      <c r="S45" s="84">
        <v>15</v>
      </c>
      <c r="T45" s="84"/>
      <c r="U45" s="84">
        <v>3.98</v>
      </c>
      <c r="V45" s="84"/>
      <c r="W45" s="84"/>
    </row>
    <row r="46" spans="1:23">
      <c r="A46" s="9" t="s">
        <v>6266</v>
      </c>
      <c r="B46" s="20">
        <v>72101</v>
      </c>
      <c r="E46" s="9" t="s">
        <v>7758</v>
      </c>
      <c r="F46" s="18">
        <v>4.43</v>
      </c>
      <c r="G46" s="76"/>
      <c r="H46" s="76">
        <v>3.85</v>
      </c>
      <c r="I46" s="76"/>
      <c r="J46" s="77"/>
      <c r="K46" s="78" t="s">
        <v>2157</v>
      </c>
      <c r="L46" s="79"/>
      <c r="M46" s="79"/>
      <c r="N46" s="76"/>
      <c r="O46" s="76"/>
      <c r="P46" s="78" t="s">
        <v>7228</v>
      </c>
      <c r="Q46" s="79"/>
      <c r="R46" s="80">
        <v>44337</v>
      </c>
      <c r="S46" s="79"/>
      <c r="T46" s="79"/>
      <c r="U46" s="79">
        <v>3.99</v>
      </c>
      <c r="V46" s="79"/>
      <c r="W46" s="79"/>
    </row>
    <row r="47" spans="1:23">
      <c r="A47" s="9" t="s">
        <v>6266</v>
      </c>
      <c r="B47" s="20">
        <v>72200</v>
      </c>
      <c r="C47" s="9" t="s">
        <v>6306</v>
      </c>
      <c r="E47" s="9" t="s">
        <v>6307</v>
      </c>
      <c r="F47" s="18">
        <v>4.72</v>
      </c>
      <c r="G47" s="76"/>
      <c r="H47" s="76">
        <v>4.0999999999999996</v>
      </c>
      <c r="I47" s="76"/>
      <c r="J47" s="77"/>
      <c r="K47" s="78"/>
      <c r="L47" s="79"/>
      <c r="M47" s="79"/>
      <c r="N47" s="76"/>
      <c r="O47" s="76"/>
      <c r="P47" s="78" t="s">
        <v>7228</v>
      </c>
      <c r="Q47" s="79"/>
      <c r="R47" s="80"/>
      <c r="S47" s="79"/>
      <c r="T47" s="79"/>
      <c r="U47" s="79">
        <v>5.81</v>
      </c>
      <c r="V47" s="79"/>
      <c r="W47" s="79"/>
    </row>
    <row r="48" spans="1:23">
      <c r="A48" s="9" t="s">
        <v>6266</v>
      </c>
      <c r="B48" s="20">
        <v>72201</v>
      </c>
      <c r="C48" s="9" t="s">
        <v>6308</v>
      </c>
      <c r="E48" s="9" t="s">
        <v>6309</v>
      </c>
      <c r="F48" s="18">
        <v>4.75</v>
      </c>
      <c r="G48" s="76"/>
      <c r="H48" s="76">
        <v>4.13</v>
      </c>
      <c r="I48" s="76"/>
      <c r="J48" s="77"/>
      <c r="K48" s="78"/>
      <c r="L48" s="79"/>
      <c r="M48" s="79"/>
      <c r="N48" s="76"/>
      <c r="O48" s="76"/>
      <c r="P48" s="78" t="s">
        <v>7228</v>
      </c>
      <c r="Q48" s="79"/>
      <c r="R48" s="80"/>
      <c r="S48" s="79"/>
      <c r="T48" s="79"/>
      <c r="U48" s="79">
        <v>6.02</v>
      </c>
      <c r="V48" s="79"/>
      <c r="W48" s="79"/>
    </row>
    <row r="49" spans="1:23">
      <c r="A49" s="9" t="s">
        <v>6266</v>
      </c>
      <c r="B49" s="20" t="s">
        <v>6310</v>
      </c>
      <c r="C49" s="9" t="s">
        <v>6311</v>
      </c>
      <c r="E49" s="9" t="s">
        <v>7763</v>
      </c>
      <c r="F49" s="18">
        <v>9.94</v>
      </c>
      <c r="G49" s="76"/>
      <c r="H49" s="76">
        <v>8.64</v>
      </c>
      <c r="I49" s="76"/>
      <c r="J49" s="77"/>
      <c r="K49" s="78"/>
      <c r="L49" s="79"/>
      <c r="M49" s="79"/>
      <c r="N49" s="76">
        <v>550</v>
      </c>
      <c r="O49" s="76">
        <v>400</v>
      </c>
      <c r="P49" s="78" t="s">
        <v>7228</v>
      </c>
      <c r="Q49" s="79"/>
      <c r="R49" s="80">
        <v>44365</v>
      </c>
      <c r="S49" s="79"/>
      <c r="T49" s="79" t="s">
        <v>6312</v>
      </c>
      <c r="U49" s="79"/>
      <c r="V49" s="79"/>
      <c r="W49" s="79"/>
    </row>
    <row r="50" spans="1:23">
      <c r="A50" s="9" t="s">
        <v>6266</v>
      </c>
      <c r="B50" s="20" t="s">
        <v>6313</v>
      </c>
      <c r="C50" s="9" t="s">
        <v>6311</v>
      </c>
      <c r="E50" s="9" t="s">
        <v>6314</v>
      </c>
      <c r="F50" s="18">
        <v>8.17</v>
      </c>
      <c r="G50" s="76"/>
      <c r="H50" s="76">
        <v>7.1</v>
      </c>
      <c r="I50" s="76"/>
      <c r="J50" s="77"/>
      <c r="K50" s="78"/>
      <c r="L50" s="79"/>
      <c r="M50" s="79"/>
      <c r="N50" s="76">
        <v>500</v>
      </c>
      <c r="O50" s="76">
        <v>355</v>
      </c>
      <c r="P50" s="78" t="s">
        <v>7228</v>
      </c>
      <c r="Q50" s="79"/>
      <c r="R50" s="80">
        <v>42572</v>
      </c>
      <c r="S50" s="79"/>
      <c r="T50" s="79" t="s">
        <v>6312</v>
      </c>
      <c r="U50" s="79"/>
      <c r="V50" s="79"/>
      <c r="W50" s="79"/>
    </row>
    <row r="51" spans="1:23">
      <c r="A51" s="9" t="s">
        <v>6266</v>
      </c>
      <c r="B51" s="20" t="s">
        <v>6315</v>
      </c>
      <c r="C51" s="9" t="s">
        <v>6311</v>
      </c>
      <c r="E51" s="9" t="s">
        <v>6316</v>
      </c>
      <c r="F51" s="18">
        <v>7.6</v>
      </c>
      <c r="G51" s="76"/>
      <c r="H51" s="76">
        <v>6.61</v>
      </c>
      <c r="I51" s="76"/>
      <c r="J51" s="77"/>
      <c r="K51" s="78"/>
      <c r="L51" s="79"/>
      <c r="M51" s="79"/>
      <c r="N51" s="76">
        <v>500</v>
      </c>
      <c r="O51" s="76">
        <v>355</v>
      </c>
      <c r="P51" s="78" t="s">
        <v>7228</v>
      </c>
      <c r="Q51" s="79"/>
      <c r="R51" s="80">
        <v>42572</v>
      </c>
      <c r="S51" s="79"/>
      <c r="T51" s="79" t="s">
        <v>6312</v>
      </c>
      <c r="U51" s="79"/>
      <c r="V51" s="79"/>
      <c r="W51" s="79"/>
    </row>
    <row r="52" spans="1:23">
      <c r="A52" s="9" t="s">
        <v>6266</v>
      </c>
      <c r="B52" s="20" t="s">
        <v>6317</v>
      </c>
      <c r="E52" s="9" t="s">
        <v>6318</v>
      </c>
      <c r="F52" s="18">
        <v>6.9</v>
      </c>
      <c r="G52" s="76"/>
      <c r="H52" s="76">
        <v>6</v>
      </c>
      <c r="I52" s="76"/>
      <c r="J52" s="77"/>
      <c r="K52" s="78"/>
      <c r="L52" s="79"/>
      <c r="M52" s="79"/>
      <c r="N52" s="76">
        <v>500</v>
      </c>
      <c r="O52" s="76">
        <v>460</v>
      </c>
      <c r="P52" s="78" t="s">
        <v>7228</v>
      </c>
      <c r="Q52" s="79"/>
      <c r="R52" s="80">
        <v>42581</v>
      </c>
      <c r="S52" s="79"/>
      <c r="T52" s="79" t="s">
        <v>6319</v>
      </c>
      <c r="U52" s="79"/>
      <c r="V52" s="79"/>
      <c r="W52" s="79"/>
    </row>
    <row r="53" spans="1:23">
      <c r="A53" s="9" t="s">
        <v>6266</v>
      </c>
      <c r="B53" s="20" t="s">
        <v>6320</v>
      </c>
      <c r="E53" s="9" t="s">
        <v>6321</v>
      </c>
      <c r="F53" s="18">
        <v>8.1300000000000008</v>
      </c>
      <c r="G53" s="76"/>
      <c r="H53" s="76">
        <v>7.07</v>
      </c>
      <c r="I53" s="76"/>
      <c r="J53" s="77"/>
      <c r="K53" s="78"/>
      <c r="L53" s="79"/>
      <c r="M53" s="79"/>
      <c r="N53" s="76">
        <v>500</v>
      </c>
      <c r="O53" s="76">
        <v>460</v>
      </c>
      <c r="P53" s="78" t="s">
        <v>7228</v>
      </c>
      <c r="Q53" s="79"/>
      <c r="R53" s="80">
        <v>42581</v>
      </c>
      <c r="S53" s="79"/>
      <c r="T53" s="79" t="s">
        <v>6319</v>
      </c>
      <c r="U53" s="79"/>
      <c r="V53" s="79"/>
      <c r="W53" s="79"/>
    </row>
    <row r="54" spans="1:23">
      <c r="A54" s="9" t="s">
        <v>6266</v>
      </c>
      <c r="B54" s="20" t="s">
        <v>6322</v>
      </c>
      <c r="E54" s="9" t="s">
        <v>6323</v>
      </c>
      <c r="F54" s="18">
        <v>7.72</v>
      </c>
      <c r="G54" s="76"/>
      <c r="H54" s="76">
        <v>6.71</v>
      </c>
      <c r="I54" s="76"/>
      <c r="J54" s="77"/>
      <c r="K54" s="78"/>
      <c r="L54" s="79"/>
      <c r="M54" s="79"/>
      <c r="N54" s="76">
        <v>500</v>
      </c>
      <c r="O54" s="76">
        <v>460</v>
      </c>
      <c r="P54" s="78" t="s">
        <v>7228</v>
      </c>
      <c r="Q54" s="79"/>
      <c r="R54" s="80">
        <v>42581</v>
      </c>
      <c r="S54" s="79"/>
      <c r="T54" s="79" t="s">
        <v>6319</v>
      </c>
      <c r="U54" s="79"/>
      <c r="V54" s="79"/>
      <c r="W54" s="79"/>
    </row>
    <row r="55" spans="1:23">
      <c r="A55" s="9" t="s">
        <v>6266</v>
      </c>
      <c r="B55" s="20" t="s">
        <v>6324</v>
      </c>
      <c r="E55" s="9" t="s">
        <v>6325</v>
      </c>
      <c r="F55" s="18">
        <v>7.52</v>
      </c>
      <c r="G55" s="76"/>
      <c r="H55" s="76">
        <v>6.54</v>
      </c>
      <c r="I55" s="76"/>
      <c r="J55" s="77"/>
      <c r="K55" s="78"/>
      <c r="L55" s="79"/>
      <c r="M55" s="79"/>
      <c r="N55" s="76">
        <v>600</v>
      </c>
      <c r="O55" s="76">
        <v>480</v>
      </c>
      <c r="P55" s="78" t="s">
        <v>7228</v>
      </c>
      <c r="Q55" s="79"/>
      <c r="R55" s="80">
        <v>42581</v>
      </c>
      <c r="S55" s="79"/>
      <c r="T55" s="79" t="s">
        <v>6319</v>
      </c>
      <c r="U55" s="79"/>
      <c r="V55" s="79"/>
      <c r="W55" s="79"/>
    </row>
    <row r="56" spans="1:23">
      <c r="A56" s="9" t="s">
        <v>6266</v>
      </c>
      <c r="B56" s="20" t="s">
        <v>6326</v>
      </c>
      <c r="E56" s="9" t="s">
        <v>6327</v>
      </c>
      <c r="F56" s="18">
        <v>8.9600000000000009</v>
      </c>
      <c r="H56" s="18">
        <v>7.79</v>
      </c>
      <c r="N56" s="18">
        <v>600</v>
      </c>
      <c r="O56" s="18">
        <v>480</v>
      </c>
      <c r="P56" s="20" t="s">
        <v>7228</v>
      </c>
      <c r="R56" s="28">
        <v>42581</v>
      </c>
      <c r="T56" s="9" t="s">
        <v>6319</v>
      </c>
    </row>
    <row r="57" spans="1:23">
      <c r="A57" s="9" t="s">
        <v>6266</v>
      </c>
      <c r="B57" s="20" t="s">
        <v>6328</v>
      </c>
      <c r="E57" s="9" t="s">
        <v>6329</v>
      </c>
      <c r="F57" s="18">
        <v>8.5399999999999991</v>
      </c>
      <c r="H57" s="18">
        <v>7.43</v>
      </c>
      <c r="N57" s="18">
        <v>600</v>
      </c>
      <c r="O57" s="18">
        <v>480</v>
      </c>
      <c r="P57" s="20" t="s">
        <v>7228</v>
      </c>
      <c r="R57" s="28">
        <v>42581</v>
      </c>
      <c r="T57" s="9" t="s">
        <v>6319</v>
      </c>
    </row>
    <row r="58" spans="1:23">
      <c r="A58" s="9" t="s">
        <v>6266</v>
      </c>
      <c r="B58" s="20">
        <v>72210</v>
      </c>
      <c r="C58" s="9" t="s">
        <v>6330</v>
      </c>
      <c r="E58" s="9" t="s">
        <v>7762</v>
      </c>
      <c r="F58" s="18">
        <v>11.56</v>
      </c>
      <c r="H58" s="18">
        <v>10.050000000000001</v>
      </c>
      <c r="N58" s="18">
        <v>3850</v>
      </c>
      <c r="O58" s="18">
        <v>3500</v>
      </c>
      <c r="P58" s="20" t="s">
        <v>7228</v>
      </c>
      <c r="R58" s="28">
        <v>44350</v>
      </c>
      <c r="S58" s="9">
        <v>2</v>
      </c>
      <c r="U58" s="9">
        <v>8.6</v>
      </c>
    </row>
    <row r="59" spans="1:23">
      <c r="A59" s="9" t="s">
        <v>6266</v>
      </c>
      <c r="B59" s="20">
        <v>72211</v>
      </c>
      <c r="E59" s="9" t="s">
        <v>7761</v>
      </c>
      <c r="F59" s="18">
        <v>3.05</v>
      </c>
      <c r="H59" s="18">
        <v>2.65</v>
      </c>
      <c r="P59" s="20" t="s">
        <v>7228</v>
      </c>
      <c r="R59" s="28">
        <v>44350</v>
      </c>
      <c r="S59" s="9">
        <v>2</v>
      </c>
      <c r="U59" s="9">
        <v>8.6</v>
      </c>
    </row>
    <row r="60" spans="1:23">
      <c r="A60" s="9" t="s">
        <v>6266</v>
      </c>
      <c r="B60" s="20">
        <v>72300</v>
      </c>
      <c r="E60" s="9" t="s">
        <v>7794</v>
      </c>
      <c r="F60" s="18">
        <v>36.229999999999997</v>
      </c>
      <c r="H60" s="71">
        <v>31.5</v>
      </c>
      <c r="P60" s="20" t="s">
        <v>7751</v>
      </c>
      <c r="R60" s="72">
        <v>44488</v>
      </c>
      <c r="S60" s="9">
        <v>5</v>
      </c>
      <c r="U60" s="9">
        <v>32.5</v>
      </c>
    </row>
    <row r="61" spans="1:23">
      <c r="A61" s="9" t="s">
        <v>6266</v>
      </c>
      <c r="B61" s="20">
        <v>72300</v>
      </c>
      <c r="E61" s="9" t="s">
        <v>7794</v>
      </c>
      <c r="F61" s="18">
        <v>31.28</v>
      </c>
      <c r="H61" s="18">
        <v>27.2</v>
      </c>
      <c r="P61" s="20" t="s">
        <v>7751</v>
      </c>
      <c r="R61" s="28">
        <v>42258</v>
      </c>
      <c r="S61" s="9">
        <v>5</v>
      </c>
      <c r="U61" s="9">
        <v>32.5</v>
      </c>
    </row>
    <row r="62" spans="1:23">
      <c r="A62" s="9" t="s">
        <v>6266</v>
      </c>
      <c r="B62" s="20">
        <v>72310</v>
      </c>
      <c r="E62" s="9" t="s">
        <v>6331</v>
      </c>
      <c r="F62" s="18">
        <v>4.37</v>
      </c>
      <c r="H62" s="18">
        <v>3.8</v>
      </c>
      <c r="N62" s="18">
        <v>3000</v>
      </c>
      <c r="O62" s="18">
        <v>3000</v>
      </c>
      <c r="P62" s="20" t="s">
        <v>7228</v>
      </c>
      <c r="R62" s="28">
        <v>39484</v>
      </c>
      <c r="U62" s="9">
        <v>5.13</v>
      </c>
    </row>
    <row r="63" spans="1:23">
      <c r="A63" s="9" t="s">
        <v>6266</v>
      </c>
      <c r="B63" s="20">
        <v>72401</v>
      </c>
      <c r="E63" s="9" t="s">
        <v>6332</v>
      </c>
      <c r="F63" s="18">
        <v>6.44</v>
      </c>
      <c r="H63" s="18">
        <v>5.6</v>
      </c>
      <c r="N63" s="18">
        <v>680</v>
      </c>
      <c r="O63" s="18">
        <v>680</v>
      </c>
      <c r="P63" s="20" t="s">
        <v>7228</v>
      </c>
      <c r="R63" s="28">
        <v>39681</v>
      </c>
      <c r="U63" s="9">
        <v>7.28</v>
      </c>
    </row>
    <row r="64" spans="1:23">
      <c r="A64" s="9" t="s">
        <v>6266</v>
      </c>
      <c r="B64" s="20">
        <v>72402</v>
      </c>
      <c r="E64" s="9" t="s">
        <v>6333</v>
      </c>
      <c r="F64" s="18">
        <v>8.0500000000000007</v>
      </c>
      <c r="H64" s="18">
        <v>7</v>
      </c>
      <c r="N64" s="18">
        <v>680</v>
      </c>
      <c r="O64" s="18">
        <v>680</v>
      </c>
      <c r="P64" s="20" t="s">
        <v>7228</v>
      </c>
      <c r="R64" s="28">
        <v>39315</v>
      </c>
      <c r="U64" s="9">
        <v>9.0500000000000007</v>
      </c>
    </row>
    <row r="65" spans="1:21">
      <c r="A65" s="9" t="s">
        <v>6266</v>
      </c>
      <c r="B65" s="20">
        <v>72403</v>
      </c>
      <c r="E65" s="9" t="s">
        <v>6334</v>
      </c>
      <c r="F65" s="18">
        <v>3.91</v>
      </c>
      <c r="H65" s="18">
        <v>3.4</v>
      </c>
      <c r="N65" s="18">
        <v>560</v>
      </c>
      <c r="O65" s="18">
        <v>560</v>
      </c>
      <c r="P65" s="20" t="s">
        <v>7228</v>
      </c>
      <c r="R65" s="28">
        <v>39315</v>
      </c>
      <c r="U65" s="9">
        <v>4.49</v>
      </c>
    </row>
    <row r="66" spans="1:21">
      <c r="A66" s="9" t="s">
        <v>6266</v>
      </c>
      <c r="B66" s="20" t="s">
        <v>6335</v>
      </c>
      <c r="E66" s="9" t="s">
        <v>6336</v>
      </c>
      <c r="F66" s="18">
        <v>1.84</v>
      </c>
      <c r="H66" s="18">
        <v>1.6</v>
      </c>
      <c r="P66" s="20" t="s">
        <v>7228</v>
      </c>
      <c r="R66" s="28">
        <v>43129</v>
      </c>
      <c r="S66" s="9">
        <v>2</v>
      </c>
      <c r="T66" s="9" t="s">
        <v>6337</v>
      </c>
      <c r="U66" s="9">
        <v>2.16</v>
      </c>
    </row>
    <row r="67" spans="1:21">
      <c r="A67" s="9" t="s">
        <v>6266</v>
      </c>
      <c r="B67" s="20" t="s">
        <v>6338</v>
      </c>
      <c r="E67" s="9" t="s">
        <v>6339</v>
      </c>
      <c r="F67" s="18">
        <v>1.84</v>
      </c>
      <c r="H67" s="18">
        <v>1.6</v>
      </c>
      <c r="P67" s="20" t="s">
        <v>7228</v>
      </c>
      <c r="R67" s="28">
        <v>41379</v>
      </c>
      <c r="S67" s="9">
        <v>2</v>
      </c>
      <c r="T67" s="9" t="s">
        <v>6337</v>
      </c>
      <c r="U67" s="9">
        <v>2.16</v>
      </c>
    </row>
    <row r="68" spans="1:21">
      <c r="A68" s="9" t="s">
        <v>6266</v>
      </c>
      <c r="B68" s="20" t="s">
        <v>6340</v>
      </c>
      <c r="E68" s="9" t="s">
        <v>7916</v>
      </c>
      <c r="F68" s="18">
        <v>2.93</v>
      </c>
      <c r="H68" s="71">
        <v>2.5499999999999998</v>
      </c>
      <c r="P68" s="20" t="s">
        <v>7228</v>
      </c>
      <c r="R68" s="28">
        <v>44769</v>
      </c>
      <c r="S68" s="9">
        <v>2</v>
      </c>
      <c r="T68" s="9" t="s">
        <v>6337</v>
      </c>
      <c r="U68" s="9">
        <v>2.16</v>
      </c>
    </row>
    <row r="69" spans="1:21">
      <c r="A69" s="9" t="s">
        <v>6266</v>
      </c>
      <c r="B69" s="20" t="s">
        <v>6340</v>
      </c>
      <c r="E69" s="9" t="s">
        <v>7891</v>
      </c>
      <c r="F69" s="18">
        <v>2.7</v>
      </c>
      <c r="H69" s="18">
        <v>2.35</v>
      </c>
      <c r="P69" s="20" t="s">
        <v>7228</v>
      </c>
      <c r="R69" s="28">
        <v>44687</v>
      </c>
      <c r="S69" s="9">
        <v>2</v>
      </c>
      <c r="T69" s="9" t="s">
        <v>6337</v>
      </c>
      <c r="U69" s="9">
        <v>2.16</v>
      </c>
    </row>
    <row r="70" spans="1:21">
      <c r="A70" s="9" t="s">
        <v>6266</v>
      </c>
      <c r="B70" s="20" t="s">
        <v>6340</v>
      </c>
      <c r="E70" s="9" t="s">
        <v>7294</v>
      </c>
      <c r="F70" s="18">
        <v>2.7</v>
      </c>
      <c r="H70" s="18">
        <v>2.35</v>
      </c>
      <c r="P70" s="20" t="s">
        <v>7228</v>
      </c>
      <c r="R70" s="28">
        <v>44687</v>
      </c>
      <c r="S70" s="9">
        <v>2</v>
      </c>
      <c r="T70" s="9" t="s">
        <v>6337</v>
      </c>
      <c r="U70" s="9">
        <v>2.16</v>
      </c>
    </row>
    <row r="71" spans="1:21">
      <c r="A71" s="9" t="s">
        <v>6266</v>
      </c>
      <c r="B71" s="20" t="s">
        <v>6340</v>
      </c>
      <c r="E71" s="9" t="s">
        <v>7294</v>
      </c>
      <c r="F71" s="18">
        <v>2.42</v>
      </c>
      <c r="H71" s="18">
        <v>2.1</v>
      </c>
      <c r="P71" s="20" t="s">
        <v>7228</v>
      </c>
      <c r="R71" s="28">
        <v>43129</v>
      </c>
      <c r="S71" s="9">
        <v>2</v>
      </c>
      <c r="T71" s="9" t="s">
        <v>6337</v>
      </c>
      <c r="U71" s="9">
        <v>2.16</v>
      </c>
    </row>
    <row r="72" spans="1:21">
      <c r="A72" s="9" t="s">
        <v>6266</v>
      </c>
      <c r="B72" s="20">
        <v>72409</v>
      </c>
      <c r="C72" s="9" t="s">
        <v>6341</v>
      </c>
      <c r="E72" s="9" t="s">
        <v>6342</v>
      </c>
      <c r="F72" s="18">
        <v>10.119999999999999</v>
      </c>
      <c r="H72" s="18">
        <v>8.8000000000000007</v>
      </c>
      <c r="N72" s="18">
        <v>1300</v>
      </c>
      <c r="O72" s="18">
        <v>900</v>
      </c>
      <c r="P72" s="20" t="s">
        <v>7228</v>
      </c>
      <c r="R72" s="28">
        <v>39209</v>
      </c>
      <c r="U72" s="9">
        <v>11.88</v>
      </c>
    </row>
    <row r="73" spans="1:21">
      <c r="A73" s="9" t="s">
        <v>6266</v>
      </c>
      <c r="B73" s="20">
        <v>72500</v>
      </c>
      <c r="E73" s="9" t="s">
        <v>6343</v>
      </c>
      <c r="F73" s="18">
        <v>119.26</v>
      </c>
      <c r="H73" s="18">
        <v>103.7</v>
      </c>
      <c r="N73" s="18">
        <v>2450</v>
      </c>
      <c r="O73" s="18">
        <v>2040</v>
      </c>
      <c r="P73" s="20" t="s">
        <v>7228</v>
      </c>
      <c r="R73" s="28">
        <v>38959</v>
      </c>
      <c r="U73" s="9">
        <v>159.99</v>
      </c>
    </row>
    <row r="74" spans="1:21">
      <c r="A74" s="9" t="s">
        <v>6266</v>
      </c>
      <c r="B74" s="20">
        <v>72501</v>
      </c>
      <c r="E74" s="9" t="s">
        <v>6344</v>
      </c>
      <c r="F74" s="18">
        <v>28.18</v>
      </c>
      <c r="H74" s="18">
        <v>24.5</v>
      </c>
      <c r="K74" s="20" t="s">
        <v>2157</v>
      </c>
      <c r="N74" s="18">
        <v>1950</v>
      </c>
      <c r="O74" s="18">
        <v>1800</v>
      </c>
      <c r="P74" s="20" t="s">
        <v>7228</v>
      </c>
      <c r="R74" s="28">
        <v>41373</v>
      </c>
      <c r="S74" s="9">
        <v>3</v>
      </c>
      <c r="U74" s="9">
        <v>34</v>
      </c>
    </row>
    <row r="75" spans="1:21">
      <c r="A75" s="9" t="s">
        <v>6266</v>
      </c>
      <c r="B75" s="20" t="s">
        <v>6345</v>
      </c>
      <c r="E75" s="9" t="s">
        <v>6346</v>
      </c>
      <c r="F75" s="18">
        <v>26.75</v>
      </c>
      <c r="H75" s="18">
        <v>23.26</v>
      </c>
      <c r="K75" s="20" t="s">
        <v>2157</v>
      </c>
      <c r="M75" s="9">
        <v>100</v>
      </c>
      <c r="N75" s="18">
        <v>1950</v>
      </c>
      <c r="O75" s="18">
        <v>1800</v>
      </c>
      <c r="P75" s="20" t="s">
        <v>7228</v>
      </c>
      <c r="R75" s="28">
        <v>43769</v>
      </c>
      <c r="T75" s="9" t="s">
        <v>6347</v>
      </c>
      <c r="U75" s="9">
        <v>28.5</v>
      </c>
    </row>
    <row r="76" spans="1:21">
      <c r="A76" s="9" t="s">
        <v>6266</v>
      </c>
      <c r="B76" s="20" t="s">
        <v>6348</v>
      </c>
      <c r="E76" s="9" t="s">
        <v>7923</v>
      </c>
      <c r="F76" s="18">
        <v>28.12</v>
      </c>
      <c r="H76" s="18">
        <v>24.45</v>
      </c>
      <c r="K76" s="20" t="s">
        <v>2157</v>
      </c>
      <c r="M76" s="9">
        <v>100</v>
      </c>
      <c r="N76" s="18">
        <v>1950</v>
      </c>
      <c r="O76" s="18">
        <v>1800</v>
      </c>
      <c r="P76" s="20" t="s">
        <v>7228</v>
      </c>
      <c r="R76" s="28">
        <v>44203</v>
      </c>
      <c r="U76" s="9">
        <v>28.8</v>
      </c>
    </row>
    <row r="77" spans="1:21">
      <c r="A77" s="9" t="s">
        <v>6266</v>
      </c>
      <c r="B77" s="20" t="s">
        <v>6348</v>
      </c>
      <c r="E77" s="9" t="s">
        <v>6349</v>
      </c>
      <c r="F77" s="18">
        <v>28.12</v>
      </c>
      <c r="H77" s="18">
        <v>24.45</v>
      </c>
      <c r="K77" s="20" t="s">
        <v>2157</v>
      </c>
      <c r="M77" s="9">
        <v>100</v>
      </c>
      <c r="N77" s="18">
        <v>1950</v>
      </c>
      <c r="O77" s="18">
        <v>1800</v>
      </c>
      <c r="P77" s="20" t="s">
        <v>7228</v>
      </c>
      <c r="R77" s="28">
        <v>44203</v>
      </c>
      <c r="U77" s="9">
        <v>28.8</v>
      </c>
    </row>
    <row r="78" spans="1:21">
      <c r="A78" s="9" t="s">
        <v>6266</v>
      </c>
      <c r="B78" s="20" t="s">
        <v>6350</v>
      </c>
      <c r="E78" s="9" t="s">
        <v>6351</v>
      </c>
      <c r="F78" s="18">
        <v>38.18</v>
      </c>
      <c r="H78" s="18">
        <v>33.200000000000003</v>
      </c>
      <c r="K78" s="20" t="s">
        <v>2157</v>
      </c>
      <c r="M78" s="9">
        <v>100</v>
      </c>
      <c r="P78" s="20" t="s">
        <v>7228</v>
      </c>
      <c r="R78" s="28">
        <v>42720</v>
      </c>
      <c r="U78" s="9">
        <v>40</v>
      </c>
    </row>
    <row r="79" spans="1:21">
      <c r="A79" s="9" t="s">
        <v>6266</v>
      </c>
      <c r="B79" s="20" t="s">
        <v>6352</v>
      </c>
      <c r="E79" s="9" t="s">
        <v>6353</v>
      </c>
      <c r="F79" s="18">
        <v>38.18</v>
      </c>
      <c r="H79" s="18">
        <v>33.200000000000003</v>
      </c>
      <c r="K79" s="20" t="s">
        <v>2157</v>
      </c>
      <c r="M79" s="9">
        <v>100</v>
      </c>
      <c r="P79" s="20" t="s">
        <v>7228</v>
      </c>
      <c r="R79" s="28">
        <v>42720</v>
      </c>
      <c r="U79" s="9">
        <v>40</v>
      </c>
    </row>
    <row r="80" spans="1:21">
      <c r="A80" s="9" t="s">
        <v>6266</v>
      </c>
      <c r="B80" s="20" t="s">
        <v>6354</v>
      </c>
      <c r="E80" s="9" t="s">
        <v>6355</v>
      </c>
      <c r="F80" s="18">
        <v>41.84</v>
      </c>
      <c r="H80" s="18">
        <v>36.380000000000003</v>
      </c>
      <c r="K80" s="20" t="s">
        <v>2157</v>
      </c>
      <c r="N80" s="18">
        <v>1950</v>
      </c>
      <c r="O80" s="18">
        <v>1800</v>
      </c>
      <c r="P80" s="20" t="s">
        <v>7228</v>
      </c>
      <c r="R80" s="28">
        <v>41373</v>
      </c>
      <c r="S80" s="9">
        <v>3</v>
      </c>
      <c r="U80" s="9">
        <v>40</v>
      </c>
    </row>
    <row r="81" spans="1:21">
      <c r="A81" s="9" t="s">
        <v>6266</v>
      </c>
      <c r="B81" s="20" t="s">
        <v>6356</v>
      </c>
      <c r="E81" s="9" t="s">
        <v>6357</v>
      </c>
      <c r="F81" s="18">
        <v>41.84</v>
      </c>
      <c r="H81" s="18">
        <v>36.380000000000003</v>
      </c>
      <c r="K81" s="20" t="s">
        <v>2157</v>
      </c>
      <c r="N81" s="18">
        <v>1950</v>
      </c>
      <c r="O81" s="18">
        <v>1800</v>
      </c>
      <c r="P81" s="20" t="s">
        <v>7228</v>
      </c>
      <c r="R81" s="28">
        <v>41373</v>
      </c>
      <c r="S81" s="9">
        <v>3</v>
      </c>
      <c r="U81" s="9">
        <v>40</v>
      </c>
    </row>
    <row r="82" spans="1:21">
      <c r="A82" s="9" t="s">
        <v>6266</v>
      </c>
      <c r="B82" s="20" t="s">
        <v>6358</v>
      </c>
      <c r="E82" s="9" t="s">
        <v>6359</v>
      </c>
      <c r="F82" s="18">
        <v>28.47</v>
      </c>
      <c r="H82" s="18">
        <v>24.76</v>
      </c>
      <c r="K82" s="20" t="s">
        <v>2157</v>
      </c>
      <c r="M82" s="9">
        <v>100</v>
      </c>
      <c r="P82" s="20" t="s">
        <v>7228</v>
      </c>
      <c r="R82" s="28">
        <v>43012</v>
      </c>
      <c r="U82" s="9">
        <v>34</v>
      </c>
    </row>
    <row r="83" spans="1:21">
      <c r="A83" s="9" t="s">
        <v>6266</v>
      </c>
      <c r="B83" s="20" t="s">
        <v>6360</v>
      </c>
      <c r="E83" s="9" t="s">
        <v>6361</v>
      </c>
      <c r="F83" s="18">
        <v>37.78</v>
      </c>
      <c r="H83" s="18">
        <v>32.85</v>
      </c>
      <c r="K83" s="20" t="s">
        <v>2157</v>
      </c>
      <c r="M83" s="9">
        <v>100</v>
      </c>
      <c r="P83" s="20" t="s">
        <v>7228</v>
      </c>
      <c r="R83" s="28">
        <v>44203</v>
      </c>
      <c r="U83" s="9">
        <v>34</v>
      </c>
    </row>
    <row r="84" spans="1:21">
      <c r="A84" s="9" t="s">
        <v>6266</v>
      </c>
      <c r="B84" s="20" t="s">
        <v>7325</v>
      </c>
      <c r="E84" s="9" t="s">
        <v>7327</v>
      </c>
      <c r="F84" s="18">
        <v>41.98</v>
      </c>
      <c r="H84" s="18">
        <v>36.5</v>
      </c>
      <c r="K84" s="20" t="s">
        <v>2157</v>
      </c>
      <c r="M84" s="9">
        <v>100</v>
      </c>
      <c r="P84" s="20" t="s">
        <v>7228</v>
      </c>
      <c r="R84" s="28">
        <v>43140</v>
      </c>
    </row>
    <row r="85" spans="1:21">
      <c r="A85" s="9" t="s">
        <v>6266</v>
      </c>
      <c r="B85" s="20" t="s">
        <v>7326</v>
      </c>
      <c r="E85" s="9" t="s">
        <v>7328</v>
      </c>
      <c r="F85" s="18">
        <v>41.98</v>
      </c>
      <c r="H85" s="18">
        <v>36.5</v>
      </c>
      <c r="K85" s="20" t="s">
        <v>2157</v>
      </c>
      <c r="M85" s="9">
        <v>100</v>
      </c>
      <c r="P85" s="20" t="s">
        <v>7228</v>
      </c>
      <c r="R85" s="28">
        <v>43140</v>
      </c>
    </row>
    <row r="86" spans="1:21">
      <c r="A86" s="9" t="s">
        <v>6266</v>
      </c>
      <c r="B86" s="20">
        <v>72502</v>
      </c>
      <c r="E86" s="9" t="s">
        <v>6362</v>
      </c>
      <c r="F86" s="18">
        <v>25.23</v>
      </c>
      <c r="H86" s="18">
        <v>21.94</v>
      </c>
      <c r="K86" s="20" t="s">
        <v>2157</v>
      </c>
      <c r="P86" s="20" t="s">
        <v>7228</v>
      </c>
      <c r="R86" s="28">
        <v>41373</v>
      </c>
      <c r="U86" s="9">
        <v>29.5</v>
      </c>
    </row>
    <row r="87" spans="1:21">
      <c r="A87" s="9" t="s">
        <v>6266</v>
      </c>
      <c r="B87" s="20" t="s">
        <v>6363</v>
      </c>
      <c r="E87" s="9" t="s">
        <v>6364</v>
      </c>
      <c r="F87" s="18">
        <v>28.47</v>
      </c>
      <c r="H87" s="18">
        <v>24.76</v>
      </c>
      <c r="K87" s="20" t="s">
        <v>2157</v>
      </c>
      <c r="P87" s="20" t="s">
        <v>7228</v>
      </c>
      <c r="R87" s="28">
        <v>43012</v>
      </c>
      <c r="U87" s="9">
        <v>36</v>
      </c>
    </row>
    <row r="88" spans="1:21">
      <c r="A88" s="9" t="s">
        <v>6266</v>
      </c>
      <c r="B88" s="20" t="s">
        <v>6365</v>
      </c>
      <c r="E88" s="9" t="s">
        <v>6366</v>
      </c>
      <c r="F88" s="18">
        <v>41.84</v>
      </c>
      <c r="H88" s="18">
        <v>36.380000000000003</v>
      </c>
      <c r="K88" s="20" t="s">
        <v>2157</v>
      </c>
      <c r="P88" s="20" t="s">
        <v>7228</v>
      </c>
      <c r="R88" s="28">
        <v>41373</v>
      </c>
    </row>
    <row r="89" spans="1:21">
      <c r="A89" s="9" t="s">
        <v>6266</v>
      </c>
      <c r="B89" s="20">
        <v>72511</v>
      </c>
      <c r="E89" s="9" t="s">
        <v>6367</v>
      </c>
      <c r="F89" s="18">
        <v>0.52</v>
      </c>
      <c r="H89" s="18">
        <v>0.45</v>
      </c>
      <c r="N89" s="18">
        <v>345</v>
      </c>
      <c r="O89" s="18">
        <v>215</v>
      </c>
      <c r="P89" s="20" t="s">
        <v>7228</v>
      </c>
      <c r="R89" s="28">
        <v>39260</v>
      </c>
      <c r="U89" s="9">
        <v>0.61</v>
      </c>
    </row>
    <row r="90" spans="1:21">
      <c r="A90" s="9" t="s">
        <v>6266</v>
      </c>
      <c r="B90" s="20">
        <v>72512</v>
      </c>
      <c r="E90" s="9" t="s">
        <v>6368</v>
      </c>
      <c r="F90" s="18">
        <v>0.4</v>
      </c>
      <c r="H90" s="18">
        <v>0.35</v>
      </c>
      <c r="N90" s="18">
        <v>345</v>
      </c>
      <c r="O90" s="18">
        <v>215</v>
      </c>
      <c r="P90" s="20" t="s">
        <v>7228</v>
      </c>
      <c r="R90" s="28">
        <v>39260</v>
      </c>
      <c r="U90" s="9">
        <v>0.48</v>
      </c>
    </row>
    <row r="91" spans="1:21">
      <c r="A91" s="9" t="s">
        <v>6266</v>
      </c>
      <c r="B91" s="20">
        <v>72513</v>
      </c>
      <c r="E91" s="9" t="s">
        <v>6369</v>
      </c>
      <c r="F91" s="18">
        <v>2.13</v>
      </c>
      <c r="H91" s="18">
        <v>1.85</v>
      </c>
      <c r="N91" s="18">
        <v>345</v>
      </c>
      <c r="O91" s="18">
        <v>215</v>
      </c>
      <c r="P91" s="20" t="s">
        <v>7228</v>
      </c>
      <c r="R91" s="28">
        <v>39260</v>
      </c>
      <c r="U91" s="9">
        <v>2.5</v>
      </c>
    </row>
    <row r="92" spans="1:21">
      <c r="A92" s="9" t="s">
        <v>6266</v>
      </c>
      <c r="B92" s="20">
        <v>72514</v>
      </c>
      <c r="E92" s="9" t="s">
        <v>6370</v>
      </c>
      <c r="F92" s="18">
        <v>0.69</v>
      </c>
      <c r="H92" s="18">
        <v>0.6</v>
      </c>
      <c r="N92" s="18">
        <v>345</v>
      </c>
      <c r="O92" s="18">
        <v>215</v>
      </c>
      <c r="P92" s="20" t="s">
        <v>7228</v>
      </c>
      <c r="R92" s="28">
        <v>39260</v>
      </c>
      <c r="U92" s="9">
        <v>0.81</v>
      </c>
    </row>
    <row r="93" spans="1:21">
      <c r="A93" s="9" t="s">
        <v>6266</v>
      </c>
      <c r="B93" s="20">
        <v>72515</v>
      </c>
      <c r="E93" s="9" t="s">
        <v>6371</v>
      </c>
      <c r="F93" s="18">
        <v>1.82</v>
      </c>
      <c r="H93" s="18">
        <v>1.58</v>
      </c>
      <c r="N93" s="18">
        <v>345</v>
      </c>
      <c r="O93" s="18">
        <v>215</v>
      </c>
      <c r="P93" s="20" t="s">
        <v>7228</v>
      </c>
      <c r="R93" s="28">
        <v>39260</v>
      </c>
      <c r="U93" s="9">
        <v>2.13</v>
      </c>
    </row>
    <row r="94" spans="1:21">
      <c r="A94" s="9" t="s">
        <v>6266</v>
      </c>
      <c r="B94" s="20">
        <v>72516</v>
      </c>
      <c r="E94" s="9" t="s">
        <v>6372</v>
      </c>
      <c r="F94" s="18">
        <v>0.9</v>
      </c>
      <c r="H94" s="18">
        <v>0.78</v>
      </c>
      <c r="N94" s="18">
        <v>345</v>
      </c>
      <c r="O94" s="18">
        <v>215</v>
      </c>
      <c r="P94" s="20" t="s">
        <v>7228</v>
      </c>
      <c r="R94" s="28">
        <v>39260</v>
      </c>
      <c r="U94" s="9">
        <v>1.05</v>
      </c>
    </row>
    <row r="95" spans="1:21">
      <c r="A95" s="9" t="s">
        <v>6266</v>
      </c>
      <c r="B95" s="20">
        <v>72517</v>
      </c>
      <c r="E95" s="9" t="s">
        <v>6373</v>
      </c>
      <c r="F95" s="18">
        <v>1.0900000000000001</v>
      </c>
      <c r="H95" s="18">
        <v>0.95</v>
      </c>
      <c r="N95" s="18">
        <v>345</v>
      </c>
      <c r="O95" s="18">
        <v>215</v>
      </c>
      <c r="P95" s="20" t="s">
        <v>7228</v>
      </c>
      <c r="R95" s="28">
        <v>39260</v>
      </c>
      <c r="U95" s="9">
        <v>1.28</v>
      </c>
    </row>
    <row r="96" spans="1:21">
      <c r="A96" s="9" t="s">
        <v>6266</v>
      </c>
      <c r="B96" s="20">
        <v>72520</v>
      </c>
      <c r="E96" s="9" t="s">
        <v>7604</v>
      </c>
      <c r="F96" s="18">
        <v>46.58</v>
      </c>
      <c r="H96" s="18">
        <v>40.5</v>
      </c>
      <c r="N96" s="18">
        <v>650</v>
      </c>
      <c r="O96" s="18">
        <v>550</v>
      </c>
      <c r="P96" s="20" t="s">
        <v>7228</v>
      </c>
    </row>
    <row r="97" spans="1:21">
      <c r="A97" s="9" t="s">
        <v>6266</v>
      </c>
      <c r="B97" s="20">
        <v>72521</v>
      </c>
      <c r="E97" s="9" t="s">
        <v>7605</v>
      </c>
      <c r="F97" s="18">
        <v>46.58</v>
      </c>
      <c r="H97" s="18">
        <v>40.5</v>
      </c>
      <c r="N97" s="18">
        <v>650</v>
      </c>
      <c r="O97" s="18">
        <v>550</v>
      </c>
      <c r="P97" s="20" t="s">
        <v>7228</v>
      </c>
    </row>
    <row r="98" spans="1:21">
      <c r="A98" s="9" t="s">
        <v>6266</v>
      </c>
      <c r="B98" s="20">
        <v>72601</v>
      </c>
      <c r="E98" s="9" t="s">
        <v>6374</v>
      </c>
      <c r="F98" s="18">
        <v>3.34</v>
      </c>
      <c r="H98" s="18">
        <v>2.9</v>
      </c>
      <c r="N98" s="18">
        <v>3000</v>
      </c>
      <c r="O98" s="18">
        <v>3000</v>
      </c>
      <c r="P98" s="20" t="s">
        <v>7228</v>
      </c>
      <c r="R98" s="28">
        <v>39484</v>
      </c>
      <c r="U98" s="9">
        <v>3.9</v>
      </c>
    </row>
    <row r="99" spans="1:21">
      <c r="A99" s="9" t="s">
        <v>6266</v>
      </c>
      <c r="B99" s="20">
        <v>72602</v>
      </c>
      <c r="E99" s="9" t="s">
        <v>6375</v>
      </c>
      <c r="F99" s="18">
        <v>3.34</v>
      </c>
      <c r="H99" s="18">
        <v>2.9</v>
      </c>
      <c r="N99" s="18">
        <v>3000</v>
      </c>
      <c r="O99" s="18">
        <v>3000</v>
      </c>
      <c r="P99" s="20" t="s">
        <v>7228</v>
      </c>
      <c r="R99" s="28">
        <v>39484</v>
      </c>
      <c r="U99" s="9">
        <v>3.9</v>
      </c>
    </row>
    <row r="100" spans="1:21">
      <c r="A100" s="9" t="s">
        <v>6266</v>
      </c>
      <c r="B100" s="20">
        <v>72610</v>
      </c>
      <c r="E100" s="9" t="s">
        <v>6376</v>
      </c>
      <c r="F100" s="18">
        <v>6.67</v>
      </c>
      <c r="H100" s="18">
        <v>5.8</v>
      </c>
      <c r="N100" s="18">
        <v>600</v>
      </c>
      <c r="O100" s="18">
        <v>600</v>
      </c>
      <c r="P100" s="20" t="s">
        <v>7228</v>
      </c>
      <c r="R100" s="28">
        <v>39484</v>
      </c>
      <c r="U100" s="9">
        <v>7.88</v>
      </c>
    </row>
    <row r="101" spans="1:21">
      <c r="A101" s="9" t="s">
        <v>6266</v>
      </c>
      <c r="B101" s="20" t="s">
        <v>6377</v>
      </c>
      <c r="E101" s="9" t="s">
        <v>6378</v>
      </c>
      <c r="F101" s="18">
        <v>11.09</v>
      </c>
      <c r="H101" s="18">
        <v>9.64</v>
      </c>
      <c r="L101" s="9">
        <v>0.99</v>
      </c>
      <c r="P101" s="20" t="s">
        <v>7228</v>
      </c>
      <c r="R101" s="28">
        <v>39524</v>
      </c>
      <c r="S101" s="9">
        <v>4</v>
      </c>
      <c r="U101" s="9">
        <v>12.51</v>
      </c>
    </row>
    <row r="102" spans="1:21">
      <c r="A102" s="9" t="s">
        <v>6266</v>
      </c>
      <c r="B102" s="20" t="s">
        <v>6379</v>
      </c>
      <c r="E102" s="9" t="s">
        <v>6380</v>
      </c>
      <c r="F102" s="18">
        <v>4.83</v>
      </c>
      <c r="H102" s="18">
        <v>4.2</v>
      </c>
      <c r="L102" s="9">
        <v>0.38500000000000001</v>
      </c>
      <c r="P102" s="20" t="s">
        <v>7228</v>
      </c>
      <c r="R102" s="28">
        <v>39524</v>
      </c>
      <c r="S102" s="9">
        <v>3</v>
      </c>
      <c r="U102" s="9">
        <v>5.79</v>
      </c>
    </row>
    <row r="103" spans="1:21">
      <c r="A103" s="9" t="s">
        <v>6266</v>
      </c>
      <c r="B103" s="20" t="s">
        <v>6381</v>
      </c>
      <c r="E103" s="9" t="s">
        <v>6382</v>
      </c>
      <c r="F103" s="18">
        <v>5.29</v>
      </c>
      <c r="H103" s="18">
        <v>4.5999999999999996</v>
      </c>
      <c r="L103" s="9">
        <v>0.39500000000000002</v>
      </c>
      <c r="P103" s="20" t="s">
        <v>7228</v>
      </c>
      <c r="R103" s="28">
        <v>39524</v>
      </c>
      <c r="S103" s="9">
        <v>4</v>
      </c>
      <c r="U103" s="9">
        <v>6.35</v>
      </c>
    </row>
    <row r="104" spans="1:21">
      <c r="A104" s="9" t="s">
        <v>6266</v>
      </c>
      <c r="B104" s="20" t="s">
        <v>6383</v>
      </c>
      <c r="E104" s="9" t="s">
        <v>6384</v>
      </c>
      <c r="F104" s="18">
        <v>14.03</v>
      </c>
      <c r="H104" s="18">
        <v>12.2</v>
      </c>
      <c r="L104" s="9">
        <v>0.99</v>
      </c>
      <c r="P104" s="20" t="s">
        <v>7228</v>
      </c>
      <c r="R104" s="28">
        <v>39524</v>
      </c>
      <c r="S104" s="9">
        <v>4</v>
      </c>
      <c r="U104" s="9">
        <v>16.5</v>
      </c>
    </row>
    <row r="105" spans="1:21">
      <c r="A105" s="9" t="s">
        <v>6266</v>
      </c>
      <c r="B105" s="20" t="s">
        <v>6385</v>
      </c>
      <c r="E105" s="9" t="s">
        <v>6386</v>
      </c>
      <c r="F105" s="18">
        <v>7.36</v>
      </c>
      <c r="H105" s="18">
        <v>6.4</v>
      </c>
      <c r="L105" s="9">
        <v>0.38500000000000001</v>
      </c>
      <c r="P105" s="20" t="s">
        <v>7228</v>
      </c>
      <c r="R105" s="28">
        <v>39524</v>
      </c>
      <c r="S105" s="9">
        <v>3</v>
      </c>
      <c r="U105" s="9">
        <v>8.65</v>
      </c>
    </row>
    <row r="106" spans="1:21">
      <c r="A106" s="9" t="s">
        <v>6266</v>
      </c>
      <c r="B106" s="20" t="s">
        <v>6387</v>
      </c>
      <c r="E106" s="9" t="s">
        <v>6388</v>
      </c>
      <c r="F106" s="18">
        <v>8.0500000000000007</v>
      </c>
      <c r="H106" s="18">
        <v>7</v>
      </c>
      <c r="L106" s="9">
        <v>0.39500000000000002</v>
      </c>
      <c r="P106" s="20" t="s">
        <v>7228</v>
      </c>
      <c r="R106" s="28">
        <v>39524</v>
      </c>
      <c r="S106" s="9">
        <v>4</v>
      </c>
      <c r="U106" s="9">
        <v>9.4499999999999993</v>
      </c>
    </row>
    <row r="107" spans="1:21">
      <c r="A107" s="9" t="s">
        <v>6266</v>
      </c>
      <c r="B107" s="20" t="s">
        <v>6389</v>
      </c>
      <c r="E107" s="9" t="s">
        <v>6390</v>
      </c>
      <c r="F107" s="18">
        <v>8.86</v>
      </c>
      <c r="H107" s="18">
        <v>7.7</v>
      </c>
      <c r="P107" s="20" t="s">
        <v>7228</v>
      </c>
      <c r="R107" s="28">
        <v>39538</v>
      </c>
      <c r="U107" s="9">
        <v>10.85</v>
      </c>
    </row>
    <row r="108" spans="1:21">
      <c r="A108" s="9" t="s">
        <v>6266</v>
      </c>
      <c r="B108" s="20">
        <v>72301</v>
      </c>
      <c r="E108" s="9" t="s">
        <v>6391</v>
      </c>
      <c r="F108" s="18">
        <v>0</v>
      </c>
      <c r="P108" s="20" t="s">
        <v>2146</v>
      </c>
      <c r="R108" s="28">
        <v>39568</v>
      </c>
      <c r="S108" s="9">
        <v>1</v>
      </c>
      <c r="U108" s="9">
        <v>30.19</v>
      </c>
    </row>
    <row r="109" spans="1:21">
      <c r="A109" s="9" t="s">
        <v>6266</v>
      </c>
      <c r="B109" s="20">
        <v>72505</v>
      </c>
      <c r="E109" s="9" t="s">
        <v>6392</v>
      </c>
      <c r="F109" s="18">
        <v>12.65</v>
      </c>
      <c r="H109" s="18">
        <v>11</v>
      </c>
      <c r="N109" s="18">
        <v>550</v>
      </c>
      <c r="O109" s="18">
        <v>400</v>
      </c>
      <c r="P109" s="20" t="s">
        <v>7228</v>
      </c>
      <c r="R109" s="28">
        <v>39639</v>
      </c>
      <c r="U109" s="9">
        <v>14.85</v>
      </c>
    </row>
    <row r="110" spans="1:21">
      <c r="A110" s="9" t="s">
        <v>6266</v>
      </c>
      <c r="B110" s="20">
        <v>72506</v>
      </c>
      <c r="E110" s="9" t="s">
        <v>6393</v>
      </c>
      <c r="F110" s="18">
        <v>37.950000000000003</v>
      </c>
      <c r="H110" s="18">
        <v>33</v>
      </c>
      <c r="N110" s="18">
        <v>550</v>
      </c>
      <c r="O110" s="18">
        <v>400</v>
      </c>
      <c r="P110" s="20" t="s">
        <v>7228</v>
      </c>
      <c r="R110" s="28">
        <v>39828</v>
      </c>
      <c r="U110" s="9">
        <v>44.55</v>
      </c>
    </row>
    <row r="111" spans="1:21">
      <c r="A111" s="9" t="s">
        <v>6266</v>
      </c>
      <c r="B111" s="20">
        <v>72302</v>
      </c>
      <c r="E111" s="9" t="s">
        <v>6394</v>
      </c>
      <c r="F111" s="18">
        <v>5.52</v>
      </c>
      <c r="H111" s="18">
        <v>4.8</v>
      </c>
      <c r="P111" s="20" t="s">
        <v>2146</v>
      </c>
      <c r="R111" s="28">
        <v>39934</v>
      </c>
      <c r="U111" s="9">
        <v>6.48</v>
      </c>
    </row>
    <row r="112" spans="1:21">
      <c r="A112" s="9" t="s">
        <v>6266</v>
      </c>
      <c r="B112" s="20">
        <v>72901</v>
      </c>
      <c r="E112" s="9" t="s">
        <v>6395</v>
      </c>
      <c r="F112" s="18">
        <v>0.37</v>
      </c>
      <c r="H112" s="18">
        <v>0.32</v>
      </c>
      <c r="P112" s="20" t="s">
        <v>7228</v>
      </c>
      <c r="R112" s="28">
        <v>40422</v>
      </c>
      <c r="U112" s="9">
        <v>0.44</v>
      </c>
    </row>
    <row r="113" spans="1:20">
      <c r="A113" s="9" t="s">
        <v>6266</v>
      </c>
      <c r="B113" s="20">
        <v>72015</v>
      </c>
      <c r="E113" s="9" t="s">
        <v>6396</v>
      </c>
      <c r="F113" s="18">
        <v>6.39</v>
      </c>
      <c r="H113" s="18">
        <v>5.56</v>
      </c>
      <c r="N113" s="18">
        <v>750</v>
      </c>
      <c r="O113" s="18">
        <v>470</v>
      </c>
      <c r="P113" s="20" t="s">
        <v>7228</v>
      </c>
      <c r="R113" s="28">
        <v>42443</v>
      </c>
    </row>
    <row r="114" spans="1:20">
      <c r="A114" s="9" t="s">
        <v>6266</v>
      </c>
      <c r="B114" s="20">
        <v>72016</v>
      </c>
      <c r="E114" s="9" t="s">
        <v>6397</v>
      </c>
      <c r="F114" s="18">
        <v>8.02</v>
      </c>
      <c r="H114" s="18">
        <v>6.97</v>
      </c>
      <c r="N114" s="18">
        <v>750</v>
      </c>
      <c r="O114" s="18">
        <v>416</v>
      </c>
      <c r="P114" s="20" t="s">
        <v>7228</v>
      </c>
      <c r="R114" s="28">
        <v>42443</v>
      </c>
    </row>
    <row r="115" spans="1:20">
      <c r="A115" s="9" t="s">
        <v>6266</v>
      </c>
      <c r="B115" s="20">
        <v>72102</v>
      </c>
      <c r="E115" s="9" t="s">
        <v>6398</v>
      </c>
      <c r="F115" s="18">
        <v>3.62</v>
      </c>
      <c r="H115" s="18">
        <v>3.15</v>
      </c>
      <c r="N115" s="18">
        <v>900</v>
      </c>
      <c r="O115" s="18">
        <v>800</v>
      </c>
      <c r="P115" s="20" t="s">
        <v>7228</v>
      </c>
      <c r="R115" s="28">
        <v>42542</v>
      </c>
    </row>
    <row r="116" spans="1:20">
      <c r="A116" s="9" t="s">
        <v>6266</v>
      </c>
      <c r="B116" s="20">
        <v>72701</v>
      </c>
      <c r="E116" s="9" t="s">
        <v>6399</v>
      </c>
      <c r="F116" s="18">
        <v>7.94</v>
      </c>
      <c r="H116" s="18">
        <v>6.9</v>
      </c>
      <c r="N116" s="18">
        <v>750</v>
      </c>
      <c r="O116" s="18">
        <v>550</v>
      </c>
      <c r="P116" s="20" t="s">
        <v>7228</v>
      </c>
      <c r="R116" s="28">
        <v>42581</v>
      </c>
      <c r="T116" s="9" t="s">
        <v>6400</v>
      </c>
    </row>
    <row r="117" spans="1:20">
      <c r="A117" s="9" t="s">
        <v>6266</v>
      </c>
      <c r="B117" s="20">
        <v>72702</v>
      </c>
      <c r="E117" s="9" t="s">
        <v>6401</v>
      </c>
      <c r="F117" s="18">
        <v>9.15</v>
      </c>
      <c r="H117" s="18">
        <v>7.96</v>
      </c>
      <c r="N117" s="18">
        <v>750</v>
      </c>
      <c r="O117" s="18">
        <v>550</v>
      </c>
      <c r="P117" s="20" t="s">
        <v>7228</v>
      </c>
      <c r="R117" s="28">
        <v>42581</v>
      </c>
      <c r="T117" s="9" t="s">
        <v>6400</v>
      </c>
    </row>
    <row r="118" spans="1:20">
      <c r="A118" s="9" t="s">
        <v>6266</v>
      </c>
      <c r="B118" s="20" t="s">
        <v>6402</v>
      </c>
      <c r="E118" s="9" t="s">
        <v>6403</v>
      </c>
      <c r="F118" s="18">
        <v>2.9</v>
      </c>
      <c r="H118" s="18">
        <v>2.52</v>
      </c>
      <c r="N118" s="18">
        <v>700</v>
      </c>
      <c r="O118" s="18">
        <v>500</v>
      </c>
      <c r="P118" s="20" t="s">
        <v>7228</v>
      </c>
      <c r="R118" s="28">
        <v>42581</v>
      </c>
      <c r="T118" s="9" t="s">
        <v>6400</v>
      </c>
    </row>
    <row r="119" spans="1:20">
      <c r="A119" s="9" t="s">
        <v>6266</v>
      </c>
      <c r="B119" s="20" t="s">
        <v>6402</v>
      </c>
      <c r="E119" s="9" t="s">
        <v>6403</v>
      </c>
      <c r="F119" s="18">
        <v>5.28</v>
      </c>
      <c r="G119" s="71"/>
      <c r="H119" s="71">
        <v>4.59</v>
      </c>
      <c r="N119" s="18">
        <v>700</v>
      </c>
      <c r="O119" s="18">
        <v>500</v>
      </c>
      <c r="P119" s="20" t="s">
        <v>7228</v>
      </c>
      <c r="R119" s="28">
        <v>44690</v>
      </c>
      <c r="T119" s="9" t="s">
        <v>6400</v>
      </c>
    </row>
    <row r="120" spans="1:20">
      <c r="A120" s="9" t="s">
        <v>6266</v>
      </c>
      <c r="B120" s="20" t="s">
        <v>6404</v>
      </c>
      <c r="E120" s="9" t="s">
        <v>6405</v>
      </c>
      <c r="F120" s="18">
        <v>3.94</v>
      </c>
      <c r="H120" s="18">
        <v>3.43</v>
      </c>
      <c r="N120" s="18">
        <v>700</v>
      </c>
      <c r="O120" s="18">
        <v>500</v>
      </c>
      <c r="P120" s="20" t="s">
        <v>7228</v>
      </c>
      <c r="R120" s="28">
        <v>42581</v>
      </c>
      <c r="T120" s="9" t="s">
        <v>6400</v>
      </c>
    </row>
    <row r="121" spans="1:20">
      <c r="A121" s="9" t="s">
        <v>6266</v>
      </c>
      <c r="B121" s="20" t="s">
        <v>6406</v>
      </c>
      <c r="E121" s="9" t="s">
        <v>7893</v>
      </c>
      <c r="F121" s="18">
        <v>6.08</v>
      </c>
      <c r="G121" s="71"/>
      <c r="H121" s="71">
        <v>5.29</v>
      </c>
      <c r="N121" s="18">
        <v>700</v>
      </c>
      <c r="O121" s="18">
        <v>500</v>
      </c>
      <c r="P121" s="20" t="s">
        <v>7228</v>
      </c>
      <c r="R121" s="28">
        <v>44690</v>
      </c>
      <c r="T121" s="9" t="s">
        <v>6400</v>
      </c>
    </row>
    <row r="122" spans="1:20">
      <c r="A122" s="9" t="s">
        <v>6266</v>
      </c>
      <c r="B122" s="20" t="s">
        <v>6406</v>
      </c>
      <c r="E122" s="9" t="s">
        <v>6407</v>
      </c>
      <c r="F122" s="18">
        <v>6.08</v>
      </c>
      <c r="G122" s="71"/>
      <c r="H122" s="71">
        <v>5.29</v>
      </c>
      <c r="N122" s="18">
        <v>700</v>
      </c>
      <c r="O122" s="18">
        <v>500</v>
      </c>
      <c r="P122" s="20" t="s">
        <v>7228</v>
      </c>
      <c r="R122" s="28">
        <v>44690</v>
      </c>
      <c r="T122" s="9" t="s">
        <v>6400</v>
      </c>
    </row>
    <row r="123" spans="1:20">
      <c r="A123" s="9" t="s">
        <v>6266</v>
      </c>
      <c r="B123" s="20" t="s">
        <v>6406</v>
      </c>
      <c r="E123" s="9" t="s">
        <v>6407</v>
      </c>
      <c r="F123" s="18">
        <v>3.71</v>
      </c>
      <c r="H123" s="18">
        <v>3.23</v>
      </c>
      <c r="N123" s="18">
        <v>700</v>
      </c>
      <c r="O123" s="18">
        <v>500</v>
      </c>
      <c r="P123" s="20" t="s">
        <v>7228</v>
      </c>
      <c r="R123" s="28">
        <v>42581</v>
      </c>
      <c r="T123" s="9" t="s">
        <v>6400</v>
      </c>
    </row>
    <row r="124" spans="1:20">
      <c r="A124" s="9" t="s">
        <v>6266</v>
      </c>
      <c r="B124" s="20">
        <v>72704</v>
      </c>
      <c r="E124" s="9" t="s">
        <v>6408</v>
      </c>
      <c r="F124" s="18">
        <v>5.55</v>
      </c>
      <c r="H124" s="18">
        <v>4.83</v>
      </c>
      <c r="N124" s="18">
        <v>750</v>
      </c>
      <c r="O124" s="18">
        <v>550</v>
      </c>
      <c r="P124" s="20" t="s">
        <v>7228</v>
      </c>
      <c r="R124" s="28">
        <v>42581</v>
      </c>
      <c r="T124" s="9" t="s">
        <v>6400</v>
      </c>
    </row>
    <row r="125" spans="1:20">
      <c r="A125" s="9" t="s">
        <v>6266</v>
      </c>
      <c r="B125" s="20">
        <v>72705</v>
      </c>
      <c r="E125" s="9" t="s">
        <v>6409</v>
      </c>
      <c r="F125" s="18">
        <v>4.8499999999999996</v>
      </c>
      <c r="H125" s="18">
        <v>4.22</v>
      </c>
      <c r="N125" s="18">
        <v>750</v>
      </c>
      <c r="O125" s="18">
        <v>550</v>
      </c>
      <c r="P125" s="20" t="s">
        <v>7228</v>
      </c>
      <c r="R125" s="28">
        <v>42581</v>
      </c>
      <c r="T125" s="9" t="s">
        <v>6400</v>
      </c>
    </row>
    <row r="126" spans="1:20">
      <c r="A126" s="9" t="s">
        <v>6266</v>
      </c>
      <c r="B126" s="20">
        <v>72706</v>
      </c>
      <c r="E126" s="9" t="s">
        <v>6410</v>
      </c>
      <c r="F126" s="18">
        <v>4.63</v>
      </c>
      <c r="H126" s="18">
        <v>4.03</v>
      </c>
      <c r="N126" s="18">
        <v>700</v>
      </c>
      <c r="O126" s="18">
        <v>500</v>
      </c>
      <c r="P126" s="20" t="s">
        <v>7228</v>
      </c>
      <c r="R126" s="28">
        <v>42581</v>
      </c>
      <c r="T126" s="9" t="s">
        <v>6400</v>
      </c>
    </row>
    <row r="127" spans="1:20">
      <c r="A127" s="9" t="s">
        <v>6266</v>
      </c>
      <c r="B127" s="20" t="s">
        <v>6411</v>
      </c>
      <c r="E127" s="9" t="s">
        <v>6412</v>
      </c>
      <c r="F127" s="18">
        <v>5.53</v>
      </c>
      <c r="H127" s="18">
        <v>4.8099999999999996</v>
      </c>
      <c r="N127" s="18">
        <v>750</v>
      </c>
      <c r="O127" s="18">
        <v>550</v>
      </c>
      <c r="P127" s="20" t="s">
        <v>7228</v>
      </c>
      <c r="R127" s="28">
        <v>42581</v>
      </c>
      <c r="T127" s="9" t="s">
        <v>6400</v>
      </c>
    </row>
    <row r="128" spans="1:20">
      <c r="A128" s="9" t="s">
        <v>6266</v>
      </c>
      <c r="B128" s="20" t="s">
        <v>7913</v>
      </c>
      <c r="E128" s="9" t="s">
        <v>7919</v>
      </c>
      <c r="F128" s="18">
        <v>8.0500000000000007</v>
      </c>
      <c r="G128" s="71"/>
      <c r="H128" s="71">
        <v>7</v>
      </c>
      <c r="N128" s="18">
        <v>800</v>
      </c>
      <c r="O128" s="18">
        <v>790</v>
      </c>
      <c r="P128" s="20" t="s">
        <v>7228</v>
      </c>
      <c r="R128" s="28">
        <v>44769</v>
      </c>
    </row>
    <row r="129" spans="1:20">
      <c r="A129" s="9" t="s">
        <v>6266</v>
      </c>
      <c r="B129" s="20" t="s">
        <v>7913</v>
      </c>
      <c r="E129" s="9" t="s">
        <v>7914</v>
      </c>
      <c r="F129" s="18">
        <v>8.0299999999999994</v>
      </c>
      <c r="H129" s="18">
        <v>6.98</v>
      </c>
      <c r="N129" s="18">
        <v>800</v>
      </c>
      <c r="O129" s="18">
        <v>790</v>
      </c>
      <c r="P129" s="20" t="s">
        <v>7228</v>
      </c>
      <c r="R129" s="28">
        <v>43769</v>
      </c>
    </row>
    <row r="130" spans="1:20">
      <c r="A130" s="9" t="s">
        <v>6266</v>
      </c>
      <c r="B130" s="20" t="s">
        <v>6413</v>
      </c>
      <c r="E130" s="9" t="s">
        <v>6414</v>
      </c>
      <c r="F130" s="18">
        <v>8.0299999999999994</v>
      </c>
      <c r="H130" s="18">
        <v>6.98</v>
      </c>
      <c r="N130" s="18">
        <v>800</v>
      </c>
      <c r="O130" s="18">
        <v>790</v>
      </c>
      <c r="P130" s="20" t="s">
        <v>7228</v>
      </c>
      <c r="R130" s="28">
        <v>43769</v>
      </c>
    </row>
    <row r="131" spans="1:20">
      <c r="A131" s="9" t="s">
        <v>6266</v>
      </c>
      <c r="B131" s="20">
        <v>72708</v>
      </c>
      <c r="E131" s="9" t="s">
        <v>6415</v>
      </c>
      <c r="F131" s="18">
        <v>3.24</v>
      </c>
      <c r="H131" s="18">
        <v>2.82</v>
      </c>
      <c r="N131" s="18">
        <v>700</v>
      </c>
      <c r="O131" s="18">
        <v>500</v>
      </c>
      <c r="P131" s="20" t="s">
        <v>7228</v>
      </c>
      <c r="R131" s="28">
        <v>42581</v>
      </c>
      <c r="T131" s="9" t="s">
        <v>6400</v>
      </c>
    </row>
    <row r="132" spans="1:20">
      <c r="A132" s="9" t="s">
        <v>6266</v>
      </c>
      <c r="B132" s="20">
        <v>72720</v>
      </c>
      <c r="E132" s="9" t="s">
        <v>6416</v>
      </c>
      <c r="F132" s="18">
        <v>44.05</v>
      </c>
      <c r="H132" s="18">
        <v>38.299999999999997</v>
      </c>
      <c r="N132" s="18">
        <v>1250</v>
      </c>
      <c r="O132" s="18">
        <v>1155</v>
      </c>
      <c r="P132" s="20" t="s">
        <v>7228</v>
      </c>
      <c r="R132" s="28">
        <v>42661</v>
      </c>
      <c r="T132" s="9" t="s">
        <v>6417</v>
      </c>
    </row>
    <row r="133" spans="1:20">
      <c r="A133" s="9" t="s">
        <v>6266</v>
      </c>
      <c r="B133" s="20">
        <v>72721</v>
      </c>
      <c r="E133" s="9" t="s">
        <v>6418</v>
      </c>
      <c r="F133" s="18">
        <v>11.82</v>
      </c>
      <c r="H133" s="18">
        <v>10.28</v>
      </c>
      <c r="N133" s="18">
        <v>600</v>
      </c>
      <c r="O133" s="18">
        <v>493</v>
      </c>
      <c r="P133" s="20" t="s">
        <v>7228</v>
      </c>
      <c r="R133" s="28">
        <v>42661</v>
      </c>
      <c r="T133" s="9" t="s">
        <v>6417</v>
      </c>
    </row>
    <row r="134" spans="1:20">
      <c r="A134" s="9" t="s">
        <v>6266</v>
      </c>
      <c r="B134" s="20">
        <v>72411</v>
      </c>
      <c r="E134" s="9" t="s">
        <v>7142</v>
      </c>
      <c r="F134" s="18">
        <v>17.25</v>
      </c>
      <c r="H134" s="18">
        <v>15</v>
      </c>
      <c r="K134" s="20" t="s">
        <v>2157</v>
      </c>
      <c r="L134" s="9">
        <v>2.2999999999999998</v>
      </c>
      <c r="N134" s="18">
        <v>1600</v>
      </c>
      <c r="O134" s="18">
        <v>1500</v>
      </c>
      <c r="P134" s="20" t="s">
        <v>7228</v>
      </c>
      <c r="R134" s="28">
        <v>42934</v>
      </c>
      <c r="T134" s="9" t="s">
        <v>7143</v>
      </c>
    </row>
    <row r="135" spans="1:20">
      <c r="A135" s="9" t="s">
        <v>6266</v>
      </c>
      <c r="B135" s="20">
        <v>729001</v>
      </c>
      <c r="C135" s="20">
        <v>729001</v>
      </c>
      <c r="E135" s="9" t="s">
        <v>7659</v>
      </c>
      <c r="F135" s="18">
        <v>21.8</v>
      </c>
      <c r="H135" s="71">
        <v>18.96</v>
      </c>
      <c r="N135" s="71">
        <v>1000</v>
      </c>
      <c r="O135" s="18">
        <v>400</v>
      </c>
      <c r="P135" s="20" t="s">
        <v>7228</v>
      </c>
      <c r="Q135" s="20" t="s">
        <v>7566</v>
      </c>
      <c r="R135" s="72">
        <v>44329</v>
      </c>
      <c r="T135" s="9" t="s">
        <v>116</v>
      </c>
    </row>
    <row r="136" spans="1:20">
      <c r="A136" s="9" t="s">
        <v>6266</v>
      </c>
      <c r="B136" s="20">
        <v>729002</v>
      </c>
      <c r="C136" s="9">
        <v>729002</v>
      </c>
      <c r="E136" s="9" t="s">
        <v>7716</v>
      </c>
      <c r="F136" s="18">
        <v>4.03</v>
      </c>
      <c r="H136" s="18">
        <v>3.5</v>
      </c>
      <c r="N136" s="18">
        <v>200</v>
      </c>
      <c r="O136" s="18">
        <v>175</v>
      </c>
      <c r="P136" s="20" t="s">
        <v>7751</v>
      </c>
      <c r="R136" s="28">
        <v>44072</v>
      </c>
    </row>
  </sheetData>
  <phoneticPr fontId="1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T48"/>
  <sheetViews>
    <sheetView topLeftCell="A39" workbookViewId="0">
      <selection activeCell="I55" sqref="I55"/>
    </sheetView>
  </sheetViews>
  <sheetFormatPr baseColWidth="10" defaultColWidth="8.6640625" defaultRowHeight="13"/>
  <cols>
    <col min="1" max="1" width="5.1640625" style="9" customWidth="1"/>
    <col min="2" max="2" width="11.1640625" style="9" customWidth="1"/>
    <col min="3" max="3" width="11.33203125" style="9" bestFit="1" customWidth="1"/>
    <col min="4" max="4" width="4.33203125" style="9" customWidth="1"/>
    <col min="5" max="5" width="29.6640625" style="9" customWidth="1"/>
    <col min="6" max="6" width="9" style="18" customWidth="1"/>
    <col min="7" max="7" width="8.6640625" style="18"/>
    <col min="8" max="8" width="9" style="18" customWidth="1"/>
    <col min="9" max="9" width="8.33203125" style="18" customWidth="1"/>
    <col min="10" max="10" width="10.6640625" style="19" customWidth="1"/>
    <col min="11" max="11" width="7.6640625" style="9" customWidth="1"/>
    <col min="12" max="12" width="8.6640625" style="9"/>
    <col min="13" max="13" width="7.1640625" style="9" customWidth="1"/>
    <col min="14" max="14" width="10.33203125" style="9" bestFit="1" customWidth="1"/>
    <col min="15" max="15" width="8.6640625" style="9"/>
    <col min="16" max="16" width="5.6640625" style="9" customWidth="1"/>
    <col min="17" max="17" width="5.33203125" style="9" customWidth="1"/>
    <col min="18" max="18" width="15.6640625" style="28" customWidth="1"/>
    <col min="19" max="19" width="6.1640625" style="9" customWidth="1"/>
    <col min="20" max="20" width="11.1640625" style="9" customWidth="1"/>
    <col min="21" max="16384" width="8.6640625" style="9"/>
  </cols>
  <sheetData>
    <row r="1" spans="1:20">
      <c r="A1" s="9" t="s">
        <v>0</v>
      </c>
      <c r="B1" s="9" t="s">
        <v>1</v>
      </c>
      <c r="C1" s="9" t="s">
        <v>2</v>
      </c>
      <c r="D1" s="9" t="s">
        <v>3</v>
      </c>
      <c r="F1" s="18" t="s">
        <v>4251</v>
      </c>
      <c r="L1" s="9" t="s">
        <v>3130</v>
      </c>
      <c r="M1" s="9" t="s">
        <v>7</v>
      </c>
      <c r="N1" s="9" t="s">
        <v>8</v>
      </c>
      <c r="O1" s="9" t="s">
        <v>8</v>
      </c>
      <c r="P1" s="9" t="s">
        <v>9</v>
      </c>
      <c r="Q1" s="9" t="s">
        <v>3131</v>
      </c>
      <c r="R1" s="28" t="s">
        <v>10</v>
      </c>
      <c r="S1" s="9" t="s">
        <v>7</v>
      </c>
    </row>
    <row r="2" spans="1:20" ht="14" thickBot="1">
      <c r="A2" s="9" t="s">
        <v>25</v>
      </c>
      <c r="B2" s="9" t="s">
        <v>26</v>
      </c>
      <c r="C2" s="9" t="s">
        <v>26</v>
      </c>
      <c r="D2" s="9" t="s">
        <v>27</v>
      </c>
      <c r="E2" s="9" t="s">
        <v>28</v>
      </c>
      <c r="F2" s="18" t="s">
        <v>29</v>
      </c>
      <c r="H2" s="18" t="s">
        <v>4252</v>
      </c>
      <c r="K2" s="9" t="s">
        <v>32</v>
      </c>
      <c r="L2" s="9" t="s">
        <v>6419</v>
      </c>
      <c r="M2" s="9" t="s">
        <v>34</v>
      </c>
      <c r="N2" s="9" t="s">
        <v>35</v>
      </c>
      <c r="O2" s="9" t="s">
        <v>30</v>
      </c>
      <c r="P2" s="9" t="s">
        <v>25</v>
      </c>
      <c r="Q2" s="9" t="s">
        <v>25</v>
      </c>
      <c r="R2" s="28" t="s">
        <v>37</v>
      </c>
      <c r="S2" s="9" t="s">
        <v>38</v>
      </c>
      <c r="T2" s="9" t="s">
        <v>39</v>
      </c>
    </row>
    <row r="3" spans="1:20">
      <c r="A3" s="9" t="s">
        <v>6420</v>
      </c>
      <c r="B3" s="9" t="s">
        <v>6421</v>
      </c>
      <c r="C3" s="9" t="s">
        <v>6422</v>
      </c>
      <c r="E3" s="9" t="s">
        <v>6423</v>
      </c>
      <c r="F3" s="18">
        <v>254.15</v>
      </c>
      <c r="H3" s="18">
        <v>221</v>
      </c>
      <c r="K3" s="9" t="s">
        <v>6424</v>
      </c>
      <c r="L3" s="9">
        <v>10.7</v>
      </c>
      <c r="N3" s="9">
        <v>4800</v>
      </c>
      <c r="O3" s="9">
        <v>4500</v>
      </c>
      <c r="P3" s="9" t="s">
        <v>58</v>
      </c>
      <c r="R3" s="28">
        <v>39708</v>
      </c>
      <c r="S3" s="9">
        <v>1</v>
      </c>
    </row>
    <row r="4" spans="1:20">
      <c r="A4" s="9" t="s">
        <v>6420</v>
      </c>
      <c r="B4" s="9" t="s">
        <v>6425</v>
      </c>
      <c r="C4" s="9" t="s">
        <v>6422</v>
      </c>
      <c r="E4" s="9" t="s">
        <v>6426</v>
      </c>
      <c r="F4" s="18">
        <v>81.650000000000006</v>
      </c>
      <c r="H4" s="18">
        <v>71</v>
      </c>
      <c r="K4" s="9" t="s">
        <v>6427</v>
      </c>
      <c r="L4" s="9">
        <v>10.6</v>
      </c>
      <c r="N4" s="9">
        <v>4800</v>
      </c>
      <c r="O4" s="9">
        <v>4500</v>
      </c>
      <c r="P4" s="9" t="s">
        <v>58</v>
      </c>
      <c r="R4" s="28">
        <v>39708</v>
      </c>
      <c r="S4" s="9">
        <v>1</v>
      </c>
    </row>
    <row r="5" spans="1:20">
      <c r="A5" s="9" t="s">
        <v>6420</v>
      </c>
      <c r="B5" s="9" t="s">
        <v>6428</v>
      </c>
      <c r="E5" s="9" t="s">
        <v>6429</v>
      </c>
      <c r="F5" s="18">
        <v>138.35</v>
      </c>
      <c r="H5" s="18">
        <v>120.3</v>
      </c>
      <c r="K5" s="9" t="s">
        <v>6430</v>
      </c>
      <c r="L5" s="9">
        <v>18</v>
      </c>
      <c r="N5" s="9">
        <v>1550</v>
      </c>
      <c r="O5" s="9">
        <v>1095</v>
      </c>
      <c r="P5" s="9" t="s">
        <v>58</v>
      </c>
      <c r="R5" s="28">
        <v>38204</v>
      </c>
    </row>
    <row r="6" spans="1:20">
      <c r="A6" s="9" t="s">
        <v>6420</v>
      </c>
      <c r="B6" s="9" t="s">
        <v>6428</v>
      </c>
      <c r="E6" s="9" t="s">
        <v>6431</v>
      </c>
      <c r="F6" s="18">
        <v>113.85</v>
      </c>
      <c r="H6" s="18">
        <v>99</v>
      </c>
      <c r="K6" s="9" t="s">
        <v>6430</v>
      </c>
      <c r="L6" s="9">
        <v>18</v>
      </c>
      <c r="N6" s="9">
        <v>1550</v>
      </c>
      <c r="O6" s="9">
        <v>1095</v>
      </c>
      <c r="P6" s="9" t="s">
        <v>58</v>
      </c>
      <c r="R6" s="28">
        <v>38204</v>
      </c>
    </row>
    <row r="7" spans="1:20">
      <c r="A7" s="9" t="s">
        <v>6420</v>
      </c>
      <c r="B7" s="9" t="s">
        <v>6428</v>
      </c>
      <c r="E7" s="9" t="s">
        <v>6429</v>
      </c>
      <c r="F7" s="18">
        <v>167.1</v>
      </c>
      <c r="H7" s="18">
        <v>145.30000000000001</v>
      </c>
      <c r="K7" s="9" t="s">
        <v>6432</v>
      </c>
      <c r="L7" s="9">
        <v>18</v>
      </c>
      <c r="N7" s="9">
        <v>1550</v>
      </c>
      <c r="O7" s="9">
        <v>1095</v>
      </c>
      <c r="P7" s="9" t="s">
        <v>58</v>
      </c>
      <c r="R7" s="28">
        <v>38204</v>
      </c>
    </row>
    <row r="8" spans="1:20">
      <c r="A8" s="9" t="s">
        <v>6420</v>
      </c>
      <c r="B8" s="9" t="s">
        <v>6428</v>
      </c>
      <c r="E8" s="9" t="s">
        <v>6431</v>
      </c>
      <c r="F8" s="18">
        <v>142.6</v>
      </c>
      <c r="H8" s="18">
        <v>124</v>
      </c>
      <c r="K8" s="9" t="s">
        <v>6432</v>
      </c>
      <c r="L8" s="9">
        <v>18</v>
      </c>
      <c r="N8" s="9">
        <v>1550</v>
      </c>
      <c r="O8" s="9">
        <v>1095</v>
      </c>
      <c r="P8" s="9" t="s">
        <v>58</v>
      </c>
      <c r="R8" s="28">
        <v>38204</v>
      </c>
    </row>
    <row r="9" spans="1:20">
      <c r="A9" s="9" t="s">
        <v>6420</v>
      </c>
      <c r="B9" s="9" t="s">
        <v>6428</v>
      </c>
      <c r="E9" s="9" t="s">
        <v>6429</v>
      </c>
      <c r="F9" s="18">
        <v>164.8</v>
      </c>
      <c r="H9" s="18">
        <v>143.30000000000001</v>
      </c>
      <c r="K9" s="9" t="s">
        <v>6433</v>
      </c>
      <c r="L9" s="9">
        <v>18</v>
      </c>
      <c r="N9" s="9">
        <v>1550</v>
      </c>
      <c r="O9" s="9">
        <v>1095</v>
      </c>
      <c r="P9" s="9" t="s">
        <v>58</v>
      </c>
      <c r="R9" s="28">
        <v>38204</v>
      </c>
    </row>
    <row r="10" spans="1:20">
      <c r="A10" s="9" t="s">
        <v>6420</v>
      </c>
      <c r="B10" s="9" t="s">
        <v>6428</v>
      </c>
      <c r="E10" s="9" t="s">
        <v>6431</v>
      </c>
      <c r="F10" s="18">
        <v>140.30000000000001</v>
      </c>
      <c r="H10" s="18">
        <v>122</v>
      </c>
      <c r="K10" s="9" t="s">
        <v>6433</v>
      </c>
      <c r="L10" s="9">
        <v>18</v>
      </c>
      <c r="N10" s="9">
        <v>1550</v>
      </c>
      <c r="O10" s="9">
        <v>1095</v>
      </c>
      <c r="P10" s="9" t="s">
        <v>58</v>
      </c>
      <c r="R10" s="28">
        <v>38204</v>
      </c>
    </row>
    <row r="11" spans="1:20">
      <c r="A11" s="9" t="s">
        <v>6420</v>
      </c>
      <c r="B11" s="9" t="s">
        <v>6434</v>
      </c>
      <c r="E11" s="9" t="s">
        <v>6435</v>
      </c>
      <c r="F11" s="18">
        <v>112.47</v>
      </c>
      <c r="H11" s="18">
        <v>97.8</v>
      </c>
      <c r="K11" s="9" t="s">
        <v>6430</v>
      </c>
      <c r="L11" s="9">
        <v>14</v>
      </c>
      <c r="N11" s="9">
        <v>1370</v>
      </c>
      <c r="O11" s="9">
        <v>975</v>
      </c>
      <c r="P11" s="9" t="s">
        <v>58</v>
      </c>
      <c r="R11" s="28">
        <v>38204</v>
      </c>
    </row>
    <row r="12" spans="1:20">
      <c r="A12" s="9" t="s">
        <v>6420</v>
      </c>
      <c r="B12" s="9" t="s">
        <v>6434</v>
      </c>
      <c r="E12" s="9" t="s">
        <v>6436</v>
      </c>
      <c r="F12" s="18">
        <v>87.98</v>
      </c>
      <c r="H12" s="18">
        <v>76.5</v>
      </c>
      <c r="K12" s="9" t="s">
        <v>6430</v>
      </c>
      <c r="L12" s="9">
        <v>14</v>
      </c>
      <c r="N12" s="9">
        <v>1370</v>
      </c>
      <c r="O12" s="9">
        <v>975</v>
      </c>
      <c r="P12" s="9" t="s">
        <v>58</v>
      </c>
      <c r="R12" s="28">
        <v>38204</v>
      </c>
    </row>
    <row r="13" spans="1:20">
      <c r="A13" s="9" t="s">
        <v>6420</v>
      </c>
      <c r="B13" s="9" t="s">
        <v>6434</v>
      </c>
      <c r="E13" s="9" t="s">
        <v>6435</v>
      </c>
      <c r="F13" s="18">
        <v>134.9</v>
      </c>
      <c r="H13" s="18">
        <v>117.3</v>
      </c>
      <c r="K13" s="9" t="s">
        <v>6432</v>
      </c>
      <c r="L13" s="9">
        <v>14</v>
      </c>
      <c r="N13" s="9">
        <v>1370</v>
      </c>
      <c r="O13" s="9">
        <v>975</v>
      </c>
      <c r="P13" s="9" t="s">
        <v>58</v>
      </c>
      <c r="R13" s="28">
        <v>38204</v>
      </c>
    </row>
    <row r="14" spans="1:20">
      <c r="A14" s="9" t="s">
        <v>6420</v>
      </c>
      <c r="B14" s="9" t="s">
        <v>6434</v>
      </c>
      <c r="E14" s="9" t="s">
        <v>6436</v>
      </c>
      <c r="F14" s="18">
        <v>110.4</v>
      </c>
      <c r="H14" s="18">
        <v>96</v>
      </c>
      <c r="K14" s="9" t="s">
        <v>6432</v>
      </c>
      <c r="L14" s="9">
        <v>14</v>
      </c>
      <c r="N14" s="9">
        <v>1370</v>
      </c>
      <c r="O14" s="9">
        <v>975</v>
      </c>
      <c r="P14" s="9" t="s">
        <v>58</v>
      </c>
      <c r="R14" s="28">
        <v>38204</v>
      </c>
    </row>
    <row r="15" spans="1:20">
      <c r="A15" s="9" t="s">
        <v>6420</v>
      </c>
      <c r="B15" s="9" t="s">
        <v>6434</v>
      </c>
      <c r="E15" s="9" t="s">
        <v>6435</v>
      </c>
      <c r="F15" s="18">
        <v>133.16999999999999</v>
      </c>
      <c r="H15" s="18">
        <v>115.8</v>
      </c>
      <c r="K15" s="9" t="s">
        <v>6433</v>
      </c>
      <c r="L15" s="9">
        <v>14</v>
      </c>
      <c r="N15" s="9">
        <v>1370</v>
      </c>
      <c r="O15" s="9">
        <v>975</v>
      </c>
      <c r="P15" s="9" t="s">
        <v>58</v>
      </c>
      <c r="R15" s="28">
        <v>38204</v>
      </c>
    </row>
    <row r="16" spans="1:20">
      <c r="A16" s="9" t="s">
        <v>6420</v>
      </c>
      <c r="B16" s="9" t="s">
        <v>6434</v>
      </c>
      <c r="E16" s="9" t="s">
        <v>6436</v>
      </c>
      <c r="F16" s="18">
        <v>108.68</v>
      </c>
      <c r="H16" s="18">
        <v>94.5</v>
      </c>
      <c r="K16" s="9" t="s">
        <v>6433</v>
      </c>
      <c r="L16" s="9">
        <v>14</v>
      </c>
      <c r="N16" s="9">
        <v>1370</v>
      </c>
      <c r="O16" s="9">
        <v>975</v>
      </c>
      <c r="P16" s="9" t="s">
        <v>58</v>
      </c>
      <c r="R16" s="28">
        <v>38204</v>
      </c>
    </row>
    <row r="17" spans="1:19">
      <c r="A17" s="9" t="s">
        <v>6420</v>
      </c>
      <c r="B17" s="9" t="s">
        <v>6437</v>
      </c>
      <c r="E17" s="9" t="s">
        <v>6426</v>
      </c>
      <c r="F17" s="18">
        <v>219.08</v>
      </c>
      <c r="H17" s="18">
        <v>190.5</v>
      </c>
      <c r="K17" s="9" t="s">
        <v>6430</v>
      </c>
      <c r="L17" s="9">
        <v>29</v>
      </c>
      <c r="N17" s="9">
        <v>2050</v>
      </c>
      <c r="O17" s="9">
        <v>1460</v>
      </c>
      <c r="P17" s="9" t="s">
        <v>58</v>
      </c>
      <c r="R17" s="28">
        <v>38204</v>
      </c>
    </row>
    <row r="18" spans="1:19">
      <c r="A18" s="9" t="s">
        <v>6420</v>
      </c>
      <c r="B18" s="9" t="s">
        <v>6437</v>
      </c>
      <c r="E18" s="9" t="s">
        <v>6438</v>
      </c>
      <c r="F18" s="18">
        <v>182.85</v>
      </c>
      <c r="H18" s="18">
        <v>159</v>
      </c>
      <c r="K18" s="9" t="s">
        <v>6430</v>
      </c>
      <c r="L18" s="9">
        <v>29</v>
      </c>
      <c r="N18" s="9">
        <v>2050</v>
      </c>
      <c r="O18" s="9">
        <v>1460</v>
      </c>
      <c r="P18" s="9" t="s">
        <v>58</v>
      </c>
      <c r="R18" s="28">
        <v>38204</v>
      </c>
    </row>
    <row r="19" spans="1:19">
      <c r="A19" s="9" t="s">
        <v>6420</v>
      </c>
      <c r="B19" s="9" t="s">
        <v>6437</v>
      </c>
      <c r="E19" s="9" t="s">
        <v>6426</v>
      </c>
      <c r="F19" s="18">
        <v>265.08</v>
      </c>
      <c r="H19" s="18">
        <v>230.5</v>
      </c>
      <c r="K19" s="9" t="s">
        <v>6432</v>
      </c>
      <c r="L19" s="9">
        <v>29</v>
      </c>
      <c r="N19" s="9">
        <v>2050</v>
      </c>
      <c r="O19" s="9">
        <v>1460</v>
      </c>
      <c r="P19" s="9" t="s">
        <v>58</v>
      </c>
      <c r="R19" s="28">
        <v>38204</v>
      </c>
    </row>
    <row r="20" spans="1:19">
      <c r="A20" s="9" t="s">
        <v>6420</v>
      </c>
      <c r="B20" s="9" t="s">
        <v>6437</v>
      </c>
      <c r="E20" s="9" t="s">
        <v>6438</v>
      </c>
      <c r="F20" s="18">
        <v>228.85</v>
      </c>
      <c r="H20" s="18">
        <v>199</v>
      </c>
      <c r="K20" s="9" t="s">
        <v>6432</v>
      </c>
      <c r="L20" s="9">
        <v>29</v>
      </c>
      <c r="N20" s="9">
        <v>2050</v>
      </c>
      <c r="O20" s="9">
        <v>1460</v>
      </c>
      <c r="P20" s="9" t="s">
        <v>58</v>
      </c>
      <c r="R20" s="28">
        <v>38204</v>
      </c>
    </row>
    <row r="21" spans="1:19">
      <c r="A21" s="9" t="s">
        <v>6420</v>
      </c>
      <c r="B21" s="9" t="s">
        <v>6437</v>
      </c>
      <c r="E21" s="9" t="s">
        <v>6426</v>
      </c>
      <c r="F21" s="18">
        <v>261.63</v>
      </c>
      <c r="H21" s="18">
        <v>227.5</v>
      </c>
      <c r="K21" s="9" t="s">
        <v>6433</v>
      </c>
      <c r="L21" s="9">
        <v>29</v>
      </c>
      <c r="N21" s="9">
        <v>2050</v>
      </c>
      <c r="O21" s="9">
        <v>1460</v>
      </c>
      <c r="P21" s="9" t="s">
        <v>58</v>
      </c>
      <c r="R21" s="28">
        <v>38204</v>
      </c>
    </row>
    <row r="22" spans="1:19">
      <c r="A22" s="9" t="s">
        <v>6420</v>
      </c>
      <c r="B22" s="9" t="s">
        <v>6437</v>
      </c>
      <c r="E22" s="9" t="s">
        <v>6438</v>
      </c>
      <c r="F22" s="18">
        <v>225.4</v>
      </c>
      <c r="H22" s="18">
        <v>196</v>
      </c>
      <c r="K22" s="9" t="s">
        <v>6433</v>
      </c>
      <c r="L22" s="9">
        <v>29</v>
      </c>
      <c r="N22" s="9">
        <v>2050</v>
      </c>
      <c r="O22" s="9">
        <v>1460</v>
      </c>
      <c r="P22" s="9" t="s">
        <v>58</v>
      </c>
      <c r="R22" s="28">
        <v>38204</v>
      </c>
    </row>
    <row r="23" spans="1:19">
      <c r="A23" s="9" t="s">
        <v>6420</v>
      </c>
      <c r="B23" s="9" t="s">
        <v>6439</v>
      </c>
      <c r="E23" s="9" t="s">
        <v>6440</v>
      </c>
      <c r="F23" s="18">
        <v>390.43</v>
      </c>
      <c r="H23" s="18">
        <v>339.5</v>
      </c>
      <c r="K23" s="9" t="s">
        <v>6430</v>
      </c>
      <c r="L23" s="9">
        <v>56.2</v>
      </c>
      <c r="N23" s="9">
        <v>2560</v>
      </c>
      <c r="O23" s="9">
        <v>1825</v>
      </c>
      <c r="P23" s="9" t="s">
        <v>58</v>
      </c>
      <c r="R23" s="28">
        <v>38204</v>
      </c>
    </row>
    <row r="24" spans="1:19">
      <c r="A24" s="9" t="s">
        <v>6420</v>
      </c>
      <c r="B24" s="9" t="s">
        <v>6439</v>
      </c>
      <c r="E24" s="9" t="s">
        <v>6441</v>
      </c>
      <c r="F24" s="18">
        <v>352.48</v>
      </c>
      <c r="H24" s="18">
        <v>306.5</v>
      </c>
      <c r="K24" s="9" t="s">
        <v>6430</v>
      </c>
      <c r="L24" s="9">
        <v>56.2</v>
      </c>
      <c r="N24" s="9">
        <v>2560</v>
      </c>
      <c r="O24" s="9">
        <v>1825</v>
      </c>
      <c r="P24" s="9" t="s">
        <v>58</v>
      </c>
      <c r="R24" s="28">
        <v>38204</v>
      </c>
    </row>
    <row r="25" spans="1:19">
      <c r="A25" s="9" t="s">
        <v>6420</v>
      </c>
      <c r="B25" s="9" t="s">
        <v>6439</v>
      </c>
      <c r="E25" s="9" t="s">
        <v>6440</v>
      </c>
      <c r="F25" s="18">
        <v>480.13</v>
      </c>
      <c r="H25" s="18">
        <v>417.5</v>
      </c>
      <c r="K25" s="9" t="s">
        <v>6432</v>
      </c>
      <c r="L25" s="9">
        <v>56.2</v>
      </c>
      <c r="N25" s="9">
        <v>2560</v>
      </c>
      <c r="O25" s="9">
        <v>1825</v>
      </c>
      <c r="P25" s="9" t="s">
        <v>58</v>
      </c>
      <c r="R25" s="28">
        <v>38204</v>
      </c>
    </row>
    <row r="26" spans="1:19">
      <c r="A26" s="9" t="s">
        <v>6420</v>
      </c>
      <c r="B26" s="9" t="s">
        <v>6439</v>
      </c>
      <c r="E26" s="9" t="s">
        <v>6441</v>
      </c>
      <c r="F26" s="18">
        <v>442.18</v>
      </c>
      <c r="H26" s="18">
        <v>384.5</v>
      </c>
      <c r="K26" s="9" t="s">
        <v>6432</v>
      </c>
      <c r="L26" s="9">
        <v>56.2</v>
      </c>
      <c r="N26" s="9">
        <v>2560</v>
      </c>
      <c r="O26" s="9">
        <v>1825</v>
      </c>
      <c r="P26" s="9" t="s">
        <v>58</v>
      </c>
      <c r="R26" s="28">
        <v>38204</v>
      </c>
    </row>
    <row r="27" spans="1:19">
      <c r="A27" s="9" t="s">
        <v>6420</v>
      </c>
      <c r="B27" s="9" t="s">
        <v>6439</v>
      </c>
      <c r="E27" s="9" t="s">
        <v>6440</v>
      </c>
      <c r="F27" s="18">
        <v>472.65</v>
      </c>
      <c r="H27" s="18">
        <v>411</v>
      </c>
      <c r="K27" s="9" t="s">
        <v>6433</v>
      </c>
      <c r="L27" s="9">
        <v>56.2</v>
      </c>
      <c r="N27" s="9">
        <v>2560</v>
      </c>
      <c r="O27" s="9">
        <v>1825</v>
      </c>
      <c r="P27" s="9" t="s">
        <v>58</v>
      </c>
      <c r="R27" s="28">
        <v>38204</v>
      </c>
    </row>
    <row r="28" spans="1:19">
      <c r="A28" s="9" t="s">
        <v>6420</v>
      </c>
      <c r="B28" s="9" t="s">
        <v>6439</v>
      </c>
      <c r="E28" s="9" t="s">
        <v>6441</v>
      </c>
      <c r="F28" s="18">
        <v>434.7</v>
      </c>
      <c r="H28" s="18">
        <v>378</v>
      </c>
      <c r="K28" s="9" t="s">
        <v>6433</v>
      </c>
      <c r="L28" s="9">
        <v>56.2</v>
      </c>
      <c r="N28" s="9">
        <v>2560</v>
      </c>
      <c r="O28" s="9">
        <v>1825</v>
      </c>
      <c r="P28" s="9" t="s">
        <v>58</v>
      </c>
      <c r="R28" s="28">
        <v>38204</v>
      </c>
    </row>
    <row r="29" spans="1:19">
      <c r="A29" s="9" t="s">
        <v>6420</v>
      </c>
      <c r="B29" s="9" t="s">
        <v>6442</v>
      </c>
      <c r="C29" s="9" t="s">
        <v>6442</v>
      </c>
      <c r="E29" s="9" t="s">
        <v>6443</v>
      </c>
      <c r="F29" s="18">
        <v>443.47</v>
      </c>
      <c r="H29" s="18">
        <v>385.63</v>
      </c>
      <c r="K29" s="9" t="s">
        <v>6430</v>
      </c>
      <c r="L29" s="9">
        <v>18.600000000000001</v>
      </c>
      <c r="M29" s="9" t="s">
        <v>6444</v>
      </c>
      <c r="N29" s="9">
        <v>2050</v>
      </c>
      <c r="O29" s="9">
        <v>1460</v>
      </c>
      <c r="P29" s="9" t="s">
        <v>58</v>
      </c>
      <c r="R29" s="28">
        <v>40612</v>
      </c>
      <c r="S29" s="9">
        <v>2</v>
      </c>
    </row>
    <row r="30" spans="1:19">
      <c r="A30" s="9" t="s">
        <v>6420</v>
      </c>
      <c r="B30" s="9" t="s">
        <v>6442</v>
      </c>
      <c r="E30" s="9" t="s">
        <v>6445</v>
      </c>
      <c r="F30" s="18">
        <v>227.7</v>
      </c>
      <c r="H30" s="18">
        <v>198</v>
      </c>
      <c r="K30" s="9" t="s">
        <v>6430</v>
      </c>
      <c r="L30" s="9">
        <v>36</v>
      </c>
      <c r="N30" s="9">
        <v>2050</v>
      </c>
      <c r="O30" s="9">
        <v>1460</v>
      </c>
      <c r="P30" s="9" t="s">
        <v>58</v>
      </c>
      <c r="R30" s="28">
        <v>38204</v>
      </c>
    </row>
    <row r="31" spans="1:19">
      <c r="A31" s="9" t="s">
        <v>6420</v>
      </c>
      <c r="B31" s="9" t="s">
        <v>6442</v>
      </c>
      <c r="E31" s="9" t="s">
        <v>6443</v>
      </c>
      <c r="F31" s="18">
        <v>322</v>
      </c>
      <c r="H31" s="18">
        <v>280</v>
      </c>
      <c r="K31" s="9" t="s">
        <v>6432</v>
      </c>
      <c r="L31" s="9">
        <v>36</v>
      </c>
      <c r="N31" s="9">
        <v>2050</v>
      </c>
      <c r="O31" s="9">
        <v>1460</v>
      </c>
      <c r="P31" s="9" t="s">
        <v>58</v>
      </c>
      <c r="R31" s="28">
        <v>38204</v>
      </c>
    </row>
    <row r="32" spans="1:19">
      <c r="A32" s="9" t="s">
        <v>6420</v>
      </c>
      <c r="B32" s="9" t="s">
        <v>6442</v>
      </c>
      <c r="E32" s="9" t="s">
        <v>6445</v>
      </c>
      <c r="F32" s="18">
        <v>285.77999999999997</v>
      </c>
      <c r="H32" s="18">
        <v>248.5</v>
      </c>
      <c r="K32" s="9" t="s">
        <v>6432</v>
      </c>
      <c r="L32" s="9">
        <v>36</v>
      </c>
      <c r="N32" s="9">
        <v>2050</v>
      </c>
      <c r="O32" s="9">
        <v>1460</v>
      </c>
      <c r="P32" s="9" t="s">
        <v>58</v>
      </c>
      <c r="R32" s="28">
        <v>38204</v>
      </c>
    </row>
    <row r="33" spans="1:19">
      <c r="A33" s="9" t="s">
        <v>6420</v>
      </c>
      <c r="B33" s="9" t="s">
        <v>6442</v>
      </c>
      <c r="E33" s="9" t="s">
        <v>6443</v>
      </c>
      <c r="F33" s="18">
        <v>317.39999999999998</v>
      </c>
      <c r="H33" s="18">
        <v>276</v>
      </c>
      <c r="K33" s="9" t="s">
        <v>6433</v>
      </c>
      <c r="L33" s="9">
        <v>36</v>
      </c>
      <c r="N33" s="9">
        <v>2050</v>
      </c>
      <c r="O33" s="9">
        <v>1460</v>
      </c>
      <c r="P33" s="9" t="s">
        <v>58</v>
      </c>
      <c r="R33" s="28">
        <v>38204</v>
      </c>
    </row>
    <row r="34" spans="1:19">
      <c r="A34" s="9" t="s">
        <v>6420</v>
      </c>
      <c r="B34" s="9" t="s">
        <v>6442</v>
      </c>
      <c r="E34" s="9" t="s">
        <v>6445</v>
      </c>
      <c r="F34" s="18">
        <v>281.18</v>
      </c>
      <c r="H34" s="18">
        <v>244.5</v>
      </c>
      <c r="K34" s="9" t="s">
        <v>6433</v>
      </c>
      <c r="L34" s="9">
        <v>36</v>
      </c>
      <c r="N34" s="9">
        <v>2050</v>
      </c>
      <c r="O34" s="9">
        <v>1460</v>
      </c>
      <c r="P34" s="9" t="s">
        <v>58</v>
      </c>
      <c r="R34" s="28">
        <v>38204</v>
      </c>
    </row>
    <row r="35" spans="1:19">
      <c r="A35" s="9" t="s">
        <v>6420</v>
      </c>
      <c r="B35" s="9" t="s">
        <v>6442</v>
      </c>
      <c r="E35" s="9" t="s">
        <v>6443</v>
      </c>
      <c r="F35" s="18">
        <v>143.75</v>
      </c>
      <c r="H35" s="18">
        <v>125</v>
      </c>
      <c r="K35" s="9" t="s">
        <v>704</v>
      </c>
      <c r="L35" s="9">
        <v>18.600000000000001</v>
      </c>
      <c r="M35" s="9" t="s">
        <v>6444</v>
      </c>
      <c r="P35" s="9" t="s">
        <v>58</v>
      </c>
      <c r="R35" s="28">
        <v>39090</v>
      </c>
    </row>
    <row r="36" spans="1:19">
      <c r="A36" s="9" t="s">
        <v>6420</v>
      </c>
      <c r="B36" s="9" t="s">
        <v>6442</v>
      </c>
      <c r="E36" s="9" t="s">
        <v>6443</v>
      </c>
      <c r="F36" s="18">
        <v>82.42</v>
      </c>
      <c r="H36" s="18">
        <v>71.67</v>
      </c>
      <c r="K36" s="9" t="s">
        <v>6427</v>
      </c>
      <c r="P36" s="9" t="s">
        <v>58</v>
      </c>
      <c r="R36" s="28">
        <v>39100</v>
      </c>
    </row>
    <row r="37" spans="1:19">
      <c r="A37" s="9" t="s">
        <v>6420</v>
      </c>
      <c r="B37" s="9" t="s">
        <v>6442</v>
      </c>
      <c r="E37" s="9" t="s">
        <v>6443</v>
      </c>
      <c r="F37" s="18">
        <v>91.62</v>
      </c>
      <c r="H37" s="18">
        <v>79.67</v>
      </c>
      <c r="K37" s="9" t="s">
        <v>6446</v>
      </c>
      <c r="P37" s="9" t="s">
        <v>58</v>
      </c>
      <c r="R37" s="28">
        <v>39100</v>
      </c>
    </row>
    <row r="38" spans="1:19">
      <c r="A38" s="9" t="s">
        <v>6420</v>
      </c>
      <c r="B38" s="9" t="s">
        <v>6447</v>
      </c>
      <c r="E38" s="9" t="s">
        <v>6443</v>
      </c>
      <c r="F38" s="18">
        <v>443.9</v>
      </c>
      <c r="H38" s="18">
        <v>386</v>
      </c>
      <c r="K38" s="9" t="s">
        <v>4190</v>
      </c>
      <c r="L38" s="9">
        <v>18.600000000000001</v>
      </c>
      <c r="M38" s="9" t="s">
        <v>3133</v>
      </c>
      <c r="P38" s="9" t="s">
        <v>58</v>
      </c>
      <c r="R38" s="28">
        <v>44174</v>
      </c>
      <c r="S38" s="9">
        <v>1</v>
      </c>
    </row>
    <row r="39" spans="1:19">
      <c r="A39" s="9" t="s">
        <v>6420</v>
      </c>
      <c r="E39" s="9" t="s">
        <v>6448</v>
      </c>
      <c r="F39" s="18">
        <v>187.68</v>
      </c>
      <c r="H39" s="18">
        <v>163.19999999999999</v>
      </c>
      <c r="K39" s="9" t="s">
        <v>704</v>
      </c>
      <c r="L39" s="9">
        <v>29</v>
      </c>
      <c r="N39" s="9">
        <v>2050</v>
      </c>
      <c r="O39" s="9">
        <v>1460</v>
      </c>
      <c r="P39" s="9" t="s">
        <v>58</v>
      </c>
      <c r="R39" s="28">
        <v>38418</v>
      </c>
    </row>
    <row r="40" spans="1:19">
      <c r="A40" s="9" t="s">
        <v>6420</v>
      </c>
      <c r="E40" s="9" t="s">
        <v>6449</v>
      </c>
      <c r="F40" s="18">
        <v>173.88</v>
      </c>
      <c r="H40" s="18">
        <v>151.19999999999999</v>
      </c>
      <c r="K40" s="9" t="s">
        <v>704</v>
      </c>
      <c r="L40" s="9">
        <v>29</v>
      </c>
      <c r="N40" s="9">
        <v>2050</v>
      </c>
      <c r="O40" s="9">
        <v>1460</v>
      </c>
      <c r="P40" s="9" t="s">
        <v>58</v>
      </c>
      <c r="R40" s="28">
        <v>38418</v>
      </c>
    </row>
    <row r="41" spans="1:19">
      <c r="A41" s="9" t="s">
        <v>6420</v>
      </c>
      <c r="E41" s="9" t="s">
        <v>6448</v>
      </c>
      <c r="F41" s="18">
        <v>289.23</v>
      </c>
      <c r="H41" s="18">
        <v>251.5</v>
      </c>
      <c r="K41" s="9" t="s">
        <v>6450</v>
      </c>
      <c r="L41" s="9">
        <v>29</v>
      </c>
      <c r="N41" s="9">
        <v>2050</v>
      </c>
      <c r="O41" s="9">
        <v>1460</v>
      </c>
      <c r="P41" s="9" t="s">
        <v>58</v>
      </c>
      <c r="R41" s="28">
        <v>38418</v>
      </c>
    </row>
    <row r="42" spans="1:19">
      <c r="A42" s="9" t="s">
        <v>6420</v>
      </c>
      <c r="E42" s="9" t="s">
        <v>6449</v>
      </c>
      <c r="F42" s="18">
        <v>275.43</v>
      </c>
      <c r="H42" s="18">
        <v>239.5</v>
      </c>
      <c r="K42" s="9" t="s">
        <v>6450</v>
      </c>
      <c r="L42" s="9">
        <v>29</v>
      </c>
      <c r="N42" s="9">
        <v>2050</v>
      </c>
      <c r="O42" s="9">
        <v>1460</v>
      </c>
      <c r="P42" s="9" t="s">
        <v>58</v>
      </c>
      <c r="R42" s="28">
        <v>38418</v>
      </c>
    </row>
    <row r="43" spans="1:19">
      <c r="A43" s="9" t="s">
        <v>6420</v>
      </c>
      <c r="E43" s="9" t="s">
        <v>6443</v>
      </c>
      <c r="F43" s="18">
        <v>359.95</v>
      </c>
      <c r="H43" s="18">
        <v>313</v>
      </c>
      <c r="K43" s="9" t="s">
        <v>6450</v>
      </c>
      <c r="L43" s="9">
        <v>36</v>
      </c>
      <c r="N43" s="9">
        <v>2050</v>
      </c>
      <c r="O43" s="9">
        <v>1460</v>
      </c>
      <c r="P43" s="9" t="s">
        <v>58</v>
      </c>
      <c r="R43" s="28">
        <v>38418</v>
      </c>
    </row>
    <row r="44" spans="1:19">
      <c r="A44" s="9" t="s">
        <v>6420</v>
      </c>
      <c r="E44" s="9" t="s">
        <v>6445</v>
      </c>
      <c r="F44" s="18">
        <v>332.35</v>
      </c>
      <c r="H44" s="18">
        <v>289</v>
      </c>
      <c r="K44" s="9" t="s">
        <v>6450</v>
      </c>
      <c r="L44" s="9">
        <v>36</v>
      </c>
      <c r="N44" s="9">
        <v>2050</v>
      </c>
      <c r="O44" s="9">
        <v>1460</v>
      </c>
      <c r="P44" s="9" t="s">
        <v>58</v>
      </c>
      <c r="R44" s="28">
        <v>38418</v>
      </c>
    </row>
    <row r="45" spans="1:19">
      <c r="A45" s="9" t="s">
        <v>6420</v>
      </c>
      <c r="B45" s="9" t="s">
        <v>6451</v>
      </c>
      <c r="C45" s="9" t="s">
        <v>6451</v>
      </c>
      <c r="D45" s="9" t="s">
        <v>110</v>
      </c>
      <c r="E45" s="9" t="s">
        <v>6452</v>
      </c>
      <c r="F45" s="18">
        <v>56.81</v>
      </c>
      <c r="H45" s="18">
        <v>49.4</v>
      </c>
      <c r="K45" s="9" t="s">
        <v>704</v>
      </c>
      <c r="M45" s="9" t="s">
        <v>6453</v>
      </c>
      <c r="P45" s="9" t="s">
        <v>58</v>
      </c>
      <c r="S45" s="9">
        <v>1</v>
      </c>
    </row>
    <row r="46" spans="1:19">
      <c r="A46" s="9" t="s">
        <v>6420</v>
      </c>
      <c r="E46" s="9" t="s">
        <v>6452</v>
      </c>
      <c r="F46" s="18">
        <v>55.66</v>
      </c>
      <c r="H46" s="18">
        <v>48.4</v>
      </c>
      <c r="K46" s="9" t="s">
        <v>704</v>
      </c>
      <c r="M46" s="9" t="s">
        <v>6454</v>
      </c>
      <c r="P46" s="9" t="s">
        <v>58</v>
      </c>
    </row>
    <row r="47" spans="1:19">
      <c r="A47" s="9" t="s">
        <v>6420</v>
      </c>
      <c r="B47" s="9" t="s">
        <v>6455</v>
      </c>
      <c r="C47" s="9" t="s">
        <v>6455</v>
      </c>
      <c r="E47" s="9" t="s">
        <v>6456</v>
      </c>
      <c r="F47" s="18">
        <v>310.8</v>
      </c>
      <c r="H47" s="18">
        <v>270.26</v>
      </c>
      <c r="K47" s="9" t="s">
        <v>704</v>
      </c>
      <c r="L47" s="9">
        <v>15.46</v>
      </c>
      <c r="N47" s="9">
        <v>2000</v>
      </c>
      <c r="P47" s="9" t="s">
        <v>7566</v>
      </c>
      <c r="R47" s="28">
        <v>43515</v>
      </c>
    </row>
    <row r="48" spans="1:19">
      <c r="A48" s="9" t="s">
        <v>6420</v>
      </c>
      <c r="E48" s="9" t="s">
        <v>6456</v>
      </c>
      <c r="F48" s="18">
        <v>651.48</v>
      </c>
      <c r="H48" s="18">
        <v>566.5</v>
      </c>
      <c r="K48" s="9" t="s">
        <v>4190</v>
      </c>
      <c r="L48" s="9">
        <v>15.46</v>
      </c>
      <c r="P48" s="9" t="s">
        <v>7566</v>
      </c>
      <c r="R48" s="28">
        <v>43515</v>
      </c>
    </row>
  </sheetData>
  <phoneticPr fontId="11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J1:R1"/>
  <sheetViews>
    <sheetView workbookViewId="0">
      <selection sqref="A1:XFD1048576"/>
    </sheetView>
  </sheetViews>
  <sheetFormatPr baseColWidth="10" defaultColWidth="8.6640625" defaultRowHeight="13"/>
  <cols>
    <col min="1" max="1" width="6.33203125" bestFit="1" customWidth="1"/>
    <col min="2" max="2" width="11.1640625" customWidth="1"/>
    <col min="3" max="3" width="7" customWidth="1"/>
    <col min="4" max="4" width="4.33203125" customWidth="1"/>
    <col min="5" max="5" width="29.6640625" customWidth="1"/>
    <col min="6" max="6" width="9" customWidth="1"/>
    <col min="7" max="7" width="9.1640625" customWidth="1"/>
    <col min="8" max="8" width="9" customWidth="1"/>
    <col min="9" max="9" width="8.33203125" customWidth="1"/>
    <col min="10" max="10" width="12" style="53" bestFit="1" customWidth="1"/>
    <col min="11" max="11" width="7.6640625" customWidth="1"/>
    <col min="13" max="13" width="8.1640625" bestFit="1" customWidth="1"/>
    <col min="14" max="14" width="8.33203125" customWidth="1"/>
    <col min="16" max="16" width="8.33203125" bestFit="1" customWidth="1"/>
    <col min="17" max="17" width="5.33203125" customWidth="1"/>
    <col min="18" max="18" width="9.1640625" style="42" bestFit="1" customWidth="1"/>
    <col min="19" max="19" width="6.1640625" customWidth="1"/>
    <col min="20" max="20" width="11.1640625" customWidth="1"/>
  </cols>
  <sheetData/>
  <phoneticPr fontId="11" type="noConversion"/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Y38"/>
  <sheetViews>
    <sheetView topLeftCell="A12" workbookViewId="0">
      <selection activeCell="A39" sqref="A39:A44"/>
    </sheetView>
  </sheetViews>
  <sheetFormatPr baseColWidth="10" defaultColWidth="8.83203125" defaultRowHeight="13"/>
  <cols>
    <col min="1" max="1" width="6.6640625" bestFit="1" customWidth="1"/>
    <col min="2" max="2" width="9.6640625" style="68" bestFit="1" customWidth="1"/>
    <col min="3" max="3" width="9.83203125" style="69" bestFit="1" customWidth="1"/>
    <col min="4" max="4" width="5.83203125" bestFit="1" customWidth="1"/>
    <col min="5" max="5" width="51.33203125" bestFit="1" customWidth="1"/>
    <col min="6" max="9" width="10.1640625" style="1" bestFit="1" customWidth="1"/>
    <col min="10" max="10" width="7.33203125" bestFit="1" customWidth="1"/>
    <col min="11" max="11" width="20.1640625" bestFit="1" customWidth="1"/>
    <col min="12" max="12" width="9.33203125" bestFit="1" customWidth="1"/>
    <col min="13" max="13" width="8.1640625" bestFit="1" customWidth="1"/>
    <col min="14" max="15" width="10.33203125" bestFit="1" customWidth="1"/>
    <col min="16" max="16" width="7.33203125" bestFit="1" customWidth="1"/>
    <col min="17" max="17" width="7.6640625" bestFit="1" customWidth="1"/>
    <col min="18" max="18" width="10.33203125" style="42" bestFit="1" customWidth="1"/>
    <col min="19" max="19" width="8.1640625" bestFit="1" customWidth="1"/>
    <col min="20" max="20" width="6.6640625" bestFit="1" customWidth="1"/>
  </cols>
  <sheetData>
    <row r="1" spans="1:25">
      <c r="A1" t="s">
        <v>0</v>
      </c>
      <c r="B1" s="68" t="s">
        <v>1</v>
      </c>
      <c r="C1" s="69" t="s">
        <v>2</v>
      </c>
      <c r="D1" t="s">
        <v>3</v>
      </c>
      <c r="L1" t="s">
        <v>3130</v>
      </c>
      <c r="M1" t="s">
        <v>7</v>
      </c>
      <c r="N1" t="s">
        <v>8</v>
      </c>
      <c r="O1" t="s">
        <v>8</v>
      </c>
      <c r="P1" t="s">
        <v>9</v>
      </c>
      <c r="Q1" t="s">
        <v>3131</v>
      </c>
      <c r="R1" s="42" t="s">
        <v>10</v>
      </c>
      <c r="S1" t="s">
        <v>7</v>
      </c>
      <c r="U1" t="s">
        <v>40</v>
      </c>
    </row>
    <row r="2" spans="1:25" ht="14" thickBot="1">
      <c r="A2" t="s">
        <v>25</v>
      </c>
      <c r="B2" s="68" t="s">
        <v>26</v>
      </c>
      <c r="C2" s="69" t="s">
        <v>26</v>
      </c>
      <c r="D2" t="s">
        <v>27</v>
      </c>
      <c r="E2" t="s">
        <v>28</v>
      </c>
      <c r="F2" s="1" t="s">
        <v>29</v>
      </c>
      <c r="H2" s="1" t="s">
        <v>4252</v>
      </c>
      <c r="K2" t="s">
        <v>32</v>
      </c>
      <c r="L2" t="s">
        <v>3133</v>
      </c>
      <c r="M2" t="s">
        <v>34</v>
      </c>
      <c r="N2" t="s">
        <v>35</v>
      </c>
      <c r="O2" t="s">
        <v>30</v>
      </c>
      <c r="P2" t="s">
        <v>25</v>
      </c>
      <c r="Q2" t="s">
        <v>25</v>
      </c>
      <c r="R2" s="42" t="s">
        <v>37</v>
      </c>
      <c r="S2" t="s">
        <v>38</v>
      </c>
      <c r="T2" t="s">
        <v>39</v>
      </c>
    </row>
    <row r="3" spans="1:25">
      <c r="A3" t="s">
        <v>6458</v>
      </c>
      <c r="B3" s="68">
        <v>1125140</v>
      </c>
      <c r="C3" s="69">
        <v>1125140</v>
      </c>
      <c r="E3" t="s">
        <v>6459</v>
      </c>
      <c r="F3" s="1">
        <v>108.1</v>
      </c>
      <c r="H3" s="1">
        <v>94</v>
      </c>
      <c r="K3" t="s">
        <v>6460</v>
      </c>
      <c r="L3">
        <v>23.5</v>
      </c>
      <c r="P3" t="s">
        <v>7751</v>
      </c>
      <c r="R3" s="42">
        <v>41411</v>
      </c>
      <c r="U3" t="s">
        <v>6461</v>
      </c>
    </row>
    <row r="4" spans="1:25">
      <c r="A4" t="s">
        <v>6458</v>
      </c>
      <c r="B4" s="68">
        <v>1125141</v>
      </c>
      <c r="C4" s="69">
        <v>1125141</v>
      </c>
      <c r="E4" t="s">
        <v>6462</v>
      </c>
      <c r="F4" s="1">
        <v>109.25</v>
      </c>
      <c r="H4" s="1">
        <v>95</v>
      </c>
      <c r="K4" t="s">
        <v>6460</v>
      </c>
      <c r="L4">
        <v>15.6</v>
      </c>
      <c r="N4">
        <v>750</v>
      </c>
      <c r="O4">
        <v>630</v>
      </c>
      <c r="P4" t="s">
        <v>7751</v>
      </c>
      <c r="R4" s="42">
        <v>42709</v>
      </c>
      <c r="T4" t="s">
        <v>6463</v>
      </c>
      <c r="U4" t="s">
        <v>6461</v>
      </c>
      <c r="V4" t="s">
        <v>6464</v>
      </c>
    </row>
    <row r="5" spans="1:25">
      <c r="A5" t="s">
        <v>6458</v>
      </c>
      <c r="B5" s="68" t="s">
        <v>7682</v>
      </c>
      <c r="C5" s="69" t="s">
        <v>7682</v>
      </c>
      <c r="E5" t="s">
        <v>6465</v>
      </c>
      <c r="F5" s="1">
        <v>5.89</v>
      </c>
      <c r="H5" s="1">
        <v>5.12</v>
      </c>
      <c r="K5" t="s">
        <v>2690</v>
      </c>
      <c r="N5">
        <v>600</v>
      </c>
      <c r="O5">
        <v>350</v>
      </c>
      <c r="P5" t="s">
        <v>7751</v>
      </c>
      <c r="Q5" t="s">
        <v>4576</v>
      </c>
      <c r="R5" s="42">
        <v>41843</v>
      </c>
      <c r="T5" t="s">
        <v>6466</v>
      </c>
      <c r="U5" t="s">
        <v>6461</v>
      </c>
      <c r="V5" t="s">
        <v>6467</v>
      </c>
    </row>
    <row r="6" spans="1:25">
      <c r="A6" t="s">
        <v>6458</v>
      </c>
      <c r="B6" s="68" t="s">
        <v>6468</v>
      </c>
      <c r="C6" s="69" t="s">
        <v>6468</v>
      </c>
      <c r="E6" t="s">
        <v>6469</v>
      </c>
      <c r="F6" s="1">
        <v>34.020000000000003</v>
      </c>
      <c r="H6" s="1">
        <v>29.58</v>
      </c>
      <c r="K6" t="s">
        <v>6460</v>
      </c>
      <c r="L6">
        <v>4</v>
      </c>
      <c r="N6">
        <v>600</v>
      </c>
      <c r="O6">
        <v>365</v>
      </c>
      <c r="P6" t="s">
        <v>7751</v>
      </c>
      <c r="R6" s="42">
        <v>42709</v>
      </c>
      <c r="T6" t="s">
        <v>6463</v>
      </c>
      <c r="U6" t="s">
        <v>6461</v>
      </c>
      <c r="V6" t="s">
        <v>6464</v>
      </c>
      <c r="W6" t="s">
        <v>6470</v>
      </c>
    </row>
    <row r="7" spans="1:25">
      <c r="A7" t="s">
        <v>6458</v>
      </c>
      <c r="B7" s="68" t="s">
        <v>6471</v>
      </c>
      <c r="C7" s="69" t="s">
        <v>6471</v>
      </c>
      <c r="E7" t="s">
        <v>6472</v>
      </c>
      <c r="F7" s="1">
        <v>104.83</v>
      </c>
      <c r="H7" s="1">
        <v>91.16</v>
      </c>
      <c r="K7" t="s">
        <v>6460</v>
      </c>
      <c r="N7">
        <v>750</v>
      </c>
      <c r="O7">
        <v>635</v>
      </c>
      <c r="P7" t="s">
        <v>7751</v>
      </c>
      <c r="R7" s="42">
        <v>41905</v>
      </c>
      <c r="U7" t="s">
        <v>6461</v>
      </c>
      <c r="V7" t="s">
        <v>6470</v>
      </c>
    </row>
    <row r="8" spans="1:25">
      <c r="A8" t="s">
        <v>6458</v>
      </c>
      <c r="B8" s="68" t="s">
        <v>6473</v>
      </c>
      <c r="C8" s="69" t="s">
        <v>6473</v>
      </c>
      <c r="E8" t="s">
        <v>6474</v>
      </c>
      <c r="F8" s="1">
        <v>82.27</v>
      </c>
      <c r="H8" s="1">
        <v>71.540000000000006</v>
      </c>
      <c r="K8" t="s">
        <v>6460</v>
      </c>
      <c r="N8">
        <v>700</v>
      </c>
      <c r="O8">
        <v>550</v>
      </c>
      <c r="P8" t="s">
        <v>7751</v>
      </c>
      <c r="R8" s="42">
        <v>41905</v>
      </c>
      <c r="U8" t="s">
        <v>6461</v>
      </c>
      <c r="V8" t="s">
        <v>6470</v>
      </c>
    </row>
    <row r="9" spans="1:25">
      <c r="A9" t="s">
        <v>6458</v>
      </c>
      <c r="B9" s="68" t="s">
        <v>6475</v>
      </c>
      <c r="C9" s="69" t="s">
        <v>6475</v>
      </c>
      <c r="E9" t="s">
        <v>6476</v>
      </c>
      <c r="F9" s="1">
        <v>46.29</v>
      </c>
      <c r="H9" s="1">
        <v>40.25</v>
      </c>
      <c r="K9" t="s">
        <v>6460</v>
      </c>
      <c r="N9">
        <v>600</v>
      </c>
      <c r="O9">
        <v>380</v>
      </c>
      <c r="P9" t="s">
        <v>7751</v>
      </c>
      <c r="R9" s="42">
        <v>41905</v>
      </c>
      <c r="U9" t="s">
        <v>6461</v>
      </c>
      <c r="V9" t="s">
        <v>6470</v>
      </c>
    </row>
    <row r="10" spans="1:25">
      <c r="A10" t="s">
        <v>6458</v>
      </c>
      <c r="B10" s="68" t="s">
        <v>4626</v>
      </c>
      <c r="C10" s="69" t="s">
        <v>4626</v>
      </c>
      <c r="E10" t="s">
        <v>6477</v>
      </c>
      <c r="F10" s="1">
        <v>701.18</v>
      </c>
      <c r="H10" s="1">
        <v>609.72</v>
      </c>
      <c r="K10" t="s">
        <v>6478</v>
      </c>
      <c r="L10">
        <v>113</v>
      </c>
      <c r="N10">
        <v>2750</v>
      </c>
      <c r="O10">
        <v>2500</v>
      </c>
      <c r="P10" t="s">
        <v>7751</v>
      </c>
      <c r="R10" s="42">
        <v>42709</v>
      </c>
      <c r="T10" t="s">
        <v>6463</v>
      </c>
      <c r="U10" t="s">
        <v>6461</v>
      </c>
      <c r="V10" t="s">
        <v>6464</v>
      </c>
      <c r="W10" t="s">
        <v>6470</v>
      </c>
    </row>
    <row r="11" spans="1:25">
      <c r="A11" t="s">
        <v>6458</v>
      </c>
      <c r="B11" s="68" t="s">
        <v>6479</v>
      </c>
      <c r="C11" s="69" t="s">
        <v>6479</v>
      </c>
      <c r="E11" t="s">
        <v>6480</v>
      </c>
      <c r="F11" s="1">
        <v>451.09</v>
      </c>
      <c r="H11" s="1">
        <v>392.25</v>
      </c>
      <c r="K11" t="s">
        <v>6460</v>
      </c>
      <c r="N11">
        <v>2650</v>
      </c>
      <c r="O11">
        <v>2400</v>
      </c>
      <c r="P11" t="s">
        <v>7751</v>
      </c>
      <c r="R11" s="42">
        <v>41925</v>
      </c>
      <c r="U11" t="s">
        <v>6461</v>
      </c>
      <c r="V11" t="s">
        <v>6481</v>
      </c>
    </row>
    <row r="12" spans="1:25">
      <c r="A12" t="s">
        <v>6458</v>
      </c>
      <c r="B12" s="68" t="s">
        <v>6482</v>
      </c>
      <c r="C12" s="69" t="s">
        <v>6482</v>
      </c>
      <c r="E12" t="s">
        <v>6483</v>
      </c>
      <c r="F12" s="1">
        <v>1316.75</v>
      </c>
      <c r="H12" s="58">
        <v>1145</v>
      </c>
      <c r="K12" t="s">
        <v>6484</v>
      </c>
      <c r="L12">
        <v>372</v>
      </c>
      <c r="N12">
        <v>2800</v>
      </c>
      <c r="O12">
        <v>2650</v>
      </c>
      <c r="P12" t="s">
        <v>7751</v>
      </c>
      <c r="R12" s="59">
        <v>43480</v>
      </c>
      <c r="T12" t="s">
        <v>6463</v>
      </c>
      <c r="U12" t="s">
        <v>6461</v>
      </c>
      <c r="W12" t="s">
        <v>6464</v>
      </c>
      <c r="X12" t="s">
        <v>6485</v>
      </c>
    </row>
    <row r="13" spans="1:25">
      <c r="A13" t="s">
        <v>6458</v>
      </c>
      <c r="B13" s="68" t="s">
        <v>6486</v>
      </c>
      <c r="C13" s="69" t="s">
        <v>6486</v>
      </c>
      <c r="E13" t="s">
        <v>6487</v>
      </c>
      <c r="F13" s="1">
        <v>1151.1500000000001</v>
      </c>
      <c r="H13" s="58">
        <v>1001</v>
      </c>
      <c r="K13" t="s">
        <v>6484</v>
      </c>
      <c r="L13">
        <v>364</v>
      </c>
      <c r="N13">
        <v>2800</v>
      </c>
      <c r="O13">
        <v>2700</v>
      </c>
      <c r="P13" t="s">
        <v>7751</v>
      </c>
      <c r="R13" s="59">
        <v>43480</v>
      </c>
      <c r="T13" t="s">
        <v>6463</v>
      </c>
      <c r="U13" t="s">
        <v>6461</v>
      </c>
      <c r="W13" t="s">
        <v>6464</v>
      </c>
      <c r="X13" t="s">
        <v>6485</v>
      </c>
    </row>
    <row r="14" spans="1:25">
      <c r="A14" t="s">
        <v>6458</v>
      </c>
      <c r="B14" s="68" t="s">
        <v>6488</v>
      </c>
      <c r="C14" s="69" t="s">
        <v>6488</v>
      </c>
      <c r="E14" t="s">
        <v>6489</v>
      </c>
      <c r="F14" s="1">
        <v>975.2</v>
      </c>
      <c r="H14" s="58">
        <v>848</v>
      </c>
      <c r="K14" t="s">
        <v>6484</v>
      </c>
      <c r="L14">
        <v>279</v>
      </c>
      <c r="N14">
        <v>2750</v>
      </c>
      <c r="O14">
        <v>2500</v>
      </c>
      <c r="P14" t="s">
        <v>7751</v>
      </c>
      <c r="R14" s="59">
        <v>43480</v>
      </c>
      <c r="T14" t="s">
        <v>6463</v>
      </c>
      <c r="U14" t="s">
        <v>6461</v>
      </c>
      <c r="W14" t="s">
        <v>6485</v>
      </c>
      <c r="X14" t="s">
        <v>6490</v>
      </c>
    </row>
    <row r="15" spans="1:25">
      <c r="A15" t="s">
        <v>6458</v>
      </c>
      <c r="B15" s="68" t="s">
        <v>6491</v>
      </c>
      <c r="C15" s="69" t="s">
        <v>6491</v>
      </c>
      <c r="E15" t="s">
        <v>6492</v>
      </c>
      <c r="F15" s="1">
        <v>1013.15</v>
      </c>
      <c r="H15" s="58">
        <v>881</v>
      </c>
      <c r="K15" t="s">
        <v>6484</v>
      </c>
      <c r="L15">
        <v>300</v>
      </c>
      <c r="N15">
        <v>2850</v>
      </c>
      <c r="O15">
        <v>2600</v>
      </c>
      <c r="P15" t="s">
        <v>7751</v>
      </c>
      <c r="R15" s="59">
        <v>43480</v>
      </c>
      <c r="T15" t="s">
        <v>6463</v>
      </c>
      <c r="U15" t="s">
        <v>6461</v>
      </c>
      <c r="W15" t="s">
        <v>6464</v>
      </c>
      <c r="X15" t="s">
        <v>6485</v>
      </c>
      <c r="Y15" t="s">
        <v>6490</v>
      </c>
    </row>
    <row r="16" spans="1:25">
      <c r="A16" t="s">
        <v>6458</v>
      </c>
      <c r="B16" s="68" t="s">
        <v>6493</v>
      </c>
      <c r="C16" s="69" t="s">
        <v>6493</v>
      </c>
      <c r="E16" t="s">
        <v>6494</v>
      </c>
      <c r="F16" s="1">
        <v>1343.2</v>
      </c>
      <c r="H16" s="58">
        <v>1168</v>
      </c>
      <c r="K16" t="s">
        <v>6484</v>
      </c>
      <c r="L16">
        <v>313</v>
      </c>
      <c r="N16">
        <v>2800</v>
      </c>
      <c r="O16">
        <v>2700</v>
      </c>
      <c r="P16" t="s">
        <v>7751</v>
      </c>
      <c r="R16" s="59">
        <v>43480</v>
      </c>
      <c r="T16" t="s">
        <v>6463</v>
      </c>
      <c r="U16" t="s">
        <v>6461</v>
      </c>
      <c r="W16" t="s">
        <v>6464</v>
      </c>
      <c r="X16" t="s">
        <v>6485</v>
      </c>
    </row>
    <row r="17" spans="1:24">
      <c r="A17" t="s">
        <v>6458</v>
      </c>
      <c r="B17" s="68" t="s">
        <v>6495</v>
      </c>
      <c r="C17" s="69" t="s">
        <v>6495</v>
      </c>
      <c r="E17" t="s">
        <v>6496</v>
      </c>
      <c r="F17" s="1">
        <v>1196</v>
      </c>
      <c r="H17" s="58">
        <v>1040</v>
      </c>
      <c r="K17" t="s">
        <v>6484</v>
      </c>
      <c r="L17">
        <v>282</v>
      </c>
      <c r="N17">
        <v>2800</v>
      </c>
      <c r="O17">
        <v>2600</v>
      </c>
      <c r="P17" t="s">
        <v>7751</v>
      </c>
      <c r="R17" s="59">
        <v>43480</v>
      </c>
      <c r="T17" t="s">
        <v>6463</v>
      </c>
      <c r="U17" t="s">
        <v>6461</v>
      </c>
      <c r="W17" t="s">
        <v>6464</v>
      </c>
      <c r="X17" t="s">
        <v>6485</v>
      </c>
    </row>
    <row r="18" spans="1:24">
      <c r="A18" t="s">
        <v>6458</v>
      </c>
      <c r="B18" s="68" t="s">
        <v>6497</v>
      </c>
      <c r="C18" s="69" t="s">
        <v>6497</v>
      </c>
      <c r="D18" t="s">
        <v>69</v>
      </c>
      <c r="E18" t="s">
        <v>6498</v>
      </c>
      <c r="F18" s="1">
        <v>10.119999999999999</v>
      </c>
      <c r="H18" s="1">
        <v>8.8000000000000007</v>
      </c>
      <c r="K18" t="s">
        <v>2690</v>
      </c>
      <c r="N18">
        <v>600</v>
      </c>
      <c r="O18">
        <v>350</v>
      </c>
      <c r="P18" t="s">
        <v>7751</v>
      </c>
      <c r="R18" s="42">
        <v>44495</v>
      </c>
      <c r="U18" t="s">
        <v>6461</v>
      </c>
      <c r="V18" t="s">
        <v>6499</v>
      </c>
    </row>
    <row r="19" spans="1:24">
      <c r="A19" t="s">
        <v>6458</v>
      </c>
      <c r="B19" s="68" t="s">
        <v>6500</v>
      </c>
      <c r="C19" s="69" t="s">
        <v>6500</v>
      </c>
      <c r="D19" t="s">
        <v>69</v>
      </c>
      <c r="E19" t="s">
        <v>6501</v>
      </c>
      <c r="F19" s="1">
        <v>10.35</v>
      </c>
      <c r="H19" s="1">
        <v>9</v>
      </c>
      <c r="K19" t="s">
        <v>2690</v>
      </c>
      <c r="N19">
        <v>600</v>
      </c>
      <c r="O19">
        <v>350</v>
      </c>
      <c r="P19" t="s">
        <v>7751</v>
      </c>
      <c r="R19" s="42">
        <v>44495</v>
      </c>
      <c r="U19" t="s">
        <v>6461</v>
      </c>
      <c r="V19" t="s">
        <v>6499</v>
      </c>
    </row>
    <row r="20" spans="1:24">
      <c r="A20" t="s">
        <v>6458</v>
      </c>
      <c r="B20" s="68" t="s">
        <v>6502</v>
      </c>
      <c r="C20" s="69" t="s">
        <v>6502</v>
      </c>
      <c r="E20" t="s">
        <v>6503</v>
      </c>
      <c r="F20" s="1">
        <v>458.76</v>
      </c>
      <c r="H20" s="1">
        <v>398.92</v>
      </c>
      <c r="K20" t="s">
        <v>6460</v>
      </c>
      <c r="N20">
        <v>2650</v>
      </c>
      <c r="O20">
        <v>2400</v>
      </c>
      <c r="P20" t="s">
        <v>7751</v>
      </c>
      <c r="R20" s="42">
        <v>41935</v>
      </c>
      <c r="U20" t="s">
        <v>6461</v>
      </c>
    </row>
    <row r="21" spans="1:24">
      <c r="A21" t="s">
        <v>6458</v>
      </c>
      <c r="B21" s="68" t="s">
        <v>6504</v>
      </c>
      <c r="C21" s="69" t="s">
        <v>6504</v>
      </c>
      <c r="E21" t="s">
        <v>6505</v>
      </c>
      <c r="F21" s="1">
        <v>18630</v>
      </c>
      <c r="H21" s="1">
        <v>16200</v>
      </c>
      <c r="K21" t="s">
        <v>6484</v>
      </c>
      <c r="L21">
        <v>4850</v>
      </c>
      <c r="N21">
        <v>9500</v>
      </c>
      <c r="O21">
        <v>9000</v>
      </c>
      <c r="P21" t="s">
        <v>7751</v>
      </c>
      <c r="R21" s="42">
        <v>42709</v>
      </c>
      <c r="T21" t="s">
        <v>6463</v>
      </c>
      <c r="U21" t="s">
        <v>6506</v>
      </c>
      <c r="V21" t="s">
        <v>6507</v>
      </c>
      <c r="W21" t="s">
        <v>6508</v>
      </c>
    </row>
    <row r="22" spans="1:24">
      <c r="A22" t="s">
        <v>6458</v>
      </c>
      <c r="B22" s="68" t="s">
        <v>6509</v>
      </c>
      <c r="C22" s="69" t="s">
        <v>6509</v>
      </c>
      <c r="E22" t="s">
        <v>6510</v>
      </c>
      <c r="F22" s="1">
        <v>13225</v>
      </c>
      <c r="H22" s="1">
        <v>11500</v>
      </c>
      <c r="K22" t="s">
        <v>6460</v>
      </c>
      <c r="L22">
        <v>3554</v>
      </c>
      <c r="N22">
        <v>8500</v>
      </c>
      <c r="O22">
        <v>7600</v>
      </c>
      <c r="P22" t="s">
        <v>7751</v>
      </c>
      <c r="R22" s="42">
        <v>42709</v>
      </c>
      <c r="T22" t="s">
        <v>6463</v>
      </c>
      <c r="U22" t="s">
        <v>6506</v>
      </c>
      <c r="V22" t="s">
        <v>6507</v>
      </c>
      <c r="W22" t="s">
        <v>6508</v>
      </c>
    </row>
    <row r="23" spans="1:24">
      <c r="A23" t="s">
        <v>6458</v>
      </c>
      <c r="B23" s="68" t="s">
        <v>6511</v>
      </c>
      <c r="C23" s="69" t="s">
        <v>6511</v>
      </c>
      <c r="E23" t="s">
        <v>6512</v>
      </c>
      <c r="F23" s="1">
        <v>7967.2</v>
      </c>
      <c r="H23" s="1">
        <v>6928</v>
      </c>
      <c r="K23" t="s">
        <v>6513</v>
      </c>
      <c r="L23">
        <v>2300</v>
      </c>
      <c r="N23">
        <v>6000</v>
      </c>
      <c r="O23">
        <v>5500</v>
      </c>
      <c r="P23" t="s">
        <v>7751</v>
      </c>
      <c r="R23" s="42">
        <v>42709</v>
      </c>
      <c r="T23" t="s">
        <v>6463</v>
      </c>
      <c r="U23" t="s">
        <v>6506</v>
      </c>
      <c r="V23" t="s">
        <v>6507</v>
      </c>
      <c r="W23" t="s">
        <v>6508</v>
      </c>
    </row>
    <row r="24" spans="1:24">
      <c r="A24" t="s">
        <v>6458</v>
      </c>
      <c r="B24" s="68" t="s">
        <v>6514</v>
      </c>
      <c r="C24" s="69">
        <v>1125242</v>
      </c>
      <c r="E24" t="s">
        <v>6515</v>
      </c>
      <c r="F24" s="1">
        <v>6509</v>
      </c>
      <c r="H24" s="1">
        <v>5660</v>
      </c>
      <c r="K24" t="s">
        <v>6484</v>
      </c>
      <c r="N24">
        <v>7500</v>
      </c>
      <c r="O24">
        <v>6500</v>
      </c>
      <c r="P24" t="s">
        <v>7751</v>
      </c>
      <c r="R24" s="42">
        <v>41981</v>
      </c>
      <c r="U24" t="s">
        <v>6506</v>
      </c>
      <c r="V24" t="s">
        <v>6516</v>
      </c>
    </row>
    <row r="25" spans="1:24">
      <c r="A25" t="s">
        <v>6458</v>
      </c>
      <c r="B25" s="68" t="s">
        <v>6517</v>
      </c>
      <c r="C25" s="69" t="s">
        <v>6517</v>
      </c>
      <c r="E25" t="s">
        <v>6518</v>
      </c>
      <c r="F25" s="1">
        <v>5957</v>
      </c>
      <c r="H25" s="1">
        <v>5180</v>
      </c>
      <c r="K25" t="s">
        <v>6484</v>
      </c>
      <c r="N25">
        <v>7500</v>
      </c>
      <c r="O25">
        <v>6400</v>
      </c>
      <c r="P25" t="s">
        <v>7751</v>
      </c>
      <c r="R25" s="42">
        <v>41981</v>
      </c>
      <c r="U25" t="s">
        <v>6506</v>
      </c>
      <c r="V25" t="s">
        <v>6519</v>
      </c>
    </row>
    <row r="26" spans="1:24">
      <c r="A26" t="s">
        <v>6458</v>
      </c>
      <c r="B26" s="68" t="s">
        <v>6520</v>
      </c>
      <c r="C26" s="69" t="s">
        <v>6520</v>
      </c>
      <c r="E26" t="s">
        <v>6521</v>
      </c>
      <c r="F26" s="1">
        <v>8452.5</v>
      </c>
      <c r="H26" s="1">
        <v>7350</v>
      </c>
      <c r="K26" t="s">
        <v>6484</v>
      </c>
      <c r="N26">
        <v>8500</v>
      </c>
      <c r="O26">
        <v>7200</v>
      </c>
      <c r="P26" t="s">
        <v>7751</v>
      </c>
      <c r="R26" s="42">
        <v>41981</v>
      </c>
      <c r="U26" t="s">
        <v>6506</v>
      </c>
      <c r="V26" t="s">
        <v>6516</v>
      </c>
    </row>
    <row r="27" spans="1:24">
      <c r="A27" t="s">
        <v>6458</v>
      </c>
      <c r="B27" s="68" t="s">
        <v>6522</v>
      </c>
      <c r="C27" s="69" t="s">
        <v>6522</v>
      </c>
      <c r="E27" t="s">
        <v>6523</v>
      </c>
      <c r="F27" s="1">
        <v>7762.5</v>
      </c>
      <c r="H27" s="1">
        <v>6750</v>
      </c>
      <c r="K27" t="s">
        <v>6484</v>
      </c>
      <c r="N27">
        <v>8500</v>
      </c>
      <c r="O27">
        <v>7000</v>
      </c>
      <c r="P27" t="s">
        <v>7751</v>
      </c>
      <c r="R27" s="42">
        <v>41981</v>
      </c>
      <c r="U27" t="s">
        <v>6506</v>
      </c>
      <c r="V27" t="s">
        <v>6519</v>
      </c>
    </row>
    <row r="28" spans="1:24">
      <c r="A28" t="s">
        <v>6458</v>
      </c>
      <c r="B28" s="68" t="s">
        <v>6524</v>
      </c>
      <c r="C28" s="69" t="s">
        <v>6524</v>
      </c>
      <c r="E28" t="s">
        <v>6525</v>
      </c>
      <c r="F28" s="1">
        <v>3013</v>
      </c>
      <c r="H28" s="1">
        <v>2620</v>
      </c>
      <c r="K28" t="s">
        <v>6460</v>
      </c>
      <c r="L28">
        <v>727</v>
      </c>
      <c r="N28">
        <v>2700</v>
      </c>
      <c r="O28">
        <v>2380</v>
      </c>
      <c r="P28" t="s">
        <v>7751</v>
      </c>
      <c r="R28" s="42">
        <v>42709</v>
      </c>
      <c r="T28" t="s">
        <v>6463</v>
      </c>
      <c r="U28" t="s">
        <v>6461</v>
      </c>
      <c r="V28" t="s">
        <v>6507</v>
      </c>
      <c r="W28" t="s">
        <v>6526</v>
      </c>
    </row>
    <row r="29" spans="1:24">
      <c r="A29" t="s">
        <v>6458</v>
      </c>
      <c r="B29" s="68" t="s">
        <v>6527</v>
      </c>
      <c r="C29" s="69" t="s">
        <v>6527</v>
      </c>
      <c r="D29" t="s">
        <v>69</v>
      </c>
      <c r="E29" t="s">
        <v>6528</v>
      </c>
      <c r="F29" s="1">
        <v>9.06</v>
      </c>
      <c r="H29" s="1">
        <v>7.88</v>
      </c>
      <c r="K29" t="s">
        <v>2690</v>
      </c>
      <c r="N29">
        <v>600</v>
      </c>
      <c r="O29">
        <v>350</v>
      </c>
      <c r="P29" t="s">
        <v>7751</v>
      </c>
      <c r="R29" s="42">
        <v>42263</v>
      </c>
      <c r="U29" t="s">
        <v>6506</v>
      </c>
      <c r="V29" t="s">
        <v>6529</v>
      </c>
    </row>
    <row r="30" spans="1:24">
      <c r="A30" t="s">
        <v>6458</v>
      </c>
      <c r="B30" s="68" t="s">
        <v>6530</v>
      </c>
      <c r="C30" s="69" t="s">
        <v>6530</v>
      </c>
      <c r="E30" t="s">
        <v>6531</v>
      </c>
      <c r="F30" s="1">
        <v>938.65</v>
      </c>
      <c r="H30" s="1">
        <v>816.22</v>
      </c>
      <c r="K30" t="s">
        <v>6484</v>
      </c>
      <c r="L30">
        <v>228</v>
      </c>
      <c r="N30">
        <v>1700</v>
      </c>
      <c r="O30">
        <v>1400</v>
      </c>
      <c r="P30" t="s">
        <v>7751</v>
      </c>
      <c r="R30" s="42">
        <v>42709</v>
      </c>
      <c r="T30" t="s">
        <v>6463</v>
      </c>
      <c r="U30" t="s">
        <v>6532</v>
      </c>
      <c r="V30" t="s">
        <v>6507</v>
      </c>
      <c r="W30" t="s">
        <v>6533</v>
      </c>
    </row>
    <row r="31" spans="1:24">
      <c r="A31" t="s">
        <v>6458</v>
      </c>
      <c r="B31" s="68" t="s">
        <v>6534</v>
      </c>
      <c r="C31" s="69" t="s">
        <v>6534</v>
      </c>
      <c r="E31" t="s">
        <v>6535</v>
      </c>
      <c r="F31" s="1">
        <v>711.68</v>
      </c>
      <c r="H31" s="1">
        <v>618.85</v>
      </c>
      <c r="K31" t="s">
        <v>6484</v>
      </c>
      <c r="L31">
        <v>332</v>
      </c>
      <c r="N31">
        <v>1800</v>
      </c>
      <c r="O31">
        <v>1500</v>
      </c>
      <c r="P31" t="s">
        <v>7751</v>
      </c>
      <c r="R31" s="42">
        <v>42709</v>
      </c>
      <c r="T31" t="s">
        <v>6463</v>
      </c>
      <c r="U31" t="s">
        <v>6532</v>
      </c>
      <c r="V31" t="s">
        <v>6507</v>
      </c>
      <c r="W31" t="s">
        <v>6533</v>
      </c>
    </row>
    <row r="32" spans="1:24">
      <c r="A32" t="s">
        <v>6458</v>
      </c>
      <c r="B32" s="68" t="s">
        <v>6536</v>
      </c>
      <c r="C32" s="69" t="s">
        <v>6536</v>
      </c>
      <c r="E32" t="s">
        <v>6537</v>
      </c>
      <c r="F32" s="1">
        <v>352.04</v>
      </c>
      <c r="H32" s="1">
        <v>306.12</v>
      </c>
      <c r="K32" t="s">
        <v>6484</v>
      </c>
      <c r="L32">
        <v>45</v>
      </c>
      <c r="N32">
        <v>1200</v>
      </c>
      <c r="O32">
        <v>1000</v>
      </c>
      <c r="P32" t="s">
        <v>7751</v>
      </c>
      <c r="R32" s="42">
        <v>42709</v>
      </c>
      <c r="T32" t="s">
        <v>6463</v>
      </c>
      <c r="U32" t="s">
        <v>6532</v>
      </c>
      <c r="V32" t="s">
        <v>6507</v>
      </c>
      <c r="W32" t="s">
        <v>6533</v>
      </c>
    </row>
    <row r="33" spans="1:23">
      <c r="A33" t="s">
        <v>6458</v>
      </c>
      <c r="B33" s="68" t="s">
        <v>6538</v>
      </c>
      <c r="C33" s="69" t="s">
        <v>6538</v>
      </c>
      <c r="E33" t="s">
        <v>6539</v>
      </c>
      <c r="F33" s="1">
        <v>1806.48</v>
      </c>
      <c r="H33" s="1">
        <v>1570.85</v>
      </c>
      <c r="K33" t="s">
        <v>6460</v>
      </c>
      <c r="L33">
        <v>512</v>
      </c>
      <c r="N33">
        <v>1000</v>
      </c>
      <c r="O33">
        <v>8000</v>
      </c>
      <c r="P33" t="s">
        <v>7751</v>
      </c>
      <c r="R33" s="42">
        <v>42709</v>
      </c>
      <c r="T33" t="s">
        <v>6463</v>
      </c>
      <c r="U33" t="s">
        <v>6532</v>
      </c>
      <c r="V33" t="s">
        <v>6507</v>
      </c>
      <c r="W33" t="s">
        <v>6540</v>
      </c>
    </row>
    <row r="34" spans="1:23">
      <c r="A34" t="s">
        <v>6458</v>
      </c>
      <c r="B34" s="68" t="s">
        <v>6541</v>
      </c>
      <c r="C34" s="69" t="s">
        <v>6541</v>
      </c>
      <c r="E34" t="s">
        <v>6542</v>
      </c>
      <c r="F34" s="1">
        <v>1662.05</v>
      </c>
      <c r="H34" s="1">
        <v>1445.26</v>
      </c>
      <c r="K34" t="s">
        <v>6460</v>
      </c>
      <c r="L34">
        <v>478</v>
      </c>
      <c r="N34">
        <v>950</v>
      </c>
      <c r="O34">
        <v>750</v>
      </c>
      <c r="P34" t="s">
        <v>7751</v>
      </c>
      <c r="R34" s="42">
        <v>42709</v>
      </c>
      <c r="T34" t="s">
        <v>6463</v>
      </c>
      <c r="U34" t="s">
        <v>6532</v>
      </c>
      <c r="V34" t="s">
        <v>6507</v>
      </c>
      <c r="W34" t="s">
        <v>6540</v>
      </c>
    </row>
    <row r="35" spans="1:23">
      <c r="A35" t="s">
        <v>6458</v>
      </c>
      <c r="B35" s="68">
        <v>1125296</v>
      </c>
      <c r="C35" s="69">
        <v>1125296</v>
      </c>
      <c r="E35" t="s">
        <v>6543</v>
      </c>
      <c r="F35" s="1">
        <v>595.70000000000005</v>
      </c>
      <c r="H35" s="1">
        <v>518</v>
      </c>
      <c r="K35" t="s">
        <v>6484</v>
      </c>
      <c r="L35">
        <v>164</v>
      </c>
      <c r="N35">
        <v>1600</v>
      </c>
      <c r="O35">
        <v>1320</v>
      </c>
      <c r="P35" t="s">
        <v>7751</v>
      </c>
      <c r="R35" s="42">
        <v>42709</v>
      </c>
      <c r="T35" t="s">
        <v>6463</v>
      </c>
      <c r="U35" t="s">
        <v>6461</v>
      </c>
      <c r="V35" t="s">
        <v>6507</v>
      </c>
    </row>
    <row r="36" spans="1:23">
      <c r="A36" t="s">
        <v>6458</v>
      </c>
      <c r="B36" s="68">
        <v>1524139</v>
      </c>
      <c r="C36" s="69">
        <v>1524139</v>
      </c>
      <c r="E36" t="s">
        <v>6544</v>
      </c>
      <c r="F36" s="1">
        <v>92.3</v>
      </c>
      <c r="H36" s="1">
        <v>80.260000000000005</v>
      </c>
      <c r="K36" t="s">
        <v>4886</v>
      </c>
      <c r="N36">
        <v>1100</v>
      </c>
      <c r="O36">
        <v>950</v>
      </c>
      <c r="P36" t="s">
        <v>7751</v>
      </c>
      <c r="R36" s="42">
        <v>42709</v>
      </c>
      <c r="T36" t="s">
        <v>6463</v>
      </c>
      <c r="U36" t="s">
        <v>6461</v>
      </c>
      <c r="V36" t="s">
        <v>6464</v>
      </c>
    </row>
    <row r="37" spans="1:23">
      <c r="A37" t="s">
        <v>6458</v>
      </c>
      <c r="B37" s="68" t="s">
        <v>6545</v>
      </c>
      <c r="C37" s="69">
        <v>3909535</v>
      </c>
      <c r="E37" t="s">
        <v>6546</v>
      </c>
      <c r="F37" s="1">
        <v>145.57</v>
      </c>
      <c r="H37" s="1">
        <v>126.58</v>
      </c>
      <c r="K37" t="s">
        <v>6547</v>
      </c>
      <c r="L37">
        <v>46.5</v>
      </c>
      <c r="N37">
        <v>1050</v>
      </c>
      <c r="O37">
        <v>850</v>
      </c>
      <c r="P37" t="s">
        <v>7751</v>
      </c>
      <c r="R37" s="42">
        <v>42751</v>
      </c>
      <c r="V37" t="s">
        <v>6548</v>
      </c>
    </row>
    <row r="38" spans="1:23">
      <c r="A38" t="s">
        <v>6458</v>
      </c>
      <c r="B38" s="68" t="s">
        <v>6549</v>
      </c>
      <c r="C38" s="69">
        <v>3909535</v>
      </c>
      <c r="E38" t="s">
        <v>6546</v>
      </c>
      <c r="F38" s="1">
        <v>405.66</v>
      </c>
      <c r="H38" s="1">
        <v>352.75</v>
      </c>
      <c r="K38" t="s">
        <v>4230</v>
      </c>
      <c r="L38">
        <v>46.6</v>
      </c>
      <c r="N38">
        <v>1050</v>
      </c>
      <c r="O38">
        <v>850</v>
      </c>
      <c r="P38" t="s">
        <v>7751</v>
      </c>
      <c r="R38" s="42">
        <v>42751</v>
      </c>
      <c r="V38" t="s">
        <v>6548</v>
      </c>
    </row>
  </sheetData>
  <phoneticPr fontId="11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B12"/>
  <sheetViews>
    <sheetView workbookViewId="0">
      <pane ySplit="2" topLeftCell="A3" activePane="bottomLeft" state="frozen"/>
      <selection pane="bottomLeft" activeCell="A19" sqref="A13:A19"/>
    </sheetView>
  </sheetViews>
  <sheetFormatPr baseColWidth="10" defaultColWidth="8.83203125" defaultRowHeight="13"/>
  <cols>
    <col min="1" max="1" width="6.33203125" bestFit="1" customWidth="1"/>
    <col min="2" max="2" width="12.5" bestFit="1" customWidth="1"/>
    <col min="3" max="3" width="11.6640625" bestFit="1" customWidth="1"/>
    <col min="4" max="4" width="4.33203125" customWidth="1"/>
    <col min="5" max="5" width="29.6640625" customWidth="1"/>
    <col min="6" max="8" width="9" style="1" customWidth="1"/>
    <col min="9" max="9" width="8.33203125" style="1" customWidth="1"/>
    <col min="10" max="10" width="7.33203125" style="53" customWidth="1"/>
    <col min="11" max="11" width="10.6640625" bestFit="1" customWidth="1"/>
    <col min="12" max="12" width="9.1640625" customWidth="1"/>
    <col min="13" max="13" width="7.1640625" customWidth="1"/>
    <col min="14" max="15" width="10.1640625" style="1" bestFit="1" customWidth="1"/>
    <col min="16" max="16" width="7.1640625" style="43" bestFit="1" customWidth="1"/>
    <col min="17" max="17" width="7.1640625" bestFit="1" customWidth="1"/>
    <col min="18" max="18" width="11.6640625" style="42" customWidth="1"/>
    <col min="19" max="19" width="8.83203125" customWidth="1"/>
    <col min="20" max="20" width="11.1640625" customWidth="1"/>
    <col min="21" max="21" width="12.5" style="43" bestFit="1" customWidth="1"/>
    <col min="22" max="22" width="14.1640625" bestFit="1" customWidth="1"/>
    <col min="23" max="23" width="8.6640625" customWidth="1"/>
    <col min="24" max="24" width="10.6640625" bestFit="1" customWidth="1"/>
    <col min="25" max="25" width="13.6640625" bestFit="1" customWidth="1"/>
    <col min="26" max="26" width="8.33203125" bestFit="1" customWidth="1"/>
    <col min="27" max="27" width="12.6640625" customWidth="1"/>
    <col min="28" max="28" width="8.33203125" bestFit="1" customWidth="1"/>
  </cols>
  <sheetData>
    <row r="1" spans="1:28" s="9" customFormat="1">
      <c r="A1" s="2" t="s">
        <v>25</v>
      </c>
      <c r="B1" s="3" t="s">
        <v>26</v>
      </c>
      <c r="C1" s="3" t="s">
        <v>26</v>
      </c>
      <c r="D1" s="4" t="s">
        <v>27</v>
      </c>
      <c r="E1" s="90" t="s">
        <v>28</v>
      </c>
      <c r="F1" s="94" t="s">
        <v>29</v>
      </c>
      <c r="G1" s="94"/>
      <c r="H1" s="94" t="s">
        <v>4252</v>
      </c>
      <c r="I1" s="94"/>
      <c r="J1" s="92"/>
      <c r="K1" s="90" t="s">
        <v>32</v>
      </c>
      <c r="L1" s="5" t="s">
        <v>3133</v>
      </c>
      <c r="M1" s="4" t="s">
        <v>34</v>
      </c>
      <c r="N1" s="6" t="s">
        <v>35</v>
      </c>
      <c r="O1" s="6" t="s">
        <v>30</v>
      </c>
      <c r="P1" s="5" t="s">
        <v>25</v>
      </c>
      <c r="Q1" s="5" t="s">
        <v>25</v>
      </c>
      <c r="R1" s="7" t="s">
        <v>37</v>
      </c>
      <c r="S1" s="4" t="s">
        <v>38</v>
      </c>
      <c r="T1" s="4" t="s">
        <v>39</v>
      </c>
      <c r="U1" s="5" t="s">
        <v>10</v>
      </c>
      <c r="V1" s="4"/>
      <c r="W1" s="4"/>
      <c r="X1" s="4" t="s">
        <v>13</v>
      </c>
      <c r="Y1" s="4" t="s">
        <v>13</v>
      </c>
      <c r="Z1" s="4" t="s">
        <v>14</v>
      </c>
      <c r="AA1" s="4" t="s">
        <v>13</v>
      </c>
      <c r="AB1" s="8" t="s">
        <v>15</v>
      </c>
    </row>
    <row r="2" spans="1:28" s="9" customFormat="1" ht="14" thickBot="1">
      <c r="A2" s="10" t="s">
        <v>0</v>
      </c>
      <c r="B2" s="11" t="s">
        <v>1</v>
      </c>
      <c r="C2" s="11" t="s">
        <v>2</v>
      </c>
      <c r="D2" s="12" t="s">
        <v>3</v>
      </c>
      <c r="E2" s="91"/>
      <c r="F2" s="95"/>
      <c r="G2" s="95"/>
      <c r="H2" s="95"/>
      <c r="I2" s="95"/>
      <c r="J2" s="93"/>
      <c r="K2" s="91"/>
      <c r="L2" s="13" t="s">
        <v>3130</v>
      </c>
      <c r="M2" s="12" t="s">
        <v>7</v>
      </c>
      <c r="N2" s="14" t="s">
        <v>8</v>
      </c>
      <c r="O2" s="14" t="s">
        <v>8</v>
      </c>
      <c r="P2" s="13" t="s">
        <v>9</v>
      </c>
      <c r="Q2" s="13" t="s">
        <v>3131</v>
      </c>
      <c r="R2" s="15" t="s">
        <v>10</v>
      </c>
      <c r="S2" s="12" t="s">
        <v>7</v>
      </c>
      <c r="T2" s="12"/>
      <c r="U2" s="13" t="s">
        <v>7307</v>
      </c>
      <c r="V2" s="12" t="s">
        <v>40</v>
      </c>
      <c r="W2" s="12"/>
      <c r="X2" s="12" t="s">
        <v>42</v>
      </c>
      <c r="Y2" s="12" t="s">
        <v>43</v>
      </c>
      <c r="Z2" s="12" t="s">
        <v>44</v>
      </c>
      <c r="AA2" s="12" t="s">
        <v>45</v>
      </c>
      <c r="AB2" s="16" t="s">
        <v>44</v>
      </c>
    </row>
    <row r="3" spans="1:28" ht="14" thickTop="1">
      <c r="A3" t="s">
        <v>7232</v>
      </c>
      <c r="B3" t="s">
        <v>7258</v>
      </c>
      <c r="C3" t="s">
        <v>7258</v>
      </c>
      <c r="E3" t="s">
        <v>7259</v>
      </c>
      <c r="F3" s="1">
        <v>34.5</v>
      </c>
      <c r="H3" s="1">
        <v>30</v>
      </c>
      <c r="K3" t="s">
        <v>7260</v>
      </c>
      <c r="M3">
        <v>500</v>
      </c>
      <c r="N3" s="1">
        <v>3500</v>
      </c>
      <c r="O3" s="1">
        <v>2950</v>
      </c>
      <c r="P3" s="43" t="s">
        <v>7751</v>
      </c>
      <c r="R3" s="42">
        <v>43134</v>
      </c>
      <c r="U3" s="43" t="s">
        <v>7308</v>
      </c>
      <c r="V3" t="s">
        <v>7309</v>
      </c>
    </row>
    <row r="4" spans="1:28">
      <c r="A4" t="s">
        <v>7232</v>
      </c>
      <c r="B4" t="s">
        <v>7258</v>
      </c>
      <c r="C4" t="s">
        <v>7258</v>
      </c>
      <c r="E4" t="s">
        <v>7259</v>
      </c>
      <c r="F4" s="1">
        <v>32.200000000000003</v>
      </c>
      <c r="H4" s="1">
        <v>28</v>
      </c>
      <c r="K4" t="s">
        <v>7260</v>
      </c>
      <c r="M4">
        <v>1000</v>
      </c>
      <c r="N4" s="1">
        <v>3500</v>
      </c>
      <c r="O4" s="1">
        <v>2950</v>
      </c>
      <c r="P4" s="43" t="s">
        <v>7751</v>
      </c>
      <c r="R4" s="42">
        <v>43134</v>
      </c>
      <c r="U4" s="43" t="s">
        <v>7308</v>
      </c>
      <c r="V4" t="s">
        <v>7309</v>
      </c>
    </row>
    <row r="5" spans="1:28">
      <c r="A5" t="s">
        <v>7232</v>
      </c>
      <c r="B5" t="s">
        <v>7258</v>
      </c>
      <c r="C5" t="s">
        <v>7258</v>
      </c>
      <c r="E5" t="s">
        <v>7259</v>
      </c>
      <c r="F5" s="1">
        <v>31.63</v>
      </c>
      <c r="H5" s="1">
        <v>27.5</v>
      </c>
      <c r="K5" t="s">
        <v>7260</v>
      </c>
      <c r="M5">
        <v>1500</v>
      </c>
      <c r="N5" s="1">
        <v>3500</v>
      </c>
      <c r="O5" s="1">
        <v>2950</v>
      </c>
      <c r="P5" s="43" t="s">
        <v>7751</v>
      </c>
      <c r="R5" s="42">
        <v>43134</v>
      </c>
      <c r="U5" s="43" t="s">
        <v>7308</v>
      </c>
      <c r="V5" t="s">
        <v>7309</v>
      </c>
    </row>
    <row r="6" spans="1:28">
      <c r="A6" t="s">
        <v>7232</v>
      </c>
      <c r="B6" t="s">
        <v>7380</v>
      </c>
      <c r="C6" t="s">
        <v>7380</v>
      </c>
      <c r="E6" t="s">
        <v>7887</v>
      </c>
      <c r="F6" s="1">
        <v>22.66</v>
      </c>
      <c r="H6" s="1">
        <v>19.7</v>
      </c>
      <c r="K6" t="s">
        <v>7793</v>
      </c>
      <c r="P6" s="43" t="s">
        <v>7228</v>
      </c>
      <c r="R6" s="42">
        <v>44670</v>
      </c>
    </row>
    <row r="7" spans="1:28">
      <c r="A7" t="s">
        <v>7232</v>
      </c>
      <c r="B7" t="s">
        <v>7380</v>
      </c>
      <c r="C7" t="s">
        <v>7380</v>
      </c>
      <c r="E7" t="s">
        <v>7382</v>
      </c>
      <c r="F7" s="1">
        <v>22.66</v>
      </c>
      <c r="H7" s="1">
        <v>19.7</v>
      </c>
      <c r="K7" t="s">
        <v>7793</v>
      </c>
      <c r="M7">
        <v>500</v>
      </c>
      <c r="N7" s="1">
        <v>1200</v>
      </c>
      <c r="O7" s="1">
        <v>730</v>
      </c>
      <c r="P7" s="43" t="s">
        <v>7228</v>
      </c>
      <c r="R7" s="42">
        <v>44478</v>
      </c>
      <c r="U7" s="43" t="s">
        <v>7385</v>
      </c>
      <c r="V7" t="s">
        <v>7309</v>
      </c>
    </row>
    <row r="8" spans="1:28">
      <c r="A8" t="s">
        <v>7232</v>
      </c>
      <c r="B8" t="s">
        <v>7380</v>
      </c>
      <c r="C8" t="s">
        <v>7380</v>
      </c>
      <c r="E8" t="s">
        <v>7382</v>
      </c>
      <c r="F8" s="1">
        <v>17.600000000000001</v>
      </c>
      <c r="H8" s="1">
        <v>15.3</v>
      </c>
      <c r="K8" t="s">
        <v>7384</v>
      </c>
      <c r="M8">
        <v>1000</v>
      </c>
      <c r="N8" s="1">
        <v>1200</v>
      </c>
      <c r="O8" s="1">
        <v>730</v>
      </c>
      <c r="P8" s="43" t="s">
        <v>7228</v>
      </c>
      <c r="R8" s="42">
        <v>43164</v>
      </c>
      <c r="U8" s="43" t="s">
        <v>7385</v>
      </c>
      <c r="V8" t="s">
        <v>7309</v>
      </c>
    </row>
    <row r="9" spans="1:28">
      <c r="A9" t="s">
        <v>7232</v>
      </c>
      <c r="B9" t="s">
        <v>7414</v>
      </c>
      <c r="C9" t="s">
        <v>7380</v>
      </c>
      <c r="E9" t="s">
        <v>7382</v>
      </c>
      <c r="F9" s="1">
        <v>36.229999999999997</v>
      </c>
      <c r="H9" s="1">
        <v>31.5</v>
      </c>
      <c r="K9" t="s">
        <v>7384</v>
      </c>
      <c r="M9">
        <v>500</v>
      </c>
      <c r="P9" s="43" t="s">
        <v>7751</v>
      </c>
      <c r="R9" s="42">
        <v>43186</v>
      </c>
      <c r="U9" s="43" t="s">
        <v>7385</v>
      </c>
      <c r="V9" t="s">
        <v>7309</v>
      </c>
    </row>
    <row r="10" spans="1:28">
      <c r="A10" t="s">
        <v>7232</v>
      </c>
      <c r="B10" t="s">
        <v>7414</v>
      </c>
      <c r="C10" t="s">
        <v>7380</v>
      </c>
      <c r="E10" t="s">
        <v>7382</v>
      </c>
      <c r="F10" s="1">
        <v>35.08</v>
      </c>
      <c r="H10" s="1">
        <v>30.5</v>
      </c>
      <c r="K10" t="s">
        <v>7384</v>
      </c>
      <c r="M10">
        <v>1000</v>
      </c>
      <c r="P10" s="43" t="s">
        <v>7751</v>
      </c>
      <c r="R10" s="42">
        <v>43186</v>
      </c>
      <c r="U10" s="43" t="s">
        <v>7385</v>
      </c>
      <c r="V10" t="s">
        <v>7309</v>
      </c>
    </row>
    <row r="11" spans="1:28">
      <c r="A11" t="s">
        <v>7232</v>
      </c>
      <c r="B11" t="s">
        <v>7381</v>
      </c>
      <c r="C11" t="s">
        <v>7381</v>
      </c>
      <c r="E11" t="s">
        <v>7383</v>
      </c>
      <c r="F11" s="1">
        <v>19.440000000000001</v>
      </c>
      <c r="H11" s="1">
        <v>16.899999999999999</v>
      </c>
      <c r="K11" t="s">
        <v>7384</v>
      </c>
      <c r="M11">
        <v>500</v>
      </c>
      <c r="N11" s="1">
        <v>1200</v>
      </c>
      <c r="O11" s="1">
        <v>730</v>
      </c>
      <c r="P11" s="43" t="s">
        <v>7228</v>
      </c>
      <c r="R11" s="42">
        <v>43164</v>
      </c>
      <c r="U11" s="43" t="s">
        <v>7385</v>
      </c>
      <c r="V11" t="s">
        <v>7309</v>
      </c>
    </row>
    <row r="12" spans="1:28">
      <c r="A12" t="s">
        <v>7232</v>
      </c>
      <c r="B12" t="s">
        <v>7381</v>
      </c>
      <c r="C12" t="s">
        <v>7381</v>
      </c>
      <c r="E12" t="s">
        <v>7383</v>
      </c>
      <c r="F12" s="1">
        <v>17.600000000000001</v>
      </c>
      <c r="H12" s="1">
        <v>15.3</v>
      </c>
      <c r="K12" t="s">
        <v>7384</v>
      </c>
      <c r="M12">
        <v>1000</v>
      </c>
      <c r="N12" s="1">
        <v>1200</v>
      </c>
      <c r="O12" s="1">
        <v>730</v>
      </c>
      <c r="P12" s="43" t="s">
        <v>7228</v>
      </c>
      <c r="R12" s="42">
        <v>43164</v>
      </c>
      <c r="U12" s="43" t="s">
        <v>7385</v>
      </c>
      <c r="V12" t="s">
        <v>7309</v>
      </c>
    </row>
  </sheetData>
  <mergeCells count="7">
    <mergeCell ref="K1:K2"/>
    <mergeCell ref="E1:E2"/>
    <mergeCell ref="F1:F2"/>
    <mergeCell ref="G1:G2"/>
    <mergeCell ref="H1:H2"/>
    <mergeCell ref="I1:I2"/>
    <mergeCell ref="J1:J2"/>
  </mergeCells>
  <phoneticPr fontId="11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R2"/>
  <sheetViews>
    <sheetView tabSelected="1" workbookViewId="0">
      <selection sqref="A1:XFD1048576"/>
    </sheetView>
  </sheetViews>
  <sheetFormatPr baseColWidth="10" defaultColWidth="8.6640625" defaultRowHeight="13"/>
  <cols>
    <col min="1" max="1" width="6.6640625" bestFit="1" customWidth="1"/>
    <col min="2" max="2" width="11.33203125" bestFit="1" customWidth="1"/>
    <col min="3" max="3" width="8.5" customWidth="1"/>
    <col min="4" max="4" width="6.6640625" customWidth="1"/>
    <col min="5" max="5" width="31.83203125" customWidth="1"/>
    <col min="6" max="6" width="8.5" bestFit="1" customWidth="1"/>
    <col min="7" max="7" width="8.83203125" bestFit="1" customWidth="1"/>
    <col min="8" max="9" width="8.33203125" bestFit="1" customWidth="1"/>
    <col min="10" max="10" width="7.33203125" bestFit="1" customWidth="1"/>
    <col min="11" max="11" width="10.33203125" bestFit="1" customWidth="1"/>
    <col min="12" max="12" width="9.33203125" bestFit="1" customWidth="1"/>
    <col min="13" max="13" width="8.1640625" bestFit="1" customWidth="1"/>
    <col min="14" max="15" width="10.33203125" bestFit="1" customWidth="1"/>
    <col min="16" max="16" width="7.33203125" bestFit="1" customWidth="1"/>
    <col min="17" max="17" width="7.6640625" bestFit="1" customWidth="1"/>
    <col min="18" max="18" width="10.1640625" style="42" bestFit="1" customWidth="1"/>
    <col min="19" max="19" width="8.1640625" bestFit="1" customWidth="1"/>
    <col min="20" max="20" width="6.6640625" bestFit="1" customWidth="1"/>
  </cols>
  <sheetData>
    <row r="2" ht="14" thickBot="1"/>
  </sheetData>
  <phoneticPr fontId="11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V85"/>
  <sheetViews>
    <sheetView workbookViewId="0">
      <pane ySplit="2" topLeftCell="A3" activePane="bottomLeft" state="frozen"/>
      <selection activeCell="F1" sqref="F1"/>
      <selection pane="bottomLeft" activeCell="G15" sqref="G15"/>
    </sheetView>
  </sheetViews>
  <sheetFormatPr baseColWidth="10" defaultColWidth="9.33203125" defaultRowHeight="13"/>
  <cols>
    <col min="1" max="1" width="5.1640625" style="9" customWidth="1"/>
    <col min="2" max="3" width="12.1640625" style="9" bestFit="1" customWidth="1"/>
    <col min="4" max="4" width="4.33203125" style="9" customWidth="1"/>
    <col min="5" max="5" width="29.6640625" style="9" customWidth="1"/>
    <col min="6" max="9" width="9.6640625" style="18" bestFit="1" customWidth="1"/>
    <col min="10" max="10" width="7.33203125" style="65" customWidth="1"/>
    <col min="11" max="11" width="8.33203125" style="9" customWidth="1"/>
    <col min="12" max="12" width="9.33203125" style="9"/>
    <col min="13" max="13" width="11.1640625" style="9" bestFit="1" customWidth="1"/>
    <col min="14" max="14" width="8.33203125" style="9" customWidth="1"/>
    <col min="15" max="15" width="9.33203125" style="9"/>
    <col min="16" max="16" width="5.6640625" style="9" customWidth="1"/>
    <col min="17" max="17" width="5.33203125" style="9" customWidth="1"/>
    <col min="18" max="18" width="11.6640625" style="28" customWidth="1"/>
    <col min="19" max="19" width="6.1640625" style="9" customWidth="1"/>
    <col min="20" max="20" width="11.1640625" style="9" customWidth="1"/>
    <col min="21" max="16384" width="9.33203125" style="9"/>
  </cols>
  <sheetData>
    <row r="1" spans="1:20">
      <c r="A1" s="9" t="s">
        <v>0</v>
      </c>
      <c r="B1" s="9" t="s">
        <v>1</v>
      </c>
      <c r="C1" s="9" t="s">
        <v>2</v>
      </c>
      <c r="D1" s="9" t="s">
        <v>3</v>
      </c>
      <c r="L1" s="9" t="s">
        <v>3130</v>
      </c>
      <c r="M1" s="9" t="s">
        <v>7</v>
      </c>
      <c r="N1" s="9" t="s">
        <v>8</v>
      </c>
      <c r="O1" s="9" t="s">
        <v>8</v>
      </c>
      <c r="P1" s="9" t="s">
        <v>9</v>
      </c>
      <c r="Q1" s="9" t="s">
        <v>3131</v>
      </c>
      <c r="R1" s="28" t="s">
        <v>10</v>
      </c>
      <c r="S1" s="9" t="s">
        <v>7</v>
      </c>
    </row>
    <row r="2" spans="1:20" ht="14" thickBot="1">
      <c r="A2" s="9" t="s">
        <v>25</v>
      </c>
      <c r="B2" s="9" t="s">
        <v>26</v>
      </c>
      <c r="C2" s="9" t="s">
        <v>26</v>
      </c>
      <c r="D2" s="9" t="s">
        <v>27</v>
      </c>
      <c r="E2" s="9" t="s">
        <v>28</v>
      </c>
      <c r="F2" s="18" t="s">
        <v>4562</v>
      </c>
      <c r="H2" s="18" t="s">
        <v>4252</v>
      </c>
      <c r="K2" s="9" t="s">
        <v>32</v>
      </c>
      <c r="L2" s="9" t="s">
        <v>3133</v>
      </c>
      <c r="M2" s="9" t="s">
        <v>34</v>
      </c>
      <c r="N2" s="9" t="s">
        <v>35</v>
      </c>
      <c r="O2" s="9" t="s">
        <v>30</v>
      </c>
      <c r="P2" s="9" t="s">
        <v>25</v>
      </c>
      <c r="Q2" s="9" t="s">
        <v>25</v>
      </c>
      <c r="R2" s="28" t="s">
        <v>37</v>
      </c>
      <c r="S2" s="9" t="s">
        <v>38</v>
      </c>
      <c r="T2" s="9" t="s">
        <v>39</v>
      </c>
    </row>
    <row r="3" spans="1:20">
      <c r="A3" s="9" t="s">
        <v>6551</v>
      </c>
      <c r="B3" s="9" t="s">
        <v>6552</v>
      </c>
      <c r="C3" s="9" t="s">
        <v>6553</v>
      </c>
      <c r="D3" s="9" t="s">
        <v>69</v>
      </c>
      <c r="E3" s="9" t="s">
        <v>6554</v>
      </c>
      <c r="F3" s="18">
        <v>73.91</v>
      </c>
      <c r="H3" s="18">
        <v>64.27</v>
      </c>
      <c r="P3" s="9" t="s">
        <v>7228</v>
      </c>
      <c r="Q3" s="9" t="s">
        <v>7566</v>
      </c>
      <c r="R3" s="28">
        <v>41571</v>
      </c>
      <c r="S3" s="9">
        <v>7</v>
      </c>
    </row>
    <row r="4" spans="1:20">
      <c r="A4" s="9" t="s">
        <v>6551</v>
      </c>
      <c r="B4" s="9" t="s">
        <v>6555</v>
      </c>
      <c r="D4" s="9" t="s">
        <v>64</v>
      </c>
      <c r="E4" s="9" t="s">
        <v>6556</v>
      </c>
      <c r="F4" s="18">
        <v>407.68</v>
      </c>
      <c r="H4" s="18">
        <v>354.5</v>
      </c>
      <c r="K4" s="9" t="s">
        <v>6557</v>
      </c>
      <c r="P4" s="9" t="s">
        <v>2146</v>
      </c>
      <c r="R4" s="28">
        <v>38449</v>
      </c>
    </row>
    <row r="5" spans="1:20">
      <c r="A5" s="9" t="s">
        <v>6551</v>
      </c>
      <c r="B5" s="9" t="s">
        <v>6558</v>
      </c>
      <c r="D5" s="9" t="s">
        <v>69</v>
      </c>
      <c r="E5" s="9" t="s">
        <v>6559</v>
      </c>
      <c r="F5" s="18">
        <v>500.83</v>
      </c>
      <c r="H5" s="18">
        <v>435.5</v>
      </c>
      <c r="K5" s="9" t="s">
        <v>6557</v>
      </c>
      <c r="P5" s="9" t="s">
        <v>2146</v>
      </c>
      <c r="R5" s="28">
        <v>38449</v>
      </c>
    </row>
    <row r="6" spans="1:20">
      <c r="A6" s="9" t="s">
        <v>6551</v>
      </c>
      <c r="B6" s="9" t="s">
        <v>6560</v>
      </c>
      <c r="F6" s="18">
        <v>12.94</v>
      </c>
      <c r="H6" s="18">
        <v>11.25</v>
      </c>
      <c r="K6" s="9" t="s">
        <v>6561</v>
      </c>
      <c r="P6" s="9" t="s">
        <v>2146</v>
      </c>
      <c r="R6" s="28">
        <v>38461</v>
      </c>
    </row>
    <row r="7" spans="1:20">
      <c r="A7" s="9" t="s">
        <v>6551</v>
      </c>
      <c r="B7" s="9" t="s">
        <v>6562</v>
      </c>
      <c r="F7" s="18">
        <v>18.88</v>
      </c>
      <c r="H7" s="18">
        <v>16.420000000000002</v>
      </c>
      <c r="P7" s="9" t="s">
        <v>2146</v>
      </c>
      <c r="R7" s="28">
        <v>38461</v>
      </c>
    </row>
    <row r="8" spans="1:20">
      <c r="A8" s="9" t="s">
        <v>6551</v>
      </c>
      <c r="B8" s="9" t="s">
        <v>6563</v>
      </c>
      <c r="F8" s="18">
        <v>13.46</v>
      </c>
      <c r="H8" s="18">
        <v>11.7</v>
      </c>
      <c r="P8" s="9" t="s">
        <v>2146</v>
      </c>
      <c r="R8" s="28">
        <v>38461</v>
      </c>
    </row>
    <row r="9" spans="1:20">
      <c r="A9" s="9" t="s">
        <v>6551</v>
      </c>
      <c r="B9" s="9" t="s">
        <v>6564</v>
      </c>
      <c r="F9" s="18">
        <v>2.19</v>
      </c>
      <c r="H9" s="18">
        <v>1.9</v>
      </c>
      <c r="P9" s="9" t="s">
        <v>2146</v>
      </c>
      <c r="R9" s="28">
        <v>38461</v>
      </c>
    </row>
    <row r="10" spans="1:20">
      <c r="A10" s="9" t="s">
        <v>6551</v>
      </c>
      <c r="B10" s="9" t="s">
        <v>6565</v>
      </c>
      <c r="F10" s="18">
        <v>2.65</v>
      </c>
      <c r="H10" s="18">
        <v>2.2999999999999998</v>
      </c>
      <c r="P10" s="9" t="s">
        <v>2146</v>
      </c>
      <c r="R10" s="28">
        <v>38461</v>
      </c>
    </row>
    <row r="11" spans="1:20">
      <c r="A11" s="9" t="s">
        <v>6551</v>
      </c>
      <c r="B11" s="9" t="s">
        <v>6566</v>
      </c>
      <c r="F11" s="18">
        <v>2.2999999999999998</v>
      </c>
      <c r="H11" s="18">
        <v>2</v>
      </c>
      <c r="P11" s="9" t="s">
        <v>2146</v>
      </c>
      <c r="R11" s="28">
        <v>38461</v>
      </c>
    </row>
    <row r="12" spans="1:20">
      <c r="A12" s="9" t="s">
        <v>6551</v>
      </c>
      <c r="B12" s="9" t="s">
        <v>6567</v>
      </c>
      <c r="C12" s="9" t="s">
        <v>6568</v>
      </c>
      <c r="E12" s="9" t="s">
        <v>6569</v>
      </c>
      <c r="F12" s="18">
        <v>149.5</v>
      </c>
      <c r="H12" s="18">
        <v>130</v>
      </c>
      <c r="K12" s="9" t="s">
        <v>6557</v>
      </c>
      <c r="P12" s="9" t="s">
        <v>2146</v>
      </c>
      <c r="R12" s="28">
        <v>39748</v>
      </c>
      <c r="S12" s="9">
        <v>9</v>
      </c>
    </row>
    <row r="13" spans="1:20">
      <c r="A13" s="9" t="s">
        <v>6551</v>
      </c>
      <c r="B13" s="9" t="s">
        <v>6570</v>
      </c>
      <c r="C13" s="9" t="s">
        <v>6571</v>
      </c>
      <c r="E13" s="9" t="s">
        <v>6572</v>
      </c>
      <c r="F13" s="18">
        <v>49.8</v>
      </c>
      <c r="H13" s="18">
        <v>43.3</v>
      </c>
      <c r="P13" s="9" t="s">
        <v>7751</v>
      </c>
      <c r="Q13" s="9" t="s">
        <v>2146</v>
      </c>
      <c r="R13" s="28">
        <v>41079</v>
      </c>
      <c r="S13" s="9">
        <v>7</v>
      </c>
    </row>
    <row r="14" spans="1:20">
      <c r="A14" s="9" t="s">
        <v>6551</v>
      </c>
      <c r="B14" s="9" t="s">
        <v>6573</v>
      </c>
      <c r="C14" s="9" t="s">
        <v>6574</v>
      </c>
      <c r="E14" s="9" t="s">
        <v>6575</v>
      </c>
      <c r="F14" s="18">
        <v>34.159999999999997</v>
      </c>
      <c r="H14" s="18">
        <v>29.7</v>
      </c>
      <c r="P14" s="9" t="s">
        <v>7751</v>
      </c>
      <c r="Q14" s="9" t="s">
        <v>2146</v>
      </c>
      <c r="R14" s="28">
        <v>41079</v>
      </c>
      <c r="S14" s="9">
        <v>7</v>
      </c>
    </row>
    <row r="15" spans="1:20">
      <c r="A15" s="9" t="s">
        <v>6551</v>
      </c>
      <c r="B15" s="9" t="s">
        <v>6576</v>
      </c>
      <c r="F15" s="18">
        <v>16.41</v>
      </c>
      <c r="H15" s="18">
        <v>14.27</v>
      </c>
      <c r="P15" s="9" t="s">
        <v>2146</v>
      </c>
      <c r="R15" s="28">
        <v>38410</v>
      </c>
    </row>
    <row r="16" spans="1:20">
      <c r="A16" s="9" t="s">
        <v>6551</v>
      </c>
      <c r="B16" s="9" t="s">
        <v>6577</v>
      </c>
      <c r="F16" s="18">
        <v>27.35</v>
      </c>
      <c r="H16" s="18">
        <v>23.78</v>
      </c>
      <c r="P16" s="9" t="s">
        <v>2146</v>
      </c>
      <c r="R16" s="28">
        <v>38410</v>
      </c>
    </row>
    <row r="17" spans="1:20">
      <c r="A17" s="9" t="s">
        <v>6551</v>
      </c>
      <c r="B17" s="9" t="s">
        <v>6578</v>
      </c>
      <c r="F17" s="18">
        <v>21.87</v>
      </c>
      <c r="H17" s="18">
        <v>19.02</v>
      </c>
      <c r="P17" s="9" t="s">
        <v>2146</v>
      </c>
      <c r="R17" s="28">
        <v>38410</v>
      </c>
    </row>
    <row r="18" spans="1:20">
      <c r="A18" s="9" t="s">
        <v>6551</v>
      </c>
      <c r="B18" s="9" t="s">
        <v>6579</v>
      </c>
      <c r="F18" s="18">
        <v>1.83</v>
      </c>
      <c r="H18" s="18">
        <v>1.59</v>
      </c>
      <c r="P18" s="9" t="s">
        <v>2146</v>
      </c>
      <c r="R18" s="28">
        <v>38410</v>
      </c>
    </row>
    <row r="19" spans="1:20">
      <c r="A19" s="9" t="s">
        <v>6551</v>
      </c>
      <c r="B19" s="9" t="s">
        <v>6580</v>
      </c>
      <c r="C19" s="9" t="s">
        <v>6580</v>
      </c>
      <c r="E19" s="9" t="s">
        <v>6581</v>
      </c>
      <c r="F19" s="18">
        <v>11.85</v>
      </c>
      <c r="H19" s="18">
        <v>10.3</v>
      </c>
      <c r="K19" s="9" t="s">
        <v>6582</v>
      </c>
      <c r="P19" s="9" t="s">
        <v>2146</v>
      </c>
      <c r="R19" s="28">
        <v>38834</v>
      </c>
    </row>
    <row r="20" spans="1:20">
      <c r="A20" s="9" t="s">
        <v>6551</v>
      </c>
      <c r="B20" s="9">
        <v>93213</v>
      </c>
      <c r="C20" s="9" t="s">
        <v>6583</v>
      </c>
      <c r="E20" s="9" t="s">
        <v>6584</v>
      </c>
      <c r="F20" s="18">
        <v>56.93</v>
      </c>
      <c r="H20" s="18">
        <v>49.5</v>
      </c>
      <c r="K20" s="9">
        <v>1045</v>
      </c>
      <c r="P20" s="9" t="s">
        <v>2146</v>
      </c>
      <c r="R20" s="28">
        <v>38834</v>
      </c>
    </row>
    <row r="21" spans="1:20">
      <c r="A21" s="9" t="s">
        <v>6551</v>
      </c>
      <c r="B21" s="9">
        <v>20169</v>
      </c>
      <c r="C21" s="9">
        <v>20169</v>
      </c>
      <c r="E21" s="9" t="s">
        <v>6585</v>
      </c>
      <c r="F21" s="18">
        <v>23.08</v>
      </c>
      <c r="H21" s="18">
        <v>20.07</v>
      </c>
      <c r="K21" s="9" t="s">
        <v>6586</v>
      </c>
      <c r="N21" s="9">
        <v>650</v>
      </c>
      <c r="O21" s="9">
        <v>612</v>
      </c>
      <c r="P21" s="9" t="s">
        <v>844</v>
      </c>
      <c r="R21" s="28">
        <v>39315</v>
      </c>
    </row>
    <row r="22" spans="1:20">
      <c r="A22" s="9" t="s">
        <v>6551</v>
      </c>
      <c r="B22" s="9">
        <v>23623</v>
      </c>
      <c r="C22" s="9">
        <v>23623</v>
      </c>
      <c r="E22" s="9" t="s">
        <v>6587</v>
      </c>
      <c r="F22" s="18">
        <v>36.270000000000003</v>
      </c>
      <c r="H22" s="18">
        <v>31.54</v>
      </c>
      <c r="K22" s="9" t="s">
        <v>6586</v>
      </c>
      <c r="N22" s="9">
        <v>800</v>
      </c>
      <c r="O22" s="9">
        <v>765</v>
      </c>
      <c r="P22" s="9" t="s">
        <v>844</v>
      </c>
      <c r="R22" s="28">
        <v>39315</v>
      </c>
    </row>
    <row r="23" spans="1:20">
      <c r="A23" s="9" t="s">
        <v>6551</v>
      </c>
      <c r="B23" s="9">
        <v>23440</v>
      </c>
      <c r="C23" s="9">
        <v>23440</v>
      </c>
      <c r="E23" s="9" t="s">
        <v>6588</v>
      </c>
      <c r="F23" s="18">
        <v>368</v>
      </c>
      <c r="H23" s="18">
        <v>320</v>
      </c>
      <c r="N23" s="9">
        <v>2670</v>
      </c>
      <c r="O23" s="9">
        <v>2430</v>
      </c>
      <c r="P23" s="9" t="s">
        <v>844</v>
      </c>
      <c r="R23" s="28">
        <v>39381</v>
      </c>
    </row>
    <row r="24" spans="1:20">
      <c r="A24" s="9" t="s">
        <v>6551</v>
      </c>
      <c r="B24" s="9">
        <v>24333</v>
      </c>
      <c r="C24" s="9">
        <v>24333</v>
      </c>
      <c r="E24" s="9" t="s">
        <v>6587</v>
      </c>
      <c r="F24" s="18">
        <v>28.75</v>
      </c>
      <c r="H24" s="18">
        <v>25</v>
      </c>
      <c r="N24" s="9">
        <v>550</v>
      </c>
      <c r="O24" s="9">
        <v>400</v>
      </c>
      <c r="P24" s="9" t="s">
        <v>844</v>
      </c>
      <c r="R24" s="28">
        <v>39381</v>
      </c>
    </row>
    <row r="25" spans="1:20">
      <c r="A25" s="9" t="s">
        <v>6551</v>
      </c>
      <c r="B25" s="9">
        <v>24326</v>
      </c>
      <c r="C25" s="9">
        <v>24326</v>
      </c>
      <c r="E25" s="9" t="s">
        <v>6589</v>
      </c>
      <c r="F25" s="18">
        <v>125.93</v>
      </c>
      <c r="H25" s="18">
        <v>109.5</v>
      </c>
      <c r="N25" s="9">
        <v>810</v>
      </c>
      <c r="O25" s="9">
        <v>680</v>
      </c>
      <c r="P25" s="9" t="s">
        <v>844</v>
      </c>
      <c r="R25" s="28">
        <v>39392</v>
      </c>
    </row>
    <row r="26" spans="1:20">
      <c r="A26" s="9" t="s">
        <v>6551</v>
      </c>
      <c r="B26" s="9" t="s">
        <v>6590</v>
      </c>
      <c r="C26" s="9" t="s">
        <v>6590</v>
      </c>
      <c r="E26" s="9" t="s">
        <v>6591</v>
      </c>
      <c r="F26" s="18">
        <v>34.5</v>
      </c>
      <c r="H26" s="18">
        <v>30</v>
      </c>
      <c r="N26" s="9">
        <v>250</v>
      </c>
      <c r="O26" s="9">
        <v>205</v>
      </c>
      <c r="P26" s="9" t="s">
        <v>844</v>
      </c>
      <c r="R26" s="28">
        <v>39405</v>
      </c>
    </row>
    <row r="27" spans="1:20">
      <c r="A27" s="9" t="s">
        <v>6551</v>
      </c>
      <c r="B27" s="9" t="s">
        <v>6592</v>
      </c>
      <c r="C27" s="9" t="s">
        <v>6592</v>
      </c>
      <c r="E27" s="9" t="s">
        <v>6591</v>
      </c>
      <c r="F27" s="18">
        <v>53.21</v>
      </c>
      <c r="H27" s="18">
        <v>46.27</v>
      </c>
      <c r="N27" s="9">
        <v>800</v>
      </c>
      <c r="O27" s="9">
        <v>684.95</v>
      </c>
      <c r="P27" s="9" t="s">
        <v>844</v>
      </c>
      <c r="R27" s="28">
        <v>39463</v>
      </c>
    </row>
    <row r="28" spans="1:20">
      <c r="A28" s="9" t="s">
        <v>6551</v>
      </c>
      <c r="B28" s="9" t="s">
        <v>6593</v>
      </c>
      <c r="C28" s="9" t="s">
        <v>6593</v>
      </c>
      <c r="E28" s="9" t="s">
        <v>6594</v>
      </c>
      <c r="F28" s="18">
        <v>48.93</v>
      </c>
      <c r="H28" s="18">
        <v>42.55</v>
      </c>
      <c r="N28" s="9">
        <v>750</v>
      </c>
      <c r="O28" s="9">
        <v>616.44000000000005</v>
      </c>
      <c r="P28" s="9" t="s">
        <v>844</v>
      </c>
      <c r="R28" s="28">
        <v>39463</v>
      </c>
    </row>
    <row r="29" spans="1:20">
      <c r="A29" s="9" t="s">
        <v>6551</v>
      </c>
      <c r="B29" s="9" t="s">
        <v>6595</v>
      </c>
      <c r="C29" s="9" t="s">
        <v>6595</v>
      </c>
      <c r="E29" s="9" t="s">
        <v>6596</v>
      </c>
      <c r="F29" s="18">
        <v>10.24</v>
      </c>
      <c r="H29" s="18">
        <v>8.9</v>
      </c>
      <c r="K29" s="9" t="s">
        <v>6597</v>
      </c>
      <c r="N29" s="9">
        <v>1300</v>
      </c>
      <c r="O29" s="9">
        <v>1176</v>
      </c>
      <c r="P29" s="9" t="s">
        <v>844</v>
      </c>
      <c r="R29" s="28">
        <v>39707</v>
      </c>
      <c r="T29" s="9">
        <v>39405</v>
      </c>
    </row>
    <row r="30" spans="1:20">
      <c r="A30" s="9" t="s">
        <v>6551</v>
      </c>
      <c r="B30" s="9" t="s">
        <v>6598</v>
      </c>
      <c r="C30" s="9" t="s">
        <v>6598</v>
      </c>
      <c r="D30" s="9" t="s">
        <v>64</v>
      </c>
      <c r="E30" s="9" t="s">
        <v>6599</v>
      </c>
      <c r="F30" s="18">
        <v>6.9</v>
      </c>
      <c r="H30" s="18">
        <v>6</v>
      </c>
      <c r="K30" s="9" t="s">
        <v>7540</v>
      </c>
      <c r="N30" s="9">
        <v>350</v>
      </c>
      <c r="O30" s="9">
        <v>272</v>
      </c>
      <c r="P30" s="9" t="s">
        <v>844</v>
      </c>
      <c r="R30" s="28">
        <v>43385</v>
      </c>
      <c r="T30" s="9" t="s">
        <v>6600</v>
      </c>
    </row>
    <row r="31" spans="1:20">
      <c r="A31" s="9" t="s">
        <v>6551</v>
      </c>
      <c r="B31" s="9" t="s">
        <v>6601</v>
      </c>
      <c r="C31" s="9" t="s">
        <v>6601</v>
      </c>
      <c r="E31" s="9" t="s">
        <v>6602</v>
      </c>
      <c r="F31" s="18">
        <v>11270</v>
      </c>
      <c r="H31" s="18">
        <v>9800</v>
      </c>
      <c r="M31" s="9">
        <v>50</v>
      </c>
      <c r="P31" s="9" t="s">
        <v>2146</v>
      </c>
      <c r="R31" s="28">
        <v>39464</v>
      </c>
    </row>
    <row r="32" spans="1:20">
      <c r="A32" s="9" t="s">
        <v>6551</v>
      </c>
      <c r="B32" s="9" t="s">
        <v>6601</v>
      </c>
      <c r="C32" s="9" t="s">
        <v>6601</v>
      </c>
      <c r="E32" s="9" t="s">
        <v>6602</v>
      </c>
      <c r="F32" s="18">
        <v>10925</v>
      </c>
      <c r="H32" s="18">
        <v>9500</v>
      </c>
      <c r="M32" s="9">
        <v>100</v>
      </c>
      <c r="P32" s="9" t="s">
        <v>2146</v>
      </c>
      <c r="R32" s="28">
        <v>39464</v>
      </c>
    </row>
    <row r="33" spans="1:22">
      <c r="A33" s="9" t="s">
        <v>6551</v>
      </c>
      <c r="B33" s="9" t="s">
        <v>6603</v>
      </c>
      <c r="E33" s="9" t="s">
        <v>6604</v>
      </c>
      <c r="F33" s="18">
        <v>4945</v>
      </c>
      <c r="H33" s="18">
        <v>4300</v>
      </c>
      <c r="P33" s="9" t="s">
        <v>2146</v>
      </c>
      <c r="R33" s="28">
        <v>39475</v>
      </c>
    </row>
    <row r="34" spans="1:22">
      <c r="A34" s="9" t="s">
        <v>6551</v>
      </c>
      <c r="B34" s="9" t="s">
        <v>6605</v>
      </c>
      <c r="C34" s="9" t="s">
        <v>6605</v>
      </c>
      <c r="D34" s="9" t="s">
        <v>64</v>
      </c>
      <c r="E34" s="9" t="s">
        <v>4858</v>
      </c>
      <c r="F34" s="18">
        <v>20.93</v>
      </c>
      <c r="H34" s="18">
        <v>18.2</v>
      </c>
      <c r="K34" s="9" t="s">
        <v>6606</v>
      </c>
      <c r="N34" s="9">
        <v>650</v>
      </c>
      <c r="O34" s="9">
        <v>547.95000000000005</v>
      </c>
      <c r="P34" s="9" t="s">
        <v>844</v>
      </c>
      <c r="R34" s="28">
        <v>40817</v>
      </c>
      <c r="T34" s="9" t="s">
        <v>6607</v>
      </c>
    </row>
    <row r="35" spans="1:22">
      <c r="A35" s="9" t="s">
        <v>6551</v>
      </c>
      <c r="B35" s="9" t="s">
        <v>6608</v>
      </c>
      <c r="C35" s="9" t="s">
        <v>6608</v>
      </c>
      <c r="D35" s="9" t="s">
        <v>64</v>
      </c>
      <c r="E35" s="9" t="s">
        <v>6609</v>
      </c>
      <c r="F35" s="18">
        <v>34.96</v>
      </c>
      <c r="H35" s="18">
        <v>30.4</v>
      </c>
      <c r="K35" s="9" t="s">
        <v>6610</v>
      </c>
      <c r="N35" s="9">
        <v>210</v>
      </c>
      <c r="O35" s="9">
        <v>109.6</v>
      </c>
      <c r="P35" s="9" t="s">
        <v>844</v>
      </c>
      <c r="R35" s="28">
        <v>40817</v>
      </c>
      <c r="T35" s="9" t="s">
        <v>6611</v>
      </c>
      <c r="V35" s="9" t="s">
        <v>6612</v>
      </c>
    </row>
    <row r="36" spans="1:22">
      <c r="A36" s="9" t="s">
        <v>6551</v>
      </c>
      <c r="B36" s="9" t="s">
        <v>6613</v>
      </c>
      <c r="C36" s="9" t="s">
        <v>6613</v>
      </c>
      <c r="D36" s="9" t="s">
        <v>64</v>
      </c>
      <c r="E36" s="9" t="s">
        <v>6614</v>
      </c>
      <c r="F36" s="18">
        <v>13.34</v>
      </c>
      <c r="H36" s="18">
        <v>11.6</v>
      </c>
      <c r="K36" s="9" t="s">
        <v>7541</v>
      </c>
      <c r="N36" s="9">
        <v>520</v>
      </c>
      <c r="O36" s="9">
        <v>410.96</v>
      </c>
      <c r="P36" s="9" t="s">
        <v>844</v>
      </c>
      <c r="R36" s="28">
        <v>40817</v>
      </c>
      <c r="T36" s="9" t="s">
        <v>6615</v>
      </c>
    </row>
    <row r="37" spans="1:22">
      <c r="A37" s="9" t="s">
        <v>6551</v>
      </c>
      <c r="B37" s="9" t="s">
        <v>6616</v>
      </c>
      <c r="C37" s="9" t="s">
        <v>6616</v>
      </c>
      <c r="E37" s="9" t="s">
        <v>6617</v>
      </c>
      <c r="F37" s="18">
        <v>99.54</v>
      </c>
      <c r="H37" s="18">
        <v>86.56</v>
      </c>
      <c r="K37" s="9" t="s">
        <v>6610</v>
      </c>
      <c r="N37" s="9">
        <v>1500</v>
      </c>
      <c r="O37" s="9">
        <v>1369.86</v>
      </c>
      <c r="P37" s="9" t="s">
        <v>844</v>
      </c>
      <c r="R37" s="28">
        <v>39463</v>
      </c>
    </row>
    <row r="38" spans="1:22">
      <c r="A38" s="9" t="s">
        <v>6551</v>
      </c>
      <c r="B38" s="9" t="s">
        <v>6618</v>
      </c>
      <c r="C38" s="9" t="s">
        <v>6618</v>
      </c>
      <c r="E38" s="9" t="s">
        <v>6619</v>
      </c>
      <c r="F38" s="18">
        <v>107.11</v>
      </c>
      <c r="H38" s="18">
        <v>93.14</v>
      </c>
      <c r="K38" s="9" t="s">
        <v>6610</v>
      </c>
      <c r="N38" s="9">
        <v>1500</v>
      </c>
      <c r="O38" s="9">
        <v>1396.86</v>
      </c>
      <c r="P38" s="9" t="s">
        <v>844</v>
      </c>
      <c r="R38" s="28">
        <v>39463</v>
      </c>
    </row>
    <row r="39" spans="1:22">
      <c r="A39" s="9" t="s">
        <v>6551</v>
      </c>
      <c r="B39" s="9" t="s">
        <v>6620</v>
      </c>
      <c r="C39" s="9" t="s">
        <v>6620</v>
      </c>
      <c r="E39" s="9" t="s">
        <v>6621</v>
      </c>
      <c r="F39" s="18">
        <v>336.15</v>
      </c>
      <c r="H39" s="18">
        <v>292.3</v>
      </c>
      <c r="K39" s="9" t="s">
        <v>6610</v>
      </c>
      <c r="N39" s="9">
        <v>2900</v>
      </c>
      <c r="O39" s="9">
        <v>2739.73</v>
      </c>
      <c r="P39" s="9" t="s">
        <v>844</v>
      </c>
      <c r="R39" s="28">
        <v>39478</v>
      </c>
    </row>
    <row r="40" spans="1:22">
      <c r="A40" s="9" t="s">
        <v>6551</v>
      </c>
      <c r="B40" s="9" t="s">
        <v>6622</v>
      </c>
      <c r="C40" s="9" t="s">
        <v>6622</v>
      </c>
      <c r="D40" s="9" t="s">
        <v>121</v>
      </c>
      <c r="E40" s="9" t="s">
        <v>6623</v>
      </c>
      <c r="F40" s="18">
        <v>18.399999999999999</v>
      </c>
      <c r="H40" s="18">
        <v>16</v>
      </c>
      <c r="K40" s="9" t="s">
        <v>7542</v>
      </c>
      <c r="N40" s="9">
        <v>350</v>
      </c>
      <c r="O40" s="9">
        <v>278</v>
      </c>
      <c r="P40" s="9" t="s">
        <v>7543</v>
      </c>
      <c r="Q40" s="9" t="s">
        <v>7228</v>
      </c>
      <c r="R40" s="28">
        <v>40817</v>
      </c>
      <c r="T40" s="9" t="s">
        <v>6624</v>
      </c>
    </row>
    <row r="41" spans="1:22">
      <c r="A41" s="9" t="s">
        <v>6551</v>
      </c>
      <c r="B41" s="9" t="s">
        <v>6625</v>
      </c>
      <c r="C41" s="9" t="s">
        <v>6625</v>
      </c>
      <c r="E41" s="9" t="s">
        <v>6626</v>
      </c>
      <c r="F41" s="18">
        <v>58.71</v>
      </c>
      <c r="H41" s="18">
        <v>51.05</v>
      </c>
      <c r="K41" s="9" t="s">
        <v>6627</v>
      </c>
      <c r="N41" s="9">
        <v>1800</v>
      </c>
      <c r="O41" s="9">
        <v>1667</v>
      </c>
      <c r="P41" s="9" t="s">
        <v>844</v>
      </c>
      <c r="R41" s="28">
        <v>39490</v>
      </c>
    </row>
    <row r="42" spans="1:22">
      <c r="A42" s="9" t="s">
        <v>6551</v>
      </c>
      <c r="B42" s="9" t="s">
        <v>6628</v>
      </c>
      <c r="C42" s="9" t="s">
        <v>6628</v>
      </c>
      <c r="E42" s="9" t="s">
        <v>6629</v>
      </c>
      <c r="F42" s="18">
        <v>51.65</v>
      </c>
      <c r="H42" s="18">
        <v>44.91</v>
      </c>
      <c r="K42" s="9" t="s">
        <v>6627</v>
      </c>
      <c r="N42" s="9">
        <v>1250</v>
      </c>
      <c r="O42" s="9">
        <v>1112</v>
      </c>
      <c r="P42" s="9" t="s">
        <v>844</v>
      </c>
      <c r="R42" s="28">
        <v>39490</v>
      </c>
    </row>
    <row r="43" spans="1:22">
      <c r="A43" s="9" t="s">
        <v>6551</v>
      </c>
      <c r="B43" s="9">
        <v>1124141</v>
      </c>
      <c r="C43" s="9">
        <v>1124141</v>
      </c>
      <c r="E43" s="9" t="s">
        <v>6630</v>
      </c>
      <c r="F43" s="18">
        <v>15870</v>
      </c>
      <c r="H43" s="18">
        <v>13800</v>
      </c>
      <c r="K43" s="9" t="s">
        <v>6631</v>
      </c>
      <c r="N43" s="9">
        <v>1920</v>
      </c>
      <c r="O43" s="9">
        <v>1600</v>
      </c>
      <c r="P43" s="9" t="s">
        <v>2146</v>
      </c>
      <c r="R43" s="28">
        <v>39671</v>
      </c>
    </row>
    <row r="44" spans="1:22">
      <c r="A44" s="9" t="s">
        <v>6551</v>
      </c>
      <c r="B44" s="9">
        <v>1124142</v>
      </c>
      <c r="C44" s="9">
        <v>1124142</v>
      </c>
      <c r="E44" s="9" t="s">
        <v>6632</v>
      </c>
      <c r="F44" s="18">
        <v>4283.75</v>
      </c>
      <c r="H44" s="18">
        <v>3725</v>
      </c>
      <c r="K44" s="9" t="s">
        <v>6633</v>
      </c>
      <c r="N44" s="9">
        <v>1440</v>
      </c>
      <c r="O44" s="9">
        <v>1200</v>
      </c>
      <c r="P44" s="9" t="s">
        <v>2146</v>
      </c>
      <c r="R44" s="28">
        <v>40057</v>
      </c>
    </row>
    <row r="45" spans="1:22">
      <c r="A45" s="9" t="s">
        <v>6551</v>
      </c>
      <c r="B45" s="9" t="s">
        <v>6634</v>
      </c>
      <c r="C45" s="9" t="s">
        <v>6634</v>
      </c>
      <c r="D45" s="9" t="s">
        <v>6635</v>
      </c>
      <c r="E45" s="9" t="s">
        <v>6636</v>
      </c>
      <c r="F45" s="18">
        <v>48.04</v>
      </c>
      <c r="H45" s="18">
        <v>41.77</v>
      </c>
      <c r="K45" s="9" t="s">
        <v>7544</v>
      </c>
      <c r="N45" s="9">
        <v>1200</v>
      </c>
      <c r="O45" s="9">
        <v>1100</v>
      </c>
      <c r="P45" s="9" t="s">
        <v>7228</v>
      </c>
      <c r="R45" s="28">
        <v>40568</v>
      </c>
    </row>
    <row r="46" spans="1:22">
      <c r="A46" s="9" t="s">
        <v>6551</v>
      </c>
      <c r="B46" s="9" t="s">
        <v>6637</v>
      </c>
      <c r="C46" s="9" t="s">
        <v>6637</v>
      </c>
      <c r="E46" s="9" t="s">
        <v>6638</v>
      </c>
      <c r="F46" s="18">
        <v>11.82</v>
      </c>
      <c r="H46" s="18">
        <v>10.28</v>
      </c>
      <c r="K46" s="9" t="s">
        <v>6639</v>
      </c>
      <c r="L46" s="9">
        <v>2.585</v>
      </c>
      <c r="P46" s="9" t="s">
        <v>7228</v>
      </c>
      <c r="R46" s="28">
        <v>40470</v>
      </c>
    </row>
    <row r="47" spans="1:22">
      <c r="A47" s="9" t="s">
        <v>6551</v>
      </c>
      <c r="B47" s="9" t="s">
        <v>6637</v>
      </c>
      <c r="C47" s="9" t="s">
        <v>6637</v>
      </c>
      <c r="E47" s="9" t="s">
        <v>6638</v>
      </c>
      <c r="F47" s="18">
        <v>7.48</v>
      </c>
      <c r="H47" s="18">
        <v>6.5</v>
      </c>
      <c r="K47" s="9" t="s">
        <v>6639</v>
      </c>
      <c r="L47" s="9">
        <v>2.585</v>
      </c>
      <c r="N47" s="9">
        <v>1360</v>
      </c>
      <c r="O47" s="9">
        <v>1136</v>
      </c>
      <c r="P47" s="9" t="s">
        <v>844</v>
      </c>
      <c r="R47" s="28">
        <v>40470</v>
      </c>
    </row>
    <row r="48" spans="1:22">
      <c r="A48" s="9" t="s">
        <v>6551</v>
      </c>
      <c r="B48" s="9" t="s">
        <v>6640</v>
      </c>
      <c r="C48" s="9" t="s">
        <v>6640</v>
      </c>
      <c r="D48" s="9" t="s">
        <v>64</v>
      </c>
      <c r="E48" s="9" t="s">
        <v>6641</v>
      </c>
      <c r="F48" s="18">
        <v>175.03</v>
      </c>
      <c r="H48" s="18">
        <v>152.19999999999999</v>
      </c>
      <c r="K48" s="9" t="s">
        <v>6642</v>
      </c>
      <c r="L48" s="9">
        <v>26</v>
      </c>
      <c r="N48" s="9">
        <v>750</v>
      </c>
      <c r="O48" s="9">
        <v>400</v>
      </c>
      <c r="P48" s="9" t="s">
        <v>7228</v>
      </c>
      <c r="R48" s="28">
        <v>41309</v>
      </c>
      <c r="T48" s="9" t="s">
        <v>6643</v>
      </c>
    </row>
    <row r="49" spans="1:20">
      <c r="A49" s="9" t="s">
        <v>6551</v>
      </c>
      <c r="B49" s="9" t="s">
        <v>6644</v>
      </c>
      <c r="C49" s="9" t="s">
        <v>6644</v>
      </c>
      <c r="E49" s="9" t="s">
        <v>6645</v>
      </c>
      <c r="F49" s="18">
        <v>66.13</v>
      </c>
      <c r="H49" s="18">
        <v>57.5</v>
      </c>
      <c r="K49" s="9" t="s">
        <v>6642</v>
      </c>
      <c r="L49" s="9">
        <v>10.25</v>
      </c>
      <c r="N49" s="9">
        <v>550</v>
      </c>
      <c r="O49" s="9">
        <v>290</v>
      </c>
      <c r="P49" s="9" t="s">
        <v>7228</v>
      </c>
      <c r="R49" s="28">
        <v>40471</v>
      </c>
      <c r="T49" s="9" t="s">
        <v>6646</v>
      </c>
    </row>
    <row r="50" spans="1:20">
      <c r="A50" s="9" t="s">
        <v>6551</v>
      </c>
      <c r="B50" s="9" t="s">
        <v>6647</v>
      </c>
      <c r="C50" s="9" t="s">
        <v>6647</v>
      </c>
      <c r="D50" s="9" t="s">
        <v>6648</v>
      </c>
      <c r="E50" s="9" t="s">
        <v>6649</v>
      </c>
      <c r="F50" s="18">
        <v>93.96</v>
      </c>
      <c r="H50" s="18">
        <v>81.7</v>
      </c>
      <c r="K50" s="9" t="s">
        <v>6606</v>
      </c>
      <c r="N50" s="9">
        <v>1400</v>
      </c>
      <c r="O50" s="9">
        <v>1269.3</v>
      </c>
      <c r="P50" s="9" t="s">
        <v>844</v>
      </c>
      <c r="R50" s="28">
        <v>40777</v>
      </c>
    </row>
    <row r="51" spans="1:20">
      <c r="A51" s="9" t="s">
        <v>6551</v>
      </c>
      <c r="B51" s="9" t="s">
        <v>6650</v>
      </c>
      <c r="C51" s="9" t="s">
        <v>6650</v>
      </c>
      <c r="D51" s="9" t="s">
        <v>6648</v>
      </c>
      <c r="E51" s="9" t="s">
        <v>6651</v>
      </c>
      <c r="F51" s="18">
        <v>95.68</v>
      </c>
      <c r="H51" s="18">
        <v>83.2</v>
      </c>
      <c r="K51" s="9" t="s">
        <v>6606</v>
      </c>
      <c r="P51" s="9" t="s">
        <v>844</v>
      </c>
      <c r="R51" s="28">
        <v>40777</v>
      </c>
    </row>
    <row r="52" spans="1:20">
      <c r="A52" s="9" t="s">
        <v>6551</v>
      </c>
      <c r="B52" s="9" t="s">
        <v>6652</v>
      </c>
      <c r="C52" s="9" t="s">
        <v>6652</v>
      </c>
      <c r="D52" s="9" t="s">
        <v>6653</v>
      </c>
      <c r="E52" s="9" t="s">
        <v>6654</v>
      </c>
      <c r="F52" s="18">
        <v>56.35</v>
      </c>
      <c r="H52" s="18">
        <v>49</v>
      </c>
      <c r="K52" s="9" t="s">
        <v>6606</v>
      </c>
      <c r="N52" s="9">
        <v>1300</v>
      </c>
      <c r="O52" s="9">
        <v>1153.9000000000001</v>
      </c>
      <c r="P52" s="9" t="s">
        <v>844</v>
      </c>
      <c r="R52" s="28">
        <v>40777</v>
      </c>
    </row>
    <row r="53" spans="1:20">
      <c r="A53" s="9" t="s">
        <v>6551</v>
      </c>
      <c r="B53" s="9" t="s">
        <v>6655</v>
      </c>
      <c r="C53" s="9" t="s">
        <v>6655</v>
      </c>
      <c r="E53" s="9" t="s">
        <v>6656</v>
      </c>
      <c r="F53" s="18">
        <v>8.6300000000000008</v>
      </c>
      <c r="H53" s="18">
        <v>7.5</v>
      </c>
      <c r="K53" s="9" t="s">
        <v>6657</v>
      </c>
      <c r="P53" s="9" t="s">
        <v>7228</v>
      </c>
      <c r="R53" s="28">
        <v>42135</v>
      </c>
    </row>
    <row r="54" spans="1:20">
      <c r="A54" s="9" t="s">
        <v>6551</v>
      </c>
      <c r="B54" s="9" t="s">
        <v>6655</v>
      </c>
      <c r="C54" s="9" t="s">
        <v>6655</v>
      </c>
      <c r="E54" s="9" t="s">
        <v>6656</v>
      </c>
      <c r="F54" s="18">
        <v>8.0500000000000007</v>
      </c>
      <c r="H54" s="18">
        <v>7</v>
      </c>
      <c r="K54" s="9" t="s">
        <v>6657</v>
      </c>
      <c r="P54" s="9" t="s">
        <v>7228</v>
      </c>
      <c r="R54" s="28">
        <v>42135</v>
      </c>
    </row>
    <row r="55" spans="1:20">
      <c r="A55" s="9" t="s">
        <v>6551</v>
      </c>
      <c r="B55" s="9" t="s">
        <v>6655</v>
      </c>
      <c r="C55" s="9" t="s">
        <v>6655</v>
      </c>
      <c r="E55" s="9" t="s">
        <v>6656</v>
      </c>
      <c r="F55" s="18">
        <v>7.68</v>
      </c>
      <c r="H55" s="18">
        <v>6.68</v>
      </c>
      <c r="K55" s="9" t="s">
        <v>6657</v>
      </c>
      <c r="P55" s="9" t="s">
        <v>7228</v>
      </c>
      <c r="R55" s="28">
        <v>42135</v>
      </c>
    </row>
    <row r="56" spans="1:20">
      <c r="A56" s="9" t="s">
        <v>6551</v>
      </c>
      <c r="B56" s="9" t="s">
        <v>6658</v>
      </c>
      <c r="C56" s="9" t="s">
        <v>6658</v>
      </c>
      <c r="E56" s="9" t="s">
        <v>6659</v>
      </c>
      <c r="F56" s="18">
        <v>91.49</v>
      </c>
      <c r="H56" s="18">
        <v>79.56</v>
      </c>
      <c r="K56" s="9" t="s">
        <v>6660</v>
      </c>
      <c r="N56" s="9">
        <v>2500</v>
      </c>
      <c r="O56" s="9">
        <v>2100</v>
      </c>
      <c r="P56" s="9" t="s">
        <v>7751</v>
      </c>
      <c r="Q56" s="9" t="s">
        <v>844</v>
      </c>
      <c r="R56" s="28">
        <v>42502</v>
      </c>
    </row>
    <row r="57" spans="1:20">
      <c r="A57" s="9" t="s">
        <v>6551</v>
      </c>
      <c r="B57" s="9" t="s">
        <v>6661</v>
      </c>
      <c r="C57" s="9" t="s">
        <v>6661</v>
      </c>
      <c r="E57" s="9" t="s">
        <v>6662</v>
      </c>
      <c r="F57" s="18">
        <v>90.79</v>
      </c>
      <c r="H57" s="18">
        <v>78.95</v>
      </c>
      <c r="K57" s="9" t="s">
        <v>6660</v>
      </c>
      <c r="N57" s="9">
        <v>2500</v>
      </c>
      <c r="O57" s="9">
        <v>2100</v>
      </c>
      <c r="P57" s="9" t="s">
        <v>7751</v>
      </c>
      <c r="Q57" s="9" t="s">
        <v>844</v>
      </c>
      <c r="R57" s="28">
        <v>42502</v>
      </c>
    </row>
    <row r="58" spans="1:20">
      <c r="A58" s="9" t="s">
        <v>6551</v>
      </c>
      <c r="B58" s="9" t="s">
        <v>6663</v>
      </c>
      <c r="C58" s="9" t="s">
        <v>6663</v>
      </c>
      <c r="E58" s="9" t="s">
        <v>6664</v>
      </c>
      <c r="F58" s="18">
        <v>44.94</v>
      </c>
      <c r="H58" s="18">
        <v>39.08</v>
      </c>
      <c r="K58" s="9" t="s">
        <v>6610</v>
      </c>
      <c r="N58" s="9">
        <v>2400</v>
      </c>
      <c r="O58" s="9">
        <v>2000</v>
      </c>
      <c r="P58" s="9" t="s">
        <v>7751</v>
      </c>
      <c r="Q58" s="9" t="s">
        <v>844</v>
      </c>
      <c r="R58" s="28">
        <v>42205</v>
      </c>
    </row>
    <row r="59" spans="1:20">
      <c r="A59" s="9" t="s">
        <v>6551</v>
      </c>
      <c r="B59" s="9" t="s">
        <v>6665</v>
      </c>
      <c r="C59" s="9" t="s">
        <v>6665</v>
      </c>
      <c r="E59" s="9" t="s">
        <v>6666</v>
      </c>
      <c r="F59" s="18">
        <v>38.79</v>
      </c>
      <c r="H59" s="18">
        <v>33.729999999999997</v>
      </c>
      <c r="K59" s="9" t="s">
        <v>6610</v>
      </c>
      <c r="N59" s="9">
        <v>2400</v>
      </c>
      <c r="O59" s="9">
        <v>1900</v>
      </c>
      <c r="P59" s="9" t="s">
        <v>7751</v>
      </c>
      <c r="Q59" s="9" t="s">
        <v>844</v>
      </c>
      <c r="R59" s="28">
        <v>42205</v>
      </c>
    </row>
    <row r="60" spans="1:20">
      <c r="A60" s="9" t="s">
        <v>6551</v>
      </c>
      <c r="B60" s="9" t="s">
        <v>7648</v>
      </c>
      <c r="C60" s="9" t="s">
        <v>7648</v>
      </c>
      <c r="E60" s="9" t="s">
        <v>7649</v>
      </c>
      <c r="F60" s="18">
        <v>4.83</v>
      </c>
      <c r="H60" s="18">
        <v>4.2</v>
      </c>
      <c r="K60" s="9">
        <v>1030</v>
      </c>
      <c r="N60" s="9">
        <v>850</v>
      </c>
      <c r="O60" s="9">
        <v>698</v>
      </c>
      <c r="P60" s="9" t="s">
        <v>7751</v>
      </c>
      <c r="R60" s="28">
        <v>43712</v>
      </c>
    </row>
    <row r="61" spans="1:20">
      <c r="A61" s="9" t="s">
        <v>6551</v>
      </c>
      <c r="B61" s="9" t="s">
        <v>7648</v>
      </c>
      <c r="C61" s="9" t="s">
        <v>7648</v>
      </c>
      <c r="E61" s="9" t="s">
        <v>7649</v>
      </c>
      <c r="F61" s="18">
        <v>10.99</v>
      </c>
      <c r="H61" s="18">
        <v>9.56</v>
      </c>
      <c r="K61" s="9">
        <v>1030</v>
      </c>
      <c r="P61" s="9" t="s">
        <v>7751</v>
      </c>
      <c r="R61" s="28">
        <v>43712</v>
      </c>
    </row>
    <row r="62" spans="1:20">
      <c r="A62" s="9" t="s">
        <v>6551</v>
      </c>
      <c r="B62" s="9" t="s">
        <v>7650</v>
      </c>
      <c r="C62" s="9" t="s">
        <v>7650</v>
      </c>
      <c r="D62" s="9" t="s">
        <v>64</v>
      </c>
      <c r="E62" s="9" t="s">
        <v>7651</v>
      </c>
      <c r="F62" s="18">
        <v>32.14</v>
      </c>
      <c r="H62" s="18">
        <v>27.95</v>
      </c>
      <c r="K62" s="9">
        <v>1030</v>
      </c>
      <c r="N62" s="9">
        <v>1500</v>
      </c>
      <c r="O62" s="9">
        <v>1165</v>
      </c>
      <c r="P62" s="9" t="s">
        <v>7751</v>
      </c>
      <c r="R62" s="28">
        <v>44608</v>
      </c>
    </row>
    <row r="63" spans="1:20">
      <c r="A63" s="9" t="s">
        <v>6551</v>
      </c>
      <c r="B63" s="9" t="s">
        <v>7650</v>
      </c>
      <c r="C63" s="9" t="s">
        <v>7650</v>
      </c>
      <c r="D63" s="9" t="s">
        <v>64</v>
      </c>
      <c r="E63" s="9" t="s">
        <v>7651</v>
      </c>
      <c r="F63" s="18">
        <v>25.7</v>
      </c>
      <c r="H63" s="18">
        <v>22.35</v>
      </c>
      <c r="K63" s="9">
        <v>1030</v>
      </c>
      <c r="N63" s="9">
        <v>1500</v>
      </c>
      <c r="O63" s="9">
        <v>1165</v>
      </c>
      <c r="P63" s="9" t="s">
        <v>7751</v>
      </c>
      <c r="R63" s="28">
        <v>43726</v>
      </c>
      <c r="T63" s="9" t="s">
        <v>7652</v>
      </c>
    </row>
    <row r="64" spans="1:20">
      <c r="A64" s="9" t="s">
        <v>6551</v>
      </c>
      <c r="B64" s="9" t="s">
        <v>7754</v>
      </c>
      <c r="C64" s="9" t="s">
        <v>7754</v>
      </c>
      <c r="E64" s="9" t="s">
        <v>7710</v>
      </c>
      <c r="F64" s="18">
        <v>0.4</v>
      </c>
      <c r="H64" s="18">
        <v>0.35</v>
      </c>
      <c r="K64" s="9" t="s">
        <v>7711</v>
      </c>
      <c r="M64" s="9" t="s">
        <v>7724</v>
      </c>
      <c r="P64" s="9" t="s">
        <v>7228</v>
      </c>
      <c r="R64" s="28">
        <v>44514</v>
      </c>
      <c r="T64" s="9" t="s">
        <v>7755</v>
      </c>
    </row>
    <row r="65" spans="1:20">
      <c r="A65" s="9" t="s">
        <v>6551</v>
      </c>
      <c r="B65" s="9" t="s">
        <v>7754</v>
      </c>
      <c r="C65" s="9" t="s">
        <v>7754</v>
      </c>
      <c r="E65" s="9" t="s">
        <v>7710</v>
      </c>
      <c r="F65" s="18">
        <v>0.24</v>
      </c>
      <c r="H65" s="18">
        <v>0.21</v>
      </c>
      <c r="K65" s="9" t="s">
        <v>7711</v>
      </c>
      <c r="M65" s="9" t="s">
        <v>7724</v>
      </c>
      <c r="P65" s="9" t="s">
        <v>7751</v>
      </c>
      <c r="R65" s="28">
        <v>44202</v>
      </c>
      <c r="T65" s="9" t="s">
        <v>7755</v>
      </c>
    </row>
    <row r="66" spans="1:20">
      <c r="A66" s="9" t="s">
        <v>6551</v>
      </c>
      <c r="B66" s="9" t="s">
        <v>7754</v>
      </c>
      <c r="C66" s="9" t="s">
        <v>7754</v>
      </c>
      <c r="E66" s="9" t="s">
        <v>7710</v>
      </c>
      <c r="F66" s="18">
        <v>9.32</v>
      </c>
      <c r="H66" s="18">
        <v>8.1</v>
      </c>
      <c r="K66" s="9" t="s">
        <v>7711</v>
      </c>
      <c r="M66" s="9" t="s">
        <v>7724</v>
      </c>
      <c r="P66" s="9" t="s">
        <v>7751</v>
      </c>
      <c r="R66" s="28">
        <v>44202</v>
      </c>
      <c r="T66" s="9" t="s">
        <v>7756</v>
      </c>
    </row>
    <row r="67" spans="1:20">
      <c r="A67" s="9" t="s">
        <v>6551</v>
      </c>
      <c r="E67" s="9" t="s">
        <v>7728</v>
      </c>
      <c r="F67" s="18">
        <v>12.08</v>
      </c>
      <c r="H67" s="18">
        <v>10.5</v>
      </c>
      <c r="K67" s="9" t="s">
        <v>7729</v>
      </c>
      <c r="N67" s="9">
        <v>480</v>
      </c>
      <c r="O67" s="9">
        <v>380</v>
      </c>
      <c r="R67" s="28">
        <v>44207</v>
      </c>
    </row>
    <row r="68" spans="1:20">
      <c r="A68" s="9" t="s">
        <v>6551</v>
      </c>
      <c r="B68" s="9" t="s">
        <v>7717</v>
      </c>
      <c r="C68" s="9" t="s">
        <v>7717</v>
      </c>
      <c r="E68" s="9" t="s">
        <v>7718</v>
      </c>
      <c r="F68" s="18">
        <v>40.25</v>
      </c>
      <c r="H68" s="18">
        <v>35</v>
      </c>
      <c r="K68" s="9">
        <v>1020</v>
      </c>
      <c r="M68" s="9">
        <v>50</v>
      </c>
      <c r="P68" s="9" t="s">
        <v>7751</v>
      </c>
      <c r="Q68" s="9" t="s">
        <v>7228</v>
      </c>
      <c r="R68" s="28">
        <v>44168</v>
      </c>
      <c r="T68" s="9" t="s">
        <v>7720</v>
      </c>
    </row>
    <row r="69" spans="1:20">
      <c r="A69" s="9" t="s">
        <v>6551</v>
      </c>
      <c r="B69" s="9" t="s">
        <v>7717</v>
      </c>
      <c r="C69" s="9" t="s">
        <v>7717</v>
      </c>
      <c r="E69" s="9" t="s">
        <v>7718</v>
      </c>
      <c r="F69" s="18">
        <v>36.57</v>
      </c>
      <c r="H69" s="18">
        <v>31.8</v>
      </c>
      <c r="K69" s="9">
        <v>1020</v>
      </c>
      <c r="M69" s="9">
        <v>100</v>
      </c>
      <c r="P69" s="9" t="s">
        <v>7751</v>
      </c>
      <c r="Q69" s="9" t="s">
        <v>7228</v>
      </c>
      <c r="R69" s="28">
        <v>44168</v>
      </c>
      <c r="T69" s="9" t="s">
        <v>7720</v>
      </c>
    </row>
    <row r="70" spans="1:20">
      <c r="A70" s="9" t="s">
        <v>6551</v>
      </c>
      <c r="B70" s="9" t="s">
        <v>7717</v>
      </c>
      <c r="C70" s="9" t="s">
        <v>7717</v>
      </c>
      <c r="E70" s="9" t="s">
        <v>7718</v>
      </c>
      <c r="F70" s="18">
        <v>43.7</v>
      </c>
      <c r="H70" s="18">
        <v>38</v>
      </c>
      <c r="K70" s="20" t="s">
        <v>7719</v>
      </c>
      <c r="M70" s="9">
        <v>50</v>
      </c>
      <c r="N70" s="9">
        <v>800</v>
      </c>
      <c r="O70" s="9">
        <v>650</v>
      </c>
      <c r="P70" s="9" t="s">
        <v>7228</v>
      </c>
      <c r="Q70" s="9" t="s">
        <v>7566</v>
      </c>
      <c r="R70" s="28">
        <v>44168</v>
      </c>
      <c r="T70" s="9" t="s">
        <v>7720</v>
      </c>
    </row>
    <row r="71" spans="1:20">
      <c r="A71" s="9" t="s">
        <v>6551</v>
      </c>
      <c r="B71" s="9" t="s">
        <v>7717</v>
      </c>
      <c r="C71" s="9" t="s">
        <v>7717</v>
      </c>
      <c r="E71" s="9" t="s">
        <v>7718</v>
      </c>
      <c r="F71" s="18">
        <v>39.1</v>
      </c>
      <c r="H71" s="18">
        <v>34</v>
      </c>
      <c r="K71" s="20" t="s">
        <v>7719</v>
      </c>
      <c r="M71" s="9">
        <v>100</v>
      </c>
      <c r="N71" s="9">
        <v>800</v>
      </c>
      <c r="O71" s="9">
        <v>650</v>
      </c>
      <c r="P71" s="9" t="s">
        <v>7228</v>
      </c>
      <c r="Q71" s="9" t="s">
        <v>7566</v>
      </c>
      <c r="R71" s="28">
        <v>44175</v>
      </c>
      <c r="T71" s="9" t="s">
        <v>7720</v>
      </c>
    </row>
    <row r="72" spans="1:20">
      <c r="A72" s="9" t="s">
        <v>6551</v>
      </c>
      <c r="B72" s="9" t="s">
        <v>7754</v>
      </c>
      <c r="C72" s="9" t="s">
        <v>7754</v>
      </c>
      <c r="E72" s="9" t="s">
        <v>7712</v>
      </c>
      <c r="F72" s="18">
        <v>0.4</v>
      </c>
      <c r="H72" s="86">
        <v>0.34549999999999997</v>
      </c>
      <c r="K72" s="9" t="s">
        <v>7711</v>
      </c>
      <c r="P72" s="9" t="s">
        <v>7228</v>
      </c>
      <c r="R72" s="28">
        <v>44517</v>
      </c>
      <c r="T72" s="9" t="s">
        <v>7814</v>
      </c>
    </row>
    <row r="73" spans="1:20">
      <c r="A73" s="9" t="s">
        <v>6551</v>
      </c>
      <c r="E73" s="9" t="s">
        <v>7712</v>
      </c>
      <c r="F73" s="18">
        <v>7.48</v>
      </c>
      <c r="H73" s="18">
        <v>6.5</v>
      </c>
      <c r="K73" s="9" t="s">
        <v>7711</v>
      </c>
      <c r="M73" s="9" t="s">
        <v>7724</v>
      </c>
      <c r="N73" s="9">
        <v>480</v>
      </c>
      <c r="O73" s="9">
        <v>305</v>
      </c>
      <c r="P73" s="9" t="s">
        <v>7751</v>
      </c>
      <c r="R73" s="28">
        <v>44134</v>
      </c>
    </row>
    <row r="74" spans="1:20">
      <c r="A74" s="9" t="s">
        <v>6551</v>
      </c>
    </row>
    <row r="75" spans="1:20">
      <c r="A75" s="9" t="s">
        <v>6551</v>
      </c>
    </row>
    <row r="76" spans="1:20">
      <c r="A76" s="9" t="s">
        <v>6551</v>
      </c>
    </row>
    <row r="77" spans="1:20">
      <c r="A77" s="9" t="s">
        <v>6551</v>
      </c>
    </row>
    <row r="78" spans="1:20">
      <c r="A78" s="9" t="s">
        <v>6551</v>
      </c>
    </row>
    <row r="79" spans="1:20">
      <c r="A79" s="9" t="s">
        <v>6551</v>
      </c>
    </row>
    <row r="80" spans="1:20">
      <c r="A80" s="9" t="s">
        <v>6551</v>
      </c>
    </row>
    <row r="81" spans="1:1">
      <c r="A81" s="9" t="s">
        <v>6551</v>
      </c>
    </row>
    <row r="82" spans="1:1">
      <c r="A82" s="9" t="s">
        <v>6551</v>
      </c>
    </row>
    <row r="83" spans="1:1">
      <c r="A83" s="9" t="s">
        <v>6551</v>
      </c>
    </row>
    <row r="84" spans="1:1">
      <c r="A84" s="9" t="s">
        <v>6551</v>
      </c>
    </row>
    <row r="85" spans="1:1">
      <c r="A85" s="9" t="s">
        <v>6551</v>
      </c>
    </row>
  </sheetData>
  <phoneticPr fontId="11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B1:R17"/>
  <sheetViews>
    <sheetView workbookViewId="0">
      <selection sqref="A1:XFD1048576"/>
    </sheetView>
  </sheetViews>
  <sheetFormatPr baseColWidth="10" defaultColWidth="8.83203125" defaultRowHeight="13"/>
  <cols>
    <col min="1" max="1" width="7.6640625" style="9" customWidth="1"/>
    <col min="2" max="2" width="12" style="9" bestFit="1" customWidth="1"/>
    <col min="3" max="3" width="12" style="17" bestFit="1" customWidth="1"/>
    <col min="4" max="4" width="6.83203125" style="9" bestFit="1" customWidth="1"/>
    <col min="5" max="5" width="52.1640625" style="9" bestFit="1" customWidth="1"/>
    <col min="6" max="6" width="9.33203125" style="18" bestFit="1" customWidth="1"/>
    <col min="7" max="7" width="8.1640625" style="18" bestFit="1" customWidth="1"/>
    <col min="8" max="8" width="9.33203125" style="18" bestFit="1" customWidth="1"/>
    <col min="9" max="9" width="7.6640625" style="18" bestFit="1" customWidth="1"/>
    <col min="10" max="10" width="8.33203125" style="19" bestFit="1" customWidth="1"/>
    <col min="11" max="11" width="11.83203125" style="20" bestFit="1" customWidth="1"/>
    <col min="12" max="12" width="11.6640625" style="9" bestFit="1" customWidth="1"/>
    <col min="13" max="13" width="9.33203125" style="9" bestFit="1" customWidth="1"/>
    <col min="14" max="15" width="11.6640625" style="18" bestFit="1" customWidth="1"/>
    <col min="16" max="16" width="8.6640625" style="9" bestFit="1" customWidth="1"/>
    <col min="17" max="17" width="7.33203125" style="9" bestFit="1" customWidth="1"/>
    <col min="18" max="18" width="10.83203125" style="28" bestFit="1" customWidth="1"/>
    <col min="19" max="19" width="9.33203125" style="9" bestFit="1" customWidth="1"/>
    <col min="20" max="20" width="7.5" style="9" bestFit="1" customWidth="1"/>
    <col min="21" max="21" width="11.33203125" style="9" bestFit="1" customWidth="1"/>
    <col min="22" max="22" width="8.83203125" style="9"/>
    <col min="23" max="23" width="11.1640625" style="9" bestFit="1" customWidth="1"/>
    <col min="24" max="25" width="9.83203125" style="9" bestFit="1" customWidth="1"/>
    <col min="26" max="28" width="7.6640625" style="9" bestFit="1" customWidth="1"/>
    <col min="29" max="29" width="5.6640625" style="9" bestFit="1" customWidth="1"/>
    <col min="30" max="30" width="7.6640625" style="9" bestFit="1" customWidth="1"/>
    <col min="31" max="31" width="9.83203125" style="9" bestFit="1" customWidth="1"/>
    <col min="32" max="32" width="5.6640625" style="9" bestFit="1" customWidth="1"/>
    <col min="33" max="33" width="11.1640625" style="9" bestFit="1" customWidth="1"/>
    <col min="34" max="34" width="7.6640625" style="9" bestFit="1" customWidth="1"/>
    <col min="35" max="35" width="11.33203125" style="9" bestFit="1" customWidth="1"/>
    <col min="36" max="36" width="6.83203125" style="9" bestFit="1" customWidth="1"/>
    <col min="37" max="37" width="7.6640625" style="9" bestFit="1" customWidth="1"/>
    <col min="38" max="38" width="7.1640625" style="9" bestFit="1" customWidth="1"/>
    <col min="39" max="39" width="7" style="9" bestFit="1" customWidth="1"/>
    <col min="40" max="41" width="13.33203125" style="9" bestFit="1" customWidth="1"/>
    <col min="42" max="42" width="9.33203125" style="9" bestFit="1" customWidth="1"/>
    <col min="43" max="43" width="8.1640625" style="9" bestFit="1" customWidth="1"/>
    <col min="44" max="44" width="7.6640625" style="9" bestFit="1" customWidth="1"/>
    <col min="45" max="16384" width="8.83203125" style="9"/>
  </cols>
  <sheetData>
    <row r="1" spans="3:18" s="47" customFormat="1">
      <c r="C1" s="67"/>
      <c r="F1" s="50"/>
      <c r="G1" s="50"/>
      <c r="H1" s="50"/>
      <c r="I1" s="50"/>
      <c r="J1" s="48"/>
      <c r="N1" s="50"/>
      <c r="O1" s="50"/>
      <c r="R1" s="49"/>
    </row>
    <row r="2" spans="3:18" s="47" customFormat="1">
      <c r="C2" s="67"/>
      <c r="F2" s="50"/>
      <c r="G2" s="50"/>
      <c r="H2" s="50"/>
      <c r="I2" s="50"/>
      <c r="J2" s="48"/>
      <c r="N2" s="50"/>
      <c r="O2" s="50"/>
      <c r="R2" s="49"/>
    </row>
    <row r="17" spans="2:2">
      <c r="B17" s="62"/>
    </row>
  </sheetData>
  <phoneticPr fontId="11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AA294"/>
  <sheetViews>
    <sheetView workbookViewId="0">
      <pane ySplit="2" topLeftCell="A3" activePane="bottomLeft" state="frozen"/>
      <selection pane="bottomLeft" activeCell="G9" sqref="G9"/>
    </sheetView>
  </sheetViews>
  <sheetFormatPr baseColWidth="10" defaultColWidth="8.83203125" defaultRowHeight="13"/>
  <cols>
    <col min="1" max="1" width="5.83203125" style="9" customWidth="1"/>
    <col min="2" max="2" width="13.33203125" style="29" customWidth="1"/>
    <col min="3" max="3" width="10.6640625" style="29" bestFit="1" customWidth="1"/>
    <col min="4" max="4" width="7.6640625" style="20" customWidth="1"/>
    <col min="5" max="5" width="39.6640625" style="9" bestFit="1" customWidth="1"/>
    <col min="6" max="8" width="9.33203125" style="18" bestFit="1" customWidth="1"/>
    <col min="9" max="9" width="9.1640625" style="18"/>
    <col min="10" max="10" width="9.33203125" style="19" bestFit="1" customWidth="1"/>
    <col min="11" max="11" width="13.5" style="17" bestFit="1" customWidth="1"/>
    <col min="12" max="12" width="9.1640625" style="89"/>
    <col min="13" max="13" width="8.83203125" style="9"/>
    <col min="14" max="15" width="10" style="18" bestFit="1" customWidth="1"/>
    <col min="16" max="17" width="9.1640625" style="20"/>
    <col min="18" max="18" width="11.33203125" style="28" bestFit="1" customWidth="1"/>
    <col min="19" max="19" width="8.83203125" style="9"/>
    <col min="20" max="20" width="15" style="9" customWidth="1"/>
    <col min="21" max="21" width="8.83203125" style="9"/>
    <col min="22" max="22" width="10.6640625" style="9" bestFit="1" customWidth="1"/>
    <col min="23" max="23" width="12.33203125" style="9" bestFit="1" customWidth="1"/>
    <col min="24" max="24" width="2.33203125" style="9" customWidth="1"/>
    <col min="25" max="25" width="2.83203125" style="9" customWidth="1"/>
    <col min="26" max="26" width="12.33203125" style="9" customWidth="1"/>
    <col min="27" max="16384" width="8.83203125" style="9"/>
  </cols>
  <sheetData>
    <row r="1" spans="1:26" s="20" customFormat="1">
      <c r="A1" s="22" t="s">
        <v>0</v>
      </c>
      <c r="B1" s="3" t="s">
        <v>1</v>
      </c>
      <c r="C1" s="3" t="s">
        <v>2</v>
      </c>
      <c r="D1" s="5" t="s">
        <v>3</v>
      </c>
      <c r="E1" s="90" t="s">
        <v>28</v>
      </c>
      <c r="F1" s="94" t="s">
        <v>6667</v>
      </c>
      <c r="G1" s="94"/>
      <c r="H1" s="94" t="s">
        <v>4252</v>
      </c>
      <c r="I1" s="94"/>
      <c r="J1" s="92"/>
      <c r="K1" s="99" t="s">
        <v>32</v>
      </c>
      <c r="L1" s="87" t="s">
        <v>3130</v>
      </c>
      <c r="M1" s="5" t="s">
        <v>7</v>
      </c>
      <c r="N1" s="23" t="s">
        <v>8</v>
      </c>
      <c r="O1" s="23" t="s">
        <v>8</v>
      </c>
      <c r="P1" s="5" t="s">
        <v>9</v>
      </c>
      <c r="Q1" s="5" t="s">
        <v>3131</v>
      </c>
      <c r="R1" s="7" t="s">
        <v>10</v>
      </c>
      <c r="S1" s="5" t="s">
        <v>7</v>
      </c>
      <c r="T1" s="5"/>
      <c r="U1" s="5" t="s">
        <v>10</v>
      </c>
      <c r="V1" s="5" t="s">
        <v>6668</v>
      </c>
      <c r="W1" s="5" t="s">
        <v>6669</v>
      </c>
      <c r="X1" s="5"/>
      <c r="Y1" s="5"/>
      <c r="Z1" s="24"/>
    </row>
    <row r="2" spans="1:26" s="20" customFormat="1" ht="14" thickBot="1">
      <c r="A2" s="25" t="s">
        <v>25</v>
      </c>
      <c r="B2" s="11" t="s">
        <v>26</v>
      </c>
      <c r="C2" s="11" t="s">
        <v>26</v>
      </c>
      <c r="D2" s="13" t="s">
        <v>27</v>
      </c>
      <c r="E2" s="91"/>
      <c r="F2" s="95"/>
      <c r="G2" s="95"/>
      <c r="H2" s="95"/>
      <c r="I2" s="95"/>
      <c r="J2" s="93"/>
      <c r="K2" s="100"/>
      <c r="L2" s="88" t="s">
        <v>3133</v>
      </c>
      <c r="M2" s="13" t="s">
        <v>34</v>
      </c>
      <c r="N2" s="26" t="s">
        <v>35</v>
      </c>
      <c r="O2" s="26" t="s">
        <v>30</v>
      </c>
      <c r="P2" s="13" t="s">
        <v>25</v>
      </c>
      <c r="Q2" s="13" t="s">
        <v>25</v>
      </c>
      <c r="R2" s="15" t="s">
        <v>37</v>
      </c>
      <c r="S2" s="13" t="s">
        <v>38</v>
      </c>
      <c r="T2" s="13" t="s">
        <v>39</v>
      </c>
      <c r="U2" s="13" t="s">
        <v>25</v>
      </c>
      <c r="V2" s="13" t="s">
        <v>6670</v>
      </c>
      <c r="W2" s="13"/>
      <c r="X2" s="13"/>
      <c r="Y2" s="13"/>
      <c r="Z2" s="27" t="s">
        <v>6671</v>
      </c>
    </row>
    <row r="3" spans="1:26" ht="14" thickTop="1">
      <c r="A3" s="9" t="s">
        <v>6672</v>
      </c>
      <c r="B3" s="29" t="s">
        <v>6673</v>
      </c>
      <c r="C3" s="29" t="s">
        <v>6673</v>
      </c>
      <c r="D3" s="20" t="s">
        <v>80</v>
      </c>
      <c r="E3" s="9" t="s">
        <v>6674</v>
      </c>
      <c r="F3" s="18">
        <v>15.16</v>
      </c>
      <c r="H3" s="18">
        <v>13.18</v>
      </c>
      <c r="K3" s="17" t="s">
        <v>6675</v>
      </c>
      <c r="L3" s="89">
        <v>1.28</v>
      </c>
      <c r="N3" s="18">
        <v>450</v>
      </c>
      <c r="O3" s="18">
        <v>350</v>
      </c>
      <c r="P3" s="20" t="s">
        <v>7751</v>
      </c>
      <c r="Q3" s="20" t="s">
        <v>7228</v>
      </c>
      <c r="R3" s="28">
        <v>42902</v>
      </c>
      <c r="T3" s="9" t="s">
        <v>6676</v>
      </c>
      <c r="V3" s="9" t="s">
        <v>2744</v>
      </c>
      <c r="Z3" s="9" t="s">
        <v>6677</v>
      </c>
    </row>
    <row r="4" spans="1:26">
      <c r="A4" s="9" t="s">
        <v>6672</v>
      </c>
      <c r="B4" s="29" t="s">
        <v>6673</v>
      </c>
      <c r="C4" s="29" t="s">
        <v>6673</v>
      </c>
      <c r="D4" s="20" t="s">
        <v>80</v>
      </c>
      <c r="E4" s="9" t="s">
        <v>6674</v>
      </c>
      <c r="F4" s="18">
        <v>10.01</v>
      </c>
      <c r="H4" s="18">
        <v>8.6999999999999993</v>
      </c>
      <c r="K4" s="17" t="s">
        <v>6675</v>
      </c>
      <c r="L4" s="89">
        <v>1.28</v>
      </c>
      <c r="N4" s="18">
        <v>450</v>
      </c>
      <c r="O4" s="18">
        <v>350</v>
      </c>
      <c r="P4" s="20" t="s">
        <v>7751</v>
      </c>
      <c r="R4" s="28">
        <v>41425</v>
      </c>
      <c r="T4" s="9" t="s">
        <v>6678</v>
      </c>
      <c r="V4" s="9" t="s">
        <v>2744</v>
      </c>
    </row>
    <row r="5" spans="1:26">
      <c r="A5" s="9" t="s">
        <v>6672</v>
      </c>
      <c r="B5" s="29" t="s">
        <v>6679</v>
      </c>
      <c r="C5" s="29" t="s">
        <v>6679</v>
      </c>
      <c r="D5" s="20" t="s">
        <v>862</v>
      </c>
      <c r="E5" s="9" t="s">
        <v>6680</v>
      </c>
      <c r="F5" s="18">
        <v>14.95</v>
      </c>
      <c r="H5" s="18">
        <v>13</v>
      </c>
      <c r="K5" s="17" t="s">
        <v>4230</v>
      </c>
      <c r="L5" s="89">
        <v>0.2</v>
      </c>
      <c r="P5" s="20" t="s">
        <v>7751</v>
      </c>
      <c r="R5" s="28">
        <v>44636</v>
      </c>
      <c r="V5" s="9" t="s">
        <v>2744</v>
      </c>
      <c r="Z5" s="9" t="s">
        <v>6681</v>
      </c>
    </row>
    <row r="6" spans="1:26">
      <c r="A6" s="9" t="s">
        <v>6672</v>
      </c>
      <c r="B6" s="29" t="s">
        <v>6679</v>
      </c>
      <c r="C6" s="29" t="s">
        <v>6679</v>
      </c>
      <c r="D6" s="20" t="s">
        <v>862</v>
      </c>
      <c r="E6" s="9" t="s">
        <v>6680</v>
      </c>
      <c r="F6" s="18">
        <v>14.95</v>
      </c>
      <c r="H6" s="18">
        <v>13</v>
      </c>
      <c r="K6" s="17" t="s">
        <v>4230</v>
      </c>
      <c r="L6" s="89">
        <v>0.2</v>
      </c>
      <c r="M6" s="9">
        <v>500</v>
      </c>
      <c r="N6" s="18">
        <v>500</v>
      </c>
      <c r="O6" s="18">
        <v>400</v>
      </c>
      <c r="P6" s="20" t="s">
        <v>7751</v>
      </c>
      <c r="R6" s="28">
        <v>44134</v>
      </c>
      <c r="V6" s="9" t="s">
        <v>2744</v>
      </c>
      <c r="Z6" s="9" t="s">
        <v>6681</v>
      </c>
    </row>
    <row r="7" spans="1:26">
      <c r="A7" s="9" t="s">
        <v>6672</v>
      </c>
      <c r="B7" s="29" t="s">
        <v>6682</v>
      </c>
      <c r="C7" s="29" t="s">
        <v>6682</v>
      </c>
      <c r="D7" s="20" t="s">
        <v>69</v>
      </c>
      <c r="E7" s="9" t="s">
        <v>6683</v>
      </c>
      <c r="F7" s="18">
        <v>11.13</v>
      </c>
      <c r="H7" s="18">
        <v>9.68</v>
      </c>
      <c r="K7" s="17" t="s">
        <v>4230</v>
      </c>
      <c r="L7" s="89">
        <v>0.17</v>
      </c>
      <c r="N7" s="18">
        <v>500</v>
      </c>
      <c r="O7" s="18">
        <v>400</v>
      </c>
      <c r="P7" s="20" t="s">
        <v>7751</v>
      </c>
      <c r="R7" s="28">
        <v>41425</v>
      </c>
      <c r="V7" s="9" t="s">
        <v>2744</v>
      </c>
    </row>
    <row r="8" spans="1:26">
      <c r="A8" s="9" t="s">
        <v>6672</v>
      </c>
      <c r="B8" s="29">
        <v>370057</v>
      </c>
      <c r="C8" s="29">
        <v>370057</v>
      </c>
      <c r="D8" s="20" t="s">
        <v>64</v>
      </c>
      <c r="E8" s="9" t="s">
        <v>6684</v>
      </c>
      <c r="F8" s="18">
        <v>8.35</v>
      </c>
      <c r="H8" s="18">
        <v>7.26</v>
      </c>
      <c r="K8" s="17" t="s">
        <v>6675</v>
      </c>
      <c r="N8" s="18">
        <v>450</v>
      </c>
      <c r="O8" s="18">
        <v>350</v>
      </c>
      <c r="P8" s="20" t="s">
        <v>7751</v>
      </c>
      <c r="R8" s="28">
        <v>41432</v>
      </c>
    </row>
    <row r="9" spans="1:26">
      <c r="A9" s="9" t="s">
        <v>6672</v>
      </c>
      <c r="B9" s="29" t="s">
        <v>6685</v>
      </c>
      <c r="C9" s="29" t="s">
        <v>6685</v>
      </c>
      <c r="D9" s="20" t="s">
        <v>55</v>
      </c>
      <c r="E9" s="9" t="s">
        <v>6686</v>
      </c>
      <c r="F9" s="18">
        <v>31.8</v>
      </c>
      <c r="H9" s="18">
        <v>27.65</v>
      </c>
      <c r="K9" s="17" t="s">
        <v>6687</v>
      </c>
      <c r="N9" s="18">
        <v>600</v>
      </c>
      <c r="O9" s="18">
        <v>500</v>
      </c>
      <c r="P9" s="20" t="s">
        <v>7751</v>
      </c>
      <c r="R9" s="28">
        <v>41436</v>
      </c>
      <c r="T9" s="9" t="s">
        <v>6676</v>
      </c>
    </row>
    <row r="10" spans="1:26">
      <c r="A10" s="9" t="s">
        <v>6672</v>
      </c>
      <c r="B10" s="29" t="s">
        <v>6688</v>
      </c>
      <c r="C10" s="29" t="s">
        <v>6688</v>
      </c>
      <c r="D10" s="20" t="s">
        <v>121</v>
      </c>
      <c r="E10" s="9" t="s">
        <v>6689</v>
      </c>
      <c r="F10" s="18">
        <v>4.62</v>
      </c>
      <c r="H10" s="18">
        <v>4.0199999999999996</v>
      </c>
      <c r="K10" s="17" t="s">
        <v>4193</v>
      </c>
      <c r="L10" s="89">
        <v>5.7000000000000002E-2</v>
      </c>
      <c r="M10" s="9">
        <v>500</v>
      </c>
      <c r="N10" s="18">
        <v>600</v>
      </c>
      <c r="O10" s="18">
        <v>450</v>
      </c>
      <c r="P10" s="20" t="s">
        <v>7228</v>
      </c>
      <c r="Q10" s="20" t="s">
        <v>7566</v>
      </c>
      <c r="R10" s="28">
        <v>41471</v>
      </c>
      <c r="Z10" s="9" t="s">
        <v>6690</v>
      </c>
    </row>
    <row r="11" spans="1:26">
      <c r="A11" s="9" t="s">
        <v>6672</v>
      </c>
      <c r="B11" s="29" t="s">
        <v>6688</v>
      </c>
      <c r="C11" s="29" t="s">
        <v>6688</v>
      </c>
      <c r="D11" s="20" t="s">
        <v>121</v>
      </c>
      <c r="E11" s="9" t="s">
        <v>6689</v>
      </c>
      <c r="F11" s="18">
        <v>3.74</v>
      </c>
      <c r="H11" s="18">
        <v>3.25</v>
      </c>
      <c r="K11" s="17" t="s">
        <v>4193</v>
      </c>
      <c r="L11" s="89">
        <v>5.7000000000000002E-2</v>
      </c>
      <c r="M11" s="9">
        <v>1000</v>
      </c>
      <c r="N11" s="18">
        <v>550</v>
      </c>
      <c r="O11" s="18">
        <v>400</v>
      </c>
      <c r="P11" s="20" t="s">
        <v>7228</v>
      </c>
      <c r="R11" s="28">
        <v>41471</v>
      </c>
      <c r="Z11" s="9" t="s">
        <v>6690</v>
      </c>
    </row>
    <row r="12" spans="1:26">
      <c r="A12" s="9" t="s">
        <v>6672</v>
      </c>
      <c r="B12" s="29" t="s">
        <v>6691</v>
      </c>
      <c r="C12" s="29" t="s">
        <v>6691</v>
      </c>
      <c r="D12" s="20" t="s">
        <v>6692</v>
      </c>
      <c r="E12" s="9" t="s">
        <v>6693</v>
      </c>
      <c r="F12" s="18">
        <v>19.260000000000002</v>
      </c>
      <c r="H12" s="18">
        <v>16.75</v>
      </c>
      <c r="K12" s="17">
        <v>1030</v>
      </c>
      <c r="M12" s="9">
        <v>580</v>
      </c>
      <c r="N12" s="18">
        <v>600</v>
      </c>
      <c r="O12" s="18">
        <v>400</v>
      </c>
      <c r="P12" s="20" t="s">
        <v>7751</v>
      </c>
      <c r="R12" s="28">
        <v>41472</v>
      </c>
      <c r="T12" s="9" t="s">
        <v>6676</v>
      </c>
    </row>
    <row r="13" spans="1:26">
      <c r="A13" s="9" t="s">
        <v>6672</v>
      </c>
      <c r="B13" s="29" t="s">
        <v>6694</v>
      </c>
      <c r="C13" s="29" t="s">
        <v>6694</v>
      </c>
      <c r="D13" s="20" t="s">
        <v>6695</v>
      </c>
      <c r="E13" s="9" t="s">
        <v>6696</v>
      </c>
      <c r="F13" s="18">
        <v>14.32</v>
      </c>
      <c r="H13" s="18">
        <v>12.45</v>
      </c>
      <c r="K13" s="17">
        <v>1030</v>
      </c>
      <c r="M13" s="9">
        <v>290</v>
      </c>
      <c r="N13" s="18">
        <v>550</v>
      </c>
      <c r="O13" s="18">
        <v>400</v>
      </c>
      <c r="P13" s="20" t="s">
        <v>7751</v>
      </c>
      <c r="R13" s="28">
        <v>41472</v>
      </c>
      <c r="T13" s="9" t="s">
        <v>6676</v>
      </c>
    </row>
    <row r="14" spans="1:26">
      <c r="A14" s="9" t="s">
        <v>6672</v>
      </c>
      <c r="B14" s="29" t="s">
        <v>6697</v>
      </c>
      <c r="C14" s="29" t="s">
        <v>6697</v>
      </c>
      <c r="D14" s="20" t="s">
        <v>6692</v>
      </c>
      <c r="E14" s="9" t="s">
        <v>6698</v>
      </c>
      <c r="F14" s="18">
        <v>12.14</v>
      </c>
      <c r="H14" s="18">
        <v>10.56</v>
      </c>
      <c r="K14" s="17">
        <v>1030</v>
      </c>
      <c r="M14" s="9">
        <v>290</v>
      </c>
      <c r="N14" s="18">
        <v>550</v>
      </c>
      <c r="O14" s="18">
        <v>400</v>
      </c>
      <c r="P14" s="20" t="s">
        <v>7751</v>
      </c>
      <c r="R14" s="28">
        <v>41472</v>
      </c>
      <c r="T14" s="9" t="s">
        <v>6676</v>
      </c>
    </row>
    <row r="15" spans="1:26">
      <c r="A15" s="9" t="s">
        <v>6672</v>
      </c>
      <c r="B15" s="29" t="s">
        <v>6699</v>
      </c>
      <c r="C15" s="29" t="s">
        <v>6699</v>
      </c>
      <c r="D15" s="20" t="s">
        <v>6700</v>
      </c>
      <c r="E15" s="9" t="s">
        <v>6701</v>
      </c>
      <c r="F15" s="18">
        <v>12.14</v>
      </c>
      <c r="H15" s="18">
        <v>10.56</v>
      </c>
      <c r="K15" s="17">
        <v>1030</v>
      </c>
      <c r="M15" s="9">
        <v>150</v>
      </c>
      <c r="N15" s="18">
        <v>550</v>
      </c>
      <c r="O15" s="18">
        <v>400</v>
      </c>
      <c r="P15" s="20" t="s">
        <v>7751</v>
      </c>
      <c r="R15" s="28">
        <v>41472</v>
      </c>
      <c r="T15" s="9" t="s">
        <v>6676</v>
      </c>
    </row>
    <row r="16" spans="1:26">
      <c r="A16" s="9" t="s">
        <v>6672</v>
      </c>
      <c r="B16" s="29" t="s">
        <v>6702</v>
      </c>
      <c r="C16" s="29" t="s">
        <v>6702</v>
      </c>
      <c r="D16" s="20" t="s">
        <v>6703</v>
      </c>
      <c r="E16" s="9" t="s">
        <v>6704</v>
      </c>
      <c r="F16" s="18">
        <v>11.41</v>
      </c>
      <c r="H16" s="18">
        <v>9.92</v>
      </c>
      <c r="K16" s="17">
        <v>4140</v>
      </c>
      <c r="M16" s="9">
        <v>160</v>
      </c>
      <c r="N16" s="18">
        <v>550</v>
      </c>
      <c r="O16" s="18">
        <v>400</v>
      </c>
      <c r="P16" s="20" t="s">
        <v>7751</v>
      </c>
      <c r="R16" s="28">
        <v>41472</v>
      </c>
      <c r="T16" s="9" t="s">
        <v>6676</v>
      </c>
    </row>
    <row r="17" spans="1:21">
      <c r="A17" s="9" t="s">
        <v>6672</v>
      </c>
      <c r="B17" s="29" t="s">
        <v>6705</v>
      </c>
      <c r="C17" s="29" t="s">
        <v>6705</v>
      </c>
      <c r="D17" s="20" t="s">
        <v>153</v>
      </c>
      <c r="E17" s="9" t="s">
        <v>6706</v>
      </c>
      <c r="F17" s="18">
        <v>10.18</v>
      </c>
      <c r="H17" s="18">
        <v>8.85</v>
      </c>
      <c r="K17" s="17">
        <v>1030</v>
      </c>
      <c r="M17" s="9">
        <v>650</v>
      </c>
      <c r="N17" s="18">
        <v>550</v>
      </c>
      <c r="O17" s="18">
        <v>400</v>
      </c>
      <c r="P17" s="20" t="s">
        <v>7751</v>
      </c>
      <c r="R17" s="28">
        <v>41472</v>
      </c>
      <c r="T17" s="9" t="s">
        <v>6676</v>
      </c>
    </row>
    <row r="18" spans="1:21">
      <c r="A18" s="9" t="s">
        <v>6672</v>
      </c>
      <c r="B18" s="29" t="s">
        <v>6707</v>
      </c>
      <c r="C18" s="29" t="s">
        <v>6707</v>
      </c>
      <c r="D18" s="20" t="s">
        <v>6700</v>
      </c>
      <c r="E18" s="9" t="s">
        <v>6708</v>
      </c>
      <c r="F18" s="18">
        <v>17.77</v>
      </c>
      <c r="H18" s="18">
        <v>15.45</v>
      </c>
      <c r="K18" s="17">
        <v>4340</v>
      </c>
      <c r="M18" s="9">
        <v>50</v>
      </c>
      <c r="N18" s="18">
        <v>550</v>
      </c>
      <c r="O18" s="18">
        <v>400</v>
      </c>
      <c r="P18" s="20" t="s">
        <v>7751</v>
      </c>
      <c r="R18" s="28">
        <v>41472</v>
      </c>
      <c r="T18" s="9" t="s">
        <v>6676</v>
      </c>
    </row>
    <row r="19" spans="1:21">
      <c r="A19" s="9" t="s">
        <v>6672</v>
      </c>
      <c r="B19" s="29" t="s">
        <v>6709</v>
      </c>
      <c r="C19" s="29" t="s">
        <v>6709</v>
      </c>
      <c r="D19" s="20" t="s">
        <v>1657</v>
      </c>
      <c r="E19" s="9" t="s">
        <v>6708</v>
      </c>
      <c r="F19" s="18">
        <v>17.71</v>
      </c>
      <c r="H19" s="18">
        <v>15.4</v>
      </c>
      <c r="K19" s="17">
        <v>4340</v>
      </c>
      <c r="M19" s="9">
        <v>50</v>
      </c>
      <c r="N19" s="18">
        <v>550</v>
      </c>
      <c r="O19" s="18">
        <v>400</v>
      </c>
      <c r="P19" s="20" t="s">
        <v>7751</v>
      </c>
      <c r="R19" s="28">
        <v>41472</v>
      </c>
      <c r="T19" s="9" t="s">
        <v>6676</v>
      </c>
    </row>
    <row r="20" spans="1:21">
      <c r="A20" s="9" t="s">
        <v>6672</v>
      </c>
      <c r="B20" s="29" t="s">
        <v>6710</v>
      </c>
      <c r="C20" s="29" t="s">
        <v>6710</v>
      </c>
      <c r="D20" s="20" t="s">
        <v>64</v>
      </c>
      <c r="E20" s="9" t="s">
        <v>6711</v>
      </c>
      <c r="F20" s="18">
        <v>4.5</v>
      </c>
      <c r="H20" s="18">
        <v>3.91</v>
      </c>
      <c r="K20" s="17" t="s">
        <v>5752</v>
      </c>
      <c r="P20" s="20" t="s">
        <v>7228</v>
      </c>
      <c r="R20" s="28">
        <v>41977</v>
      </c>
      <c r="T20" s="9" t="s">
        <v>6712</v>
      </c>
      <c r="U20" s="9" t="s">
        <v>6713</v>
      </c>
    </row>
    <row r="21" spans="1:21">
      <c r="A21" s="9" t="s">
        <v>6672</v>
      </c>
      <c r="B21" s="29" t="s">
        <v>6714</v>
      </c>
      <c r="C21" s="29" t="s">
        <v>6714</v>
      </c>
      <c r="D21" s="20" t="s">
        <v>69</v>
      </c>
      <c r="E21" s="9" t="s">
        <v>6715</v>
      </c>
      <c r="F21" s="18">
        <v>1.38</v>
      </c>
      <c r="H21" s="18">
        <v>1.2</v>
      </c>
      <c r="K21" s="17" t="s">
        <v>2157</v>
      </c>
      <c r="P21" s="20" t="s">
        <v>7228</v>
      </c>
      <c r="Q21" s="20" t="s">
        <v>7566</v>
      </c>
      <c r="R21" s="28">
        <v>42940</v>
      </c>
      <c r="T21" s="9" t="s">
        <v>6716</v>
      </c>
      <c r="U21" s="9" t="s">
        <v>6713</v>
      </c>
    </row>
    <row r="22" spans="1:21">
      <c r="A22" s="9" t="s">
        <v>6672</v>
      </c>
      <c r="B22" s="29" t="s">
        <v>6717</v>
      </c>
      <c r="C22" s="29" t="s">
        <v>6717</v>
      </c>
      <c r="D22" s="20" t="s">
        <v>80</v>
      </c>
      <c r="E22" s="9" t="s">
        <v>6718</v>
      </c>
      <c r="F22" s="18">
        <v>1.37</v>
      </c>
      <c r="H22" s="18">
        <v>1.19</v>
      </c>
      <c r="P22" s="20" t="s">
        <v>7228</v>
      </c>
      <c r="R22" s="28">
        <v>41498</v>
      </c>
      <c r="U22" s="9" t="s">
        <v>6719</v>
      </c>
    </row>
    <row r="23" spans="1:21">
      <c r="A23" s="9" t="s">
        <v>6672</v>
      </c>
      <c r="B23" s="29" t="s">
        <v>6720</v>
      </c>
      <c r="C23" s="29" t="s">
        <v>6720</v>
      </c>
      <c r="D23" s="20" t="s">
        <v>80</v>
      </c>
      <c r="E23" s="9" t="s">
        <v>6721</v>
      </c>
      <c r="F23" s="18">
        <v>1.56</v>
      </c>
      <c r="H23" s="18">
        <v>1.36</v>
      </c>
      <c r="P23" s="20" t="s">
        <v>7228</v>
      </c>
      <c r="R23" s="28">
        <v>41498</v>
      </c>
      <c r="U23" s="9" t="s">
        <v>6719</v>
      </c>
    </row>
    <row r="24" spans="1:21">
      <c r="A24" s="9" t="s">
        <v>6672</v>
      </c>
      <c r="B24" s="29" t="s">
        <v>6722</v>
      </c>
      <c r="C24" s="29" t="s">
        <v>6722</v>
      </c>
      <c r="E24" s="9" t="s">
        <v>6723</v>
      </c>
      <c r="F24" s="18">
        <v>2.93</v>
      </c>
      <c r="H24" s="18">
        <v>2.5499999999999998</v>
      </c>
      <c r="K24" s="17" t="s">
        <v>4193</v>
      </c>
      <c r="M24" s="9">
        <v>1000</v>
      </c>
      <c r="P24" s="20" t="s">
        <v>7228</v>
      </c>
      <c r="R24" s="28">
        <v>41501</v>
      </c>
      <c r="U24" s="9" t="s">
        <v>6724</v>
      </c>
    </row>
    <row r="25" spans="1:21">
      <c r="A25" s="9" t="s">
        <v>6672</v>
      </c>
      <c r="B25" s="29" t="s">
        <v>7505</v>
      </c>
      <c r="C25" s="29" t="s">
        <v>6725</v>
      </c>
      <c r="D25" s="20" t="s">
        <v>69</v>
      </c>
      <c r="E25" s="9" t="s">
        <v>5496</v>
      </c>
      <c r="F25" s="18">
        <v>4.03</v>
      </c>
      <c r="H25" s="18">
        <v>3.5</v>
      </c>
      <c r="K25" s="17" t="s">
        <v>6726</v>
      </c>
      <c r="L25" s="89">
        <v>7.8E-2</v>
      </c>
      <c r="P25" s="20" t="s">
        <v>7751</v>
      </c>
      <c r="R25" s="28">
        <v>44624</v>
      </c>
    </row>
    <row r="26" spans="1:21">
      <c r="A26" s="9" t="s">
        <v>6672</v>
      </c>
      <c r="B26" s="29" t="s">
        <v>7505</v>
      </c>
      <c r="C26" s="29" t="s">
        <v>6725</v>
      </c>
      <c r="D26" s="20" t="s">
        <v>69</v>
      </c>
      <c r="E26" s="9" t="s">
        <v>5496</v>
      </c>
      <c r="F26" s="18">
        <v>4.03</v>
      </c>
      <c r="H26" s="18">
        <v>3.5</v>
      </c>
      <c r="K26" s="17" t="s">
        <v>6726</v>
      </c>
      <c r="L26" s="89">
        <v>7.8E-2</v>
      </c>
      <c r="P26" s="20" t="s">
        <v>7751</v>
      </c>
      <c r="Q26" s="20" t="s">
        <v>7228</v>
      </c>
      <c r="R26" s="28">
        <v>44280</v>
      </c>
      <c r="U26" s="9" t="s">
        <v>6727</v>
      </c>
    </row>
    <row r="27" spans="1:21" ht="13.5" customHeight="1">
      <c r="A27" s="9" t="s">
        <v>6672</v>
      </c>
      <c r="B27" s="29" t="s">
        <v>6728</v>
      </c>
      <c r="C27" s="29" t="s">
        <v>6728</v>
      </c>
      <c r="D27" s="20" t="s">
        <v>55</v>
      </c>
      <c r="E27" s="9" t="s">
        <v>6729</v>
      </c>
      <c r="F27" s="18">
        <v>3.91</v>
      </c>
      <c r="H27" s="18">
        <v>3.4</v>
      </c>
      <c r="K27" s="17" t="s">
        <v>4193</v>
      </c>
      <c r="P27" s="20" t="s">
        <v>7228</v>
      </c>
      <c r="Q27" s="20" t="s">
        <v>7566</v>
      </c>
      <c r="R27" s="28">
        <v>41529</v>
      </c>
      <c r="U27" s="9" t="s">
        <v>6730</v>
      </c>
    </row>
    <row r="28" spans="1:21">
      <c r="A28" s="9" t="s">
        <v>6672</v>
      </c>
      <c r="B28" s="29" t="s">
        <v>7700</v>
      </c>
      <c r="C28" s="29" t="s">
        <v>7700</v>
      </c>
      <c r="D28" s="20" t="s">
        <v>428</v>
      </c>
      <c r="E28" s="9" t="s">
        <v>6731</v>
      </c>
      <c r="F28" s="18">
        <v>17.47</v>
      </c>
      <c r="H28" s="71">
        <v>15.19</v>
      </c>
      <c r="K28" s="17" t="s">
        <v>2726</v>
      </c>
      <c r="P28" s="20" t="s">
        <v>7751</v>
      </c>
      <c r="R28" s="28">
        <v>44503</v>
      </c>
      <c r="T28" s="9" t="s">
        <v>7701</v>
      </c>
      <c r="U28" s="9" t="s">
        <v>6758</v>
      </c>
    </row>
    <row r="29" spans="1:21">
      <c r="A29" s="9" t="s">
        <v>6672</v>
      </c>
      <c r="B29" s="29" t="s">
        <v>7700</v>
      </c>
      <c r="C29" s="29" t="s">
        <v>7700</v>
      </c>
      <c r="D29" s="20" t="s">
        <v>428</v>
      </c>
      <c r="E29" s="9" t="s">
        <v>6731</v>
      </c>
      <c r="F29" s="18">
        <v>16.32</v>
      </c>
      <c r="H29" s="71">
        <v>14.19</v>
      </c>
      <c r="K29" s="17" t="s">
        <v>2726</v>
      </c>
      <c r="P29" s="20" t="s">
        <v>7751</v>
      </c>
      <c r="R29" s="28">
        <v>44330</v>
      </c>
      <c r="T29" s="9" t="s">
        <v>7701</v>
      </c>
      <c r="U29" s="9" t="s">
        <v>6758</v>
      </c>
    </row>
    <row r="30" spans="1:21">
      <c r="A30" s="9" t="s">
        <v>6672</v>
      </c>
      <c r="B30" s="29" t="s">
        <v>7700</v>
      </c>
      <c r="C30" s="29" t="s">
        <v>7700</v>
      </c>
      <c r="D30" s="20" t="s">
        <v>428</v>
      </c>
      <c r="E30" s="9" t="s">
        <v>6731</v>
      </c>
      <c r="F30" s="18">
        <v>17.829999999999998</v>
      </c>
      <c r="H30" s="18">
        <v>15.5</v>
      </c>
      <c r="K30" s="17" t="s">
        <v>4750</v>
      </c>
      <c r="P30" s="20" t="s">
        <v>7751</v>
      </c>
      <c r="R30" s="28">
        <v>43993</v>
      </c>
      <c r="T30" s="9" t="s">
        <v>7701</v>
      </c>
      <c r="U30" s="9" t="s">
        <v>6758</v>
      </c>
    </row>
    <row r="31" spans="1:21">
      <c r="A31" s="9" t="s">
        <v>6672</v>
      </c>
      <c r="B31" s="29" t="s">
        <v>6733</v>
      </c>
      <c r="C31" s="29" t="s">
        <v>6733</v>
      </c>
      <c r="D31" s="20" t="s">
        <v>121</v>
      </c>
      <c r="E31" s="9" t="s">
        <v>6734</v>
      </c>
      <c r="F31" s="18">
        <v>2.93</v>
      </c>
      <c r="H31" s="18">
        <v>2.5499999999999998</v>
      </c>
      <c r="K31" s="17" t="s">
        <v>2726</v>
      </c>
      <c r="P31" s="20" t="s">
        <v>7228</v>
      </c>
      <c r="Q31" s="20" t="s">
        <v>7566</v>
      </c>
      <c r="R31" s="28">
        <v>41529</v>
      </c>
      <c r="U31" s="9" t="s">
        <v>6730</v>
      </c>
    </row>
    <row r="32" spans="1:21">
      <c r="A32" s="9" t="s">
        <v>6672</v>
      </c>
      <c r="B32" s="29" t="s">
        <v>6735</v>
      </c>
      <c r="C32" s="29" t="s">
        <v>6735</v>
      </c>
      <c r="D32" s="20" t="s">
        <v>110</v>
      </c>
      <c r="E32" s="9" t="s">
        <v>6736</v>
      </c>
      <c r="F32" s="18">
        <v>1.41</v>
      </c>
      <c r="H32" s="18">
        <v>1.23</v>
      </c>
      <c r="K32" s="17" t="s">
        <v>4750</v>
      </c>
      <c r="P32" s="20" t="s">
        <v>7228</v>
      </c>
      <c r="Q32" s="20" t="s">
        <v>7566</v>
      </c>
      <c r="R32" s="28">
        <v>41529</v>
      </c>
      <c r="U32" s="9" t="s">
        <v>6730</v>
      </c>
    </row>
    <row r="33" spans="1:26">
      <c r="A33" s="9" t="s">
        <v>6672</v>
      </c>
      <c r="B33" s="29" t="s">
        <v>6737</v>
      </c>
      <c r="E33" s="9" t="s">
        <v>6738</v>
      </c>
      <c r="F33" s="18">
        <v>1.28</v>
      </c>
      <c r="H33" s="18">
        <v>1.1100000000000001</v>
      </c>
      <c r="K33" s="17" t="s">
        <v>4750</v>
      </c>
      <c r="P33" s="20" t="s">
        <v>7228</v>
      </c>
      <c r="Q33" s="20" t="s">
        <v>7566</v>
      </c>
      <c r="R33" s="28">
        <v>41529</v>
      </c>
      <c r="U33" s="9" t="s">
        <v>6730</v>
      </c>
    </row>
    <row r="34" spans="1:26">
      <c r="A34" s="9" t="s">
        <v>6672</v>
      </c>
      <c r="B34" s="29" t="s">
        <v>6739</v>
      </c>
      <c r="C34" s="29" t="s">
        <v>6739</v>
      </c>
      <c r="E34" s="9" t="s">
        <v>6740</v>
      </c>
      <c r="F34" s="18">
        <v>6.38</v>
      </c>
      <c r="H34" s="18">
        <v>5.55</v>
      </c>
      <c r="P34" s="20" t="s">
        <v>7228</v>
      </c>
      <c r="Q34" s="20" t="s">
        <v>7566</v>
      </c>
      <c r="R34" s="28">
        <v>41535</v>
      </c>
      <c r="U34" s="9" t="s">
        <v>6741</v>
      </c>
    </row>
    <row r="35" spans="1:26">
      <c r="A35" s="9" t="s">
        <v>6672</v>
      </c>
      <c r="B35" s="29" t="s">
        <v>6742</v>
      </c>
      <c r="C35" s="29" t="s">
        <v>6742</v>
      </c>
      <c r="E35" s="9" t="s">
        <v>6743</v>
      </c>
      <c r="F35" s="18">
        <v>18.75</v>
      </c>
      <c r="H35" s="18">
        <v>16.3</v>
      </c>
      <c r="K35" s="17" t="s">
        <v>6744</v>
      </c>
      <c r="P35" s="20" t="s">
        <v>7228</v>
      </c>
      <c r="R35" s="28">
        <v>41543</v>
      </c>
      <c r="U35" s="9" t="s">
        <v>6745</v>
      </c>
    </row>
    <row r="36" spans="1:26">
      <c r="A36" s="9" t="s">
        <v>6672</v>
      </c>
      <c r="B36" s="29" t="s">
        <v>6746</v>
      </c>
      <c r="C36" s="29" t="s">
        <v>6746</v>
      </c>
      <c r="D36" s="20" t="s">
        <v>67</v>
      </c>
      <c r="E36" s="9" t="s">
        <v>6747</v>
      </c>
      <c r="F36" s="18">
        <v>3.8</v>
      </c>
      <c r="H36" s="18">
        <v>3.3</v>
      </c>
      <c r="K36" s="17" t="s">
        <v>7607</v>
      </c>
      <c r="P36" s="20" t="s">
        <v>7751</v>
      </c>
      <c r="Q36" s="20" t="s">
        <v>7228</v>
      </c>
      <c r="R36" s="28">
        <v>43576</v>
      </c>
    </row>
    <row r="37" spans="1:26">
      <c r="A37" s="9" t="s">
        <v>6672</v>
      </c>
      <c r="B37" s="29" t="s">
        <v>6746</v>
      </c>
      <c r="C37" s="29" t="s">
        <v>6746</v>
      </c>
      <c r="D37" s="20" t="s">
        <v>67</v>
      </c>
      <c r="E37" s="9" t="s">
        <v>6747</v>
      </c>
      <c r="F37" s="18">
        <v>2.15</v>
      </c>
      <c r="H37" s="18">
        <v>1.87</v>
      </c>
      <c r="K37" s="17" t="s">
        <v>5915</v>
      </c>
      <c r="N37" s="18">
        <v>2550</v>
      </c>
      <c r="O37" s="18">
        <v>2260</v>
      </c>
      <c r="P37" s="20" t="s">
        <v>7228</v>
      </c>
      <c r="R37" s="28">
        <v>41554</v>
      </c>
      <c r="U37" s="9" t="s">
        <v>6748</v>
      </c>
    </row>
    <row r="38" spans="1:26">
      <c r="A38" s="9" t="s">
        <v>6672</v>
      </c>
      <c r="B38" s="29" t="s">
        <v>6746</v>
      </c>
      <c r="C38" s="29" t="s">
        <v>6746</v>
      </c>
      <c r="D38" s="20" t="s">
        <v>67</v>
      </c>
      <c r="E38" s="9" t="s">
        <v>6747</v>
      </c>
      <c r="F38" s="18">
        <v>3.51</v>
      </c>
      <c r="H38" s="18">
        <v>3.05</v>
      </c>
      <c r="K38" s="17" t="s">
        <v>5915</v>
      </c>
      <c r="P38" s="20" t="s">
        <v>7228</v>
      </c>
      <c r="Q38" s="20" t="s">
        <v>7566</v>
      </c>
      <c r="R38" s="28">
        <v>41548</v>
      </c>
      <c r="U38" s="9" t="s">
        <v>6748</v>
      </c>
    </row>
    <row r="39" spans="1:26">
      <c r="A39" s="9" t="s">
        <v>6672</v>
      </c>
      <c r="B39" s="29" t="s">
        <v>6749</v>
      </c>
      <c r="D39" s="20" t="s">
        <v>6750</v>
      </c>
      <c r="E39" s="9" t="s">
        <v>6751</v>
      </c>
      <c r="F39" s="18">
        <v>3.88</v>
      </c>
      <c r="H39" s="18">
        <v>3.37</v>
      </c>
      <c r="K39" s="17" t="s">
        <v>6752</v>
      </c>
      <c r="P39" s="20" t="s">
        <v>7228</v>
      </c>
      <c r="Q39" s="20" t="s">
        <v>7566</v>
      </c>
      <c r="R39" s="28">
        <v>41548</v>
      </c>
      <c r="U39" s="9" t="s">
        <v>6749</v>
      </c>
    </row>
    <row r="40" spans="1:26">
      <c r="A40" s="9" t="s">
        <v>6672</v>
      </c>
      <c r="B40" s="29" t="s">
        <v>6753</v>
      </c>
      <c r="C40" s="29" t="s">
        <v>6753</v>
      </c>
      <c r="D40" s="20" t="s">
        <v>69</v>
      </c>
      <c r="E40" s="9" t="s">
        <v>6754</v>
      </c>
      <c r="F40" s="18">
        <v>0.25</v>
      </c>
      <c r="H40" s="18">
        <v>0.22</v>
      </c>
      <c r="P40" s="20" t="s">
        <v>7228</v>
      </c>
      <c r="Q40" s="20" t="s">
        <v>7566</v>
      </c>
      <c r="R40" s="28">
        <v>41548</v>
      </c>
      <c r="U40" s="9" t="s">
        <v>6755</v>
      </c>
    </row>
    <row r="41" spans="1:26">
      <c r="A41" s="9" t="s">
        <v>6672</v>
      </c>
      <c r="B41" s="29" t="s">
        <v>6756</v>
      </c>
      <c r="C41" s="29" t="s">
        <v>6756</v>
      </c>
      <c r="D41" s="20" t="s">
        <v>428</v>
      </c>
      <c r="E41" s="9" t="s">
        <v>6757</v>
      </c>
      <c r="F41" s="18">
        <v>9.09</v>
      </c>
      <c r="H41" s="71">
        <v>7.9</v>
      </c>
      <c r="K41" s="17" t="s">
        <v>4750</v>
      </c>
      <c r="P41" s="20" t="s">
        <v>7751</v>
      </c>
      <c r="R41" s="28">
        <v>44721</v>
      </c>
      <c r="T41" s="9" t="s">
        <v>7701</v>
      </c>
      <c r="U41" s="9" t="s">
        <v>6758</v>
      </c>
      <c r="Z41" s="9" t="s">
        <v>6732</v>
      </c>
    </row>
    <row r="42" spans="1:26">
      <c r="A42" s="9" t="s">
        <v>6672</v>
      </c>
      <c r="B42" s="29" t="s">
        <v>6756</v>
      </c>
      <c r="C42" s="29" t="s">
        <v>6756</v>
      </c>
      <c r="D42" s="20" t="s">
        <v>428</v>
      </c>
      <c r="E42" s="9" t="s">
        <v>6757</v>
      </c>
      <c r="F42" s="18">
        <v>7.94</v>
      </c>
      <c r="H42" s="18">
        <v>6.9</v>
      </c>
      <c r="K42" s="17" t="s">
        <v>4750</v>
      </c>
      <c r="P42" s="20" t="s">
        <v>7751</v>
      </c>
      <c r="R42" s="28">
        <v>43993</v>
      </c>
      <c r="T42" s="9" t="s">
        <v>7701</v>
      </c>
      <c r="U42" s="9" t="s">
        <v>6758</v>
      </c>
      <c r="Z42" s="9" t="s">
        <v>6732</v>
      </c>
    </row>
    <row r="43" spans="1:26">
      <c r="A43" s="9" t="s">
        <v>6672</v>
      </c>
      <c r="B43" s="29" t="s">
        <v>6756</v>
      </c>
      <c r="C43" s="29" t="s">
        <v>6756</v>
      </c>
      <c r="D43" s="20" t="s">
        <v>428</v>
      </c>
      <c r="E43" s="9" t="s">
        <v>6757</v>
      </c>
      <c r="F43" s="18">
        <v>7.25</v>
      </c>
      <c r="H43" s="18">
        <v>6.3</v>
      </c>
      <c r="K43" s="17" t="s">
        <v>2726</v>
      </c>
      <c r="P43" s="20" t="s">
        <v>7751</v>
      </c>
      <c r="R43" s="28">
        <v>43993</v>
      </c>
      <c r="T43" s="9" t="s">
        <v>7701</v>
      </c>
      <c r="U43" s="9" t="s">
        <v>6758</v>
      </c>
      <c r="Z43" s="9" t="s">
        <v>6732</v>
      </c>
    </row>
    <row r="44" spans="1:26">
      <c r="A44" s="9" t="s">
        <v>6672</v>
      </c>
      <c r="B44" s="29" t="s">
        <v>6759</v>
      </c>
      <c r="C44" s="29" t="s">
        <v>6759</v>
      </c>
      <c r="D44" s="20" t="s">
        <v>96</v>
      </c>
      <c r="E44" s="9" t="s">
        <v>6760</v>
      </c>
      <c r="F44" s="18">
        <v>7.36</v>
      </c>
      <c r="H44" s="71">
        <v>6.4</v>
      </c>
      <c r="K44" s="17" t="s">
        <v>2726</v>
      </c>
      <c r="P44" s="20" t="s">
        <v>7751</v>
      </c>
      <c r="R44" s="28">
        <v>44721</v>
      </c>
      <c r="T44" s="9" t="s">
        <v>7701</v>
      </c>
      <c r="U44" s="9" t="s">
        <v>6758</v>
      </c>
    </row>
    <row r="45" spans="1:26">
      <c r="A45" s="9" t="s">
        <v>6672</v>
      </c>
      <c r="B45" s="29" t="s">
        <v>6759</v>
      </c>
      <c r="C45" s="29" t="s">
        <v>6759</v>
      </c>
      <c r="D45" s="20" t="s">
        <v>96</v>
      </c>
      <c r="E45" s="9" t="s">
        <v>6760</v>
      </c>
      <c r="F45" s="18">
        <v>6.33</v>
      </c>
      <c r="H45" s="18">
        <v>5.5</v>
      </c>
      <c r="K45" s="17" t="s">
        <v>2726</v>
      </c>
      <c r="P45" s="20" t="s">
        <v>7751</v>
      </c>
      <c r="R45" s="28">
        <v>43993</v>
      </c>
      <c r="T45" s="9" t="s">
        <v>7701</v>
      </c>
      <c r="U45" s="9" t="s">
        <v>6758</v>
      </c>
    </row>
    <row r="46" spans="1:26">
      <c r="A46" s="9" t="s">
        <v>6672</v>
      </c>
      <c r="B46" s="29" t="s">
        <v>6759</v>
      </c>
      <c r="C46" s="29" t="s">
        <v>6759</v>
      </c>
      <c r="D46" s="20" t="s">
        <v>96</v>
      </c>
      <c r="E46" s="9" t="s">
        <v>6760</v>
      </c>
      <c r="F46" s="18">
        <v>6.79</v>
      </c>
      <c r="H46" s="18">
        <v>5.9</v>
      </c>
      <c r="K46" s="17" t="s">
        <v>4750</v>
      </c>
      <c r="P46" s="20" t="s">
        <v>7751</v>
      </c>
      <c r="R46" s="28">
        <v>43993</v>
      </c>
      <c r="T46" s="9" t="s">
        <v>7701</v>
      </c>
      <c r="U46" s="9" t="s">
        <v>6758</v>
      </c>
    </row>
    <row r="47" spans="1:26">
      <c r="A47" s="9" t="s">
        <v>6672</v>
      </c>
      <c r="B47" s="29" t="s">
        <v>6761</v>
      </c>
      <c r="C47" s="29" t="s">
        <v>6761</v>
      </c>
      <c r="D47" s="20" t="s">
        <v>64</v>
      </c>
      <c r="E47" s="9" t="s">
        <v>6762</v>
      </c>
      <c r="F47" s="18">
        <v>3.43</v>
      </c>
      <c r="H47" s="18">
        <v>2.98</v>
      </c>
      <c r="K47" s="17" t="s">
        <v>5752</v>
      </c>
      <c r="P47" s="20" t="s">
        <v>7228</v>
      </c>
      <c r="Q47" s="20" t="s">
        <v>7566</v>
      </c>
      <c r="R47" s="28">
        <v>41551</v>
      </c>
      <c r="U47" s="9" t="s">
        <v>6763</v>
      </c>
    </row>
    <row r="48" spans="1:26">
      <c r="A48" s="9" t="s">
        <v>6672</v>
      </c>
      <c r="B48" s="29" t="s">
        <v>6761</v>
      </c>
      <c r="C48" s="29" t="s">
        <v>6761</v>
      </c>
      <c r="D48" s="20" t="s">
        <v>64</v>
      </c>
      <c r="E48" s="9" t="s">
        <v>6762</v>
      </c>
      <c r="F48" s="18">
        <v>3.19</v>
      </c>
      <c r="H48" s="18">
        <v>2.77</v>
      </c>
      <c r="K48" s="17" t="s">
        <v>5752</v>
      </c>
      <c r="P48" s="20" t="s">
        <v>7228</v>
      </c>
      <c r="Q48" s="20" t="s">
        <v>7566</v>
      </c>
      <c r="R48" s="28">
        <v>41551</v>
      </c>
      <c r="U48" s="9" t="s">
        <v>6763</v>
      </c>
    </row>
    <row r="49" spans="1:26">
      <c r="A49" s="9" t="s">
        <v>6672</v>
      </c>
      <c r="B49" s="29" t="s">
        <v>6764</v>
      </c>
      <c r="C49" s="29" t="s">
        <v>6764</v>
      </c>
      <c r="D49" s="20" t="s">
        <v>69</v>
      </c>
      <c r="E49" s="9" t="s">
        <v>6765</v>
      </c>
      <c r="F49" s="18">
        <v>1.55</v>
      </c>
      <c r="H49" s="18">
        <v>1.35</v>
      </c>
      <c r="K49" s="17">
        <v>1018</v>
      </c>
      <c r="P49" s="20" t="s">
        <v>7228</v>
      </c>
      <c r="Q49" s="20" t="s">
        <v>7566</v>
      </c>
      <c r="R49" s="28">
        <v>41551</v>
      </c>
      <c r="U49" s="9" t="s">
        <v>6766</v>
      </c>
    </row>
    <row r="50" spans="1:26">
      <c r="A50" s="9" t="s">
        <v>6672</v>
      </c>
      <c r="B50" s="29" t="s">
        <v>6767</v>
      </c>
      <c r="C50" s="29" t="s">
        <v>6767</v>
      </c>
      <c r="D50" s="20" t="s">
        <v>6768</v>
      </c>
      <c r="E50" s="9" t="s">
        <v>6769</v>
      </c>
      <c r="F50" s="18">
        <v>0.44</v>
      </c>
      <c r="H50" s="18">
        <v>0.38</v>
      </c>
      <c r="K50" s="17" t="s">
        <v>4619</v>
      </c>
      <c r="P50" s="20" t="s">
        <v>7228</v>
      </c>
      <c r="Q50" s="20" t="s">
        <v>7566</v>
      </c>
      <c r="R50" s="28">
        <v>41551</v>
      </c>
      <c r="U50" s="9" t="s">
        <v>6770</v>
      </c>
    </row>
    <row r="51" spans="1:26">
      <c r="A51" s="9" t="s">
        <v>6672</v>
      </c>
      <c r="B51" s="29" t="s">
        <v>6771</v>
      </c>
      <c r="C51" s="29" t="s">
        <v>6771</v>
      </c>
      <c r="D51" s="20" t="s">
        <v>6772</v>
      </c>
      <c r="E51" s="9" t="s">
        <v>5057</v>
      </c>
      <c r="F51" s="18">
        <v>0.61</v>
      </c>
      <c r="H51" s="18">
        <v>0.53</v>
      </c>
      <c r="K51" s="17" t="s">
        <v>6773</v>
      </c>
      <c r="P51" s="20" t="s">
        <v>7228</v>
      </c>
      <c r="Q51" s="20" t="s">
        <v>7566</v>
      </c>
      <c r="R51" s="28">
        <v>41551</v>
      </c>
      <c r="U51" s="9" t="s">
        <v>6774</v>
      </c>
    </row>
    <row r="52" spans="1:26">
      <c r="A52" s="9" t="s">
        <v>6672</v>
      </c>
      <c r="B52" s="29" t="s">
        <v>7647</v>
      </c>
      <c r="C52" s="29" t="s">
        <v>4970</v>
      </c>
      <c r="D52" s="20" t="s">
        <v>69</v>
      </c>
      <c r="E52" s="9" t="s">
        <v>7909</v>
      </c>
      <c r="F52" s="18">
        <v>0.59</v>
      </c>
      <c r="H52" s="18">
        <v>0.51</v>
      </c>
      <c r="K52" s="17">
        <v>1045</v>
      </c>
      <c r="L52" s="89">
        <v>0.1075</v>
      </c>
      <c r="P52" s="20" t="s">
        <v>7228</v>
      </c>
      <c r="Q52" s="20" t="s">
        <v>7566</v>
      </c>
      <c r="R52" s="28">
        <v>44635</v>
      </c>
      <c r="T52" s="9" t="s">
        <v>6775</v>
      </c>
      <c r="U52" s="9" t="s">
        <v>6776</v>
      </c>
      <c r="V52" s="9" t="s">
        <v>6777</v>
      </c>
      <c r="W52" s="9" t="s">
        <v>6778</v>
      </c>
    </row>
    <row r="53" spans="1:26">
      <c r="A53" s="9" t="s">
        <v>6672</v>
      </c>
      <c r="B53" s="29" t="s">
        <v>7647</v>
      </c>
      <c r="C53" s="29" t="s">
        <v>4970</v>
      </c>
      <c r="D53" s="20" t="s">
        <v>69</v>
      </c>
      <c r="E53" s="9" t="s">
        <v>4971</v>
      </c>
      <c r="F53" s="18">
        <v>0.59</v>
      </c>
      <c r="H53" s="18">
        <v>0.51</v>
      </c>
      <c r="K53" s="17">
        <v>1045</v>
      </c>
      <c r="L53" s="89">
        <v>0.1075</v>
      </c>
      <c r="P53" s="20" t="s">
        <v>7228</v>
      </c>
      <c r="Q53" s="20" t="s">
        <v>7566</v>
      </c>
      <c r="R53" s="28">
        <v>44635</v>
      </c>
      <c r="T53" s="9" t="s">
        <v>6775</v>
      </c>
      <c r="U53" s="9" t="s">
        <v>6776</v>
      </c>
      <c r="V53" s="9" t="s">
        <v>6777</v>
      </c>
      <c r="W53" s="9" t="s">
        <v>6778</v>
      </c>
    </row>
    <row r="54" spans="1:26">
      <c r="A54" s="9" t="s">
        <v>6672</v>
      </c>
      <c r="B54" s="29" t="s">
        <v>5357</v>
      </c>
      <c r="C54" s="29" t="s">
        <v>5357</v>
      </c>
      <c r="D54" s="20" t="s">
        <v>64</v>
      </c>
      <c r="E54" s="9" t="s">
        <v>5358</v>
      </c>
      <c r="F54" s="18">
        <v>0.39</v>
      </c>
      <c r="H54" s="18">
        <v>0.34</v>
      </c>
      <c r="K54" s="17" t="s">
        <v>6779</v>
      </c>
      <c r="L54" s="89">
        <v>0.08</v>
      </c>
      <c r="P54" s="20" t="s">
        <v>7228</v>
      </c>
      <c r="Q54" s="20" t="s">
        <v>7566</v>
      </c>
      <c r="R54" s="28">
        <v>41565</v>
      </c>
      <c r="U54" s="9" t="s">
        <v>6780</v>
      </c>
      <c r="V54" s="9" t="s">
        <v>6781</v>
      </c>
      <c r="W54" s="9" t="s">
        <v>6778</v>
      </c>
      <c r="Z54" s="9" t="s">
        <v>6690</v>
      </c>
    </row>
    <row r="55" spans="1:26">
      <c r="A55" s="9" t="s">
        <v>6672</v>
      </c>
      <c r="B55" s="29" t="s">
        <v>4872</v>
      </c>
      <c r="C55" s="29" t="s">
        <v>4872</v>
      </c>
      <c r="D55" s="20" t="s">
        <v>64</v>
      </c>
      <c r="E55" s="9" t="s">
        <v>6782</v>
      </c>
      <c r="F55" s="18">
        <v>0.91</v>
      </c>
      <c r="H55" s="18">
        <v>0.79</v>
      </c>
      <c r="K55" s="17" t="s">
        <v>6783</v>
      </c>
      <c r="P55" s="20" t="s">
        <v>7228</v>
      </c>
      <c r="Q55" s="20" t="s">
        <v>7566</v>
      </c>
      <c r="R55" s="28">
        <v>41568</v>
      </c>
      <c r="U55" s="9" t="s">
        <v>6784</v>
      </c>
      <c r="V55" s="9" t="s">
        <v>6785</v>
      </c>
      <c r="W55" s="9" t="s">
        <v>6778</v>
      </c>
    </row>
    <row r="56" spans="1:26">
      <c r="A56" s="9" t="s">
        <v>6672</v>
      </c>
      <c r="B56" s="29" t="s">
        <v>7157</v>
      </c>
      <c r="C56" s="29" t="s">
        <v>5055</v>
      </c>
      <c r="E56" s="9" t="s">
        <v>4765</v>
      </c>
      <c r="F56" s="18">
        <v>3.77</v>
      </c>
      <c r="H56" s="18">
        <v>3.28</v>
      </c>
      <c r="K56" s="17" t="s">
        <v>4190</v>
      </c>
      <c r="L56" s="89">
        <v>0.115</v>
      </c>
      <c r="P56" s="20" t="s">
        <v>7228</v>
      </c>
      <c r="Q56" s="20" t="s">
        <v>7566</v>
      </c>
      <c r="R56" s="28">
        <v>41575</v>
      </c>
      <c r="U56" s="9" t="s">
        <v>6786</v>
      </c>
      <c r="V56" s="9" t="s">
        <v>6785</v>
      </c>
      <c r="W56" s="9" t="s">
        <v>6778</v>
      </c>
      <c r="Z56" s="9" t="s">
        <v>6690</v>
      </c>
    </row>
    <row r="57" spans="1:26">
      <c r="A57" s="9" t="s">
        <v>6672</v>
      </c>
      <c r="B57" s="29" t="s">
        <v>6787</v>
      </c>
      <c r="C57" s="29" t="s">
        <v>6787</v>
      </c>
      <c r="D57" s="20" t="s">
        <v>55</v>
      </c>
      <c r="E57" s="9" t="s">
        <v>6788</v>
      </c>
      <c r="F57" s="18">
        <v>0.26</v>
      </c>
      <c r="H57" s="18">
        <v>0.23</v>
      </c>
      <c r="K57" s="17" t="s">
        <v>2157</v>
      </c>
      <c r="L57" s="89" t="s">
        <v>6789</v>
      </c>
      <c r="P57" s="20" t="s">
        <v>7228</v>
      </c>
      <c r="Q57" s="20" t="s">
        <v>7566</v>
      </c>
      <c r="R57" s="28">
        <v>41969</v>
      </c>
      <c r="U57" s="9" t="s">
        <v>6790</v>
      </c>
      <c r="W57" s="9" t="s">
        <v>6778</v>
      </c>
      <c r="Z57" s="9" t="s">
        <v>6690</v>
      </c>
    </row>
    <row r="58" spans="1:26">
      <c r="A58" s="9" t="s">
        <v>6672</v>
      </c>
      <c r="B58" s="29" t="s">
        <v>5058</v>
      </c>
      <c r="C58" s="29" t="s">
        <v>5058</v>
      </c>
      <c r="D58" s="20" t="s">
        <v>69</v>
      </c>
      <c r="E58" s="9" t="s">
        <v>4749</v>
      </c>
      <c r="F58" s="18">
        <v>1.31</v>
      </c>
      <c r="H58" s="18">
        <v>1.1399999999999999</v>
      </c>
      <c r="K58" s="17" t="s">
        <v>4190</v>
      </c>
      <c r="P58" s="20" t="s">
        <v>7228</v>
      </c>
      <c r="Q58" s="20" t="s">
        <v>7566</v>
      </c>
      <c r="R58" s="28">
        <v>41575</v>
      </c>
      <c r="U58" s="9" t="s">
        <v>6791</v>
      </c>
      <c r="W58" s="9" t="s">
        <v>6778</v>
      </c>
    </row>
    <row r="59" spans="1:26">
      <c r="A59" s="9" t="s">
        <v>6672</v>
      </c>
      <c r="B59" s="29" t="s">
        <v>6792</v>
      </c>
      <c r="C59" s="29" t="s">
        <v>6792</v>
      </c>
      <c r="D59" s="20" t="s">
        <v>69</v>
      </c>
      <c r="E59" s="9" t="s">
        <v>6793</v>
      </c>
      <c r="F59" s="18">
        <v>3.21</v>
      </c>
      <c r="H59" s="18">
        <v>2.79</v>
      </c>
      <c r="K59" s="17" t="s">
        <v>4750</v>
      </c>
      <c r="P59" s="20" t="s">
        <v>7228</v>
      </c>
      <c r="Q59" s="20" t="s">
        <v>7566</v>
      </c>
      <c r="R59" s="28">
        <v>41969</v>
      </c>
      <c r="U59" s="9" t="s">
        <v>6794</v>
      </c>
      <c r="V59" s="9" t="s">
        <v>6795</v>
      </c>
      <c r="W59" s="9" t="s">
        <v>6778</v>
      </c>
      <c r="Z59" s="9" t="s">
        <v>6690</v>
      </c>
    </row>
    <row r="60" spans="1:26">
      <c r="A60" s="9" t="s">
        <v>6672</v>
      </c>
      <c r="B60" s="29" t="s">
        <v>6796</v>
      </c>
      <c r="C60" s="29" t="s">
        <v>6796</v>
      </c>
      <c r="D60" s="20" t="s">
        <v>64</v>
      </c>
      <c r="E60" s="9" t="s">
        <v>6797</v>
      </c>
      <c r="F60" s="18">
        <v>0.71</v>
      </c>
      <c r="H60" s="18">
        <v>0.62</v>
      </c>
      <c r="K60" s="17" t="s">
        <v>7180</v>
      </c>
      <c r="M60" s="9" t="s">
        <v>7181</v>
      </c>
      <c r="N60" s="18">
        <v>3000</v>
      </c>
      <c r="O60" s="18">
        <v>2420</v>
      </c>
      <c r="P60" s="20" t="s">
        <v>7228</v>
      </c>
      <c r="R60" s="28">
        <v>43003</v>
      </c>
      <c r="U60" s="9" t="s">
        <v>6798</v>
      </c>
      <c r="V60" s="9" t="s">
        <v>6799</v>
      </c>
      <c r="W60" s="9" t="s">
        <v>6778</v>
      </c>
    </row>
    <row r="61" spans="1:26">
      <c r="A61" s="9" t="s">
        <v>6672</v>
      </c>
      <c r="B61" s="29" t="s">
        <v>5067</v>
      </c>
      <c r="C61" s="29" t="s">
        <v>5067</v>
      </c>
      <c r="D61" s="20" t="s">
        <v>69</v>
      </c>
      <c r="E61" s="9" t="s">
        <v>5041</v>
      </c>
      <c r="F61" s="18">
        <v>1.48</v>
      </c>
      <c r="H61" s="18">
        <v>1.29</v>
      </c>
      <c r="K61" s="17" t="s">
        <v>4190</v>
      </c>
      <c r="P61" s="20" t="s">
        <v>7228</v>
      </c>
      <c r="Q61" s="20" t="s">
        <v>7566</v>
      </c>
      <c r="R61" s="28">
        <v>41582</v>
      </c>
      <c r="U61" s="9" t="s">
        <v>6800</v>
      </c>
      <c r="V61" s="9" t="s">
        <v>6785</v>
      </c>
      <c r="W61" s="9" t="s">
        <v>6778</v>
      </c>
      <c r="Z61" s="9" t="s">
        <v>6690</v>
      </c>
    </row>
    <row r="62" spans="1:26">
      <c r="A62" s="9" t="s">
        <v>6672</v>
      </c>
      <c r="B62" s="29" t="s">
        <v>7154</v>
      </c>
      <c r="C62" s="29" t="s">
        <v>5069</v>
      </c>
      <c r="D62" s="20" t="s">
        <v>69</v>
      </c>
      <c r="E62" s="9" t="s">
        <v>5041</v>
      </c>
      <c r="F62" s="18">
        <v>1.48</v>
      </c>
      <c r="H62" s="18">
        <v>1.29</v>
      </c>
      <c r="K62" s="17" t="s">
        <v>4190</v>
      </c>
      <c r="P62" s="20" t="s">
        <v>7228</v>
      </c>
      <c r="Q62" s="20" t="s">
        <v>7566</v>
      </c>
      <c r="R62" s="28">
        <v>41582</v>
      </c>
      <c r="U62" s="9" t="s">
        <v>6801</v>
      </c>
      <c r="V62" s="9" t="s">
        <v>6785</v>
      </c>
      <c r="W62" s="9" t="s">
        <v>6778</v>
      </c>
      <c r="Z62" s="9" t="s">
        <v>6690</v>
      </c>
    </row>
    <row r="63" spans="1:26">
      <c r="A63" s="9" t="s">
        <v>6672</v>
      </c>
      <c r="B63" s="29" t="s">
        <v>4924</v>
      </c>
      <c r="C63" s="29" t="s">
        <v>4924</v>
      </c>
      <c r="E63" s="9" t="s">
        <v>4827</v>
      </c>
      <c r="F63" s="18">
        <v>1.06</v>
      </c>
      <c r="H63" s="18">
        <v>0.92</v>
      </c>
      <c r="K63" s="17" t="s">
        <v>4190</v>
      </c>
      <c r="P63" s="20" t="s">
        <v>7228</v>
      </c>
      <c r="Q63" s="20" t="s">
        <v>7566</v>
      </c>
      <c r="R63" s="28">
        <v>41590</v>
      </c>
      <c r="U63" s="9" t="s">
        <v>6802</v>
      </c>
      <c r="V63" s="9" t="s">
        <v>6785</v>
      </c>
      <c r="W63" s="9" t="s">
        <v>6778</v>
      </c>
    </row>
    <row r="64" spans="1:26">
      <c r="A64" s="9" t="s">
        <v>6672</v>
      </c>
      <c r="B64" s="29" t="s">
        <v>6803</v>
      </c>
      <c r="C64" s="29" t="s">
        <v>6803</v>
      </c>
      <c r="E64" s="9" t="s">
        <v>6804</v>
      </c>
      <c r="F64" s="18">
        <v>0.97</v>
      </c>
      <c r="H64" s="18">
        <v>0.84</v>
      </c>
      <c r="K64" s="17" t="s">
        <v>4659</v>
      </c>
      <c r="P64" s="20" t="s">
        <v>7228</v>
      </c>
      <c r="Q64" s="20" t="s">
        <v>7566</v>
      </c>
      <c r="R64" s="28">
        <v>41583</v>
      </c>
      <c r="U64" s="9" t="s">
        <v>6805</v>
      </c>
      <c r="V64" s="9" t="s">
        <v>6785</v>
      </c>
      <c r="W64" s="9" t="s">
        <v>6806</v>
      </c>
    </row>
    <row r="65" spans="1:26">
      <c r="A65" s="9" t="s">
        <v>6672</v>
      </c>
      <c r="B65" s="29" t="s">
        <v>7224</v>
      </c>
      <c r="C65" s="29" t="s">
        <v>4897</v>
      </c>
      <c r="D65" s="20" t="s">
        <v>69</v>
      </c>
      <c r="E65" s="9" t="s">
        <v>6807</v>
      </c>
      <c r="F65" s="18">
        <v>1.98</v>
      </c>
      <c r="H65" s="18">
        <v>1.72</v>
      </c>
      <c r="K65" s="17" t="s">
        <v>4190</v>
      </c>
      <c r="L65" s="89">
        <v>7.3999999999999996E-2</v>
      </c>
      <c r="P65" s="20" t="s">
        <v>7228</v>
      </c>
      <c r="R65" s="28">
        <v>43468</v>
      </c>
      <c r="U65" s="9" t="s">
        <v>6808</v>
      </c>
      <c r="V65" s="9" t="s">
        <v>6785</v>
      </c>
      <c r="W65" s="9" t="s">
        <v>6778</v>
      </c>
    </row>
    <row r="66" spans="1:26">
      <c r="A66" s="9" t="s">
        <v>6672</v>
      </c>
      <c r="B66" s="29" t="s">
        <v>6809</v>
      </c>
      <c r="C66" s="29" t="s">
        <v>6809</v>
      </c>
      <c r="D66" s="20" t="s">
        <v>121</v>
      </c>
      <c r="E66" s="9" t="s">
        <v>6810</v>
      </c>
      <c r="F66" s="18">
        <v>1.38</v>
      </c>
      <c r="H66" s="18">
        <v>1.2</v>
      </c>
      <c r="K66" s="17">
        <v>1045</v>
      </c>
      <c r="P66" s="20" t="s">
        <v>7751</v>
      </c>
      <c r="R66" s="28">
        <v>41589</v>
      </c>
      <c r="U66" s="9" t="s">
        <v>6811</v>
      </c>
      <c r="V66" s="9" t="s">
        <v>6785</v>
      </c>
      <c r="W66" s="9" t="s">
        <v>6812</v>
      </c>
    </row>
    <row r="67" spans="1:26">
      <c r="A67" s="9" t="s">
        <v>6672</v>
      </c>
      <c r="B67" s="29" t="s">
        <v>5218</v>
      </c>
      <c r="C67" s="29" t="s">
        <v>5218</v>
      </c>
      <c r="D67" s="20" t="s">
        <v>64</v>
      </c>
      <c r="E67" s="9" t="s">
        <v>5219</v>
      </c>
      <c r="F67" s="18">
        <v>4.68</v>
      </c>
      <c r="H67" s="18">
        <v>4.07</v>
      </c>
      <c r="K67" s="17" t="s">
        <v>2157</v>
      </c>
      <c r="P67" s="20" t="s">
        <v>7228</v>
      </c>
      <c r="R67" s="28">
        <v>42948</v>
      </c>
      <c r="U67" s="9" t="s">
        <v>6813</v>
      </c>
      <c r="V67" s="9" t="s">
        <v>6785</v>
      </c>
      <c r="W67" s="9" t="s">
        <v>6778</v>
      </c>
      <c r="Z67" s="9" t="s">
        <v>6690</v>
      </c>
    </row>
    <row r="68" spans="1:26">
      <c r="A68" s="9" t="s">
        <v>6672</v>
      </c>
      <c r="B68" s="29" t="s">
        <v>6814</v>
      </c>
      <c r="C68" s="29" t="s">
        <v>6814</v>
      </c>
      <c r="E68" s="9" t="s">
        <v>5226</v>
      </c>
      <c r="F68" s="18">
        <v>0.59</v>
      </c>
      <c r="H68" s="18">
        <v>0.51</v>
      </c>
      <c r="K68" s="17" t="s">
        <v>4629</v>
      </c>
      <c r="P68" s="20" t="s">
        <v>7228</v>
      </c>
      <c r="R68" s="28">
        <v>41596</v>
      </c>
      <c r="U68" s="9" t="s">
        <v>6815</v>
      </c>
      <c r="V68" s="9" t="s">
        <v>6785</v>
      </c>
      <c r="W68" s="9" t="s">
        <v>6778</v>
      </c>
    </row>
    <row r="69" spans="1:26">
      <c r="A69" s="9" t="s">
        <v>6672</v>
      </c>
      <c r="B69" s="29" t="s">
        <v>6816</v>
      </c>
      <c r="C69" s="29" t="s">
        <v>6816</v>
      </c>
      <c r="E69" s="9" t="s">
        <v>6817</v>
      </c>
      <c r="F69" s="18">
        <v>0.82</v>
      </c>
      <c r="H69" s="18">
        <v>0.71</v>
      </c>
      <c r="K69" s="17" t="s">
        <v>4659</v>
      </c>
      <c r="P69" s="20" t="s">
        <v>7228</v>
      </c>
      <c r="R69" s="28">
        <v>41596</v>
      </c>
      <c r="U69" s="9" t="s">
        <v>6818</v>
      </c>
      <c r="V69" s="9" t="s">
        <v>6785</v>
      </c>
      <c r="W69" s="9" t="s">
        <v>6778</v>
      </c>
    </row>
    <row r="70" spans="1:26">
      <c r="A70" s="9" t="s">
        <v>6672</v>
      </c>
      <c r="B70" s="29" t="s">
        <v>6819</v>
      </c>
      <c r="C70" s="29" t="s">
        <v>6819</v>
      </c>
      <c r="E70" s="9" t="s">
        <v>5228</v>
      </c>
      <c r="F70" s="18">
        <v>0.82</v>
      </c>
      <c r="H70" s="18">
        <v>0.71</v>
      </c>
      <c r="K70" s="17" t="s">
        <v>4659</v>
      </c>
      <c r="P70" s="20" t="s">
        <v>7228</v>
      </c>
      <c r="R70" s="28">
        <v>41596</v>
      </c>
      <c r="U70" s="9" t="s">
        <v>6820</v>
      </c>
      <c r="V70" s="9" t="s">
        <v>6785</v>
      </c>
      <c r="W70" s="9" t="s">
        <v>6778</v>
      </c>
    </row>
    <row r="71" spans="1:26">
      <c r="A71" s="9" t="s">
        <v>6672</v>
      </c>
      <c r="B71" s="29" t="s">
        <v>6821</v>
      </c>
      <c r="C71" s="29" t="s">
        <v>6821</v>
      </c>
      <c r="E71" s="9" t="s">
        <v>5057</v>
      </c>
      <c r="F71" s="18">
        <v>0.76</v>
      </c>
      <c r="H71" s="18">
        <v>0.66</v>
      </c>
      <c r="K71" s="17" t="s">
        <v>4750</v>
      </c>
      <c r="P71" s="20" t="s">
        <v>7228</v>
      </c>
      <c r="R71" s="28">
        <v>41596</v>
      </c>
      <c r="U71" s="9" t="s">
        <v>6822</v>
      </c>
      <c r="V71" s="9" t="s">
        <v>6785</v>
      </c>
      <c r="W71" s="9" t="s">
        <v>6778</v>
      </c>
    </row>
    <row r="72" spans="1:26">
      <c r="A72" s="9" t="s">
        <v>6672</v>
      </c>
      <c r="B72" s="29" t="s">
        <v>6823</v>
      </c>
      <c r="C72" s="29" t="s">
        <v>6823</v>
      </c>
      <c r="E72" s="9" t="s">
        <v>6824</v>
      </c>
      <c r="F72" s="18">
        <v>0.31</v>
      </c>
      <c r="H72" s="18">
        <v>0.27</v>
      </c>
      <c r="K72" s="17" t="s">
        <v>4629</v>
      </c>
      <c r="P72" s="20" t="s">
        <v>7228</v>
      </c>
      <c r="R72" s="28">
        <v>41596</v>
      </c>
      <c r="U72" s="9" t="s">
        <v>6825</v>
      </c>
      <c r="V72" s="9" t="s">
        <v>6785</v>
      </c>
      <c r="W72" s="9" t="s">
        <v>6778</v>
      </c>
    </row>
    <row r="73" spans="1:26">
      <c r="A73" s="9" t="s">
        <v>6672</v>
      </c>
      <c r="B73" s="29" t="s">
        <v>6826</v>
      </c>
      <c r="C73" s="29" t="s">
        <v>6827</v>
      </c>
      <c r="D73" s="20" t="s">
        <v>64</v>
      </c>
      <c r="E73" s="9" t="s">
        <v>6828</v>
      </c>
      <c r="F73" s="18">
        <v>0.33</v>
      </c>
      <c r="H73" s="18">
        <v>0.28999999999999998</v>
      </c>
      <c r="K73" s="17" t="s">
        <v>2157</v>
      </c>
      <c r="P73" s="20" t="s">
        <v>7228</v>
      </c>
      <c r="Q73" s="20" t="s">
        <v>7566</v>
      </c>
      <c r="R73" s="28">
        <v>42674</v>
      </c>
      <c r="U73" s="9" t="s">
        <v>6829</v>
      </c>
      <c r="V73" s="9" t="s">
        <v>6785</v>
      </c>
      <c r="W73" s="9" t="s">
        <v>6778</v>
      </c>
    </row>
    <row r="74" spans="1:26">
      <c r="A74" s="9" t="s">
        <v>6672</v>
      </c>
      <c r="B74" s="29" t="s">
        <v>6830</v>
      </c>
      <c r="C74" s="29" t="s">
        <v>6830</v>
      </c>
      <c r="D74" s="20" t="s">
        <v>55</v>
      </c>
      <c r="E74" s="9" t="s">
        <v>5039</v>
      </c>
      <c r="F74" s="18">
        <v>2.74</v>
      </c>
      <c r="H74" s="18">
        <v>2.38</v>
      </c>
      <c r="K74" s="17" t="s">
        <v>4750</v>
      </c>
      <c r="N74" s="18">
        <v>400</v>
      </c>
      <c r="O74" s="18">
        <v>235</v>
      </c>
      <c r="P74" s="20" t="s">
        <v>7228</v>
      </c>
      <c r="Q74" s="20" t="s">
        <v>7566</v>
      </c>
      <c r="R74" s="28">
        <v>41600</v>
      </c>
      <c r="U74" s="9" t="s">
        <v>6831</v>
      </c>
      <c r="V74" s="9" t="s">
        <v>11</v>
      </c>
      <c r="W74" s="9" t="s">
        <v>6778</v>
      </c>
    </row>
    <row r="75" spans="1:26">
      <c r="A75" s="9" t="s">
        <v>6672</v>
      </c>
      <c r="B75" s="29" t="s">
        <v>6832</v>
      </c>
      <c r="C75" s="29" t="s">
        <v>6832</v>
      </c>
      <c r="D75" s="20" t="s">
        <v>64</v>
      </c>
      <c r="E75" s="9" t="s">
        <v>6833</v>
      </c>
      <c r="F75" s="18">
        <v>2.5499999999999998</v>
      </c>
      <c r="H75" s="18">
        <v>2.2200000000000002</v>
      </c>
      <c r="K75" s="17" t="s">
        <v>4750</v>
      </c>
      <c r="P75" s="20" t="s">
        <v>7751</v>
      </c>
      <c r="Q75" s="20" t="s">
        <v>7228</v>
      </c>
      <c r="R75" s="28">
        <v>41600</v>
      </c>
      <c r="U75" s="9" t="s">
        <v>6834</v>
      </c>
      <c r="V75" s="9" t="s">
        <v>6785</v>
      </c>
      <c r="W75" s="9" t="s">
        <v>6778</v>
      </c>
    </row>
    <row r="76" spans="1:26">
      <c r="A76" s="9" t="s">
        <v>6672</v>
      </c>
      <c r="B76" s="29" t="s">
        <v>6835</v>
      </c>
      <c r="C76" s="29" t="s">
        <v>6835</v>
      </c>
      <c r="D76" s="20" t="s">
        <v>64</v>
      </c>
      <c r="E76" s="9" t="s">
        <v>5012</v>
      </c>
      <c r="F76" s="18">
        <v>1.92</v>
      </c>
      <c r="H76" s="18">
        <v>1.67</v>
      </c>
      <c r="K76" s="17" t="s">
        <v>4750</v>
      </c>
      <c r="P76" s="20" t="s">
        <v>7228</v>
      </c>
      <c r="Q76" s="20" t="s">
        <v>7566</v>
      </c>
      <c r="R76" s="28">
        <v>41600</v>
      </c>
      <c r="U76" s="9" t="s">
        <v>6836</v>
      </c>
      <c r="V76" s="9" t="s">
        <v>6785</v>
      </c>
      <c r="W76" s="9" t="s">
        <v>6778</v>
      </c>
    </row>
    <row r="77" spans="1:26">
      <c r="A77" s="9" t="s">
        <v>6672</v>
      </c>
      <c r="B77" s="29">
        <v>370066</v>
      </c>
      <c r="C77" s="29">
        <v>370066</v>
      </c>
      <c r="D77" s="20" t="s">
        <v>6750</v>
      </c>
      <c r="E77" s="9" t="s">
        <v>6837</v>
      </c>
      <c r="F77" s="18">
        <v>0.45</v>
      </c>
      <c r="H77" s="18">
        <v>0.39</v>
      </c>
      <c r="K77" s="17" t="s">
        <v>6838</v>
      </c>
      <c r="P77" s="20" t="s">
        <v>7228</v>
      </c>
      <c r="Q77" s="20" t="s">
        <v>7566</v>
      </c>
      <c r="R77" s="28">
        <v>41605</v>
      </c>
      <c r="U77" s="9" t="s">
        <v>6839</v>
      </c>
      <c r="V77" s="9" t="s">
        <v>6785</v>
      </c>
      <c r="W77" s="9" t="s">
        <v>6812</v>
      </c>
    </row>
    <row r="78" spans="1:26">
      <c r="A78" s="9" t="s">
        <v>6672</v>
      </c>
      <c r="B78" s="29" t="s">
        <v>6840</v>
      </c>
      <c r="C78" s="29" t="s">
        <v>6840</v>
      </c>
      <c r="D78" s="20" t="s">
        <v>6750</v>
      </c>
      <c r="E78" s="9" t="s">
        <v>6841</v>
      </c>
      <c r="F78" s="18">
        <v>0.25</v>
      </c>
      <c r="H78" s="18">
        <v>0.22</v>
      </c>
      <c r="K78" s="17" t="s">
        <v>6838</v>
      </c>
      <c r="P78" s="20" t="s">
        <v>7228</v>
      </c>
      <c r="Q78" s="20" t="s">
        <v>7566</v>
      </c>
      <c r="R78" s="28">
        <v>41605</v>
      </c>
      <c r="U78" s="9" t="s">
        <v>6842</v>
      </c>
      <c r="V78" s="9" t="s">
        <v>6785</v>
      </c>
      <c r="W78" s="9" t="s">
        <v>6812</v>
      </c>
    </row>
    <row r="79" spans="1:26">
      <c r="A79" s="9" t="s">
        <v>6672</v>
      </c>
      <c r="B79" s="29" t="s">
        <v>6843</v>
      </c>
      <c r="C79" s="29" t="s">
        <v>6843</v>
      </c>
      <c r="D79" s="20" t="s">
        <v>6750</v>
      </c>
      <c r="E79" s="9" t="s">
        <v>6844</v>
      </c>
      <c r="F79" s="18">
        <v>7.73</v>
      </c>
      <c r="H79" s="18">
        <v>6.72</v>
      </c>
      <c r="K79" s="17">
        <v>1020</v>
      </c>
      <c r="P79" s="20" t="s">
        <v>7751</v>
      </c>
      <c r="Q79" s="20" t="s">
        <v>844</v>
      </c>
      <c r="R79" s="28">
        <v>41605</v>
      </c>
      <c r="U79" s="9" t="s">
        <v>6845</v>
      </c>
      <c r="V79" s="9" t="s">
        <v>6785</v>
      </c>
      <c r="W79" s="9" t="s">
        <v>6812</v>
      </c>
    </row>
    <row r="80" spans="1:26">
      <c r="A80" s="9" t="s">
        <v>6672</v>
      </c>
      <c r="B80" s="29" t="s">
        <v>7588</v>
      </c>
      <c r="C80" s="29" t="s">
        <v>6846</v>
      </c>
      <c r="E80" s="9" t="s">
        <v>6847</v>
      </c>
      <c r="F80" s="18">
        <v>1.08</v>
      </c>
      <c r="H80" s="71">
        <v>0.94</v>
      </c>
      <c r="K80" s="17" t="s">
        <v>6848</v>
      </c>
      <c r="P80" s="20" t="s">
        <v>7228</v>
      </c>
      <c r="R80" s="28">
        <v>44711</v>
      </c>
      <c r="U80" s="9" t="s">
        <v>6849</v>
      </c>
      <c r="W80" s="9" t="s">
        <v>6778</v>
      </c>
      <c r="Z80" s="9" t="s">
        <v>6681</v>
      </c>
    </row>
    <row r="81" spans="1:26">
      <c r="A81" s="9" t="s">
        <v>6672</v>
      </c>
      <c r="B81" s="29" t="s">
        <v>7588</v>
      </c>
      <c r="C81" s="29" t="s">
        <v>6846</v>
      </c>
      <c r="E81" s="9" t="s">
        <v>6847</v>
      </c>
      <c r="F81" s="18">
        <v>0.92</v>
      </c>
      <c r="H81" s="18">
        <v>0.8</v>
      </c>
      <c r="K81" s="17" t="s">
        <v>6848</v>
      </c>
      <c r="N81" s="18">
        <v>600</v>
      </c>
      <c r="O81" s="18">
        <v>420</v>
      </c>
      <c r="P81" s="20" t="s">
        <v>7228</v>
      </c>
      <c r="R81" s="28">
        <v>44579</v>
      </c>
      <c r="U81" s="9" t="s">
        <v>6849</v>
      </c>
      <c r="W81" s="9" t="s">
        <v>6778</v>
      </c>
      <c r="Z81" s="9" t="s">
        <v>6681</v>
      </c>
    </row>
    <row r="82" spans="1:26">
      <c r="A82" s="9" t="s">
        <v>6672</v>
      </c>
      <c r="B82" s="29" t="s">
        <v>6850</v>
      </c>
      <c r="C82" s="29" t="s">
        <v>6850</v>
      </c>
      <c r="E82" s="9" t="s">
        <v>6851</v>
      </c>
      <c r="F82" s="18">
        <v>0.3</v>
      </c>
      <c r="H82" s="18">
        <v>0.26</v>
      </c>
      <c r="K82" s="17" t="s">
        <v>6852</v>
      </c>
      <c r="P82" s="20" t="s">
        <v>7228</v>
      </c>
      <c r="Q82" s="20" t="s">
        <v>7566</v>
      </c>
      <c r="R82" s="28">
        <v>41621</v>
      </c>
      <c r="U82" s="9" t="s">
        <v>6853</v>
      </c>
      <c r="V82" s="9" t="s">
        <v>6785</v>
      </c>
      <c r="W82" s="9" t="s">
        <v>6778</v>
      </c>
    </row>
    <row r="83" spans="1:26">
      <c r="A83" s="9" t="s">
        <v>6672</v>
      </c>
      <c r="B83" s="29" t="s">
        <v>4591</v>
      </c>
      <c r="C83" s="29" t="s">
        <v>4591</v>
      </c>
      <c r="E83" s="9" t="s">
        <v>4592</v>
      </c>
      <c r="F83" s="18">
        <v>7.04</v>
      </c>
      <c r="H83" s="18">
        <v>6.12</v>
      </c>
      <c r="K83" s="17" t="s">
        <v>4619</v>
      </c>
      <c r="P83" s="20" t="s">
        <v>7751</v>
      </c>
      <c r="R83" s="28">
        <v>41624</v>
      </c>
      <c r="U83" s="9" t="s">
        <v>6854</v>
      </c>
      <c r="V83" s="9" t="s">
        <v>6785</v>
      </c>
      <c r="W83" s="9" t="s">
        <v>6778</v>
      </c>
      <c r="Z83" s="9" t="s">
        <v>6681</v>
      </c>
    </row>
    <row r="84" spans="1:26">
      <c r="A84" s="9" t="s">
        <v>6672</v>
      </c>
      <c r="B84" s="29" t="s">
        <v>6855</v>
      </c>
      <c r="C84" s="29" t="s">
        <v>6855</v>
      </c>
      <c r="E84" s="9" t="s">
        <v>6856</v>
      </c>
      <c r="F84" s="18">
        <v>1.7</v>
      </c>
      <c r="H84" s="18">
        <v>1.48</v>
      </c>
      <c r="K84" s="17" t="s">
        <v>4190</v>
      </c>
      <c r="P84" s="20" t="s">
        <v>7228</v>
      </c>
      <c r="Q84" s="20" t="s">
        <v>7566</v>
      </c>
      <c r="R84" s="28">
        <v>41977</v>
      </c>
      <c r="U84" s="9" t="s">
        <v>6857</v>
      </c>
      <c r="V84" s="9" t="s">
        <v>6785</v>
      </c>
      <c r="W84" s="9" t="s">
        <v>6778</v>
      </c>
    </row>
    <row r="85" spans="1:26">
      <c r="A85" s="9" t="s">
        <v>6672</v>
      </c>
      <c r="B85" s="29" t="s">
        <v>6858</v>
      </c>
      <c r="C85" s="29" t="s">
        <v>6858</v>
      </c>
      <c r="D85" s="20" t="s">
        <v>64</v>
      </c>
      <c r="E85" s="9" t="s">
        <v>5041</v>
      </c>
      <c r="F85" s="18">
        <v>0.62</v>
      </c>
      <c r="H85" s="18">
        <v>0.54</v>
      </c>
      <c r="K85" s="17" t="s">
        <v>4190</v>
      </c>
      <c r="P85" s="20" t="s">
        <v>7228</v>
      </c>
      <c r="Q85" s="20" t="s">
        <v>7566</v>
      </c>
      <c r="R85" s="28">
        <v>41977</v>
      </c>
      <c r="U85" s="9" t="s">
        <v>6859</v>
      </c>
      <c r="V85" s="9" t="s">
        <v>6785</v>
      </c>
      <c r="W85" s="9" t="s">
        <v>6778</v>
      </c>
    </row>
    <row r="86" spans="1:26">
      <c r="A86" s="9" t="s">
        <v>6672</v>
      </c>
      <c r="B86" s="29" t="s">
        <v>6860</v>
      </c>
      <c r="C86" s="29" t="s">
        <v>6860</v>
      </c>
      <c r="D86" s="20" t="s">
        <v>69</v>
      </c>
      <c r="E86" s="9" t="s">
        <v>6861</v>
      </c>
      <c r="F86" s="18">
        <v>15.76</v>
      </c>
      <c r="H86" s="18">
        <v>13.7</v>
      </c>
      <c r="K86" s="17" t="s">
        <v>4230</v>
      </c>
      <c r="N86" s="18">
        <v>900</v>
      </c>
      <c r="O86" s="18">
        <v>850</v>
      </c>
      <c r="P86" s="20" t="s">
        <v>7751</v>
      </c>
      <c r="Q86" s="20" t="s">
        <v>7228</v>
      </c>
      <c r="R86" s="28">
        <v>42751</v>
      </c>
      <c r="U86" s="9" t="s">
        <v>6862</v>
      </c>
      <c r="V86" s="9" t="s">
        <v>2744</v>
      </c>
      <c r="W86" s="9" t="s">
        <v>6778</v>
      </c>
    </row>
    <row r="87" spans="1:26">
      <c r="A87" s="9" t="s">
        <v>6672</v>
      </c>
      <c r="B87" s="29" t="s">
        <v>6863</v>
      </c>
      <c r="C87" s="29" t="s">
        <v>6863</v>
      </c>
      <c r="D87" s="20" t="s">
        <v>69</v>
      </c>
      <c r="E87" s="9" t="s">
        <v>6864</v>
      </c>
      <c r="F87" s="18">
        <v>15.76</v>
      </c>
      <c r="H87" s="18">
        <v>13.7</v>
      </c>
      <c r="K87" s="17" t="s">
        <v>4230</v>
      </c>
      <c r="N87" s="18">
        <v>900</v>
      </c>
      <c r="O87" s="18">
        <v>850</v>
      </c>
      <c r="P87" s="20" t="s">
        <v>7751</v>
      </c>
      <c r="Q87" s="20" t="s">
        <v>7228</v>
      </c>
      <c r="R87" s="28">
        <v>42751</v>
      </c>
      <c r="U87" s="9" t="s">
        <v>6865</v>
      </c>
      <c r="V87" s="9" t="s">
        <v>2744</v>
      </c>
      <c r="W87" s="9" t="s">
        <v>6778</v>
      </c>
    </row>
    <row r="88" spans="1:26">
      <c r="A88" s="9" t="s">
        <v>6672</v>
      </c>
      <c r="B88" s="29" t="s">
        <v>6866</v>
      </c>
      <c r="C88" s="29" t="s">
        <v>6866</v>
      </c>
      <c r="D88" s="20" t="s">
        <v>121</v>
      </c>
      <c r="E88" s="9" t="s">
        <v>6867</v>
      </c>
      <c r="F88" s="18">
        <v>15.76</v>
      </c>
      <c r="H88" s="18">
        <v>13.7</v>
      </c>
      <c r="K88" s="17" t="s">
        <v>4230</v>
      </c>
      <c r="N88" s="18">
        <v>900</v>
      </c>
      <c r="O88" s="18">
        <v>850</v>
      </c>
      <c r="P88" s="20" t="s">
        <v>7751</v>
      </c>
      <c r="Q88" s="20" t="s">
        <v>7228</v>
      </c>
      <c r="R88" s="28">
        <v>42751</v>
      </c>
      <c r="U88" s="9" t="s">
        <v>6868</v>
      </c>
      <c r="V88" s="9" t="s">
        <v>2744</v>
      </c>
      <c r="W88" s="9" t="s">
        <v>6778</v>
      </c>
    </row>
    <row r="89" spans="1:26">
      <c r="A89" s="9" t="s">
        <v>6672</v>
      </c>
      <c r="B89" s="29" t="s">
        <v>7534</v>
      </c>
      <c r="C89" s="29" t="s">
        <v>6869</v>
      </c>
      <c r="D89" s="20" t="s">
        <v>64</v>
      </c>
      <c r="E89" s="9" t="s">
        <v>5496</v>
      </c>
      <c r="F89" s="18">
        <v>4.37</v>
      </c>
      <c r="H89" s="18">
        <v>3.8</v>
      </c>
      <c r="K89" s="17" t="s">
        <v>2726</v>
      </c>
      <c r="P89" s="20" t="s">
        <v>7228</v>
      </c>
      <c r="Q89" s="20" t="s">
        <v>7566</v>
      </c>
      <c r="R89" s="28">
        <v>44496</v>
      </c>
      <c r="U89" s="9" t="s">
        <v>6870</v>
      </c>
      <c r="V89" s="9" t="s">
        <v>6785</v>
      </c>
      <c r="W89" s="9" t="s">
        <v>6778</v>
      </c>
      <c r="Z89" s="9" t="s">
        <v>6871</v>
      </c>
    </row>
    <row r="90" spans="1:26">
      <c r="A90" s="9" t="s">
        <v>6672</v>
      </c>
      <c r="B90" s="29" t="s">
        <v>6872</v>
      </c>
      <c r="C90" s="29" t="s">
        <v>6872</v>
      </c>
      <c r="D90" s="20" t="s">
        <v>64</v>
      </c>
      <c r="E90" s="9" t="s">
        <v>6873</v>
      </c>
      <c r="F90" s="18">
        <v>0.54</v>
      </c>
      <c r="H90" s="18">
        <v>0.47</v>
      </c>
      <c r="K90" s="17">
        <v>1020</v>
      </c>
      <c r="P90" s="20" t="s">
        <v>7228</v>
      </c>
      <c r="Q90" s="20" t="s">
        <v>7566</v>
      </c>
      <c r="R90" s="28">
        <v>41642</v>
      </c>
      <c r="U90" s="9" t="s">
        <v>6874</v>
      </c>
      <c r="V90" s="9" t="s">
        <v>6785</v>
      </c>
      <c r="W90" s="9" t="s">
        <v>6812</v>
      </c>
    </row>
    <row r="91" spans="1:26">
      <c r="A91" s="9" t="s">
        <v>6672</v>
      </c>
      <c r="B91" s="29" t="s">
        <v>6875</v>
      </c>
      <c r="C91" s="29" t="s">
        <v>6875</v>
      </c>
      <c r="D91" s="20" t="s">
        <v>6750</v>
      </c>
      <c r="E91" s="9" t="s">
        <v>6876</v>
      </c>
      <c r="F91" s="18">
        <v>1.1499999999999999</v>
      </c>
      <c r="H91" s="18">
        <v>1</v>
      </c>
      <c r="K91" s="17" t="s">
        <v>4125</v>
      </c>
      <c r="N91" s="18">
        <v>950</v>
      </c>
      <c r="O91" s="18">
        <v>780</v>
      </c>
      <c r="P91" s="20" t="s">
        <v>7751</v>
      </c>
      <c r="R91" s="28">
        <v>41642</v>
      </c>
      <c r="U91" s="9" t="s">
        <v>6877</v>
      </c>
      <c r="V91" s="9" t="s">
        <v>6781</v>
      </c>
      <c r="W91" s="9" t="s">
        <v>6812</v>
      </c>
    </row>
    <row r="92" spans="1:26">
      <c r="A92" s="9" t="s">
        <v>6672</v>
      </c>
      <c r="B92" s="29" t="s">
        <v>6878</v>
      </c>
      <c r="C92" s="29" t="s">
        <v>6878</v>
      </c>
      <c r="D92" s="20" t="s">
        <v>6750</v>
      </c>
      <c r="E92" s="9" t="s">
        <v>6879</v>
      </c>
      <c r="F92" s="18">
        <v>0.52</v>
      </c>
      <c r="H92" s="18">
        <v>0.45</v>
      </c>
      <c r="K92" s="17" t="s">
        <v>4125</v>
      </c>
      <c r="N92" s="18">
        <v>650</v>
      </c>
      <c r="O92" s="18">
        <v>450</v>
      </c>
      <c r="P92" s="20" t="s">
        <v>7751</v>
      </c>
      <c r="R92" s="28">
        <v>41642</v>
      </c>
      <c r="U92" s="9" t="s">
        <v>6880</v>
      </c>
      <c r="V92" s="9" t="s">
        <v>6781</v>
      </c>
      <c r="W92" s="9" t="s">
        <v>6812</v>
      </c>
    </row>
    <row r="93" spans="1:26">
      <c r="A93" s="9" t="s">
        <v>6672</v>
      </c>
      <c r="B93" s="29" t="s">
        <v>6881</v>
      </c>
      <c r="C93" s="29" t="s">
        <v>6881</v>
      </c>
      <c r="D93" s="20" t="s">
        <v>6750</v>
      </c>
      <c r="E93" s="9" t="s">
        <v>6882</v>
      </c>
      <c r="F93" s="18">
        <v>0.9</v>
      </c>
      <c r="H93" s="18">
        <v>0.78</v>
      </c>
      <c r="K93" s="17" t="s">
        <v>5162</v>
      </c>
      <c r="N93" s="18">
        <v>850</v>
      </c>
      <c r="O93" s="18">
        <v>760</v>
      </c>
      <c r="P93" s="20" t="s">
        <v>7228</v>
      </c>
      <c r="Q93" s="20" t="s">
        <v>7566</v>
      </c>
      <c r="R93" s="28">
        <v>41645</v>
      </c>
      <c r="U93" s="9" t="s">
        <v>6883</v>
      </c>
      <c r="V93" s="9" t="s">
        <v>6781</v>
      </c>
      <c r="W93" s="9" t="s">
        <v>6812</v>
      </c>
    </row>
    <row r="94" spans="1:26">
      <c r="A94" s="9" t="s">
        <v>6672</v>
      </c>
      <c r="B94" s="29" t="s">
        <v>7586</v>
      </c>
      <c r="C94" s="29" t="s">
        <v>6884</v>
      </c>
      <c r="D94" s="20" t="s">
        <v>64</v>
      </c>
      <c r="E94" s="9" t="s">
        <v>6885</v>
      </c>
      <c r="F94" s="18">
        <v>4.43</v>
      </c>
      <c r="H94" s="71">
        <v>3.85</v>
      </c>
      <c r="K94" s="17" t="s">
        <v>4750</v>
      </c>
      <c r="L94" s="89">
        <v>0.2</v>
      </c>
      <c r="P94" s="20" t="s">
        <v>7751</v>
      </c>
      <c r="Q94" s="20" t="s">
        <v>7228</v>
      </c>
      <c r="R94" s="72">
        <v>44333</v>
      </c>
      <c r="U94" s="9" t="s">
        <v>6886</v>
      </c>
      <c r="V94" s="9" t="s">
        <v>6785</v>
      </c>
      <c r="W94" s="9" t="s">
        <v>6778</v>
      </c>
      <c r="Z94" s="9" t="s">
        <v>6732</v>
      </c>
    </row>
    <row r="95" spans="1:26">
      <c r="A95" s="9" t="s">
        <v>6672</v>
      </c>
      <c r="B95" s="29" t="s">
        <v>5007</v>
      </c>
      <c r="C95" s="29" t="s">
        <v>5007</v>
      </c>
      <c r="D95" s="20" t="s">
        <v>55</v>
      </c>
      <c r="E95" s="9" t="s">
        <v>2375</v>
      </c>
      <c r="F95" s="18">
        <v>1.08</v>
      </c>
      <c r="H95" s="18">
        <v>0.94</v>
      </c>
      <c r="K95" s="17" t="s">
        <v>6887</v>
      </c>
      <c r="P95" s="20" t="s">
        <v>7228</v>
      </c>
      <c r="Q95" s="20" t="s">
        <v>7566</v>
      </c>
      <c r="R95" s="28">
        <v>41645</v>
      </c>
      <c r="U95" s="9" t="s">
        <v>6888</v>
      </c>
      <c r="V95" s="9" t="s">
        <v>6785</v>
      </c>
      <c r="W95" s="9" t="s">
        <v>6778</v>
      </c>
    </row>
    <row r="96" spans="1:26">
      <c r="A96" s="9" t="s">
        <v>6672</v>
      </c>
      <c r="B96" s="29" t="s">
        <v>5138</v>
      </c>
      <c r="C96" s="29" t="s">
        <v>5138</v>
      </c>
      <c r="E96" s="9" t="s">
        <v>4995</v>
      </c>
      <c r="F96" s="18">
        <v>0.86</v>
      </c>
      <c r="H96" s="18">
        <v>0.75</v>
      </c>
      <c r="K96" s="17" t="s">
        <v>5139</v>
      </c>
      <c r="N96" s="18">
        <v>1200</v>
      </c>
      <c r="O96" s="18">
        <v>1000</v>
      </c>
      <c r="P96" s="20" t="s">
        <v>7751</v>
      </c>
      <c r="R96" s="28">
        <v>41697</v>
      </c>
      <c r="U96" s="9" t="s">
        <v>6889</v>
      </c>
      <c r="V96" s="9" t="s">
        <v>6781</v>
      </c>
      <c r="W96" s="9" t="s">
        <v>6778</v>
      </c>
    </row>
    <row r="97" spans="1:23">
      <c r="A97" s="9" t="s">
        <v>6672</v>
      </c>
      <c r="B97" s="29" t="s">
        <v>5149</v>
      </c>
      <c r="C97" s="29" t="s">
        <v>5149</v>
      </c>
      <c r="E97" s="9" t="s">
        <v>5150</v>
      </c>
      <c r="F97" s="18">
        <v>0.75</v>
      </c>
      <c r="H97" s="18">
        <v>0.65</v>
      </c>
      <c r="K97" s="17" t="s">
        <v>6852</v>
      </c>
      <c r="N97" s="18">
        <v>900</v>
      </c>
      <c r="O97" s="18">
        <v>700</v>
      </c>
      <c r="P97" s="20" t="s">
        <v>7751</v>
      </c>
      <c r="R97" s="28">
        <v>41697</v>
      </c>
      <c r="U97" s="9" t="s">
        <v>6890</v>
      </c>
      <c r="V97" s="9" t="s">
        <v>6781</v>
      </c>
      <c r="W97" s="9" t="s">
        <v>6778</v>
      </c>
    </row>
    <row r="98" spans="1:23">
      <c r="A98" s="9" t="s">
        <v>6672</v>
      </c>
      <c r="B98" s="29" t="s">
        <v>6891</v>
      </c>
      <c r="C98" s="29" t="s">
        <v>6891</v>
      </c>
      <c r="E98" s="9" t="s">
        <v>6892</v>
      </c>
      <c r="F98" s="18">
        <v>1.21</v>
      </c>
      <c r="H98" s="18">
        <v>1.05</v>
      </c>
      <c r="K98" s="17" t="s">
        <v>4190</v>
      </c>
      <c r="P98" s="20" t="s">
        <v>7228</v>
      </c>
      <c r="Q98" s="20" t="s">
        <v>7566</v>
      </c>
      <c r="R98" s="28">
        <v>41695</v>
      </c>
      <c r="U98" s="9" t="s">
        <v>6893</v>
      </c>
      <c r="V98" s="9" t="s">
        <v>6785</v>
      </c>
      <c r="W98" s="9" t="s">
        <v>6778</v>
      </c>
    </row>
    <row r="99" spans="1:23">
      <c r="A99" s="9" t="s">
        <v>6672</v>
      </c>
      <c r="B99" s="29" t="s">
        <v>6894</v>
      </c>
      <c r="C99" s="29" t="s">
        <v>6894</v>
      </c>
      <c r="D99" s="20" t="s">
        <v>121</v>
      </c>
      <c r="E99" s="9" t="s">
        <v>6895</v>
      </c>
      <c r="F99" s="18">
        <v>2.44</v>
      </c>
      <c r="H99" s="18">
        <v>2.12</v>
      </c>
      <c r="K99" s="17" t="s">
        <v>4750</v>
      </c>
      <c r="P99" s="20" t="s">
        <v>7751</v>
      </c>
      <c r="Q99" s="20" t="s">
        <v>7228</v>
      </c>
      <c r="R99" s="28">
        <v>41695</v>
      </c>
      <c r="U99" s="9" t="s">
        <v>6896</v>
      </c>
      <c r="V99" s="9" t="s">
        <v>6785</v>
      </c>
      <c r="W99" s="9" t="s">
        <v>6778</v>
      </c>
    </row>
    <row r="100" spans="1:23">
      <c r="A100" s="9" t="s">
        <v>6672</v>
      </c>
      <c r="B100" s="29" t="s">
        <v>6897</v>
      </c>
      <c r="C100" s="29" t="s">
        <v>6897</v>
      </c>
      <c r="E100" s="9" t="s">
        <v>6898</v>
      </c>
      <c r="F100" s="18">
        <v>20.22</v>
      </c>
      <c r="H100" s="18">
        <v>17.579999999999998</v>
      </c>
      <c r="K100" s="17" t="s">
        <v>4190</v>
      </c>
      <c r="P100" s="20" t="s">
        <v>7751</v>
      </c>
      <c r="Q100" s="20" t="s">
        <v>7228</v>
      </c>
      <c r="R100" s="28">
        <v>41695</v>
      </c>
      <c r="U100" s="9" t="s">
        <v>6899</v>
      </c>
      <c r="V100" s="9" t="s">
        <v>6785</v>
      </c>
      <c r="W100" s="9" t="s">
        <v>6778</v>
      </c>
    </row>
    <row r="101" spans="1:23">
      <c r="A101" s="9" t="s">
        <v>6672</v>
      </c>
      <c r="B101" s="29" t="s">
        <v>6900</v>
      </c>
      <c r="C101" s="29" t="s">
        <v>6900</v>
      </c>
      <c r="D101" s="20" t="s">
        <v>121</v>
      </c>
      <c r="E101" s="9" t="s">
        <v>6901</v>
      </c>
      <c r="F101" s="18">
        <v>7.96</v>
      </c>
      <c r="H101" s="18">
        <v>6.92</v>
      </c>
      <c r="K101" s="17" t="s">
        <v>4750</v>
      </c>
      <c r="P101" s="20" t="s">
        <v>7751</v>
      </c>
      <c r="Q101" s="20" t="s">
        <v>7228</v>
      </c>
      <c r="R101" s="28">
        <v>41695</v>
      </c>
      <c r="U101" s="9" t="s">
        <v>6902</v>
      </c>
      <c r="V101" s="9" t="s">
        <v>6785</v>
      </c>
      <c r="W101" s="9" t="s">
        <v>6778</v>
      </c>
    </row>
    <row r="102" spans="1:23">
      <c r="A102" s="9" t="s">
        <v>6672</v>
      </c>
      <c r="B102" s="29" t="s">
        <v>6903</v>
      </c>
      <c r="C102" s="29" t="s">
        <v>6903</v>
      </c>
      <c r="D102" s="20" t="s">
        <v>64</v>
      </c>
      <c r="E102" s="9" t="s">
        <v>6904</v>
      </c>
      <c r="F102" s="18">
        <v>4.37</v>
      </c>
      <c r="H102" s="18">
        <v>3.8</v>
      </c>
      <c r="K102" s="17" t="s">
        <v>2157</v>
      </c>
      <c r="L102" s="89">
        <v>0.26500000000000001</v>
      </c>
      <c r="P102" s="20" t="s">
        <v>7228</v>
      </c>
      <c r="Q102" s="20" t="s">
        <v>7566</v>
      </c>
      <c r="R102" s="28">
        <v>42940</v>
      </c>
      <c r="U102" s="9" t="s">
        <v>6905</v>
      </c>
      <c r="V102" s="9" t="s">
        <v>6785</v>
      </c>
      <c r="W102" s="9" t="s">
        <v>6778</v>
      </c>
    </row>
    <row r="103" spans="1:23">
      <c r="A103" s="9" t="s">
        <v>6672</v>
      </c>
      <c r="B103" s="29" t="s">
        <v>6906</v>
      </c>
      <c r="C103" s="29" t="s">
        <v>6906</v>
      </c>
      <c r="D103" s="20" t="s">
        <v>64</v>
      </c>
      <c r="E103" s="9" t="s">
        <v>6907</v>
      </c>
      <c r="F103" s="18">
        <v>0.69</v>
      </c>
      <c r="H103" s="18">
        <v>0.6</v>
      </c>
      <c r="K103" s="17" t="s">
        <v>4659</v>
      </c>
      <c r="P103" s="20" t="s">
        <v>7228</v>
      </c>
      <c r="Q103" s="20" t="s">
        <v>7566</v>
      </c>
      <c r="R103" s="28">
        <v>41725</v>
      </c>
    </row>
    <row r="104" spans="1:23">
      <c r="A104" s="9" t="s">
        <v>6672</v>
      </c>
      <c r="B104" s="29" t="s">
        <v>6908</v>
      </c>
      <c r="C104" s="29" t="s">
        <v>6908</v>
      </c>
      <c r="D104" s="20" t="s">
        <v>6750</v>
      </c>
      <c r="E104" s="9" t="s">
        <v>6909</v>
      </c>
      <c r="F104" s="18">
        <v>1.25</v>
      </c>
      <c r="H104" s="18">
        <v>1.0900000000000001</v>
      </c>
      <c r="K104" s="17" t="s">
        <v>6910</v>
      </c>
      <c r="P104" s="20" t="s">
        <v>7228</v>
      </c>
      <c r="R104" s="28">
        <v>41781</v>
      </c>
      <c r="U104" s="9" t="s">
        <v>6911</v>
      </c>
      <c r="V104" s="9" t="s">
        <v>6912</v>
      </c>
      <c r="W104" s="9" t="s">
        <v>6913</v>
      </c>
    </row>
    <row r="105" spans="1:23">
      <c r="A105" s="9" t="s">
        <v>6672</v>
      </c>
      <c r="B105" s="29" t="s">
        <v>6914</v>
      </c>
      <c r="C105" s="29" t="s">
        <v>6914</v>
      </c>
      <c r="D105" s="20" t="s">
        <v>64</v>
      </c>
      <c r="E105" s="9" t="s">
        <v>6915</v>
      </c>
      <c r="F105" s="18">
        <v>0.66</v>
      </c>
      <c r="H105" s="18">
        <v>0.56999999999999995</v>
      </c>
      <c r="K105" s="17" t="s">
        <v>4750</v>
      </c>
      <c r="M105" s="9">
        <v>500</v>
      </c>
      <c r="P105" s="20" t="s">
        <v>7751</v>
      </c>
      <c r="Q105" s="20" t="s">
        <v>7228</v>
      </c>
      <c r="R105" s="28">
        <v>42598</v>
      </c>
      <c r="U105" s="9" t="s">
        <v>6916</v>
      </c>
      <c r="V105" s="9" t="s">
        <v>6917</v>
      </c>
      <c r="W105" s="9" t="s">
        <v>4563</v>
      </c>
    </row>
    <row r="106" spans="1:23">
      <c r="A106" s="9" t="s">
        <v>6672</v>
      </c>
      <c r="B106" s="29" t="s">
        <v>6914</v>
      </c>
      <c r="C106" s="29" t="s">
        <v>6914</v>
      </c>
      <c r="D106" s="20" t="s">
        <v>64</v>
      </c>
      <c r="E106" s="9" t="s">
        <v>6915</v>
      </c>
      <c r="F106" s="18">
        <v>0.53</v>
      </c>
      <c r="H106" s="18">
        <v>0.46</v>
      </c>
      <c r="K106" s="17" t="s">
        <v>4750</v>
      </c>
      <c r="M106" s="9">
        <v>1000</v>
      </c>
      <c r="P106" s="20" t="s">
        <v>7751</v>
      </c>
      <c r="Q106" s="20" t="s">
        <v>7228</v>
      </c>
      <c r="R106" s="28">
        <v>42598</v>
      </c>
    </row>
    <row r="107" spans="1:23">
      <c r="A107" s="9" t="s">
        <v>6672</v>
      </c>
      <c r="B107" s="29" t="s">
        <v>6914</v>
      </c>
      <c r="C107" s="29" t="s">
        <v>6914</v>
      </c>
      <c r="D107" s="20" t="s">
        <v>64</v>
      </c>
      <c r="E107" s="9" t="s">
        <v>6915</v>
      </c>
      <c r="F107" s="18">
        <v>0.53</v>
      </c>
      <c r="H107" s="18">
        <v>0.46</v>
      </c>
      <c r="K107" s="17" t="s">
        <v>4750</v>
      </c>
      <c r="M107" s="9">
        <v>2500</v>
      </c>
      <c r="P107" s="20" t="s">
        <v>7751</v>
      </c>
      <c r="Q107" s="20" t="s">
        <v>7228</v>
      </c>
      <c r="R107" s="28">
        <v>42598</v>
      </c>
    </row>
    <row r="108" spans="1:23">
      <c r="A108" s="9" t="s">
        <v>6672</v>
      </c>
      <c r="B108" s="29" t="s">
        <v>6914</v>
      </c>
      <c r="C108" s="29" t="s">
        <v>6914</v>
      </c>
      <c r="D108" s="20" t="s">
        <v>64</v>
      </c>
      <c r="E108" s="9" t="s">
        <v>6915</v>
      </c>
      <c r="F108" s="18">
        <v>0.52</v>
      </c>
      <c r="H108" s="18">
        <v>0.45</v>
      </c>
      <c r="K108" s="17" t="s">
        <v>4750</v>
      </c>
      <c r="M108" s="9">
        <v>5000</v>
      </c>
      <c r="P108" s="20" t="s">
        <v>7751</v>
      </c>
      <c r="Q108" s="20" t="s">
        <v>7228</v>
      </c>
      <c r="R108" s="28">
        <v>42598</v>
      </c>
    </row>
    <row r="109" spans="1:23">
      <c r="A109" s="9" t="s">
        <v>6672</v>
      </c>
      <c r="B109" s="29" t="s">
        <v>4657</v>
      </c>
      <c r="C109" s="29" t="s">
        <v>4657</v>
      </c>
      <c r="D109" s="20" t="s">
        <v>64</v>
      </c>
      <c r="E109" s="9" t="s">
        <v>4658</v>
      </c>
      <c r="F109" s="18">
        <v>0.57999999999999996</v>
      </c>
      <c r="H109" s="18">
        <v>0.5</v>
      </c>
      <c r="K109" s="17" t="s">
        <v>4659</v>
      </c>
      <c r="M109" s="9">
        <v>500</v>
      </c>
      <c r="P109" s="20" t="s">
        <v>7228</v>
      </c>
      <c r="R109" s="28">
        <v>41652</v>
      </c>
      <c r="S109" s="9">
        <v>13</v>
      </c>
      <c r="V109" s="9" t="s">
        <v>6912</v>
      </c>
      <c r="W109" s="9" t="s">
        <v>4563</v>
      </c>
    </row>
    <row r="110" spans="1:23">
      <c r="A110" s="9" t="s">
        <v>6672</v>
      </c>
      <c r="B110" s="29" t="s">
        <v>6918</v>
      </c>
      <c r="C110" s="29" t="s">
        <v>6918</v>
      </c>
      <c r="D110" s="20" t="s">
        <v>6750</v>
      </c>
      <c r="E110" s="9" t="s">
        <v>6919</v>
      </c>
      <c r="F110" s="18">
        <v>2.62</v>
      </c>
      <c r="H110" s="18">
        <v>2.2799999999999998</v>
      </c>
      <c r="K110" s="17" t="s">
        <v>6920</v>
      </c>
      <c r="P110" s="20" t="s">
        <v>7751</v>
      </c>
      <c r="Q110" s="20" t="s">
        <v>7228</v>
      </c>
      <c r="R110" s="28">
        <v>41830</v>
      </c>
      <c r="U110" s="9" t="s">
        <v>6921</v>
      </c>
      <c r="V110" s="9" t="s">
        <v>6917</v>
      </c>
      <c r="W110" s="9" t="s">
        <v>6913</v>
      </c>
    </row>
    <row r="111" spans="1:23">
      <c r="A111" s="9" t="s">
        <v>6672</v>
      </c>
      <c r="B111" s="29" t="s">
        <v>6922</v>
      </c>
      <c r="C111" s="29" t="s">
        <v>6922</v>
      </c>
      <c r="D111" s="20" t="s">
        <v>6750</v>
      </c>
      <c r="E111" s="9" t="s">
        <v>6923</v>
      </c>
      <c r="F111" s="18">
        <v>15.93</v>
      </c>
      <c r="H111" s="18">
        <v>13.85</v>
      </c>
      <c r="K111" s="17" t="s">
        <v>6920</v>
      </c>
      <c r="P111" s="20" t="s">
        <v>7751</v>
      </c>
      <c r="Q111" s="20" t="s">
        <v>7228</v>
      </c>
      <c r="R111" s="28">
        <v>41830</v>
      </c>
      <c r="U111" s="9" t="s">
        <v>6924</v>
      </c>
      <c r="V111" s="9" t="s">
        <v>6917</v>
      </c>
      <c r="W111" s="9" t="s">
        <v>6913</v>
      </c>
    </row>
    <row r="112" spans="1:23">
      <c r="A112" s="9" t="s">
        <v>6672</v>
      </c>
      <c r="B112" s="29" t="s">
        <v>6925</v>
      </c>
      <c r="C112" s="29" t="s">
        <v>6925</v>
      </c>
      <c r="D112" s="20" t="s">
        <v>6750</v>
      </c>
      <c r="E112" s="9" t="s">
        <v>6926</v>
      </c>
      <c r="F112" s="18">
        <v>17.66</v>
      </c>
      <c r="H112" s="18">
        <v>15.36</v>
      </c>
      <c r="K112" s="17" t="s">
        <v>6920</v>
      </c>
      <c r="P112" s="20" t="s">
        <v>7751</v>
      </c>
      <c r="Q112" s="20" t="s">
        <v>7228</v>
      </c>
      <c r="R112" s="28">
        <v>41830</v>
      </c>
      <c r="U112" s="9" t="s">
        <v>6927</v>
      </c>
      <c r="V112" s="9" t="s">
        <v>6917</v>
      </c>
      <c r="W112" s="9" t="s">
        <v>6913</v>
      </c>
    </row>
    <row r="113" spans="1:23">
      <c r="A113" s="9" t="s">
        <v>6672</v>
      </c>
      <c r="B113" s="29" t="s">
        <v>6928</v>
      </c>
      <c r="C113" s="29" t="s">
        <v>6928</v>
      </c>
      <c r="E113" s="9" t="s">
        <v>6929</v>
      </c>
      <c r="F113" s="18">
        <v>2.59</v>
      </c>
      <c r="H113" s="18">
        <v>2.25</v>
      </c>
      <c r="K113" s="17" t="s">
        <v>2726</v>
      </c>
      <c r="P113" s="20" t="s">
        <v>7751</v>
      </c>
      <c r="Q113" s="20" t="s">
        <v>7228</v>
      </c>
      <c r="R113" s="28">
        <v>41834</v>
      </c>
      <c r="U113" s="9" t="s">
        <v>6930</v>
      </c>
      <c r="V113" s="9" t="s">
        <v>6917</v>
      </c>
      <c r="W113" s="9" t="s">
        <v>6931</v>
      </c>
    </row>
    <row r="114" spans="1:23">
      <c r="A114" s="9" t="s">
        <v>6672</v>
      </c>
      <c r="B114" s="29">
        <v>1121700</v>
      </c>
      <c r="C114" s="29" t="s">
        <v>6932</v>
      </c>
      <c r="D114" s="20" t="s">
        <v>80</v>
      </c>
      <c r="E114" s="9" t="s">
        <v>6933</v>
      </c>
      <c r="F114" s="18">
        <v>0.74</v>
      </c>
      <c r="H114" s="18">
        <v>0.64</v>
      </c>
      <c r="K114" s="17" t="s">
        <v>2726</v>
      </c>
      <c r="P114" s="20" t="s">
        <v>7228</v>
      </c>
      <c r="Q114" s="20" t="s">
        <v>7566</v>
      </c>
      <c r="R114" s="28">
        <v>41843</v>
      </c>
    </row>
    <row r="115" spans="1:23">
      <c r="A115" s="9" t="s">
        <v>6672</v>
      </c>
      <c r="B115" s="29" t="s">
        <v>6934</v>
      </c>
      <c r="C115" s="29" t="s">
        <v>6934</v>
      </c>
      <c r="D115" s="20" t="s">
        <v>69</v>
      </c>
      <c r="E115" s="9" t="s">
        <v>5057</v>
      </c>
      <c r="F115" s="18">
        <v>0.74</v>
      </c>
      <c r="H115" s="18">
        <v>0.64</v>
      </c>
      <c r="K115" s="17" t="s">
        <v>2726</v>
      </c>
      <c r="P115" s="20" t="s">
        <v>7751</v>
      </c>
      <c r="Q115" s="20" t="s">
        <v>7228</v>
      </c>
      <c r="R115" s="28">
        <v>41843</v>
      </c>
    </row>
    <row r="116" spans="1:23">
      <c r="A116" s="9" t="s">
        <v>6672</v>
      </c>
      <c r="B116" s="29" t="s">
        <v>6935</v>
      </c>
      <c r="C116" s="29" t="s">
        <v>6935</v>
      </c>
      <c r="D116" s="20" t="s">
        <v>64</v>
      </c>
      <c r="E116" s="9" t="s">
        <v>4762</v>
      </c>
      <c r="F116" s="18">
        <v>0.9</v>
      </c>
      <c r="H116" s="18">
        <v>0.78</v>
      </c>
      <c r="K116" s="17" t="s">
        <v>2726</v>
      </c>
      <c r="P116" s="20" t="s">
        <v>7228</v>
      </c>
      <c r="Q116" s="20" t="s">
        <v>7566</v>
      </c>
      <c r="R116" s="28">
        <v>41843</v>
      </c>
    </row>
    <row r="117" spans="1:23">
      <c r="A117" s="9" t="s">
        <v>6672</v>
      </c>
      <c r="B117" s="29" t="s">
        <v>6936</v>
      </c>
      <c r="C117" s="29" t="s">
        <v>6936</v>
      </c>
      <c r="D117" s="20" t="s">
        <v>110</v>
      </c>
      <c r="E117" s="9" t="s">
        <v>6937</v>
      </c>
      <c r="F117" s="18">
        <v>11.82</v>
      </c>
      <c r="H117" s="18">
        <v>10.28</v>
      </c>
      <c r="K117" s="17" t="s">
        <v>4230</v>
      </c>
      <c r="L117" s="89">
        <v>0.2</v>
      </c>
      <c r="N117" s="18">
        <v>1600</v>
      </c>
      <c r="O117" s="18">
        <v>1500</v>
      </c>
      <c r="P117" s="20" t="s">
        <v>7751</v>
      </c>
      <c r="R117" s="28">
        <v>41906</v>
      </c>
      <c r="U117" s="9" t="s">
        <v>6938</v>
      </c>
      <c r="V117" s="9" t="s">
        <v>2744</v>
      </c>
      <c r="W117" s="9" t="s">
        <v>6939</v>
      </c>
    </row>
    <row r="118" spans="1:23">
      <c r="A118" s="9" t="s">
        <v>6672</v>
      </c>
      <c r="B118" s="29" t="s">
        <v>6940</v>
      </c>
      <c r="C118" s="29" t="s">
        <v>6940</v>
      </c>
      <c r="E118" s="9" t="s">
        <v>6941</v>
      </c>
      <c r="F118" s="18">
        <v>4.84</v>
      </c>
      <c r="H118" s="18">
        <v>4.21</v>
      </c>
      <c r="K118" s="17" t="s">
        <v>4230</v>
      </c>
      <c r="M118" s="9">
        <v>50</v>
      </c>
      <c r="P118" s="20" t="s">
        <v>7228</v>
      </c>
      <c r="R118" s="28">
        <v>41911</v>
      </c>
      <c r="U118" s="9" t="s">
        <v>6942</v>
      </c>
      <c r="V118" s="9" t="s">
        <v>11</v>
      </c>
    </row>
    <row r="119" spans="1:23">
      <c r="A119" s="9" t="s">
        <v>6672</v>
      </c>
      <c r="B119" s="29" t="s">
        <v>6940</v>
      </c>
      <c r="C119" s="29" t="s">
        <v>6940</v>
      </c>
      <c r="E119" s="9" t="s">
        <v>6941</v>
      </c>
      <c r="F119" s="18">
        <v>3.8</v>
      </c>
      <c r="H119" s="18">
        <v>3.3</v>
      </c>
      <c r="K119" s="17" t="s">
        <v>4230</v>
      </c>
      <c r="M119" s="9">
        <v>100</v>
      </c>
      <c r="P119" s="20" t="s">
        <v>7228</v>
      </c>
      <c r="R119" s="28">
        <v>41911</v>
      </c>
      <c r="U119" s="9" t="s">
        <v>6942</v>
      </c>
      <c r="V119" s="9" t="s">
        <v>11</v>
      </c>
    </row>
    <row r="120" spans="1:23">
      <c r="A120" s="9" t="s">
        <v>6672</v>
      </c>
      <c r="B120" s="29" t="s">
        <v>6943</v>
      </c>
      <c r="C120" s="29" t="s">
        <v>6943</v>
      </c>
      <c r="E120" s="9" t="s">
        <v>6944</v>
      </c>
      <c r="F120" s="18">
        <v>0.76</v>
      </c>
      <c r="H120" s="18">
        <v>0.66</v>
      </c>
      <c r="K120" s="17" t="s">
        <v>4619</v>
      </c>
      <c r="P120" s="20" t="s">
        <v>7228</v>
      </c>
      <c r="R120" s="28">
        <v>42234</v>
      </c>
    </row>
    <row r="121" spans="1:23">
      <c r="A121" s="9" t="s">
        <v>6672</v>
      </c>
      <c r="B121" s="29" t="s">
        <v>6945</v>
      </c>
      <c r="C121" s="29" t="s">
        <v>6945</v>
      </c>
      <c r="E121" s="9" t="s">
        <v>6946</v>
      </c>
      <c r="F121" s="18">
        <v>0.57999999999999996</v>
      </c>
      <c r="H121" s="18">
        <v>0.5</v>
      </c>
      <c r="K121" s="17" t="s">
        <v>4619</v>
      </c>
      <c r="P121" s="20" t="s">
        <v>7751</v>
      </c>
      <c r="R121" s="28">
        <v>42234</v>
      </c>
    </row>
    <row r="122" spans="1:23">
      <c r="A122" s="9" t="s">
        <v>6672</v>
      </c>
      <c r="B122" s="29" t="s">
        <v>6947</v>
      </c>
      <c r="C122" s="29" t="s">
        <v>6947</v>
      </c>
      <c r="E122" s="9" t="s">
        <v>6948</v>
      </c>
      <c r="F122" s="18">
        <v>0.45</v>
      </c>
      <c r="H122" s="18">
        <v>0.39</v>
      </c>
      <c r="K122" s="17" t="s">
        <v>4619</v>
      </c>
      <c r="P122" s="20" t="s">
        <v>7751</v>
      </c>
      <c r="R122" s="28">
        <v>42234</v>
      </c>
    </row>
    <row r="123" spans="1:23">
      <c r="A123" s="9" t="s">
        <v>6672</v>
      </c>
      <c r="B123" s="29" t="s">
        <v>6949</v>
      </c>
      <c r="C123" s="29" t="s">
        <v>6949</v>
      </c>
      <c r="E123" s="9" t="s">
        <v>5508</v>
      </c>
      <c r="F123" s="18">
        <v>0.57999999999999996</v>
      </c>
      <c r="H123" s="18">
        <v>0.5</v>
      </c>
      <c r="K123" s="17">
        <v>1018</v>
      </c>
      <c r="P123" s="20" t="s">
        <v>7751</v>
      </c>
      <c r="R123" s="28">
        <v>42234</v>
      </c>
    </row>
    <row r="124" spans="1:23">
      <c r="A124" s="9" t="s">
        <v>6672</v>
      </c>
      <c r="B124" s="29" t="s">
        <v>6950</v>
      </c>
      <c r="C124" s="29" t="s">
        <v>6950</v>
      </c>
      <c r="E124" s="9" t="s">
        <v>4858</v>
      </c>
      <c r="F124" s="18">
        <v>0.71</v>
      </c>
      <c r="H124" s="18">
        <v>0.62</v>
      </c>
      <c r="K124" s="17">
        <v>1026</v>
      </c>
      <c r="P124" s="20" t="s">
        <v>7228</v>
      </c>
      <c r="R124" s="28">
        <v>42234</v>
      </c>
    </row>
    <row r="125" spans="1:23">
      <c r="A125" s="9" t="s">
        <v>6672</v>
      </c>
      <c r="B125" s="29" t="s">
        <v>6951</v>
      </c>
      <c r="C125" s="29" t="s">
        <v>6951</v>
      </c>
      <c r="E125" s="9" t="s">
        <v>6948</v>
      </c>
      <c r="F125" s="18">
        <v>0.6</v>
      </c>
      <c r="H125" s="18">
        <v>0.52</v>
      </c>
      <c r="K125" s="17" t="s">
        <v>4619</v>
      </c>
      <c r="P125" s="20" t="s">
        <v>7751</v>
      </c>
      <c r="R125" s="28">
        <v>42234</v>
      </c>
    </row>
    <row r="126" spans="1:23">
      <c r="A126" s="9" t="s">
        <v>6672</v>
      </c>
      <c r="B126" s="29" t="s">
        <v>6952</v>
      </c>
      <c r="C126" s="29" t="s">
        <v>6952</v>
      </c>
      <c r="E126" s="9" t="s">
        <v>6946</v>
      </c>
      <c r="F126" s="18">
        <v>0.57999999999999996</v>
      </c>
      <c r="H126" s="18">
        <v>0.5</v>
      </c>
      <c r="K126" s="17" t="s">
        <v>4619</v>
      </c>
      <c r="P126" s="20" t="s">
        <v>7228</v>
      </c>
      <c r="R126" s="28">
        <v>42234</v>
      </c>
    </row>
    <row r="127" spans="1:23">
      <c r="A127" s="9" t="s">
        <v>6672</v>
      </c>
      <c r="B127" s="29" t="s">
        <v>6953</v>
      </c>
      <c r="C127" s="29" t="s">
        <v>6953</v>
      </c>
      <c r="E127" s="9" t="s">
        <v>4595</v>
      </c>
      <c r="F127" s="18">
        <v>4.32</v>
      </c>
      <c r="H127" s="18">
        <v>3.76</v>
      </c>
      <c r="K127" s="17" t="s">
        <v>4750</v>
      </c>
      <c r="P127" s="20" t="s">
        <v>7228</v>
      </c>
      <c r="Q127" s="20" t="s">
        <v>844</v>
      </c>
      <c r="R127" s="28">
        <v>42516</v>
      </c>
      <c r="T127" s="9" t="s">
        <v>6954</v>
      </c>
    </row>
    <row r="128" spans="1:23">
      <c r="A128" s="9" t="s">
        <v>6672</v>
      </c>
      <c r="B128" s="17" t="s">
        <v>7253</v>
      </c>
      <c r="C128" s="17" t="s">
        <v>4912</v>
      </c>
      <c r="D128" s="9" t="s">
        <v>55</v>
      </c>
      <c r="E128" s="9" t="s">
        <v>4913</v>
      </c>
      <c r="F128" s="18">
        <v>5.31</v>
      </c>
      <c r="H128" s="18">
        <v>4.62</v>
      </c>
      <c r="K128" s="20" t="s">
        <v>4914</v>
      </c>
      <c r="L128" s="70">
        <v>1.48</v>
      </c>
      <c r="P128" s="20" t="s">
        <v>7228</v>
      </c>
      <c r="Q128" s="20" t="s">
        <v>7566</v>
      </c>
      <c r="R128" s="21">
        <v>44427</v>
      </c>
      <c r="S128" s="9">
        <v>2</v>
      </c>
      <c r="V128" s="9" t="s">
        <v>4567</v>
      </c>
    </row>
    <row r="129" spans="1:22">
      <c r="A129" s="9" t="s">
        <v>6672</v>
      </c>
      <c r="B129" s="29" t="s">
        <v>4912</v>
      </c>
      <c r="C129" s="29" t="s">
        <v>4912</v>
      </c>
      <c r="E129" s="9" t="s">
        <v>4913</v>
      </c>
      <c r="F129" s="18">
        <v>4.5999999999999996</v>
      </c>
      <c r="H129" s="18">
        <v>4</v>
      </c>
      <c r="K129" s="17" t="s">
        <v>4914</v>
      </c>
      <c r="P129" s="20" t="s">
        <v>7751</v>
      </c>
      <c r="Q129" s="20" t="s">
        <v>7228</v>
      </c>
      <c r="R129" s="28">
        <v>42817</v>
      </c>
    </row>
    <row r="130" spans="1:22">
      <c r="A130" s="9" t="s">
        <v>6672</v>
      </c>
      <c r="B130" s="29" t="s">
        <v>5013</v>
      </c>
      <c r="C130" s="29" t="s">
        <v>5013</v>
      </c>
      <c r="E130" s="9" t="s">
        <v>6955</v>
      </c>
      <c r="F130" s="18">
        <v>0.77</v>
      </c>
      <c r="H130" s="18">
        <v>0.67</v>
      </c>
      <c r="K130" s="17" t="s">
        <v>2726</v>
      </c>
      <c r="P130" s="20" t="s">
        <v>7228</v>
      </c>
      <c r="R130" s="28">
        <v>42563</v>
      </c>
      <c r="U130" s="9" t="s">
        <v>5721</v>
      </c>
    </row>
    <row r="131" spans="1:22">
      <c r="A131" s="9" t="s">
        <v>6672</v>
      </c>
      <c r="B131" s="29" t="s">
        <v>5719</v>
      </c>
      <c r="C131" s="29" t="s">
        <v>5719</v>
      </c>
      <c r="E131" s="9" t="s">
        <v>5720</v>
      </c>
      <c r="F131" s="18">
        <v>0.67</v>
      </c>
      <c r="H131" s="18">
        <v>0.57999999999999996</v>
      </c>
      <c r="K131" s="17" t="s">
        <v>2726</v>
      </c>
      <c r="P131" s="20" t="s">
        <v>7228</v>
      </c>
      <c r="R131" s="28">
        <v>42719</v>
      </c>
      <c r="U131" s="9" t="s">
        <v>5721</v>
      </c>
    </row>
    <row r="132" spans="1:22">
      <c r="A132" s="9" t="s">
        <v>6672</v>
      </c>
      <c r="B132" s="29" t="s">
        <v>6956</v>
      </c>
      <c r="C132" s="29" t="s">
        <v>6956</v>
      </c>
      <c r="E132" s="9" t="s">
        <v>5480</v>
      </c>
      <c r="F132" s="18">
        <v>0.81</v>
      </c>
      <c r="H132" s="18">
        <v>0.7</v>
      </c>
      <c r="K132" s="17" t="s">
        <v>2157</v>
      </c>
      <c r="P132" s="20" t="s">
        <v>7228</v>
      </c>
      <c r="Q132" s="20" t="s">
        <v>7566</v>
      </c>
      <c r="R132" s="28">
        <v>42940</v>
      </c>
      <c r="U132" s="9" t="s">
        <v>6957</v>
      </c>
    </row>
    <row r="133" spans="1:22">
      <c r="A133" s="9" t="s">
        <v>6672</v>
      </c>
      <c r="B133" s="29">
        <v>1117899</v>
      </c>
      <c r="C133" s="29" t="s">
        <v>4640</v>
      </c>
      <c r="D133" s="20" t="s">
        <v>64</v>
      </c>
      <c r="E133" s="9" t="s">
        <v>4641</v>
      </c>
      <c r="F133" s="18">
        <v>6.83</v>
      </c>
      <c r="H133" s="18">
        <v>5.94</v>
      </c>
      <c r="K133" s="17" t="s">
        <v>2690</v>
      </c>
      <c r="P133" s="20" t="s">
        <v>7751</v>
      </c>
      <c r="R133" s="28">
        <v>43185</v>
      </c>
      <c r="V133" s="9" t="s">
        <v>4567</v>
      </c>
    </row>
    <row r="134" spans="1:22">
      <c r="A134" s="9" t="s">
        <v>6672</v>
      </c>
      <c r="B134" s="29" t="s">
        <v>6958</v>
      </c>
      <c r="C134" s="29" t="s">
        <v>6958</v>
      </c>
      <c r="E134" s="9" t="s">
        <v>6959</v>
      </c>
      <c r="F134" s="18">
        <v>16.559999999999999</v>
      </c>
      <c r="H134" s="18">
        <v>14.4</v>
      </c>
      <c r="K134" s="17" t="s">
        <v>4190</v>
      </c>
      <c r="P134" s="20" t="s">
        <v>7751</v>
      </c>
      <c r="R134" s="28">
        <v>42724</v>
      </c>
      <c r="U134" s="9" t="s">
        <v>6960</v>
      </c>
    </row>
    <row r="135" spans="1:22">
      <c r="A135" s="9" t="s">
        <v>6672</v>
      </c>
      <c r="B135" s="29" t="s">
        <v>6961</v>
      </c>
      <c r="C135" s="29" t="s">
        <v>6961</v>
      </c>
      <c r="E135" s="9" t="s">
        <v>6962</v>
      </c>
      <c r="F135" s="18">
        <v>10.14</v>
      </c>
      <c r="H135" s="18">
        <v>8.82</v>
      </c>
      <c r="K135" s="17" t="s">
        <v>4190</v>
      </c>
      <c r="P135" s="20" t="s">
        <v>7751</v>
      </c>
      <c r="R135" s="28">
        <v>42724</v>
      </c>
      <c r="U135" s="9" t="s">
        <v>6960</v>
      </c>
    </row>
    <row r="136" spans="1:22">
      <c r="A136" s="9" t="s">
        <v>6672</v>
      </c>
      <c r="B136" s="29" t="s">
        <v>6963</v>
      </c>
      <c r="C136" s="29" t="s">
        <v>6963</v>
      </c>
      <c r="E136" s="9" t="s">
        <v>6964</v>
      </c>
      <c r="F136" s="18">
        <v>19.440000000000001</v>
      </c>
      <c r="H136" s="18">
        <v>16.899999999999999</v>
      </c>
      <c r="K136" s="17" t="s">
        <v>6965</v>
      </c>
      <c r="P136" s="20" t="s">
        <v>7228</v>
      </c>
      <c r="R136" s="28">
        <v>42724</v>
      </c>
      <c r="U136" s="9" t="s">
        <v>6960</v>
      </c>
    </row>
    <row r="137" spans="1:22">
      <c r="A137" s="9" t="s">
        <v>6672</v>
      </c>
      <c r="B137" s="29" t="s">
        <v>6966</v>
      </c>
      <c r="C137" s="29" t="s">
        <v>6966</v>
      </c>
      <c r="E137" s="9" t="s">
        <v>6967</v>
      </c>
      <c r="F137" s="18">
        <v>14.38</v>
      </c>
      <c r="H137" s="18">
        <v>12.5</v>
      </c>
      <c r="K137" s="17" t="s">
        <v>4190</v>
      </c>
      <c r="P137" s="20" t="s">
        <v>7751</v>
      </c>
      <c r="R137" s="28">
        <v>42724</v>
      </c>
      <c r="U137" s="9" t="s">
        <v>6960</v>
      </c>
    </row>
    <row r="138" spans="1:22">
      <c r="A138" s="9" t="s">
        <v>6672</v>
      </c>
      <c r="B138" s="29" t="s">
        <v>6968</v>
      </c>
      <c r="C138" s="29" t="s">
        <v>6968</v>
      </c>
      <c r="E138" s="9" t="s">
        <v>6969</v>
      </c>
      <c r="F138" s="18">
        <v>3.51</v>
      </c>
      <c r="H138" s="18">
        <v>3.05</v>
      </c>
      <c r="K138" s="17" t="s">
        <v>6970</v>
      </c>
      <c r="P138" s="20" t="s">
        <v>7228</v>
      </c>
      <c r="R138" s="28">
        <v>42724</v>
      </c>
      <c r="U138" s="9" t="s">
        <v>6960</v>
      </c>
    </row>
    <row r="139" spans="1:22">
      <c r="A139" s="9" t="s">
        <v>6672</v>
      </c>
      <c r="B139" s="29" t="s">
        <v>6971</v>
      </c>
      <c r="C139" s="29" t="s">
        <v>6971</v>
      </c>
      <c r="E139" s="9" t="s">
        <v>6972</v>
      </c>
      <c r="F139" s="18">
        <v>44.29</v>
      </c>
      <c r="H139" s="18">
        <v>38.51</v>
      </c>
      <c r="K139" s="17" t="s">
        <v>4190</v>
      </c>
      <c r="P139" s="20" t="s">
        <v>7228</v>
      </c>
      <c r="R139" s="28">
        <v>42724</v>
      </c>
      <c r="U139" s="9" t="s">
        <v>6960</v>
      </c>
    </row>
    <row r="140" spans="1:22">
      <c r="A140" s="9" t="s">
        <v>6672</v>
      </c>
      <c r="B140" s="29" t="s">
        <v>6973</v>
      </c>
      <c r="C140" s="29" t="s">
        <v>6974</v>
      </c>
      <c r="D140" s="20" t="s">
        <v>70</v>
      </c>
      <c r="E140" s="9" t="s">
        <v>6975</v>
      </c>
      <c r="F140" s="18">
        <v>4.66</v>
      </c>
      <c r="H140" s="18">
        <v>4.05</v>
      </c>
      <c r="K140" s="17" t="s">
        <v>2690</v>
      </c>
      <c r="L140" s="89">
        <v>0.74</v>
      </c>
      <c r="N140" s="18">
        <v>660</v>
      </c>
      <c r="O140" s="18">
        <v>220</v>
      </c>
      <c r="P140" s="20" t="s">
        <v>7751</v>
      </c>
      <c r="R140" s="28">
        <v>44125</v>
      </c>
      <c r="U140" s="9" t="s">
        <v>6976</v>
      </c>
    </row>
    <row r="141" spans="1:22">
      <c r="A141" s="9" t="s">
        <v>6672</v>
      </c>
      <c r="B141" s="29" t="s">
        <v>6973</v>
      </c>
      <c r="C141" s="29" t="s">
        <v>6974</v>
      </c>
      <c r="E141" s="9" t="s">
        <v>7118</v>
      </c>
      <c r="F141" s="18">
        <v>3.45</v>
      </c>
      <c r="H141" s="18">
        <v>3</v>
      </c>
      <c r="K141" s="17" t="s">
        <v>2690</v>
      </c>
      <c r="L141" s="89">
        <v>0.74</v>
      </c>
      <c r="P141" s="20" t="s">
        <v>7751</v>
      </c>
      <c r="R141" s="28">
        <v>42738</v>
      </c>
      <c r="U141" s="9" t="s">
        <v>6976</v>
      </c>
    </row>
    <row r="142" spans="1:22">
      <c r="A142" s="9" t="s">
        <v>6672</v>
      </c>
      <c r="B142" s="29" t="s">
        <v>6977</v>
      </c>
      <c r="C142" s="29" t="s">
        <v>6977</v>
      </c>
      <c r="E142" s="9" t="s">
        <v>6978</v>
      </c>
      <c r="F142" s="18">
        <v>1.9</v>
      </c>
      <c r="H142" s="18">
        <v>1.65</v>
      </c>
      <c r="K142" s="17" t="s">
        <v>6979</v>
      </c>
      <c r="P142" s="20" t="s">
        <v>7751</v>
      </c>
      <c r="R142" s="28">
        <v>42748</v>
      </c>
    </row>
    <row r="143" spans="1:22">
      <c r="A143" s="9" t="s">
        <v>6672</v>
      </c>
      <c r="B143" s="29" t="s">
        <v>6980</v>
      </c>
      <c r="C143" s="29" t="s">
        <v>6980</v>
      </c>
      <c r="D143" s="20" t="s">
        <v>55</v>
      </c>
      <c r="E143" s="9" t="s">
        <v>6981</v>
      </c>
      <c r="F143" s="18">
        <v>29.33</v>
      </c>
      <c r="H143" s="18">
        <v>25.5</v>
      </c>
      <c r="K143" s="17" t="s">
        <v>2726</v>
      </c>
      <c r="M143" s="9">
        <v>50</v>
      </c>
      <c r="N143" s="18">
        <v>250</v>
      </c>
      <c r="O143" s="18">
        <v>200</v>
      </c>
      <c r="P143" s="20" t="s">
        <v>7228</v>
      </c>
      <c r="R143" s="28">
        <v>43876</v>
      </c>
    </row>
    <row r="144" spans="1:22">
      <c r="A144" s="9" t="s">
        <v>6672</v>
      </c>
      <c r="B144" s="29" t="s">
        <v>6980</v>
      </c>
      <c r="C144" s="29" t="s">
        <v>6980</v>
      </c>
      <c r="D144" s="20" t="s">
        <v>55</v>
      </c>
      <c r="E144" s="9" t="s">
        <v>6981</v>
      </c>
      <c r="F144" s="18">
        <v>37.03</v>
      </c>
      <c r="H144" s="18">
        <v>32.200000000000003</v>
      </c>
      <c r="K144" s="17" t="s">
        <v>2726</v>
      </c>
      <c r="M144" s="9">
        <v>30</v>
      </c>
      <c r="N144" s="18">
        <v>250</v>
      </c>
      <c r="O144" s="18">
        <v>200</v>
      </c>
      <c r="P144" s="20" t="s">
        <v>7228</v>
      </c>
      <c r="R144" s="28">
        <v>43876</v>
      </c>
    </row>
    <row r="145" spans="1:21">
      <c r="A145" s="9" t="s">
        <v>6672</v>
      </c>
      <c r="B145" s="29" t="s">
        <v>6982</v>
      </c>
      <c r="C145" s="29" t="s">
        <v>6982</v>
      </c>
      <c r="D145" s="20" t="s">
        <v>55</v>
      </c>
      <c r="E145" s="9" t="s">
        <v>6983</v>
      </c>
      <c r="F145" s="18">
        <v>28.29</v>
      </c>
      <c r="H145" s="18">
        <v>24.6</v>
      </c>
      <c r="K145" s="17" t="s">
        <v>2726</v>
      </c>
      <c r="M145" s="9">
        <v>50</v>
      </c>
      <c r="N145" s="18">
        <v>250</v>
      </c>
      <c r="O145" s="18">
        <v>200</v>
      </c>
      <c r="P145" s="20" t="s">
        <v>7228</v>
      </c>
      <c r="R145" s="28">
        <v>43876</v>
      </c>
    </row>
    <row r="146" spans="1:21">
      <c r="A146" s="9" t="s">
        <v>6672</v>
      </c>
      <c r="B146" s="29" t="s">
        <v>6982</v>
      </c>
      <c r="C146" s="29" t="s">
        <v>6982</v>
      </c>
      <c r="D146" s="20" t="s">
        <v>55</v>
      </c>
      <c r="E146" s="9" t="s">
        <v>6983</v>
      </c>
      <c r="F146" s="18">
        <v>32.659999999999997</v>
      </c>
      <c r="H146" s="18">
        <v>28.4</v>
      </c>
      <c r="K146" s="17" t="s">
        <v>2726</v>
      </c>
      <c r="M146" s="9">
        <v>30</v>
      </c>
      <c r="N146" s="18">
        <v>250</v>
      </c>
      <c r="O146" s="18">
        <v>200</v>
      </c>
      <c r="P146" s="20" t="s">
        <v>7228</v>
      </c>
      <c r="R146" s="28">
        <v>43876</v>
      </c>
    </row>
    <row r="147" spans="1:21">
      <c r="A147" s="9" t="s">
        <v>6672</v>
      </c>
      <c r="B147" s="29" t="s">
        <v>6980</v>
      </c>
      <c r="C147" s="29" t="s">
        <v>6980</v>
      </c>
      <c r="E147" s="9" t="s">
        <v>6981</v>
      </c>
      <c r="F147" s="18">
        <v>17.579999999999998</v>
      </c>
      <c r="H147" s="18">
        <v>15.29</v>
      </c>
      <c r="K147" s="17" t="s">
        <v>2726</v>
      </c>
      <c r="P147" s="20" t="s">
        <v>7751</v>
      </c>
      <c r="R147" s="28">
        <v>42748</v>
      </c>
    </row>
    <row r="148" spans="1:21">
      <c r="A148" s="9" t="s">
        <v>6672</v>
      </c>
      <c r="B148" s="29" t="s">
        <v>6982</v>
      </c>
      <c r="C148" s="29" t="s">
        <v>6982</v>
      </c>
      <c r="E148" s="9" t="s">
        <v>6983</v>
      </c>
      <c r="F148" s="18">
        <v>19.32</v>
      </c>
      <c r="H148" s="18">
        <v>16.8</v>
      </c>
      <c r="K148" s="17" t="s">
        <v>2726</v>
      </c>
      <c r="P148" s="20" t="s">
        <v>7751</v>
      </c>
      <c r="R148" s="28">
        <v>42748</v>
      </c>
    </row>
    <row r="149" spans="1:21">
      <c r="A149" s="9" t="s">
        <v>6672</v>
      </c>
      <c r="B149" s="29" t="s">
        <v>7474</v>
      </c>
      <c r="C149" s="29" t="s">
        <v>7474</v>
      </c>
      <c r="E149" s="9" t="s">
        <v>6984</v>
      </c>
      <c r="F149" s="18">
        <v>10.29</v>
      </c>
      <c r="H149" s="18">
        <v>8.9499999999999993</v>
      </c>
      <c r="K149" s="17" t="s">
        <v>4750</v>
      </c>
      <c r="P149" s="20" t="s">
        <v>7751</v>
      </c>
      <c r="R149" s="28">
        <v>42748</v>
      </c>
    </row>
    <row r="150" spans="1:21">
      <c r="A150" s="9" t="s">
        <v>6672</v>
      </c>
      <c r="B150" s="29" t="s">
        <v>6985</v>
      </c>
      <c r="C150" s="29" t="s">
        <v>6985</v>
      </c>
      <c r="E150" s="9" t="s">
        <v>6986</v>
      </c>
      <c r="F150" s="18">
        <v>50.03</v>
      </c>
      <c r="H150" s="18">
        <v>43.5</v>
      </c>
      <c r="K150" s="17" t="s">
        <v>4629</v>
      </c>
      <c r="P150" s="20" t="s">
        <v>7751</v>
      </c>
      <c r="R150" s="28">
        <v>42748</v>
      </c>
    </row>
    <row r="151" spans="1:21">
      <c r="A151" s="9" t="s">
        <v>6672</v>
      </c>
      <c r="B151" s="29" t="s">
        <v>6987</v>
      </c>
      <c r="C151" s="29" t="s">
        <v>6987</v>
      </c>
      <c r="E151" s="9" t="s">
        <v>6988</v>
      </c>
      <c r="F151" s="18">
        <v>1.1499999999999999</v>
      </c>
      <c r="H151" s="18">
        <v>1</v>
      </c>
      <c r="K151" s="17" t="s">
        <v>6989</v>
      </c>
      <c r="P151" s="20" t="s">
        <v>7228</v>
      </c>
      <c r="R151" s="28">
        <v>42789</v>
      </c>
    </row>
    <row r="152" spans="1:21">
      <c r="A152" s="9" t="s">
        <v>6672</v>
      </c>
      <c r="B152" s="29" t="s">
        <v>6990</v>
      </c>
      <c r="C152" s="29" t="s">
        <v>6990</v>
      </c>
      <c r="E152" s="9" t="s">
        <v>6991</v>
      </c>
      <c r="F152" s="18">
        <v>1.0900000000000001</v>
      </c>
      <c r="H152" s="18">
        <v>0.95</v>
      </c>
      <c r="K152" s="17" t="s">
        <v>6989</v>
      </c>
      <c r="P152" s="20" t="s">
        <v>7228</v>
      </c>
      <c r="R152" s="28">
        <v>42865</v>
      </c>
    </row>
    <row r="153" spans="1:21">
      <c r="A153" s="9" t="s">
        <v>6672</v>
      </c>
      <c r="B153" s="29" t="s">
        <v>7119</v>
      </c>
      <c r="C153" s="29" t="s">
        <v>7119</v>
      </c>
      <c r="E153" s="9" t="s">
        <v>7120</v>
      </c>
      <c r="F153" s="18">
        <v>4.03</v>
      </c>
      <c r="H153" s="18">
        <v>3.5</v>
      </c>
      <c r="K153" s="17" t="s">
        <v>4190</v>
      </c>
      <c r="M153" s="9">
        <v>500</v>
      </c>
      <c r="P153" s="20" t="s">
        <v>7228</v>
      </c>
      <c r="R153" s="28">
        <v>42901</v>
      </c>
    </row>
    <row r="154" spans="1:21">
      <c r="A154" s="9" t="s">
        <v>6672</v>
      </c>
      <c r="B154" s="29" t="s">
        <v>7119</v>
      </c>
      <c r="C154" s="29" t="s">
        <v>7119</v>
      </c>
      <c r="E154" s="9" t="s">
        <v>7120</v>
      </c>
      <c r="F154" s="18">
        <v>3.11</v>
      </c>
      <c r="H154" s="18">
        <v>2.7</v>
      </c>
      <c r="K154" s="17" t="s">
        <v>4190</v>
      </c>
      <c r="M154" s="9">
        <v>1000</v>
      </c>
      <c r="P154" s="20" t="s">
        <v>7228</v>
      </c>
      <c r="R154" s="28">
        <v>42901</v>
      </c>
    </row>
    <row r="155" spans="1:21">
      <c r="A155" s="9" t="s">
        <v>6672</v>
      </c>
      <c r="B155" s="29" t="s">
        <v>7144</v>
      </c>
      <c r="C155" s="29" t="s">
        <v>7144</v>
      </c>
      <c r="E155" s="9" t="s">
        <v>4858</v>
      </c>
      <c r="F155" s="18">
        <v>1.31</v>
      </c>
      <c r="H155" s="18">
        <v>1.1399999999999999</v>
      </c>
      <c r="K155" s="17" t="s">
        <v>2157</v>
      </c>
      <c r="P155" s="20" t="s">
        <v>7228</v>
      </c>
      <c r="R155" s="28">
        <v>42940</v>
      </c>
    </row>
    <row r="156" spans="1:21">
      <c r="A156" s="9" t="s">
        <v>6672</v>
      </c>
      <c r="B156" s="29" t="s">
        <v>7145</v>
      </c>
      <c r="C156" s="29" t="s">
        <v>7145</v>
      </c>
      <c r="E156" s="9" t="s">
        <v>7146</v>
      </c>
      <c r="F156" s="18">
        <v>2.5099999999999998</v>
      </c>
      <c r="H156" s="18">
        <v>2.1800000000000002</v>
      </c>
      <c r="K156" s="17" t="s">
        <v>2157</v>
      </c>
      <c r="P156" s="20" t="s">
        <v>7228</v>
      </c>
      <c r="R156" s="28">
        <v>42940</v>
      </c>
    </row>
    <row r="157" spans="1:21">
      <c r="A157" s="9" t="s">
        <v>6672</v>
      </c>
      <c r="B157" s="29" t="s">
        <v>7147</v>
      </c>
      <c r="C157" s="29" t="s">
        <v>7147</v>
      </c>
      <c r="E157" s="9" t="s">
        <v>7148</v>
      </c>
      <c r="F157" s="18">
        <v>0.48</v>
      </c>
      <c r="H157" s="18">
        <v>0.42</v>
      </c>
      <c r="K157" s="17" t="s">
        <v>2157</v>
      </c>
      <c r="P157" s="20" t="s">
        <v>7228</v>
      </c>
      <c r="R157" s="28">
        <v>42940</v>
      </c>
    </row>
    <row r="158" spans="1:21">
      <c r="A158" s="9" t="s">
        <v>6672</v>
      </c>
      <c r="B158" s="29" t="s">
        <v>7149</v>
      </c>
      <c r="C158" s="29" t="s">
        <v>7149</v>
      </c>
      <c r="E158" s="9" t="s">
        <v>7150</v>
      </c>
      <c r="F158" s="18">
        <v>0.69</v>
      </c>
      <c r="H158" s="18">
        <v>0.6</v>
      </c>
      <c r="K158" s="17" t="s">
        <v>2157</v>
      </c>
      <c r="P158" s="20" t="s">
        <v>7228</v>
      </c>
      <c r="R158" s="28">
        <v>42992</v>
      </c>
    </row>
    <row r="159" spans="1:21">
      <c r="A159" s="9" t="s">
        <v>6672</v>
      </c>
      <c r="B159" s="29" t="s">
        <v>7210</v>
      </c>
      <c r="C159" s="29" t="s">
        <v>7210</v>
      </c>
      <c r="E159" s="9" t="s">
        <v>7211</v>
      </c>
      <c r="F159" s="18">
        <v>46.52</v>
      </c>
      <c r="H159" s="18">
        <v>40.450000000000003</v>
      </c>
      <c r="K159" s="17" t="s">
        <v>7212</v>
      </c>
      <c r="M159" s="9">
        <v>100</v>
      </c>
      <c r="P159" s="20" t="s">
        <v>7228</v>
      </c>
      <c r="R159" s="28">
        <v>43045</v>
      </c>
      <c r="U159" s="9" t="s">
        <v>7215</v>
      </c>
    </row>
    <row r="160" spans="1:21">
      <c r="A160" s="9" t="s">
        <v>6672</v>
      </c>
      <c r="B160" s="29" t="s">
        <v>7213</v>
      </c>
      <c r="C160" s="29" t="s">
        <v>7213</v>
      </c>
      <c r="E160" s="9" t="s">
        <v>7214</v>
      </c>
      <c r="F160" s="18">
        <v>67.62</v>
      </c>
      <c r="H160" s="18">
        <v>58.8</v>
      </c>
      <c r="K160" s="17" t="s">
        <v>7212</v>
      </c>
      <c r="M160" s="9">
        <v>100</v>
      </c>
      <c r="P160" s="20" t="s">
        <v>7228</v>
      </c>
      <c r="R160" s="28">
        <v>43045</v>
      </c>
      <c r="U160" s="9" t="s">
        <v>7215</v>
      </c>
    </row>
    <row r="161" spans="1:27">
      <c r="A161" s="9" t="s">
        <v>6672</v>
      </c>
      <c r="B161" s="17" t="s">
        <v>7225</v>
      </c>
      <c r="C161" s="17" t="s">
        <v>4802</v>
      </c>
      <c r="D161" s="9" t="s">
        <v>64</v>
      </c>
      <c r="E161" s="9" t="s">
        <v>4803</v>
      </c>
      <c r="F161" s="18">
        <v>12.08</v>
      </c>
      <c r="H161" s="18">
        <v>10.5</v>
      </c>
      <c r="K161" s="20" t="s">
        <v>2690</v>
      </c>
      <c r="L161" s="70"/>
      <c r="M161" s="9">
        <v>250</v>
      </c>
      <c r="P161" s="20" t="s">
        <v>7751</v>
      </c>
      <c r="Q161" s="20" t="s">
        <v>2146</v>
      </c>
      <c r="R161" s="21">
        <v>43070</v>
      </c>
      <c r="S161" s="9">
        <v>5</v>
      </c>
      <c r="T161" s="9" t="s">
        <v>4661</v>
      </c>
      <c r="V161" s="9" t="s">
        <v>4567</v>
      </c>
      <c r="AA161" s="9">
        <v>40590</v>
      </c>
    </row>
    <row r="162" spans="1:27">
      <c r="A162" s="9" t="s">
        <v>6672</v>
      </c>
      <c r="B162" s="29" t="s">
        <v>5066</v>
      </c>
      <c r="C162" s="29" t="s">
        <v>5066</v>
      </c>
      <c r="E162" s="9" t="s">
        <v>5041</v>
      </c>
      <c r="F162" s="18">
        <v>1.48</v>
      </c>
      <c r="H162" s="18">
        <v>1.29</v>
      </c>
      <c r="K162" s="17" t="s">
        <v>4190</v>
      </c>
      <c r="M162" s="9">
        <v>250</v>
      </c>
      <c r="P162" s="20" t="s">
        <v>7228</v>
      </c>
      <c r="R162" s="28">
        <v>43070</v>
      </c>
    </row>
    <row r="163" spans="1:27">
      <c r="A163" s="9" t="s">
        <v>6672</v>
      </c>
      <c r="B163" s="29" t="s">
        <v>4831</v>
      </c>
      <c r="C163" s="29" t="s">
        <v>4832</v>
      </c>
      <c r="E163" s="9" t="s">
        <v>6782</v>
      </c>
      <c r="F163" s="18">
        <v>0.47</v>
      </c>
      <c r="H163" s="18">
        <v>0.41</v>
      </c>
      <c r="K163" s="17" t="s">
        <v>6783</v>
      </c>
      <c r="M163" s="9">
        <v>1000</v>
      </c>
      <c r="P163" s="20" t="s">
        <v>7228</v>
      </c>
      <c r="R163" s="28">
        <v>43123</v>
      </c>
    </row>
    <row r="164" spans="1:27">
      <c r="A164" s="9" t="s">
        <v>6672</v>
      </c>
      <c r="B164" s="29" t="s">
        <v>7261</v>
      </c>
      <c r="C164" s="29" t="s">
        <v>7261</v>
      </c>
      <c r="E164" s="9" t="s">
        <v>7263</v>
      </c>
      <c r="F164" s="18">
        <v>32.32</v>
      </c>
      <c r="H164" s="18">
        <v>28.1</v>
      </c>
      <c r="K164" s="17" t="s">
        <v>7265</v>
      </c>
      <c r="M164" s="9">
        <v>200</v>
      </c>
      <c r="N164" s="18">
        <v>3570</v>
      </c>
      <c r="O164" s="18">
        <v>1700</v>
      </c>
      <c r="P164" s="20" t="s">
        <v>7228</v>
      </c>
      <c r="R164" s="28">
        <v>43125</v>
      </c>
      <c r="U164" s="9" t="s">
        <v>7266</v>
      </c>
    </row>
    <row r="165" spans="1:27">
      <c r="A165" s="9" t="s">
        <v>6672</v>
      </c>
      <c r="B165" s="29" t="s">
        <v>7262</v>
      </c>
      <c r="C165" s="29" t="s">
        <v>7262</v>
      </c>
      <c r="E165" s="9" t="s">
        <v>7264</v>
      </c>
      <c r="F165" s="18">
        <v>21.42</v>
      </c>
      <c r="H165" s="18">
        <v>18.63</v>
      </c>
      <c r="K165" s="17" t="s">
        <v>7265</v>
      </c>
      <c r="M165" s="9">
        <v>200</v>
      </c>
      <c r="N165" s="18">
        <v>3570</v>
      </c>
      <c r="O165" s="18">
        <v>1700</v>
      </c>
      <c r="P165" s="20" t="s">
        <v>7228</v>
      </c>
      <c r="R165" s="28">
        <v>43125</v>
      </c>
      <c r="U165" s="9" t="s">
        <v>7266</v>
      </c>
    </row>
    <row r="166" spans="1:27">
      <c r="A166" s="9" t="s">
        <v>6672</v>
      </c>
      <c r="B166" s="29" t="s">
        <v>7545</v>
      </c>
      <c r="C166" s="29" t="s">
        <v>7546</v>
      </c>
      <c r="E166" s="9" t="s">
        <v>7547</v>
      </c>
      <c r="F166" s="18">
        <v>1.96</v>
      </c>
      <c r="H166" s="18">
        <v>1.7</v>
      </c>
      <c r="K166" s="17" t="s">
        <v>7548</v>
      </c>
      <c r="P166" s="20" t="s">
        <v>7228</v>
      </c>
      <c r="R166" s="28">
        <v>43388</v>
      </c>
      <c r="U166" s="9" t="s">
        <v>7549</v>
      </c>
    </row>
    <row r="167" spans="1:27">
      <c r="A167" s="9" t="s">
        <v>6672</v>
      </c>
      <c r="B167" s="29" t="s">
        <v>7608</v>
      </c>
      <c r="C167" s="29" t="s">
        <v>7608</v>
      </c>
      <c r="E167" s="9" t="s">
        <v>7609</v>
      </c>
      <c r="F167" s="18">
        <v>43.13</v>
      </c>
      <c r="H167" s="18">
        <v>37.5</v>
      </c>
      <c r="K167" s="17" t="s">
        <v>7610</v>
      </c>
      <c r="N167" s="18">
        <v>1500</v>
      </c>
      <c r="O167" s="18">
        <v>1380</v>
      </c>
      <c r="P167" s="20" t="s">
        <v>7751</v>
      </c>
      <c r="R167" s="28">
        <v>43599</v>
      </c>
      <c r="U167" s="9" t="s">
        <v>7611</v>
      </c>
    </row>
    <row r="168" spans="1:27">
      <c r="A168" s="9" t="s">
        <v>6672</v>
      </c>
      <c r="B168" s="29" t="s">
        <v>7612</v>
      </c>
      <c r="C168" s="29" t="s">
        <v>7612</v>
      </c>
      <c r="E168" s="9" t="s">
        <v>7613</v>
      </c>
      <c r="F168" s="18">
        <v>32.78</v>
      </c>
      <c r="H168" s="18">
        <v>28.5</v>
      </c>
      <c r="K168" s="17" t="s">
        <v>7610</v>
      </c>
      <c r="N168" s="18">
        <v>1500</v>
      </c>
      <c r="O168" s="18">
        <v>1302</v>
      </c>
      <c r="P168" s="20" t="s">
        <v>7751</v>
      </c>
      <c r="R168" s="28">
        <v>43599</v>
      </c>
      <c r="U168" s="9" t="s">
        <v>7611</v>
      </c>
    </row>
    <row r="169" spans="1:27">
      <c r="A169" s="9" t="s">
        <v>6672</v>
      </c>
      <c r="B169" s="29" t="s">
        <v>7614</v>
      </c>
      <c r="C169" s="29" t="s">
        <v>7614</v>
      </c>
      <c r="E169" s="9" t="s">
        <v>7615</v>
      </c>
      <c r="F169" s="18">
        <v>77.63</v>
      </c>
      <c r="H169" s="18">
        <v>67.5</v>
      </c>
      <c r="P169" s="20" t="s">
        <v>7751</v>
      </c>
      <c r="R169" s="28">
        <v>43599</v>
      </c>
      <c r="U169" s="9" t="s">
        <v>7611</v>
      </c>
    </row>
    <row r="170" spans="1:27">
      <c r="A170" s="9" t="s">
        <v>6672</v>
      </c>
      <c r="B170" s="29" t="s">
        <v>7616</v>
      </c>
      <c r="C170" s="29" t="s">
        <v>7616</v>
      </c>
      <c r="E170" s="9" t="s">
        <v>7617</v>
      </c>
      <c r="F170" s="18">
        <v>142.49</v>
      </c>
      <c r="H170" s="18">
        <v>123.9</v>
      </c>
      <c r="K170" s="17" t="s">
        <v>7676</v>
      </c>
      <c r="N170" s="18">
        <v>2450</v>
      </c>
      <c r="O170" s="18">
        <v>2238</v>
      </c>
      <c r="P170" s="20" t="s">
        <v>7751</v>
      </c>
      <c r="R170" s="28">
        <v>43599</v>
      </c>
      <c r="U170" s="9" t="s">
        <v>7611</v>
      </c>
    </row>
    <row r="171" spans="1:27">
      <c r="A171" s="9" t="s">
        <v>6672</v>
      </c>
      <c r="B171" s="29" t="s">
        <v>7618</v>
      </c>
      <c r="C171" s="29" t="s">
        <v>7618</v>
      </c>
      <c r="E171" s="9" t="s">
        <v>7619</v>
      </c>
      <c r="F171" s="18">
        <v>86.83</v>
      </c>
      <c r="H171" s="18">
        <v>75.5</v>
      </c>
      <c r="K171" s="17" t="s">
        <v>7676</v>
      </c>
      <c r="N171" s="18">
        <v>2450</v>
      </c>
      <c r="O171" s="18">
        <v>2220</v>
      </c>
      <c r="P171" s="20" t="s">
        <v>7751</v>
      </c>
      <c r="R171" s="28">
        <v>43599</v>
      </c>
      <c r="U171" s="9" t="s">
        <v>7611</v>
      </c>
    </row>
    <row r="172" spans="1:27">
      <c r="A172" s="9" t="s">
        <v>6672</v>
      </c>
      <c r="B172" s="29" t="s">
        <v>7674</v>
      </c>
      <c r="C172" s="29" t="s">
        <v>7674</v>
      </c>
      <c r="E172" s="9" t="s">
        <v>7675</v>
      </c>
      <c r="F172" s="18">
        <v>42.12</v>
      </c>
      <c r="H172" s="18">
        <v>36.630000000000003</v>
      </c>
      <c r="K172" s="17" t="s">
        <v>7676</v>
      </c>
      <c r="M172" s="9">
        <v>500</v>
      </c>
      <c r="N172" s="18">
        <v>3000</v>
      </c>
      <c r="O172" s="18">
        <v>2700</v>
      </c>
      <c r="P172" s="20" t="s">
        <v>7228</v>
      </c>
      <c r="R172" s="28">
        <v>43819</v>
      </c>
      <c r="U172" s="9" t="s">
        <v>7677</v>
      </c>
    </row>
    <row r="173" spans="1:27">
      <c r="A173" s="9" t="s">
        <v>6672</v>
      </c>
      <c r="B173" s="29" t="s">
        <v>7674</v>
      </c>
      <c r="C173" s="29" t="s">
        <v>7674</v>
      </c>
      <c r="E173" s="9" t="s">
        <v>7675</v>
      </c>
      <c r="F173" s="18">
        <v>39.22</v>
      </c>
      <c r="H173" s="18">
        <v>34.1</v>
      </c>
      <c r="K173" s="17" t="s">
        <v>7676</v>
      </c>
      <c r="M173" s="9">
        <v>1000</v>
      </c>
      <c r="N173" s="18">
        <v>3000</v>
      </c>
      <c r="O173" s="18">
        <v>2700</v>
      </c>
      <c r="P173" s="20" t="s">
        <v>7228</v>
      </c>
      <c r="R173" s="28">
        <v>43819</v>
      </c>
      <c r="U173" s="9" t="s">
        <v>7677</v>
      </c>
    </row>
    <row r="174" spans="1:27">
      <c r="A174" s="9" t="s">
        <v>6672</v>
      </c>
      <c r="B174" s="29" t="s">
        <v>7678</v>
      </c>
      <c r="C174" s="29" t="s">
        <v>7678</v>
      </c>
      <c r="E174" s="9" t="s">
        <v>7679</v>
      </c>
      <c r="F174" s="18">
        <v>42.12</v>
      </c>
      <c r="H174" s="18">
        <v>36.630000000000003</v>
      </c>
      <c r="K174" s="17" t="s">
        <v>7676</v>
      </c>
      <c r="M174" s="9">
        <v>500</v>
      </c>
      <c r="N174" s="18">
        <v>3000</v>
      </c>
      <c r="O174" s="18">
        <v>2700</v>
      </c>
      <c r="P174" s="20" t="s">
        <v>7228</v>
      </c>
      <c r="R174" s="28">
        <v>43819</v>
      </c>
      <c r="U174" s="9" t="s">
        <v>7677</v>
      </c>
    </row>
    <row r="175" spans="1:27">
      <c r="A175" s="9" t="s">
        <v>6672</v>
      </c>
      <c r="B175" s="29" t="s">
        <v>7678</v>
      </c>
      <c r="C175" s="29" t="s">
        <v>7678</v>
      </c>
      <c r="E175" s="9" t="s">
        <v>7679</v>
      </c>
      <c r="F175" s="18">
        <v>39.22</v>
      </c>
      <c r="H175" s="18">
        <v>34.1</v>
      </c>
      <c r="K175" s="17" t="s">
        <v>7676</v>
      </c>
      <c r="M175" s="9">
        <v>1000</v>
      </c>
      <c r="N175" s="18">
        <v>3000</v>
      </c>
      <c r="O175" s="18">
        <v>2700</v>
      </c>
      <c r="P175" s="20" t="s">
        <v>7228</v>
      </c>
      <c r="R175" s="28">
        <v>43819</v>
      </c>
      <c r="U175" s="9" t="s">
        <v>7677</v>
      </c>
    </row>
    <row r="176" spans="1:27">
      <c r="A176" s="9" t="s">
        <v>6672</v>
      </c>
      <c r="B176" s="17" t="s">
        <v>7697</v>
      </c>
      <c r="C176" s="17" t="s">
        <v>5487</v>
      </c>
      <c r="D176" s="9"/>
      <c r="E176" s="9" t="s">
        <v>5488</v>
      </c>
      <c r="F176" s="18">
        <v>12.42</v>
      </c>
      <c r="H176" s="18">
        <v>10.8</v>
      </c>
      <c r="K176" s="20" t="s">
        <v>2690</v>
      </c>
      <c r="L176" s="70"/>
      <c r="N176" s="18">
        <v>1950</v>
      </c>
      <c r="O176" s="18">
        <v>1760</v>
      </c>
      <c r="P176" s="20" t="s">
        <v>7751</v>
      </c>
      <c r="R176" s="21">
        <v>43972</v>
      </c>
    </row>
    <row r="177" spans="1:21">
      <c r="A177" s="9" t="s">
        <v>6672</v>
      </c>
      <c r="B177" s="29" t="s">
        <v>7706</v>
      </c>
      <c r="C177" s="29" t="s">
        <v>7706</v>
      </c>
      <c r="E177" s="9" t="s">
        <v>7708</v>
      </c>
      <c r="F177" s="18">
        <v>36.799999999999997</v>
      </c>
      <c r="H177" s="18">
        <v>32</v>
      </c>
      <c r="K177" s="17" t="s">
        <v>7676</v>
      </c>
      <c r="N177" s="18">
        <v>1100</v>
      </c>
      <c r="O177" s="18">
        <v>830</v>
      </c>
      <c r="P177" s="20" t="s">
        <v>7751</v>
      </c>
      <c r="R177" s="28">
        <v>44069</v>
      </c>
    </row>
    <row r="178" spans="1:21">
      <c r="A178" s="9" t="s">
        <v>6672</v>
      </c>
      <c r="B178" s="29" t="s">
        <v>7707</v>
      </c>
      <c r="C178" s="29" t="s">
        <v>7707</v>
      </c>
      <c r="E178" s="9" t="s">
        <v>6876</v>
      </c>
      <c r="F178" s="18">
        <v>40.71</v>
      </c>
      <c r="H178" s="18">
        <v>35.4</v>
      </c>
      <c r="K178" s="17" t="s">
        <v>7212</v>
      </c>
      <c r="N178" s="18">
        <v>1200</v>
      </c>
      <c r="O178" s="18">
        <v>845</v>
      </c>
      <c r="P178" s="20" t="s">
        <v>7751</v>
      </c>
      <c r="R178" s="28">
        <v>44069</v>
      </c>
    </row>
    <row r="179" spans="1:21">
      <c r="A179" s="9" t="s">
        <v>6672</v>
      </c>
      <c r="E179" s="9" t="s">
        <v>7713</v>
      </c>
      <c r="F179" s="18">
        <v>79.349999999999994</v>
      </c>
      <c r="H179" s="18">
        <v>69</v>
      </c>
      <c r="M179" s="9">
        <v>500</v>
      </c>
      <c r="N179" s="98">
        <v>3380</v>
      </c>
      <c r="O179" s="98">
        <v>2725</v>
      </c>
      <c r="P179" s="20" t="s">
        <v>7751</v>
      </c>
      <c r="R179" s="28">
        <v>44134</v>
      </c>
    </row>
    <row r="180" spans="1:21">
      <c r="A180" s="9" t="s">
        <v>6672</v>
      </c>
      <c r="E180" s="9" t="s">
        <v>7713</v>
      </c>
      <c r="F180" s="18">
        <v>87.29</v>
      </c>
      <c r="H180" s="18">
        <v>75.900000000000006</v>
      </c>
      <c r="M180" s="9">
        <v>250</v>
      </c>
      <c r="N180" s="98"/>
      <c r="O180" s="98"/>
      <c r="P180" s="20" t="s">
        <v>7751</v>
      </c>
      <c r="R180" s="28">
        <v>44134</v>
      </c>
    </row>
    <row r="181" spans="1:21">
      <c r="A181" s="9" t="s">
        <v>6672</v>
      </c>
      <c r="E181" s="9" t="s">
        <v>7713</v>
      </c>
      <c r="F181" s="18">
        <v>91.25</v>
      </c>
      <c r="H181" s="18">
        <v>79.349999999999994</v>
      </c>
      <c r="M181" s="9">
        <v>100</v>
      </c>
      <c r="N181" s="98"/>
      <c r="O181" s="98"/>
      <c r="P181" s="20" t="s">
        <v>7751</v>
      </c>
      <c r="R181" s="28">
        <v>44134</v>
      </c>
    </row>
    <row r="182" spans="1:21">
      <c r="A182" s="9" t="s">
        <v>6672</v>
      </c>
      <c r="B182" s="29" t="s">
        <v>7715</v>
      </c>
      <c r="C182" s="29" t="s">
        <v>7715</v>
      </c>
      <c r="E182" s="9" t="s">
        <v>7714</v>
      </c>
      <c r="F182" s="18">
        <v>10.24</v>
      </c>
      <c r="H182" s="18">
        <f>7.78+1.12</f>
        <v>8.9</v>
      </c>
      <c r="M182" s="9">
        <v>50</v>
      </c>
      <c r="P182" s="20" t="s">
        <v>7228</v>
      </c>
      <c r="Q182" s="20" t="s">
        <v>7566</v>
      </c>
      <c r="R182" s="28">
        <v>44142</v>
      </c>
    </row>
    <row r="183" spans="1:21">
      <c r="A183" s="9" t="s">
        <v>6672</v>
      </c>
      <c r="B183" s="29" t="s">
        <v>7730</v>
      </c>
      <c r="C183" s="29" t="s">
        <v>7730</v>
      </c>
      <c r="E183" s="9" t="s">
        <v>7733</v>
      </c>
      <c r="F183" s="18">
        <v>43.82</v>
      </c>
      <c r="H183" s="18">
        <v>38.1</v>
      </c>
      <c r="K183" s="17" t="s">
        <v>7736</v>
      </c>
      <c r="P183" s="20" t="s">
        <v>7751</v>
      </c>
      <c r="R183" s="28">
        <v>44259</v>
      </c>
      <c r="U183" s="9" t="s">
        <v>7738</v>
      </c>
    </row>
    <row r="184" spans="1:21">
      <c r="A184" s="9" t="s">
        <v>6672</v>
      </c>
      <c r="B184" s="29" t="s">
        <v>7732</v>
      </c>
      <c r="C184" s="29" t="s">
        <v>7732</v>
      </c>
      <c r="E184" s="9" t="s">
        <v>7735</v>
      </c>
      <c r="F184" s="18">
        <v>44.28</v>
      </c>
      <c r="H184" s="18">
        <v>38.5</v>
      </c>
      <c r="K184" s="17" t="s">
        <v>7736</v>
      </c>
      <c r="P184" s="20" t="s">
        <v>7751</v>
      </c>
      <c r="R184" s="28">
        <v>44259</v>
      </c>
      <c r="U184" s="9" t="s">
        <v>7738</v>
      </c>
    </row>
    <row r="185" spans="1:21">
      <c r="A185" s="9" t="s">
        <v>6672</v>
      </c>
      <c r="B185" s="29" t="s">
        <v>7731</v>
      </c>
      <c r="C185" s="29" t="s">
        <v>7731</v>
      </c>
      <c r="E185" s="9" t="s">
        <v>7734</v>
      </c>
      <c r="F185" s="18">
        <v>23</v>
      </c>
      <c r="H185" s="18">
        <v>20</v>
      </c>
      <c r="K185" s="17" t="s">
        <v>7737</v>
      </c>
      <c r="P185" s="20" t="s">
        <v>7751</v>
      </c>
      <c r="R185" s="28">
        <v>44259</v>
      </c>
      <c r="U185" s="9" t="s">
        <v>7738</v>
      </c>
    </row>
    <row r="186" spans="1:21">
      <c r="A186" s="9" t="s">
        <v>6672</v>
      </c>
      <c r="B186" s="29" t="s">
        <v>7808</v>
      </c>
      <c r="C186" s="29" t="s">
        <v>7782</v>
      </c>
      <c r="D186" s="20" t="s">
        <v>69</v>
      </c>
      <c r="E186" s="9" t="s">
        <v>7783</v>
      </c>
      <c r="F186" s="18">
        <v>2.42</v>
      </c>
      <c r="H186" s="18">
        <v>2.1</v>
      </c>
      <c r="K186" s="17" t="s">
        <v>4750</v>
      </c>
      <c r="P186" s="20" t="s">
        <v>7751</v>
      </c>
      <c r="R186" s="28">
        <v>44662</v>
      </c>
      <c r="U186" s="9" t="s">
        <v>7784</v>
      </c>
    </row>
    <row r="187" spans="1:21">
      <c r="A187" s="9" t="s">
        <v>6672</v>
      </c>
      <c r="B187" s="29" t="s">
        <v>7808</v>
      </c>
      <c r="C187" s="29" t="s">
        <v>7782</v>
      </c>
      <c r="D187" s="20" t="s">
        <v>69</v>
      </c>
      <c r="E187" s="9" t="s">
        <v>7783</v>
      </c>
      <c r="F187" s="18">
        <v>2.0699999999999998</v>
      </c>
      <c r="H187" s="18">
        <v>1.8</v>
      </c>
      <c r="K187" s="17" t="s">
        <v>4750</v>
      </c>
      <c r="M187" s="9">
        <v>2500</v>
      </c>
      <c r="P187" s="20" t="s">
        <v>7751</v>
      </c>
      <c r="R187" s="28">
        <v>44459</v>
      </c>
      <c r="U187" s="9" t="s">
        <v>7784</v>
      </c>
    </row>
    <row r="188" spans="1:21">
      <c r="A188" s="9" t="s">
        <v>6672</v>
      </c>
      <c r="B188" s="29" t="s">
        <v>7808</v>
      </c>
      <c r="C188" s="29" t="s">
        <v>7782</v>
      </c>
      <c r="D188" s="20" t="s">
        <v>69</v>
      </c>
      <c r="E188" s="9" t="s">
        <v>7783</v>
      </c>
      <c r="F188" s="18">
        <v>2.0699999999999998</v>
      </c>
      <c r="H188" s="18">
        <v>1.8</v>
      </c>
      <c r="K188" s="17" t="s">
        <v>4750</v>
      </c>
      <c r="M188" s="9">
        <v>5000</v>
      </c>
      <c r="P188" s="20" t="s">
        <v>7751</v>
      </c>
      <c r="R188" s="28">
        <v>44459</v>
      </c>
      <c r="U188" s="9" t="s">
        <v>7784</v>
      </c>
    </row>
    <row r="189" spans="1:21">
      <c r="A189" s="9" t="s">
        <v>6672</v>
      </c>
      <c r="B189" s="29" t="s">
        <v>7808</v>
      </c>
      <c r="C189" s="29" t="s">
        <v>7782</v>
      </c>
      <c r="D189" s="20" t="s">
        <v>69</v>
      </c>
      <c r="E189" s="9" t="s">
        <v>7783</v>
      </c>
      <c r="F189" s="18">
        <v>1.96</v>
      </c>
      <c r="H189" s="18">
        <v>1.7</v>
      </c>
      <c r="K189" s="17" t="s">
        <v>4750</v>
      </c>
      <c r="M189" s="9">
        <v>10000</v>
      </c>
      <c r="P189" s="20" t="s">
        <v>7751</v>
      </c>
      <c r="R189" s="28">
        <v>44459</v>
      </c>
      <c r="U189" s="9" t="s">
        <v>7784</v>
      </c>
    </row>
    <row r="190" spans="1:21">
      <c r="A190" s="9" t="s">
        <v>6672</v>
      </c>
      <c r="B190" s="29" t="s">
        <v>7808</v>
      </c>
      <c r="C190" s="29" t="s">
        <v>7782</v>
      </c>
      <c r="D190" s="20" t="s">
        <v>69</v>
      </c>
      <c r="E190" s="9" t="s">
        <v>7783</v>
      </c>
      <c r="F190" s="18">
        <v>1.96</v>
      </c>
      <c r="H190" s="18">
        <v>1.7</v>
      </c>
      <c r="K190" s="17" t="s">
        <v>4750</v>
      </c>
      <c r="M190" s="9">
        <v>15000</v>
      </c>
      <c r="P190" s="20" t="s">
        <v>7751</v>
      </c>
      <c r="R190" s="28">
        <v>44459</v>
      </c>
      <c r="U190" s="9" t="s">
        <v>7784</v>
      </c>
    </row>
    <row r="191" spans="1:21">
      <c r="A191" s="9" t="s">
        <v>6672</v>
      </c>
      <c r="B191" s="29" t="s">
        <v>7809</v>
      </c>
      <c r="C191" s="29" t="s">
        <v>7809</v>
      </c>
      <c r="E191" s="9" t="s">
        <v>7810</v>
      </c>
      <c r="F191" s="18">
        <v>0.4</v>
      </c>
      <c r="H191" s="18">
        <v>0.35</v>
      </c>
      <c r="K191" s="17" t="s">
        <v>4659</v>
      </c>
      <c r="M191" s="9">
        <v>2500</v>
      </c>
      <c r="P191" s="20" t="s">
        <v>7228</v>
      </c>
      <c r="Q191" s="20" t="s">
        <v>7751</v>
      </c>
      <c r="R191" s="28">
        <v>44517</v>
      </c>
      <c r="U191" s="9" t="s">
        <v>7811</v>
      </c>
    </row>
    <row r="192" spans="1:21">
      <c r="A192" s="9" t="s">
        <v>6672</v>
      </c>
      <c r="B192" s="29" t="s">
        <v>7809</v>
      </c>
      <c r="C192" s="29" t="s">
        <v>7809</v>
      </c>
      <c r="E192" s="9" t="s">
        <v>7810</v>
      </c>
      <c r="F192" s="18">
        <v>0.36</v>
      </c>
      <c r="H192" s="18">
        <v>0.31</v>
      </c>
      <c r="K192" s="17" t="s">
        <v>4659</v>
      </c>
      <c r="M192" s="9">
        <v>4000</v>
      </c>
      <c r="P192" s="20" t="s">
        <v>7228</v>
      </c>
      <c r="Q192" s="20" t="s">
        <v>7751</v>
      </c>
      <c r="R192" s="28">
        <v>44517</v>
      </c>
      <c r="U192" s="9" t="s">
        <v>7811</v>
      </c>
    </row>
    <row r="193" spans="1:21">
      <c r="A193" s="9" t="s">
        <v>6672</v>
      </c>
      <c r="B193" s="29" t="s">
        <v>7809</v>
      </c>
      <c r="C193" s="29" t="s">
        <v>7809</v>
      </c>
      <c r="E193" s="9" t="s">
        <v>7810</v>
      </c>
      <c r="F193" s="18">
        <v>0.33</v>
      </c>
      <c r="H193" s="18">
        <v>0.28999999999999998</v>
      </c>
      <c r="K193" s="17" t="s">
        <v>4659</v>
      </c>
      <c r="M193" s="9">
        <v>6000</v>
      </c>
      <c r="P193" s="20" t="s">
        <v>7228</v>
      </c>
      <c r="Q193" s="20" t="s">
        <v>7751</v>
      </c>
      <c r="R193" s="28">
        <v>44517</v>
      </c>
      <c r="U193" s="9" t="s">
        <v>7811</v>
      </c>
    </row>
    <row r="194" spans="1:21">
      <c r="A194" s="9" t="s">
        <v>6672</v>
      </c>
      <c r="B194" s="29" t="s">
        <v>7816</v>
      </c>
      <c r="C194" s="29" t="s">
        <v>7816</v>
      </c>
      <c r="E194" s="9" t="s">
        <v>7817</v>
      </c>
      <c r="F194" s="18">
        <v>1.38</v>
      </c>
      <c r="H194" s="18">
        <v>1.2</v>
      </c>
      <c r="K194" s="17" t="s">
        <v>7818</v>
      </c>
      <c r="M194" s="9">
        <v>5000</v>
      </c>
      <c r="P194" s="20" t="s">
        <v>7751</v>
      </c>
      <c r="R194" s="28">
        <v>44538</v>
      </c>
      <c r="U194" s="9" t="s">
        <v>7819</v>
      </c>
    </row>
    <row r="195" spans="1:21">
      <c r="A195" s="9" t="s">
        <v>6672</v>
      </c>
      <c r="B195" s="29" t="s">
        <v>7816</v>
      </c>
      <c r="C195" s="29" t="s">
        <v>7816</v>
      </c>
      <c r="E195" s="9" t="s">
        <v>7817</v>
      </c>
      <c r="F195" s="18">
        <v>1.38</v>
      </c>
      <c r="H195" s="18">
        <v>1.2</v>
      </c>
      <c r="K195" s="17" t="s">
        <v>7818</v>
      </c>
      <c r="M195" s="9">
        <v>10000</v>
      </c>
      <c r="P195" s="20" t="s">
        <v>7751</v>
      </c>
      <c r="R195" s="28">
        <v>44538</v>
      </c>
      <c r="U195" s="9" t="s">
        <v>7819</v>
      </c>
    </row>
    <row r="196" spans="1:21">
      <c r="A196" s="9" t="s">
        <v>6672</v>
      </c>
      <c r="B196" s="29" t="s">
        <v>7816</v>
      </c>
      <c r="C196" s="29" t="s">
        <v>7816</v>
      </c>
      <c r="E196" s="9" t="s">
        <v>7817</v>
      </c>
      <c r="F196" s="18">
        <v>1.27</v>
      </c>
      <c r="H196" s="18">
        <v>1.1000000000000001</v>
      </c>
      <c r="K196" s="17" t="s">
        <v>7818</v>
      </c>
      <c r="M196" s="9">
        <v>15000</v>
      </c>
      <c r="P196" s="20" t="s">
        <v>7751</v>
      </c>
      <c r="R196" s="28">
        <v>44538</v>
      </c>
      <c r="U196" s="9" t="s">
        <v>7819</v>
      </c>
    </row>
    <row r="197" spans="1:21">
      <c r="A197" s="9" t="s">
        <v>6672</v>
      </c>
      <c r="B197" s="29" t="s">
        <v>7816</v>
      </c>
      <c r="C197" s="29" t="s">
        <v>7816</v>
      </c>
      <c r="E197" s="9" t="s">
        <v>7817</v>
      </c>
      <c r="F197" s="18">
        <v>1.27</v>
      </c>
      <c r="H197" s="18">
        <v>1.1000000000000001</v>
      </c>
      <c r="K197" s="17" t="s">
        <v>7818</v>
      </c>
      <c r="M197" s="9">
        <v>20000</v>
      </c>
      <c r="P197" s="20" t="s">
        <v>7751</v>
      </c>
      <c r="R197" s="28">
        <v>44538</v>
      </c>
      <c r="U197" s="9" t="s">
        <v>7819</v>
      </c>
    </row>
    <row r="198" spans="1:21">
      <c r="A198" s="9" t="s">
        <v>6672</v>
      </c>
      <c r="B198" s="29" t="s">
        <v>7882</v>
      </c>
      <c r="C198" s="29" t="s">
        <v>7882</v>
      </c>
      <c r="E198" s="9" t="s">
        <v>7883</v>
      </c>
      <c r="F198" s="18">
        <v>18.399999999999999</v>
      </c>
      <c r="H198" s="18">
        <v>16</v>
      </c>
      <c r="K198" s="17" t="s">
        <v>4230</v>
      </c>
      <c r="M198" s="9">
        <v>200</v>
      </c>
      <c r="N198" s="18">
        <v>1200</v>
      </c>
      <c r="O198" s="18">
        <v>968</v>
      </c>
      <c r="P198" s="20" t="s">
        <v>7751</v>
      </c>
      <c r="R198" s="28">
        <v>44652</v>
      </c>
      <c r="U198" s="9" t="s">
        <v>7884</v>
      </c>
    </row>
    <row r="199" spans="1:21">
      <c r="A199" s="9" t="s">
        <v>6672</v>
      </c>
      <c r="B199" s="29" t="s">
        <v>7882</v>
      </c>
      <c r="C199" s="29" t="s">
        <v>7882</v>
      </c>
      <c r="E199" s="9" t="s">
        <v>7883</v>
      </c>
      <c r="F199" s="18">
        <v>14.95</v>
      </c>
      <c r="H199" s="18">
        <v>13</v>
      </c>
      <c r="K199" s="17" t="s">
        <v>4230</v>
      </c>
      <c r="M199" s="9">
        <v>500</v>
      </c>
      <c r="N199" s="18">
        <v>1200</v>
      </c>
      <c r="O199" s="18">
        <v>968</v>
      </c>
      <c r="P199" s="20" t="s">
        <v>7751</v>
      </c>
      <c r="R199" s="28">
        <v>44652</v>
      </c>
      <c r="U199" s="9" t="s">
        <v>7884</v>
      </c>
    </row>
    <row r="200" spans="1:21">
      <c r="A200" s="9" t="s">
        <v>6672</v>
      </c>
      <c r="B200" s="29" t="s">
        <v>7882</v>
      </c>
      <c r="C200" s="29" t="s">
        <v>7882</v>
      </c>
      <c r="E200" s="9" t="s">
        <v>7883</v>
      </c>
      <c r="F200" s="18">
        <v>14.95</v>
      </c>
      <c r="H200" s="18">
        <v>13</v>
      </c>
      <c r="K200" s="17" t="s">
        <v>4230</v>
      </c>
      <c r="M200" s="9">
        <v>1000</v>
      </c>
      <c r="N200" s="18">
        <v>1200</v>
      </c>
      <c r="O200" s="18">
        <v>968</v>
      </c>
      <c r="P200" s="20" t="s">
        <v>7751</v>
      </c>
      <c r="R200" s="28">
        <v>44652</v>
      </c>
      <c r="U200" s="9" t="s">
        <v>7884</v>
      </c>
    </row>
    <row r="201" spans="1:21">
      <c r="A201" s="9" t="s">
        <v>6672</v>
      </c>
      <c r="B201" s="29" t="s">
        <v>7885</v>
      </c>
      <c r="C201" s="29" t="s">
        <v>7885</v>
      </c>
      <c r="E201" s="9" t="s">
        <v>6550</v>
      </c>
      <c r="F201" s="18">
        <v>6.44</v>
      </c>
      <c r="H201" s="18">
        <v>5.6</v>
      </c>
      <c r="K201" s="17" t="s">
        <v>5091</v>
      </c>
      <c r="M201" s="9">
        <v>200</v>
      </c>
      <c r="P201" s="20" t="s">
        <v>7751</v>
      </c>
      <c r="R201" s="28">
        <v>44652</v>
      </c>
      <c r="U201" s="9" t="s">
        <v>7884</v>
      </c>
    </row>
    <row r="202" spans="1:21">
      <c r="A202" s="9" t="s">
        <v>6672</v>
      </c>
      <c r="B202" s="29" t="s">
        <v>7885</v>
      </c>
      <c r="C202" s="29" t="s">
        <v>7885</v>
      </c>
      <c r="E202" s="9" t="s">
        <v>6550</v>
      </c>
      <c r="F202" s="18">
        <v>5.52</v>
      </c>
      <c r="H202" s="18">
        <v>4.8</v>
      </c>
      <c r="K202" s="17" t="s">
        <v>5091</v>
      </c>
      <c r="M202" s="9">
        <v>500</v>
      </c>
      <c r="P202" s="20" t="s">
        <v>7751</v>
      </c>
      <c r="R202" s="28">
        <v>44652</v>
      </c>
      <c r="U202" s="9" t="s">
        <v>7884</v>
      </c>
    </row>
    <row r="203" spans="1:21">
      <c r="A203" s="9" t="s">
        <v>6672</v>
      </c>
      <c r="B203" s="29" t="s">
        <v>7885</v>
      </c>
      <c r="C203" s="29" t="s">
        <v>7885</v>
      </c>
      <c r="E203" s="9" t="s">
        <v>6550</v>
      </c>
      <c r="F203" s="18">
        <v>5.52</v>
      </c>
      <c r="H203" s="18">
        <v>4.8</v>
      </c>
      <c r="K203" s="17" t="s">
        <v>5091</v>
      </c>
      <c r="M203" s="9">
        <v>1000</v>
      </c>
      <c r="P203" s="20" t="s">
        <v>7751</v>
      </c>
      <c r="R203" s="28">
        <v>44652</v>
      </c>
      <c r="U203" s="9" t="s">
        <v>7884</v>
      </c>
    </row>
    <row r="204" spans="1:21">
      <c r="A204" s="9" t="s">
        <v>6672</v>
      </c>
      <c r="B204" s="29" t="s">
        <v>7886</v>
      </c>
      <c r="C204" s="29" t="s">
        <v>7886</v>
      </c>
      <c r="E204" s="9" t="s">
        <v>4981</v>
      </c>
      <c r="F204" s="18">
        <v>0.55000000000000004</v>
      </c>
      <c r="H204" s="18">
        <v>0.48</v>
      </c>
      <c r="K204" s="17" t="s">
        <v>2726</v>
      </c>
      <c r="M204" s="9">
        <v>200</v>
      </c>
      <c r="P204" s="20" t="s">
        <v>7751</v>
      </c>
      <c r="R204" s="28">
        <v>44652</v>
      </c>
      <c r="U204" s="9" t="s">
        <v>7884</v>
      </c>
    </row>
    <row r="205" spans="1:21">
      <c r="A205" s="9" t="s">
        <v>6672</v>
      </c>
      <c r="B205" s="29" t="s">
        <v>7886</v>
      </c>
      <c r="C205" s="29" t="s">
        <v>7886</v>
      </c>
      <c r="E205" s="9" t="s">
        <v>4981</v>
      </c>
      <c r="F205" s="18">
        <v>0.52</v>
      </c>
      <c r="H205" s="18">
        <v>0.45</v>
      </c>
      <c r="K205" s="17" t="s">
        <v>2726</v>
      </c>
      <c r="M205" s="9">
        <v>500</v>
      </c>
      <c r="P205" s="20" t="s">
        <v>7751</v>
      </c>
      <c r="R205" s="28">
        <v>44652</v>
      </c>
      <c r="U205" s="9" t="s">
        <v>7884</v>
      </c>
    </row>
    <row r="206" spans="1:21">
      <c r="A206" s="9" t="s">
        <v>6672</v>
      </c>
      <c r="B206" s="29" t="s">
        <v>7886</v>
      </c>
      <c r="C206" s="29" t="s">
        <v>7886</v>
      </c>
      <c r="E206" s="9" t="s">
        <v>4981</v>
      </c>
      <c r="F206" s="18">
        <v>0.52</v>
      </c>
      <c r="H206" s="18">
        <v>0.45</v>
      </c>
      <c r="K206" s="17" t="s">
        <v>2726</v>
      </c>
      <c r="M206" s="9">
        <v>1000</v>
      </c>
      <c r="P206" s="20" t="s">
        <v>7751</v>
      </c>
      <c r="R206" s="28">
        <v>44652</v>
      </c>
      <c r="U206" s="9" t="s">
        <v>7884</v>
      </c>
    </row>
    <row r="207" spans="1:21">
      <c r="A207" s="9" t="s">
        <v>6672</v>
      </c>
      <c r="B207" s="29" t="s">
        <v>7911</v>
      </c>
      <c r="E207" s="9" t="s">
        <v>7912</v>
      </c>
      <c r="F207" s="18">
        <v>27.14</v>
      </c>
      <c r="H207" s="18">
        <v>23.6</v>
      </c>
      <c r="M207" s="9">
        <v>200</v>
      </c>
      <c r="N207" s="18">
        <v>1200</v>
      </c>
      <c r="O207" s="18">
        <v>968</v>
      </c>
      <c r="P207" s="20" t="s">
        <v>7751</v>
      </c>
      <c r="R207" s="28">
        <v>44741</v>
      </c>
      <c r="U207" s="9" t="s">
        <v>7910</v>
      </c>
    </row>
    <row r="208" spans="1:21">
      <c r="A208" s="9" t="s">
        <v>6672</v>
      </c>
      <c r="B208" s="29" t="s">
        <v>7911</v>
      </c>
      <c r="E208" s="9" t="s">
        <v>7912</v>
      </c>
      <c r="F208" s="18">
        <v>21.85</v>
      </c>
      <c r="H208" s="18">
        <v>19</v>
      </c>
      <c r="M208" s="9">
        <v>500</v>
      </c>
      <c r="N208" s="18">
        <v>1200</v>
      </c>
      <c r="O208" s="18">
        <v>968</v>
      </c>
      <c r="P208" s="20" t="s">
        <v>7751</v>
      </c>
      <c r="R208" s="28">
        <v>44741</v>
      </c>
      <c r="U208" s="9" t="s">
        <v>7910</v>
      </c>
    </row>
    <row r="209" spans="1:21">
      <c r="A209" s="9" t="s">
        <v>6672</v>
      </c>
      <c r="B209" s="29" t="s">
        <v>7911</v>
      </c>
      <c r="E209" s="9" t="s">
        <v>7912</v>
      </c>
      <c r="F209" s="18">
        <v>21.85</v>
      </c>
      <c r="H209" s="18">
        <v>19</v>
      </c>
      <c r="M209" s="9">
        <v>1000</v>
      </c>
      <c r="N209" s="18">
        <v>1200</v>
      </c>
      <c r="O209" s="18">
        <v>968</v>
      </c>
      <c r="P209" s="20" t="s">
        <v>7751</v>
      </c>
      <c r="R209" s="28">
        <v>44741</v>
      </c>
      <c r="U209" s="9" t="s">
        <v>7910</v>
      </c>
    </row>
    <row r="210" spans="1:21">
      <c r="A210" s="9" t="s">
        <v>6672</v>
      </c>
    </row>
    <row r="211" spans="1:21">
      <c r="A211" s="9" t="s">
        <v>6672</v>
      </c>
    </row>
    <row r="212" spans="1:21">
      <c r="A212" s="9" t="s">
        <v>6672</v>
      </c>
    </row>
    <row r="213" spans="1:21">
      <c r="A213" s="9" t="s">
        <v>6672</v>
      </c>
    </row>
    <row r="214" spans="1:21">
      <c r="A214" s="9" t="s">
        <v>6672</v>
      </c>
    </row>
    <row r="215" spans="1:21">
      <c r="A215" s="9" t="s">
        <v>6672</v>
      </c>
    </row>
    <row r="216" spans="1:21">
      <c r="A216" s="9" t="s">
        <v>6672</v>
      </c>
    </row>
    <row r="217" spans="1:21">
      <c r="A217" s="9" t="s">
        <v>6672</v>
      </c>
    </row>
    <row r="218" spans="1:21">
      <c r="A218" s="9" t="s">
        <v>6672</v>
      </c>
    </row>
    <row r="219" spans="1:21">
      <c r="A219" s="9" t="s">
        <v>6672</v>
      </c>
    </row>
    <row r="220" spans="1:21">
      <c r="A220" s="9" t="s">
        <v>6672</v>
      </c>
    </row>
    <row r="221" spans="1:21">
      <c r="A221" s="9" t="s">
        <v>6672</v>
      </c>
    </row>
    <row r="222" spans="1:21">
      <c r="A222" s="9" t="s">
        <v>6672</v>
      </c>
    </row>
    <row r="223" spans="1:21">
      <c r="A223" s="9" t="s">
        <v>6672</v>
      </c>
    </row>
    <row r="224" spans="1:21">
      <c r="A224" s="9" t="s">
        <v>6672</v>
      </c>
    </row>
    <row r="225" spans="1:1">
      <c r="A225" s="9" t="s">
        <v>6672</v>
      </c>
    </row>
    <row r="226" spans="1:1">
      <c r="A226" s="9" t="s">
        <v>6672</v>
      </c>
    </row>
    <row r="227" spans="1:1">
      <c r="A227" s="9" t="s">
        <v>6672</v>
      </c>
    </row>
    <row r="228" spans="1:1">
      <c r="A228" s="9" t="s">
        <v>6672</v>
      </c>
    </row>
    <row r="229" spans="1:1">
      <c r="A229" s="9" t="s">
        <v>6672</v>
      </c>
    </row>
    <row r="230" spans="1:1">
      <c r="A230" s="9" t="s">
        <v>6672</v>
      </c>
    </row>
    <row r="231" spans="1:1">
      <c r="A231" s="9" t="s">
        <v>6672</v>
      </c>
    </row>
    <row r="232" spans="1:1">
      <c r="A232" s="9" t="s">
        <v>6672</v>
      </c>
    </row>
    <row r="233" spans="1:1">
      <c r="A233" s="9" t="s">
        <v>6672</v>
      </c>
    </row>
    <row r="234" spans="1:1">
      <c r="A234" s="9" t="s">
        <v>6672</v>
      </c>
    </row>
    <row r="235" spans="1:1">
      <c r="A235" s="9" t="s">
        <v>6672</v>
      </c>
    </row>
    <row r="236" spans="1:1">
      <c r="A236" s="9" t="s">
        <v>6672</v>
      </c>
    </row>
    <row r="237" spans="1:1">
      <c r="A237" s="9" t="s">
        <v>6672</v>
      </c>
    </row>
    <row r="238" spans="1:1">
      <c r="A238" s="9" t="s">
        <v>6672</v>
      </c>
    </row>
    <row r="239" spans="1:1">
      <c r="A239" s="9" t="s">
        <v>6672</v>
      </c>
    </row>
    <row r="240" spans="1:1">
      <c r="A240" s="9" t="s">
        <v>6672</v>
      </c>
    </row>
    <row r="241" spans="1:1">
      <c r="A241" s="9" t="s">
        <v>6672</v>
      </c>
    </row>
    <row r="242" spans="1:1">
      <c r="A242" s="9" t="s">
        <v>6672</v>
      </c>
    </row>
    <row r="243" spans="1:1">
      <c r="A243" s="9" t="s">
        <v>6672</v>
      </c>
    </row>
    <row r="244" spans="1:1">
      <c r="A244" s="9" t="s">
        <v>6672</v>
      </c>
    </row>
    <row r="245" spans="1:1">
      <c r="A245" s="9" t="s">
        <v>6672</v>
      </c>
    </row>
    <row r="273" spans="1:18">
      <c r="A273" s="9" t="s">
        <v>6992</v>
      </c>
      <c r="B273" s="29" t="s">
        <v>6993</v>
      </c>
      <c r="D273" s="20" t="s">
        <v>64</v>
      </c>
      <c r="E273" s="9" t="s">
        <v>6994</v>
      </c>
      <c r="F273" s="18">
        <v>19.5</v>
      </c>
      <c r="H273" s="18">
        <v>15</v>
      </c>
      <c r="K273" s="17" t="s">
        <v>2690</v>
      </c>
      <c r="N273" s="18">
        <v>250</v>
      </c>
      <c r="O273" s="18">
        <v>0</v>
      </c>
      <c r="P273" s="20" t="s">
        <v>58</v>
      </c>
      <c r="R273" s="28">
        <v>38903</v>
      </c>
    </row>
    <row r="274" spans="1:18">
      <c r="A274" s="9" t="s">
        <v>6992</v>
      </c>
      <c r="B274" s="29" t="s">
        <v>6995</v>
      </c>
      <c r="E274" s="9" t="s">
        <v>6996</v>
      </c>
      <c r="F274" s="18">
        <v>16.2</v>
      </c>
      <c r="H274" s="18">
        <v>12</v>
      </c>
      <c r="K274" s="17" t="s">
        <v>6446</v>
      </c>
      <c r="N274" s="18">
        <v>640</v>
      </c>
      <c r="O274" s="18">
        <v>440</v>
      </c>
      <c r="P274" s="20" t="s">
        <v>844</v>
      </c>
      <c r="R274" s="28">
        <v>38923</v>
      </c>
    </row>
    <row r="275" spans="1:18">
      <c r="A275" s="9" t="s">
        <v>6992</v>
      </c>
      <c r="B275" s="29" t="s">
        <v>6997</v>
      </c>
      <c r="E275" s="9" t="s">
        <v>6998</v>
      </c>
      <c r="F275" s="18">
        <v>4.05</v>
      </c>
      <c r="H275" s="18">
        <v>3</v>
      </c>
      <c r="K275" s="17" t="s">
        <v>6446</v>
      </c>
      <c r="N275" s="18">
        <v>450</v>
      </c>
      <c r="O275" s="18">
        <v>250</v>
      </c>
      <c r="P275" s="20" t="s">
        <v>844</v>
      </c>
      <c r="R275" s="28">
        <v>38923</v>
      </c>
    </row>
    <row r="276" spans="1:18">
      <c r="A276" s="9" t="s">
        <v>6992</v>
      </c>
      <c r="B276" s="29" t="s">
        <v>6999</v>
      </c>
      <c r="E276" s="9" t="s">
        <v>7000</v>
      </c>
      <c r="F276" s="18">
        <v>17.55</v>
      </c>
      <c r="H276" s="18">
        <v>13</v>
      </c>
      <c r="K276" s="17" t="s">
        <v>6446</v>
      </c>
      <c r="N276" s="18">
        <v>575</v>
      </c>
      <c r="O276" s="18">
        <v>375</v>
      </c>
      <c r="P276" s="20" t="s">
        <v>844</v>
      </c>
      <c r="R276" s="28">
        <v>38923</v>
      </c>
    </row>
    <row r="277" spans="1:18">
      <c r="A277" s="9" t="s">
        <v>6992</v>
      </c>
      <c r="B277" s="29" t="s">
        <v>7001</v>
      </c>
      <c r="E277" s="9" t="s">
        <v>6828</v>
      </c>
      <c r="F277" s="18">
        <v>22.45</v>
      </c>
      <c r="H277" s="18">
        <v>6.5</v>
      </c>
      <c r="K277" s="17" t="s">
        <v>4683</v>
      </c>
      <c r="P277" s="20" t="s">
        <v>4308</v>
      </c>
    </row>
    <row r="278" spans="1:18">
      <c r="A278" s="9" t="s">
        <v>6992</v>
      </c>
      <c r="B278" s="29">
        <v>129642</v>
      </c>
      <c r="E278" s="9" t="s">
        <v>7002</v>
      </c>
      <c r="F278" s="18">
        <v>3.67</v>
      </c>
      <c r="H278" s="18">
        <v>0.26</v>
      </c>
      <c r="K278" s="17">
        <v>1018</v>
      </c>
      <c r="P278" s="20" t="s">
        <v>7228</v>
      </c>
    </row>
    <row r="279" spans="1:18">
      <c r="A279" s="9" t="s">
        <v>6992</v>
      </c>
      <c r="B279" s="29">
        <v>129643</v>
      </c>
      <c r="E279" s="9" t="s">
        <v>7002</v>
      </c>
      <c r="F279" s="18">
        <v>4.22</v>
      </c>
      <c r="H279" s="18">
        <v>0.6</v>
      </c>
      <c r="K279" s="17">
        <v>1018</v>
      </c>
      <c r="P279" s="20" t="s">
        <v>7228</v>
      </c>
    </row>
    <row r="280" spans="1:18">
      <c r="A280" s="9" t="s">
        <v>6992</v>
      </c>
      <c r="B280" s="29">
        <v>129644</v>
      </c>
      <c r="E280" s="9" t="s">
        <v>7002</v>
      </c>
      <c r="F280" s="18">
        <v>4.45</v>
      </c>
      <c r="H280" s="18">
        <v>0.66</v>
      </c>
      <c r="K280" s="17">
        <v>1018</v>
      </c>
      <c r="P280" s="20" t="s">
        <v>7228</v>
      </c>
    </row>
    <row r="281" spans="1:18">
      <c r="A281" s="9" t="s">
        <v>6992</v>
      </c>
      <c r="B281" s="29">
        <v>129645</v>
      </c>
      <c r="E281" s="9" t="s">
        <v>7002</v>
      </c>
      <c r="F281" s="18">
        <v>5.12</v>
      </c>
      <c r="H281" s="18">
        <v>0.9</v>
      </c>
      <c r="K281" s="17">
        <v>1018</v>
      </c>
      <c r="P281" s="20" t="s">
        <v>7228</v>
      </c>
    </row>
    <row r="282" spans="1:18">
      <c r="A282" s="9" t="s">
        <v>6992</v>
      </c>
      <c r="B282" s="29" t="s">
        <v>7003</v>
      </c>
      <c r="E282" s="9" t="s">
        <v>7004</v>
      </c>
      <c r="F282" s="18">
        <v>41.85</v>
      </c>
      <c r="H282" s="18">
        <v>31</v>
      </c>
      <c r="P282" s="20" t="s">
        <v>58</v>
      </c>
      <c r="R282" s="28">
        <v>38903</v>
      </c>
    </row>
    <row r="283" spans="1:18">
      <c r="A283" s="9" t="s">
        <v>6992</v>
      </c>
      <c r="B283" s="29" t="s">
        <v>7005</v>
      </c>
      <c r="E283" s="9" t="s">
        <v>7006</v>
      </c>
      <c r="F283" s="18">
        <v>24.5</v>
      </c>
      <c r="H283" s="18">
        <v>17.5</v>
      </c>
      <c r="K283" s="17" t="s">
        <v>7007</v>
      </c>
      <c r="N283" s="18">
        <v>600</v>
      </c>
      <c r="O283" s="18">
        <v>437</v>
      </c>
      <c r="P283" s="20" t="s">
        <v>844</v>
      </c>
    </row>
    <row r="284" spans="1:18">
      <c r="A284" s="9" t="s">
        <v>6992</v>
      </c>
      <c r="B284" s="29" t="s">
        <v>7008</v>
      </c>
      <c r="E284" s="9" t="s">
        <v>7009</v>
      </c>
      <c r="F284" s="18">
        <v>11.62</v>
      </c>
      <c r="H284" s="18">
        <v>2.63</v>
      </c>
      <c r="K284" s="17" t="s">
        <v>7010</v>
      </c>
      <c r="P284" s="20" t="s">
        <v>7228</v>
      </c>
    </row>
    <row r="285" spans="1:18">
      <c r="A285" s="9" t="s">
        <v>6992</v>
      </c>
      <c r="B285" s="29" t="s">
        <v>7011</v>
      </c>
      <c r="E285" s="9" t="s">
        <v>7012</v>
      </c>
      <c r="F285" s="18">
        <v>4.1900000000000004</v>
      </c>
      <c r="H285" s="18">
        <v>3.1</v>
      </c>
      <c r="K285" s="17" t="s">
        <v>6247</v>
      </c>
      <c r="N285" s="18">
        <v>3650</v>
      </c>
      <c r="O285" s="18">
        <v>3400</v>
      </c>
      <c r="P285" s="20" t="s">
        <v>7228</v>
      </c>
    </row>
    <row r="286" spans="1:18">
      <c r="A286" s="9" t="s">
        <v>6992</v>
      </c>
      <c r="B286" s="29" t="s">
        <v>7013</v>
      </c>
      <c r="E286" s="9" t="s">
        <v>7014</v>
      </c>
      <c r="F286" s="18">
        <v>1.35</v>
      </c>
      <c r="H286" s="18">
        <v>0.93</v>
      </c>
      <c r="K286" s="17" t="s">
        <v>6247</v>
      </c>
      <c r="N286" s="18">
        <v>2950</v>
      </c>
      <c r="O286" s="18">
        <v>2800</v>
      </c>
      <c r="P286" s="20" t="s">
        <v>7228</v>
      </c>
    </row>
    <row r="287" spans="1:18">
      <c r="A287" s="9" t="s">
        <v>6992</v>
      </c>
      <c r="B287" s="29" t="s">
        <v>7015</v>
      </c>
      <c r="E287" s="9" t="s">
        <v>7016</v>
      </c>
      <c r="F287" s="18">
        <v>0.93</v>
      </c>
      <c r="H287" s="18">
        <v>0.1</v>
      </c>
      <c r="K287" s="17">
        <v>1018</v>
      </c>
      <c r="N287" s="18">
        <v>150</v>
      </c>
      <c r="O287" s="18">
        <v>135</v>
      </c>
      <c r="P287" s="20" t="s">
        <v>7228</v>
      </c>
    </row>
    <row r="288" spans="1:18">
      <c r="A288" s="9" t="s">
        <v>6992</v>
      </c>
      <c r="B288" s="29" t="s">
        <v>7017</v>
      </c>
      <c r="E288" s="9" t="s">
        <v>6769</v>
      </c>
      <c r="F288" s="18">
        <v>1.33</v>
      </c>
      <c r="H288" s="18">
        <v>0.56000000000000005</v>
      </c>
      <c r="K288" s="17" t="s">
        <v>7018</v>
      </c>
      <c r="N288" s="18">
        <v>200</v>
      </c>
      <c r="O288" s="18">
        <v>180</v>
      </c>
      <c r="P288" s="20" t="s">
        <v>7228</v>
      </c>
    </row>
    <row r="289" spans="1:18">
      <c r="A289" s="9" t="s">
        <v>6992</v>
      </c>
      <c r="B289" s="29" t="s">
        <v>7019</v>
      </c>
      <c r="E289" s="9" t="s">
        <v>7020</v>
      </c>
      <c r="F289" s="18">
        <v>2.1</v>
      </c>
      <c r="H289" s="18">
        <v>3.7</v>
      </c>
      <c r="K289" s="17" t="s">
        <v>7021</v>
      </c>
      <c r="N289" s="18">
        <v>450</v>
      </c>
      <c r="O289" s="18">
        <v>320</v>
      </c>
      <c r="P289" s="20" t="s">
        <v>4308</v>
      </c>
    </row>
    <row r="290" spans="1:18">
      <c r="A290" s="9" t="s">
        <v>6992</v>
      </c>
      <c r="B290" s="29" t="s">
        <v>7022</v>
      </c>
      <c r="E290" s="9" t="s">
        <v>7023</v>
      </c>
      <c r="H290" s="18">
        <v>0.3</v>
      </c>
      <c r="K290" s="17" t="s">
        <v>4676</v>
      </c>
      <c r="P290" s="20" t="s">
        <v>7228</v>
      </c>
    </row>
    <row r="291" spans="1:18">
      <c r="A291" s="9" t="s">
        <v>6992</v>
      </c>
      <c r="B291" s="29" t="s">
        <v>7024</v>
      </c>
      <c r="E291" s="9" t="s">
        <v>7025</v>
      </c>
      <c r="H291" s="18">
        <v>0.28000000000000003</v>
      </c>
      <c r="K291" s="17" t="s">
        <v>7026</v>
      </c>
      <c r="P291" s="20" t="s">
        <v>7228</v>
      </c>
    </row>
    <row r="292" spans="1:18">
      <c r="A292" s="9" t="s">
        <v>6992</v>
      </c>
      <c r="E292" s="9" t="s">
        <v>7027</v>
      </c>
      <c r="F292" s="18">
        <v>47.25</v>
      </c>
      <c r="H292" s="18">
        <v>35</v>
      </c>
      <c r="K292" s="17" t="s">
        <v>7028</v>
      </c>
      <c r="N292" s="18">
        <v>1850</v>
      </c>
      <c r="O292" s="18">
        <v>1646</v>
      </c>
      <c r="P292" s="20" t="s">
        <v>58</v>
      </c>
      <c r="R292" s="28">
        <v>38987</v>
      </c>
    </row>
    <row r="293" spans="1:18">
      <c r="A293" s="9" t="s">
        <v>6992</v>
      </c>
      <c r="B293" s="29" t="s">
        <v>7029</v>
      </c>
      <c r="E293" s="9" t="s">
        <v>7030</v>
      </c>
      <c r="F293" s="18">
        <v>54.6</v>
      </c>
      <c r="H293" s="18">
        <v>42</v>
      </c>
      <c r="N293" s="18">
        <v>750</v>
      </c>
      <c r="O293" s="18">
        <v>597</v>
      </c>
      <c r="P293" s="20" t="s">
        <v>844</v>
      </c>
      <c r="R293" s="28">
        <v>39098</v>
      </c>
    </row>
    <row r="294" spans="1:18">
      <c r="A294" s="9" t="s">
        <v>6992</v>
      </c>
      <c r="B294" s="29" t="s">
        <v>7031</v>
      </c>
      <c r="E294" s="9" t="s">
        <v>7030</v>
      </c>
      <c r="F294" s="18">
        <v>55.9</v>
      </c>
      <c r="H294" s="18">
        <v>43</v>
      </c>
      <c r="N294" s="18">
        <v>850</v>
      </c>
      <c r="O294" s="18">
        <v>664</v>
      </c>
      <c r="P294" s="20" t="s">
        <v>844</v>
      </c>
      <c r="R294" s="28">
        <v>39098</v>
      </c>
    </row>
  </sheetData>
  <mergeCells count="9">
    <mergeCell ref="O179:O181"/>
    <mergeCell ref="N179:N181"/>
    <mergeCell ref="K1:K2"/>
    <mergeCell ref="I1:I2"/>
    <mergeCell ref="E1:E2"/>
    <mergeCell ref="F1:F2"/>
    <mergeCell ref="G1:G2"/>
    <mergeCell ref="H1:H2"/>
    <mergeCell ref="J1:J2"/>
  </mergeCells>
  <phoneticPr fontId="11" type="noConversion"/>
  <pageMargins left="0.75" right="0.75" top="1" bottom="1" header="0.5" footer="0.5"/>
  <pageSetup scale="3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B564"/>
  <sheetViews>
    <sheetView workbookViewId="0">
      <pane ySplit="2" topLeftCell="A560" activePane="bottomLeft" state="frozen"/>
      <selection activeCell="F1" sqref="F1"/>
      <selection pane="bottomLeft" activeCell="P565" sqref="P565:P592"/>
    </sheetView>
  </sheetViews>
  <sheetFormatPr baseColWidth="10" defaultColWidth="8.83203125" defaultRowHeight="13"/>
  <cols>
    <col min="1" max="1" width="5.1640625" customWidth="1"/>
    <col min="2" max="2" width="11.1640625" customWidth="1"/>
    <col min="3" max="3" width="9.33203125" bestFit="1" customWidth="1"/>
    <col min="4" max="4" width="4.6640625" bestFit="1" customWidth="1"/>
    <col min="5" max="5" width="38.6640625" bestFit="1" customWidth="1"/>
    <col min="6" max="9" width="9" customWidth="1"/>
    <col min="10" max="10" width="5.83203125" customWidth="1"/>
    <col min="11" max="11" width="22" bestFit="1" customWidth="1"/>
    <col min="12" max="12" width="9.1640625" customWidth="1"/>
    <col min="13" max="13" width="8.6640625" customWidth="1"/>
    <col min="14" max="15" width="10.1640625" bestFit="1" customWidth="1"/>
    <col min="16" max="16" width="5.6640625" customWidth="1"/>
    <col min="17" max="17" width="5.33203125" customWidth="1"/>
    <col min="18" max="18" width="11.33203125" bestFit="1" customWidth="1"/>
    <col min="19" max="19" width="6.33203125" bestFit="1" customWidth="1"/>
    <col min="20" max="20" width="11.1640625" customWidth="1"/>
    <col min="21" max="21" width="9" customWidth="1"/>
    <col min="22" max="22" width="11.33203125" bestFit="1" customWidth="1"/>
    <col min="23" max="23" width="9.1640625" customWidth="1"/>
    <col min="24" max="24" width="10.6640625" customWidth="1"/>
    <col min="25" max="25" width="23.33203125" customWidth="1"/>
    <col min="26" max="28" width="9.1640625" customWidth="1"/>
  </cols>
  <sheetData>
    <row r="1" spans="1:28">
      <c r="A1" t="s">
        <v>0</v>
      </c>
      <c r="B1" t="s">
        <v>1</v>
      </c>
      <c r="C1" t="s">
        <v>2</v>
      </c>
      <c r="D1" t="s">
        <v>3128</v>
      </c>
      <c r="F1" t="s">
        <v>3129</v>
      </c>
      <c r="H1" t="s">
        <v>3129</v>
      </c>
      <c r="L1" t="s">
        <v>3130</v>
      </c>
      <c r="N1" t="s">
        <v>8</v>
      </c>
      <c r="O1" t="s">
        <v>8</v>
      </c>
      <c r="P1" t="s">
        <v>9</v>
      </c>
      <c r="Q1" t="s">
        <v>3131</v>
      </c>
      <c r="R1" t="s">
        <v>10</v>
      </c>
      <c r="S1" t="s">
        <v>7</v>
      </c>
      <c r="U1" t="s">
        <v>30</v>
      </c>
      <c r="W1" t="s">
        <v>3132</v>
      </c>
      <c r="X1" t="s">
        <v>13</v>
      </c>
      <c r="Y1" t="s">
        <v>13</v>
      </c>
      <c r="Z1" t="s">
        <v>14</v>
      </c>
      <c r="AA1" t="s">
        <v>13</v>
      </c>
      <c r="AB1" t="s">
        <v>15</v>
      </c>
    </row>
    <row r="2" spans="1:28">
      <c r="A2" t="s">
        <v>25</v>
      </c>
      <c r="B2" t="s">
        <v>26</v>
      </c>
      <c r="C2" t="s">
        <v>26</v>
      </c>
      <c r="D2" t="s">
        <v>27</v>
      </c>
      <c r="E2" t="s">
        <v>28</v>
      </c>
      <c r="F2" t="s">
        <v>29</v>
      </c>
      <c r="H2" t="s">
        <v>30</v>
      </c>
      <c r="K2" t="s">
        <v>32</v>
      </c>
      <c r="L2" t="s">
        <v>3133</v>
      </c>
      <c r="N2" t="s">
        <v>35</v>
      </c>
      <c r="O2" t="s">
        <v>30</v>
      </c>
      <c r="P2" t="s">
        <v>25</v>
      </c>
      <c r="Q2" t="s">
        <v>25</v>
      </c>
      <c r="R2" t="s">
        <v>37</v>
      </c>
      <c r="S2" t="s">
        <v>38</v>
      </c>
      <c r="T2" t="s">
        <v>39</v>
      </c>
      <c r="U2" t="s">
        <v>3134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44</v>
      </c>
    </row>
    <row r="3" spans="1:28">
      <c r="A3" t="s">
        <v>3135</v>
      </c>
      <c r="B3">
        <v>138728</v>
      </c>
      <c r="C3">
        <v>138728</v>
      </c>
      <c r="D3" t="s">
        <v>151</v>
      </c>
      <c r="E3" t="s">
        <v>3136</v>
      </c>
      <c r="F3">
        <v>14.88</v>
      </c>
      <c r="H3">
        <v>12.94</v>
      </c>
      <c r="K3" t="s">
        <v>3137</v>
      </c>
      <c r="L3">
        <v>1.88</v>
      </c>
      <c r="P3" t="s">
        <v>58</v>
      </c>
      <c r="R3">
        <v>42074</v>
      </c>
      <c r="S3">
        <v>43</v>
      </c>
      <c r="T3" t="s">
        <v>1000</v>
      </c>
      <c r="U3">
        <v>12.43</v>
      </c>
      <c r="V3" t="s">
        <v>3138</v>
      </c>
      <c r="X3" t="s">
        <v>3139</v>
      </c>
      <c r="Y3" t="s">
        <v>3140</v>
      </c>
      <c r="Z3">
        <v>2</v>
      </c>
      <c r="AA3" t="s">
        <v>3141</v>
      </c>
      <c r="AB3">
        <v>4.0999999999999996</v>
      </c>
    </row>
    <row r="4" spans="1:28">
      <c r="A4" t="s">
        <v>3135</v>
      </c>
      <c r="B4">
        <v>131800</v>
      </c>
      <c r="C4">
        <v>131800</v>
      </c>
      <c r="D4" t="s">
        <v>70</v>
      </c>
      <c r="E4" t="s">
        <v>3142</v>
      </c>
      <c r="F4">
        <v>66.790000000000006</v>
      </c>
      <c r="H4">
        <v>58.08</v>
      </c>
      <c r="K4" t="s">
        <v>3137</v>
      </c>
      <c r="L4">
        <v>6.7</v>
      </c>
      <c r="P4" t="s">
        <v>58</v>
      </c>
      <c r="R4">
        <v>40548</v>
      </c>
      <c r="S4">
        <v>41</v>
      </c>
      <c r="U4">
        <v>52.76</v>
      </c>
      <c r="V4" t="s">
        <v>3143</v>
      </c>
      <c r="X4" t="s">
        <v>3144</v>
      </c>
      <c r="Y4" t="s">
        <v>3145</v>
      </c>
      <c r="Z4">
        <v>4.5</v>
      </c>
      <c r="AA4" t="s">
        <v>3146</v>
      </c>
      <c r="AB4">
        <v>10</v>
      </c>
    </row>
    <row r="5" spans="1:28">
      <c r="A5" t="s">
        <v>3135</v>
      </c>
      <c r="B5">
        <v>113145</v>
      </c>
      <c r="C5">
        <v>113145</v>
      </c>
      <c r="D5" t="s">
        <v>151</v>
      </c>
      <c r="E5" t="s">
        <v>3147</v>
      </c>
      <c r="F5">
        <v>32.65</v>
      </c>
      <c r="H5">
        <v>28.39</v>
      </c>
      <c r="K5" t="s">
        <v>3148</v>
      </c>
      <c r="L5">
        <v>0.21</v>
      </c>
      <c r="P5" t="s">
        <v>58</v>
      </c>
      <c r="R5">
        <v>40548</v>
      </c>
      <c r="S5">
        <v>40</v>
      </c>
      <c r="T5" t="s">
        <v>3149</v>
      </c>
      <c r="U5">
        <v>19.37</v>
      </c>
      <c r="V5" t="s">
        <v>3150</v>
      </c>
      <c r="X5" t="s">
        <v>3151</v>
      </c>
      <c r="Y5" t="s">
        <v>3152</v>
      </c>
      <c r="Z5">
        <v>4.5999999999999996</v>
      </c>
      <c r="AA5" t="s">
        <v>3153</v>
      </c>
      <c r="AB5">
        <v>1</v>
      </c>
    </row>
    <row r="6" spans="1:28">
      <c r="A6" t="s">
        <v>3135</v>
      </c>
      <c r="B6">
        <v>123446</v>
      </c>
      <c r="C6" t="s">
        <v>3154</v>
      </c>
      <c r="D6" t="s">
        <v>1126</v>
      </c>
      <c r="E6" t="s">
        <v>3155</v>
      </c>
      <c r="F6">
        <v>3.16</v>
      </c>
      <c r="H6">
        <v>2.75</v>
      </c>
      <c r="K6" t="s">
        <v>3137</v>
      </c>
      <c r="L6">
        <v>0.14499999999999999</v>
      </c>
      <c r="P6" t="s">
        <v>58</v>
      </c>
      <c r="R6">
        <v>42489</v>
      </c>
      <c r="S6">
        <v>36</v>
      </c>
      <c r="U6">
        <v>2.48</v>
      </c>
      <c r="V6" t="s">
        <v>3156</v>
      </c>
      <c r="X6" t="s">
        <v>3157</v>
      </c>
      <c r="Y6" t="s">
        <v>3158</v>
      </c>
      <c r="Z6">
        <v>0.96</v>
      </c>
      <c r="AA6" t="s">
        <v>3159</v>
      </c>
      <c r="AB6">
        <v>1</v>
      </c>
    </row>
    <row r="7" spans="1:28">
      <c r="A7" t="s">
        <v>3135</v>
      </c>
      <c r="B7">
        <v>131796</v>
      </c>
      <c r="C7">
        <v>131796</v>
      </c>
      <c r="D7" t="s">
        <v>428</v>
      </c>
      <c r="E7" t="s">
        <v>3160</v>
      </c>
      <c r="F7">
        <v>23</v>
      </c>
      <c r="H7">
        <v>20</v>
      </c>
      <c r="K7" t="s">
        <v>3137</v>
      </c>
      <c r="L7">
        <v>1.33</v>
      </c>
      <c r="P7" t="s">
        <v>58</v>
      </c>
      <c r="R7">
        <v>42437</v>
      </c>
      <c r="S7">
        <v>36</v>
      </c>
      <c r="U7">
        <v>17.670000000000002</v>
      </c>
      <c r="V7" t="s">
        <v>3143</v>
      </c>
      <c r="X7" t="s">
        <v>3161</v>
      </c>
      <c r="Y7" t="s">
        <v>3162</v>
      </c>
      <c r="Z7">
        <v>4.5</v>
      </c>
      <c r="AA7" t="s">
        <v>3163</v>
      </c>
      <c r="AB7">
        <v>10</v>
      </c>
    </row>
    <row r="8" spans="1:28">
      <c r="A8" t="s">
        <v>3135</v>
      </c>
      <c r="B8">
        <v>138725</v>
      </c>
      <c r="C8">
        <v>138725</v>
      </c>
      <c r="D8" t="s">
        <v>349</v>
      </c>
      <c r="E8" t="s">
        <v>3164</v>
      </c>
      <c r="F8">
        <v>9.11</v>
      </c>
      <c r="H8">
        <v>7.92</v>
      </c>
      <c r="K8" t="s">
        <v>3137</v>
      </c>
      <c r="L8">
        <v>0.625</v>
      </c>
      <c r="P8" t="s">
        <v>58</v>
      </c>
      <c r="R8">
        <v>42492</v>
      </c>
      <c r="S8">
        <v>34</v>
      </c>
      <c r="T8" t="s">
        <v>3165</v>
      </c>
      <c r="U8">
        <v>7.1</v>
      </c>
      <c r="V8" t="s">
        <v>3156</v>
      </c>
      <c r="X8" t="s">
        <v>3166</v>
      </c>
      <c r="Y8" t="s">
        <v>3167</v>
      </c>
      <c r="Z8">
        <v>2</v>
      </c>
      <c r="AA8" t="s">
        <v>3168</v>
      </c>
      <c r="AB8">
        <v>4.0999999999999996</v>
      </c>
    </row>
    <row r="9" spans="1:28">
      <c r="A9" t="s">
        <v>3135</v>
      </c>
      <c r="B9">
        <v>123449</v>
      </c>
      <c r="C9">
        <v>123449</v>
      </c>
      <c r="D9" t="s">
        <v>3169</v>
      </c>
      <c r="E9" t="s">
        <v>3170</v>
      </c>
      <c r="F9">
        <v>4.66</v>
      </c>
      <c r="H9">
        <v>4.05</v>
      </c>
      <c r="K9" t="s">
        <v>3137</v>
      </c>
      <c r="L9">
        <v>0.38</v>
      </c>
      <c r="P9" t="s">
        <v>58</v>
      </c>
      <c r="R9">
        <v>42489</v>
      </c>
      <c r="S9">
        <v>31</v>
      </c>
      <c r="U9">
        <v>3.85</v>
      </c>
      <c r="V9" t="s">
        <v>3156</v>
      </c>
      <c r="X9" t="s">
        <v>3171</v>
      </c>
      <c r="Y9" t="s">
        <v>3172</v>
      </c>
      <c r="Z9">
        <v>1.02</v>
      </c>
      <c r="AA9" t="s">
        <v>3173</v>
      </c>
      <c r="AB9">
        <v>1</v>
      </c>
    </row>
    <row r="10" spans="1:28">
      <c r="A10" t="s">
        <v>3135</v>
      </c>
      <c r="B10">
        <v>168836</v>
      </c>
      <c r="C10">
        <v>168836</v>
      </c>
      <c r="D10" t="s">
        <v>70</v>
      </c>
      <c r="E10" t="s">
        <v>3174</v>
      </c>
      <c r="F10">
        <v>20.13</v>
      </c>
      <c r="H10">
        <v>17.5</v>
      </c>
      <c r="K10" t="s">
        <v>3137</v>
      </c>
      <c r="L10">
        <v>2.2999999999999998</v>
      </c>
      <c r="P10" t="s">
        <v>58</v>
      </c>
      <c r="R10">
        <v>42790</v>
      </c>
      <c r="S10">
        <v>31</v>
      </c>
      <c r="T10" t="s">
        <v>3175</v>
      </c>
      <c r="U10">
        <v>15.54</v>
      </c>
      <c r="V10" t="s">
        <v>3156</v>
      </c>
      <c r="X10" t="s">
        <v>3176</v>
      </c>
      <c r="Y10" t="s">
        <v>3177</v>
      </c>
      <c r="Z10">
        <v>2.1</v>
      </c>
      <c r="AA10" t="s">
        <v>3178</v>
      </c>
      <c r="AB10">
        <v>4.0999999999999996</v>
      </c>
    </row>
    <row r="11" spans="1:28">
      <c r="A11" t="s">
        <v>3135</v>
      </c>
      <c r="B11">
        <v>113367</v>
      </c>
      <c r="C11" t="s">
        <v>3179</v>
      </c>
      <c r="D11" t="s">
        <v>3180</v>
      </c>
      <c r="E11" t="s">
        <v>3181</v>
      </c>
      <c r="F11">
        <v>0.91</v>
      </c>
      <c r="H11">
        <v>0.79</v>
      </c>
      <c r="K11" t="s">
        <v>3137</v>
      </c>
      <c r="L11">
        <v>7.0000000000000001E-3</v>
      </c>
      <c r="P11" t="s">
        <v>58</v>
      </c>
      <c r="R11">
        <v>40548</v>
      </c>
      <c r="S11">
        <v>29</v>
      </c>
      <c r="U11">
        <v>0.65</v>
      </c>
      <c r="V11" t="s">
        <v>3182</v>
      </c>
      <c r="X11" t="s">
        <v>3183</v>
      </c>
      <c r="Y11" t="s">
        <v>205</v>
      </c>
      <c r="Z11">
        <v>1</v>
      </c>
      <c r="AA11" t="s">
        <v>727</v>
      </c>
      <c r="AB11">
        <v>1</v>
      </c>
    </row>
    <row r="12" spans="1:28">
      <c r="A12" t="s">
        <v>3135</v>
      </c>
      <c r="B12">
        <v>120773</v>
      </c>
      <c r="C12">
        <v>120773</v>
      </c>
      <c r="D12" t="s">
        <v>3184</v>
      </c>
      <c r="E12" t="s">
        <v>3185</v>
      </c>
      <c r="F12">
        <v>6.61</v>
      </c>
      <c r="H12">
        <v>5.75</v>
      </c>
      <c r="K12" t="s">
        <v>3137</v>
      </c>
      <c r="L12">
        <v>0.96</v>
      </c>
      <c r="P12" t="s">
        <v>58</v>
      </c>
      <c r="R12">
        <v>42489</v>
      </c>
      <c r="S12">
        <v>29</v>
      </c>
      <c r="T12" t="s">
        <v>3186</v>
      </c>
      <c r="U12">
        <v>5.63</v>
      </c>
      <c r="V12" t="s">
        <v>3156</v>
      </c>
      <c r="X12" t="s">
        <v>3187</v>
      </c>
      <c r="Y12" t="s">
        <v>3188</v>
      </c>
      <c r="Z12">
        <v>2</v>
      </c>
      <c r="AA12" t="s">
        <v>3189</v>
      </c>
      <c r="AB12">
        <v>1</v>
      </c>
    </row>
    <row r="13" spans="1:28">
      <c r="A13" t="s">
        <v>3135</v>
      </c>
      <c r="B13">
        <v>138328</v>
      </c>
      <c r="C13">
        <v>138326</v>
      </c>
      <c r="D13" t="s">
        <v>3190</v>
      </c>
      <c r="E13" t="s">
        <v>3191</v>
      </c>
      <c r="F13">
        <v>10.24</v>
      </c>
      <c r="H13">
        <v>8.9</v>
      </c>
      <c r="K13" t="s">
        <v>3137</v>
      </c>
      <c r="L13">
        <v>0.82</v>
      </c>
      <c r="P13" t="s">
        <v>58</v>
      </c>
      <c r="R13">
        <v>42492</v>
      </c>
      <c r="S13">
        <v>29</v>
      </c>
      <c r="U13">
        <v>8.08</v>
      </c>
      <c r="V13" t="s">
        <v>3156</v>
      </c>
      <c r="X13" t="s">
        <v>3192</v>
      </c>
      <c r="Y13" t="s">
        <v>3193</v>
      </c>
      <c r="Z13">
        <v>2.1</v>
      </c>
      <c r="AA13" t="s">
        <v>3194</v>
      </c>
      <c r="AB13">
        <v>4.0999999999999996</v>
      </c>
    </row>
    <row r="14" spans="1:28">
      <c r="A14" t="s">
        <v>3135</v>
      </c>
      <c r="B14">
        <v>111416</v>
      </c>
      <c r="C14">
        <v>111416</v>
      </c>
      <c r="D14" t="s">
        <v>1132</v>
      </c>
      <c r="E14" t="s">
        <v>3195</v>
      </c>
      <c r="F14">
        <v>22.8</v>
      </c>
      <c r="H14">
        <v>19.829999999999998</v>
      </c>
      <c r="K14" t="s">
        <v>3148</v>
      </c>
      <c r="L14">
        <v>0.46</v>
      </c>
      <c r="P14" t="s">
        <v>58</v>
      </c>
      <c r="R14">
        <v>40548</v>
      </c>
      <c r="S14">
        <v>28</v>
      </c>
      <c r="T14" t="s">
        <v>3196</v>
      </c>
      <c r="U14">
        <v>16.239999999999998</v>
      </c>
      <c r="V14" t="s">
        <v>3150</v>
      </c>
      <c r="X14" t="s">
        <v>3197</v>
      </c>
      <c r="Y14" t="s">
        <v>3198</v>
      </c>
      <c r="Z14">
        <v>4.9000000000000004</v>
      </c>
      <c r="AA14" t="s">
        <v>3199</v>
      </c>
      <c r="AB14">
        <v>1</v>
      </c>
    </row>
    <row r="15" spans="1:28">
      <c r="A15" t="s">
        <v>3135</v>
      </c>
      <c r="B15">
        <v>140864</v>
      </c>
      <c r="C15" t="s">
        <v>3179</v>
      </c>
      <c r="D15" t="s">
        <v>3200</v>
      </c>
      <c r="E15" t="s">
        <v>3201</v>
      </c>
      <c r="F15">
        <v>1.1200000000000001</v>
      </c>
      <c r="H15">
        <v>0.97</v>
      </c>
      <c r="K15" t="s">
        <v>3137</v>
      </c>
      <c r="L15">
        <v>1.2E-2</v>
      </c>
      <c r="P15" t="s">
        <v>58</v>
      </c>
      <c r="R15">
        <v>40548</v>
      </c>
      <c r="S15">
        <v>27</v>
      </c>
      <c r="T15" t="s">
        <v>1000</v>
      </c>
      <c r="U15">
        <v>0.81</v>
      </c>
      <c r="V15" t="s">
        <v>3202</v>
      </c>
      <c r="X15" t="s">
        <v>3203</v>
      </c>
      <c r="Y15" t="s">
        <v>3204</v>
      </c>
      <c r="Z15">
        <v>1</v>
      </c>
      <c r="AA15" t="s">
        <v>3205</v>
      </c>
      <c r="AB15">
        <v>1</v>
      </c>
    </row>
    <row r="16" spans="1:28">
      <c r="A16" t="s">
        <v>3135</v>
      </c>
      <c r="B16">
        <v>930602</v>
      </c>
      <c r="C16">
        <v>930602</v>
      </c>
      <c r="D16" t="s">
        <v>862</v>
      </c>
      <c r="E16" t="s">
        <v>3206</v>
      </c>
      <c r="F16">
        <v>4.21</v>
      </c>
      <c r="H16">
        <v>3.66</v>
      </c>
      <c r="K16" t="s">
        <v>3207</v>
      </c>
      <c r="L16">
        <v>0.255</v>
      </c>
      <c r="P16" t="s">
        <v>58</v>
      </c>
      <c r="R16">
        <v>40548</v>
      </c>
      <c r="S16">
        <v>25</v>
      </c>
      <c r="U16">
        <v>2.99</v>
      </c>
      <c r="V16" t="s">
        <v>3208</v>
      </c>
      <c r="X16" t="s">
        <v>3209</v>
      </c>
      <c r="Y16" t="s">
        <v>3210</v>
      </c>
      <c r="Z16">
        <v>3.6</v>
      </c>
      <c r="AA16" t="s">
        <v>3211</v>
      </c>
      <c r="AB16">
        <v>1</v>
      </c>
    </row>
    <row r="17" spans="1:28">
      <c r="A17" t="s">
        <v>3135</v>
      </c>
      <c r="B17">
        <v>158405</v>
      </c>
      <c r="C17">
        <v>158405</v>
      </c>
      <c r="D17" t="s">
        <v>70</v>
      </c>
      <c r="E17" t="s">
        <v>3212</v>
      </c>
      <c r="F17">
        <v>19.84</v>
      </c>
      <c r="H17">
        <v>17.25</v>
      </c>
      <c r="K17" t="s">
        <v>3137</v>
      </c>
      <c r="L17">
        <v>2.37</v>
      </c>
      <c r="P17" t="s">
        <v>58</v>
      </c>
      <c r="R17">
        <v>42489</v>
      </c>
      <c r="S17">
        <v>24</v>
      </c>
      <c r="U17">
        <v>16.440000000000001</v>
      </c>
      <c r="V17" t="s">
        <v>3156</v>
      </c>
      <c r="X17" t="s">
        <v>3213</v>
      </c>
      <c r="Y17" t="s">
        <v>3214</v>
      </c>
      <c r="Z17">
        <v>2.1</v>
      </c>
      <c r="AA17" t="s">
        <v>3215</v>
      </c>
      <c r="AB17">
        <v>4.0999999999999996</v>
      </c>
    </row>
    <row r="18" spans="1:28">
      <c r="A18" t="s">
        <v>3135</v>
      </c>
      <c r="B18">
        <v>158402</v>
      </c>
      <c r="C18">
        <v>158402</v>
      </c>
      <c r="D18" t="s">
        <v>75</v>
      </c>
      <c r="E18" t="s">
        <v>3216</v>
      </c>
      <c r="F18">
        <v>10.41</v>
      </c>
      <c r="H18">
        <v>9.0500000000000007</v>
      </c>
      <c r="K18" t="s">
        <v>3137</v>
      </c>
      <c r="L18">
        <v>0.67</v>
      </c>
      <c r="P18" t="s">
        <v>58</v>
      </c>
      <c r="R18">
        <v>42492</v>
      </c>
      <c r="S18">
        <v>23</v>
      </c>
      <c r="U18">
        <v>8.06</v>
      </c>
      <c r="V18" t="s">
        <v>3156</v>
      </c>
      <c r="X18" t="s">
        <v>3217</v>
      </c>
      <c r="Y18" t="s">
        <v>3218</v>
      </c>
      <c r="Z18">
        <v>2.1</v>
      </c>
      <c r="AA18" t="s">
        <v>3219</v>
      </c>
      <c r="AB18">
        <v>4.0999999999999996</v>
      </c>
    </row>
    <row r="19" spans="1:28">
      <c r="A19" t="s">
        <v>3135</v>
      </c>
      <c r="B19">
        <v>158443</v>
      </c>
      <c r="C19">
        <v>158009</v>
      </c>
      <c r="D19" t="s">
        <v>217</v>
      </c>
      <c r="E19" t="s">
        <v>3220</v>
      </c>
      <c r="F19">
        <v>10.43</v>
      </c>
      <c r="H19">
        <v>9.07</v>
      </c>
      <c r="K19" t="s">
        <v>3221</v>
      </c>
      <c r="L19">
        <v>0.04</v>
      </c>
      <c r="P19" t="s">
        <v>58</v>
      </c>
      <c r="R19">
        <v>40548</v>
      </c>
      <c r="S19">
        <v>23</v>
      </c>
      <c r="U19">
        <v>7.6</v>
      </c>
      <c r="V19" t="s">
        <v>3182</v>
      </c>
      <c r="X19" t="s">
        <v>3222</v>
      </c>
      <c r="Y19" t="s">
        <v>3223</v>
      </c>
      <c r="Z19">
        <v>2.1640000000000001</v>
      </c>
      <c r="AA19" t="s">
        <v>3224</v>
      </c>
      <c r="AB19">
        <v>1</v>
      </c>
    </row>
    <row r="20" spans="1:28">
      <c r="A20" t="s">
        <v>3135</v>
      </c>
      <c r="B20">
        <v>909861</v>
      </c>
      <c r="C20">
        <v>909861</v>
      </c>
      <c r="D20" t="s">
        <v>96</v>
      </c>
      <c r="E20" t="s">
        <v>3225</v>
      </c>
      <c r="F20">
        <v>4.8899999999999997</v>
      </c>
      <c r="H20">
        <v>4.25</v>
      </c>
      <c r="K20" t="s">
        <v>3137</v>
      </c>
      <c r="L20">
        <v>0.12</v>
      </c>
      <c r="P20" t="s">
        <v>58</v>
      </c>
      <c r="R20">
        <v>42419</v>
      </c>
      <c r="S20">
        <v>22</v>
      </c>
      <c r="U20">
        <v>3.05</v>
      </c>
      <c r="V20" t="s">
        <v>3150</v>
      </c>
      <c r="X20" t="s">
        <v>3226</v>
      </c>
      <c r="Y20" t="s">
        <v>3227</v>
      </c>
      <c r="Z20">
        <v>3</v>
      </c>
      <c r="AA20" t="s">
        <v>3228</v>
      </c>
      <c r="AB20">
        <v>1</v>
      </c>
    </row>
    <row r="21" spans="1:28">
      <c r="A21" t="s">
        <v>3135</v>
      </c>
      <c r="B21">
        <v>939611</v>
      </c>
      <c r="C21">
        <v>120860</v>
      </c>
      <c r="D21" t="s">
        <v>96</v>
      </c>
      <c r="E21" t="s">
        <v>3229</v>
      </c>
      <c r="F21">
        <v>8.6</v>
      </c>
      <c r="H21">
        <v>7.48</v>
      </c>
      <c r="K21" t="s">
        <v>3137</v>
      </c>
      <c r="L21">
        <v>0.56000000000000005</v>
      </c>
      <c r="P21" t="s">
        <v>58</v>
      </c>
      <c r="R21">
        <v>42492</v>
      </c>
      <c r="S21">
        <v>21</v>
      </c>
      <c r="T21" t="s">
        <v>3149</v>
      </c>
      <c r="U21">
        <v>6.66</v>
      </c>
      <c r="V21" t="s">
        <v>3156</v>
      </c>
      <c r="X21" t="s">
        <v>3230</v>
      </c>
      <c r="Y21" t="s">
        <v>3231</v>
      </c>
      <c r="Z21">
        <v>2.5</v>
      </c>
      <c r="AA21" t="s">
        <v>3232</v>
      </c>
      <c r="AB21">
        <v>1</v>
      </c>
    </row>
    <row r="22" spans="1:28">
      <c r="A22" t="s">
        <v>3135</v>
      </c>
      <c r="B22">
        <v>169416</v>
      </c>
      <c r="C22">
        <v>169416</v>
      </c>
      <c r="D22" t="s">
        <v>96</v>
      </c>
      <c r="E22" t="s">
        <v>3233</v>
      </c>
      <c r="F22">
        <v>180.15</v>
      </c>
      <c r="H22">
        <v>156.65</v>
      </c>
      <c r="K22" t="s">
        <v>3234</v>
      </c>
      <c r="L22">
        <v>39.5</v>
      </c>
      <c r="N22">
        <v>2800</v>
      </c>
      <c r="O22">
        <v>2431</v>
      </c>
      <c r="P22" t="s">
        <v>58</v>
      </c>
      <c r="R22">
        <v>42522</v>
      </c>
      <c r="S22">
        <v>21</v>
      </c>
      <c r="U22">
        <v>100.39</v>
      </c>
      <c r="V22" t="s">
        <v>3235</v>
      </c>
      <c r="X22" t="s">
        <v>3236</v>
      </c>
      <c r="Y22" t="s">
        <v>3237</v>
      </c>
      <c r="Z22">
        <v>29</v>
      </c>
      <c r="AA22" t="s">
        <v>3238</v>
      </c>
      <c r="AB22">
        <v>40</v>
      </c>
    </row>
    <row r="23" spans="1:28">
      <c r="A23" t="s">
        <v>3135</v>
      </c>
      <c r="B23">
        <v>118118</v>
      </c>
      <c r="C23">
        <v>118118</v>
      </c>
      <c r="D23" t="s">
        <v>55</v>
      </c>
      <c r="E23" t="s">
        <v>3239</v>
      </c>
      <c r="F23">
        <v>41.17</v>
      </c>
      <c r="H23">
        <v>35.799999999999997</v>
      </c>
      <c r="K23" t="s">
        <v>3137</v>
      </c>
      <c r="L23">
        <v>2.59</v>
      </c>
      <c r="P23" t="s">
        <v>58</v>
      </c>
      <c r="R23">
        <v>40548</v>
      </c>
      <c r="S23">
        <v>19</v>
      </c>
      <c r="U23">
        <v>31.83</v>
      </c>
      <c r="V23" t="s">
        <v>3143</v>
      </c>
      <c r="X23" t="s">
        <v>3240</v>
      </c>
      <c r="Y23" t="s">
        <v>3241</v>
      </c>
      <c r="Z23">
        <v>4</v>
      </c>
      <c r="AA23" t="s">
        <v>3242</v>
      </c>
      <c r="AB23">
        <v>1</v>
      </c>
    </row>
    <row r="24" spans="1:28">
      <c r="A24" t="s">
        <v>3135</v>
      </c>
      <c r="B24">
        <v>138730</v>
      </c>
      <c r="C24">
        <v>138725</v>
      </c>
      <c r="D24" t="s">
        <v>526</v>
      </c>
      <c r="E24" t="s">
        <v>3243</v>
      </c>
      <c r="F24">
        <v>9.59</v>
      </c>
      <c r="H24">
        <v>8.34</v>
      </c>
      <c r="K24" t="s">
        <v>3137</v>
      </c>
      <c r="L24">
        <v>0.63</v>
      </c>
      <c r="P24" t="s">
        <v>58</v>
      </c>
      <c r="R24">
        <v>42492</v>
      </c>
      <c r="S24">
        <v>19</v>
      </c>
      <c r="T24" t="s">
        <v>3244</v>
      </c>
      <c r="U24">
        <v>7.45</v>
      </c>
      <c r="V24" t="s">
        <v>3156</v>
      </c>
      <c r="X24" t="s">
        <v>3245</v>
      </c>
      <c r="Y24" t="s">
        <v>3246</v>
      </c>
      <c r="Z24">
        <v>2</v>
      </c>
      <c r="AA24" t="s">
        <v>3168</v>
      </c>
      <c r="AB24">
        <v>4.0999999999999996</v>
      </c>
    </row>
    <row r="25" spans="1:28">
      <c r="A25" t="s">
        <v>3135</v>
      </c>
      <c r="B25">
        <v>140715</v>
      </c>
      <c r="D25" t="s">
        <v>3247</v>
      </c>
      <c r="E25" t="s">
        <v>3201</v>
      </c>
      <c r="F25">
        <v>1.35</v>
      </c>
      <c r="H25">
        <v>1.17</v>
      </c>
      <c r="K25" t="s">
        <v>3137</v>
      </c>
      <c r="L25">
        <v>1.7999999999999999E-2</v>
      </c>
      <c r="P25" t="s">
        <v>58</v>
      </c>
      <c r="R25">
        <v>40548</v>
      </c>
      <c r="S25">
        <v>19</v>
      </c>
      <c r="T25" t="s">
        <v>3244</v>
      </c>
      <c r="U25">
        <v>0.98</v>
      </c>
      <c r="V25" t="s">
        <v>3208</v>
      </c>
      <c r="X25" t="s">
        <v>3248</v>
      </c>
      <c r="Y25" t="s">
        <v>3204</v>
      </c>
      <c r="Z25">
        <v>1</v>
      </c>
      <c r="AA25" t="s">
        <v>672</v>
      </c>
      <c r="AB25">
        <v>1</v>
      </c>
    </row>
    <row r="26" spans="1:28">
      <c r="A26" t="s">
        <v>3135</v>
      </c>
      <c r="B26">
        <v>915678</v>
      </c>
      <c r="C26">
        <v>915678</v>
      </c>
      <c r="D26" t="s">
        <v>55</v>
      </c>
      <c r="E26" t="s">
        <v>3249</v>
      </c>
      <c r="F26">
        <v>7.07</v>
      </c>
      <c r="H26">
        <v>6.15</v>
      </c>
      <c r="K26" t="s">
        <v>3250</v>
      </c>
      <c r="L26">
        <v>0.86</v>
      </c>
      <c r="P26" t="s">
        <v>58</v>
      </c>
      <c r="R26">
        <v>40548</v>
      </c>
      <c r="S26">
        <v>19</v>
      </c>
      <c r="U26">
        <v>5.04</v>
      </c>
      <c r="V26" t="s">
        <v>3208</v>
      </c>
      <c r="X26" t="s">
        <v>3251</v>
      </c>
      <c r="Y26" t="s">
        <v>3252</v>
      </c>
      <c r="Z26">
        <v>4.25</v>
      </c>
      <c r="AA26" t="s">
        <v>3253</v>
      </c>
      <c r="AB26">
        <v>1</v>
      </c>
    </row>
    <row r="27" spans="1:28">
      <c r="A27" t="s">
        <v>3135</v>
      </c>
      <c r="B27">
        <v>120771</v>
      </c>
      <c r="C27">
        <v>120771</v>
      </c>
      <c r="D27" t="s">
        <v>391</v>
      </c>
      <c r="E27" t="s">
        <v>3254</v>
      </c>
      <c r="F27">
        <v>5.2</v>
      </c>
      <c r="H27">
        <v>4.5199999999999996</v>
      </c>
      <c r="K27" t="s">
        <v>3137</v>
      </c>
      <c r="L27">
        <v>0.25</v>
      </c>
      <c r="P27" t="s">
        <v>58</v>
      </c>
      <c r="R27">
        <v>42489</v>
      </c>
      <c r="S27">
        <v>18</v>
      </c>
      <c r="T27" t="s">
        <v>3149</v>
      </c>
      <c r="U27">
        <v>3.93</v>
      </c>
      <c r="V27" t="s">
        <v>3156</v>
      </c>
      <c r="X27" t="s">
        <v>3255</v>
      </c>
      <c r="Y27" t="s">
        <v>3256</v>
      </c>
      <c r="Z27">
        <v>1.2</v>
      </c>
      <c r="AA27" t="s">
        <v>3257</v>
      </c>
      <c r="AB27">
        <v>1</v>
      </c>
    </row>
    <row r="28" spans="1:28">
      <c r="A28" t="s">
        <v>3135</v>
      </c>
      <c r="B28">
        <v>138668</v>
      </c>
      <c r="C28" t="s">
        <v>3179</v>
      </c>
      <c r="D28" t="s">
        <v>80</v>
      </c>
      <c r="E28" t="s">
        <v>3258</v>
      </c>
      <c r="F28">
        <v>1.1200000000000001</v>
      </c>
      <c r="H28">
        <v>0.97</v>
      </c>
      <c r="K28" t="s">
        <v>3137</v>
      </c>
      <c r="L28">
        <v>0.01</v>
      </c>
      <c r="P28" t="s">
        <v>58</v>
      </c>
      <c r="R28">
        <v>40548</v>
      </c>
      <c r="S28">
        <v>18</v>
      </c>
      <c r="U28">
        <v>0.81</v>
      </c>
      <c r="V28" t="s">
        <v>3259</v>
      </c>
      <c r="X28" t="s">
        <v>3260</v>
      </c>
      <c r="Y28" t="s">
        <v>341</v>
      </c>
      <c r="Z28">
        <v>1</v>
      </c>
      <c r="AA28" t="s">
        <v>284</v>
      </c>
      <c r="AB28">
        <v>1</v>
      </c>
    </row>
    <row r="29" spans="1:28">
      <c r="A29" t="s">
        <v>3135</v>
      </c>
      <c r="B29">
        <v>147358</v>
      </c>
      <c r="C29">
        <v>147358</v>
      </c>
      <c r="D29" t="s">
        <v>1132</v>
      </c>
      <c r="E29" t="s">
        <v>3261</v>
      </c>
      <c r="F29">
        <v>66.209999999999994</v>
      </c>
      <c r="H29">
        <v>57.57</v>
      </c>
      <c r="K29" t="s">
        <v>3137</v>
      </c>
      <c r="L29">
        <v>7.7</v>
      </c>
      <c r="P29" t="s">
        <v>58</v>
      </c>
      <c r="R29">
        <v>41753</v>
      </c>
      <c r="S29">
        <v>18</v>
      </c>
      <c r="U29">
        <v>53.41</v>
      </c>
      <c r="V29" t="s">
        <v>3262</v>
      </c>
      <c r="X29" t="s">
        <v>3263</v>
      </c>
      <c r="Y29" t="s">
        <v>3264</v>
      </c>
      <c r="Z29">
        <v>4.5</v>
      </c>
      <c r="AA29" t="s">
        <v>3265</v>
      </c>
      <c r="AB29">
        <v>10</v>
      </c>
    </row>
    <row r="30" spans="1:28">
      <c r="A30" t="s">
        <v>3135</v>
      </c>
      <c r="B30">
        <v>138266</v>
      </c>
      <c r="C30">
        <v>138266</v>
      </c>
      <c r="D30" t="s">
        <v>862</v>
      </c>
      <c r="E30" t="s">
        <v>3266</v>
      </c>
      <c r="F30">
        <v>17.87</v>
      </c>
      <c r="H30">
        <v>15.54</v>
      </c>
      <c r="K30" t="s">
        <v>3137</v>
      </c>
      <c r="L30">
        <v>0.9</v>
      </c>
      <c r="P30" t="s">
        <v>58</v>
      </c>
      <c r="R30">
        <v>42492</v>
      </c>
      <c r="S30">
        <v>17</v>
      </c>
      <c r="U30">
        <v>13.6</v>
      </c>
      <c r="V30" t="s">
        <v>3156</v>
      </c>
      <c r="X30" t="s">
        <v>3267</v>
      </c>
      <c r="Y30" t="s">
        <v>3268</v>
      </c>
      <c r="Z30">
        <v>2.5</v>
      </c>
      <c r="AA30" t="s">
        <v>3269</v>
      </c>
      <c r="AB30">
        <v>1</v>
      </c>
    </row>
    <row r="31" spans="1:28">
      <c r="A31" t="s">
        <v>3135</v>
      </c>
      <c r="B31">
        <v>953174</v>
      </c>
      <c r="C31">
        <v>953174</v>
      </c>
      <c r="D31" t="s">
        <v>70</v>
      </c>
      <c r="E31" t="s">
        <v>3270</v>
      </c>
      <c r="F31">
        <v>9.07</v>
      </c>
      <c r="H31">
        <v>7.89</v>
      </c>
      <c r="K31" t="s">
        <v>3250</v>
      </c>
      <c r="L31">
        <v>2.9</v>
      </c>
      <c r="P31" t="s">
        <v>58</v>
      </c>
      <c r="R31">
        <v>40548</v>
      </c>
      <c r="S31">
        <v>17</v>
      </c>
      <c r="U31">
        <v>6.46</v>
      </c>
      <c r="V31" t="s">
        <v>3143</v>
      </c>
      <c r="X31" t="s">
        <v>3271</v>
      </c>
      <c r="Y31" t="s">
        <v>3272</v>
      </c>
      <c r="Z31">
        <v>3.1</v>
      </c>
      <c r="AA31" t="s">
        <v>3273</v>
      </c>
      <c r="AB31">
        <v>2.2000000000000002</v>
      </c>
    </row>
    <row r="32" spans="1:28">
      <c r="A32" t="s">
        <v>3135</v>
      </c>
      <c r="B32">
        <v>1020585</v>
      </c>
      <c r="C32">
        <v>1020585</v>
      </c>
      <c r="D32" t="s">
        <v>67</v>
      </c>
      <c r="E32" t="s">
        <v>3274</v>
      </c>
      <c r="F32">
        <v>6.19</v>
      </c>
      <c r="H32">
        <v>5.38</v>
      </c>
      <c r="K32" t="s">
        <v>3250</v>
      </c>
      <c r="L32">
        <v>0.68</v>
      </c>
      <c r="P32" t="s">
        <v>58</v>
      </c>
      <c r="R32">
        <v>40548</v>
      </c>
      <c r="S32">
        <v>17</v>
      </c>
      <c r="T32" t="s">
        <v>3275</v>
      </c>
      <c r="U32">
        <v>4.41</v>
      </c>
      <c r="V32" t="s">
        <v>3182</v>
      </c>
      <c r="X32" t="s">
        <v>3276</v>
      </c>
      <c r="Y32" t="s">
        <v>3277</v>
      </c>
      <c r="Z32">
        <v>3.1</v>
      </c>
      <c r="AA32" t="s">
        <v>3278</v>
      </c>
      <c r="AB32">
        <v>1</v>
      </c>
    </row>
    <row r="33" spans="1:28">
      <c r="A33" t="s">
        <v>3135</v>
      </c>
      <c r="B33">
        <v>138148</v>
      </c>
      <c r="C33">
        <v>138148</v>
      </c>
      <c r="D33" t="s">
        <v>110</v>
      </c>
      <c r="E33" t="s">
        <v>3279</v>
      </c>
      <c r="F33">
        <v>24.48</v>
      </c>
      <c r="H33">
        <v>21.29</v>
      </c>
      <c r="K33" t="s">
        <v>3137</v>
      </c>
      <c r="L33">
        <v>3.56</v>
      </c>
      <c r="P33" t="s">
        <v>58</v>
      </c>
      <c r="R33">
        <v>40548</v>
      </c>
      <c r="S33">
        <v>16</v>
      </c>
      <c r="T33" t="s">
        <v>3165</v>
      </c>
      <c r="U33">
        <v>20.9</v>
      </c>
      <c r="V33" t="s">
        <v>3208</v>
      </c>
    </row>
    <row r="34" spans="1:28">
      <c r="A34" t="s">
        <v>3135</v>
      </c>
      <c r="B34">
        <v>117860</v>
      </c>
      <c r="C34" t="s">
        <v>3280</v>
      </c>
      <c r="D34" t="s">
        <v>69</v>
      </c>
      <c r="E34" t="s">
        <v>3281</v>
      </c>
      <c r="F34">
        <v>2.86</v>
      </c>
      <c r="H34">
        <v>2.4900000000000002</v>
      </c>
      <c r="K34" t="s">
        <v>3137</v>
      </c>
      <c r="L34">
        <v>0.113</v>
      </c>
      <c r="P34" t="s">
        <v>58</v>
      </c>
      <c r="R34">
        <v>40548</v>
      </c>
      <c r="S34">
        <v>15</v>
      </c>
      <c r="U34">
        <v>2.15</v>
      </c>
      <c r="V34" t="s">
        <v>3143</v>
      </c>
      <c r="X34" t="s">
        <v>3282</v>
      </c>
      <c r="Y34" t="s">
        <v>3204</v>
      </c>
      <c r="Z34">
        <v>1</v>
      </c>
      <c r="AA34" t="s">
        <v>1210</v>
      </c>
      <c r="AB34">
        <v>1</v>
      </c>
    </row>
    <row r="35" spans="1:28">
      <c r="A35" t="s">
        <v>3135</v>
      </c>
      <c r="B35">
        <v>118007</v>
      </c>
      <c r="C35" t="s">
        <v>3280</v>
      </c>
      <c r="D35" t="s">
        <v>69</v>
      </c>
      <c r="E35" t="s">
        <v>3283</v>
      </c>
      <c r="F35">
        <v>3.07</v>
      </c>
      <c r="H35">
        <v>2.67</v>
      </c>
      <c r="K35" t="s">
        <v>3137</v>
      </c>
      <c r="L35">
        <v>0.16500000000000001</v>
      </c>
      <c r="P35" t="s">
        <v>58</v>
      </c>
      <c r="R35">
        <v>40548</v>
      </c>
      <c r="S35">
        <v>15</v>
      </c>
      <c r="U35">
        <v>2.35</v>
      </c>
      <c r="V35" t="s">
        <v>3143</v>
      </c>
      <c r="X35" t="s">
        <v>3284</v>
      </c>
      <c r="Y35" t="s">
        <v>205</v>
      </c>
      <c r="Z35">
        <v>1</v>
      </c>
      <c r="AA35" t="s">
        <v>734</v>
      </c>
      <c r="AB35">
        <v>1</v>
      </c>
    </row>
    <row r="36" spans="1:28">
      <c r="A36" t="s">
        <v>3135</v>
      </c>
      <c r="B36">
        <v>130179</v>
      </c>
      <c r="C36">
        <v>140921</v>
      </c>
      <c r="D36" t="s">
        <v>1132</v>
      </c>
      <c r="E36" t="s">
        <v>3285</v>
      </c>
      <c r="F36">
        <v>3.13</v>
      </c>
      <c r="H36">
        <v>2.72</v>
      </c>
      <c r="K36" t="s">
        <v>3137</v>
      </c>
      <c r="L36">
        <v>0.14499999999999999</v>
      </c>
      <c r="P36" t="s">
        <v>58</v>
      </c>
      <c r="R36">
        <v>40548</v>
      </c>
      <c r="S36">
        <v>15</v>
      </c>
      <c r="U36">
        <v>2.48</v>
      </c>
      <c r="V36" t="s">
        <v>3262</v>
      </c>
      <c r="X36" t="s">
        <v>3286</v>
      </c>
      <c r="Y36" t="s">
        <v>3287</v>
      </c>
      <c r="Z36">
        <v>0.96</v>
      </c>
      <c r="AA36" t="s">
        <v>3159</v>
      </c>
      <c r="AB36">
        <v>1</v>
      </c>
    </row>
    <row r="37" spans="1:28">
      <c r="A37" t="s">
        <v>3135</v>
      </c>
      <c r="B37">
        <v>147290</v>
      </c>
      <c r="C37">
        <v>147290</v>
      </c>
      <c r="D37" t="s">
        <v>70</v>
      </c>
      <c r="E37" t="s">
        <v>3288</v>
      </c>
      <c r="F37">
        <v>23.93</v>
      </c>
      <c r="H37">
        <v>20.81</v>
      </c>
      <c r="K37" t="s">
        <v>3137</v>
      </c>
      <c r="L37">
        <v>1.25</v>
      </c>
      <c r="P37" t="s">
        <v>58</v>
      </c>
      <c r="R37">
        <v>40548</v>
      </c>
      <c r="S37">
        <v>15</v>
      </c>
      <c r="U37">
        <v>18.260000000000002</v>
      </c>
      <c r="V37" t="s">
        <v>3208</v>
      </c>
      <c r="X37" t="s">
        <v>3289</v>
      </c>
      <c r="Y37" t="s">
        <v>3290</v>
      </c>
      <c r="Z37">
        <v>4.5</v>
      </c>
      <c r="AA37" t="s">
        <v>3291</v>
      </c>
      <c r="AB37">
        <v>10</v>
      </c>
    </row>
    <row r="38" spans="1:28">
      <c r="A38" t="s">
        <v>3135</v>
      </c>
      <c r="B38">
        <v>150046</v>
      </c>
      <c r="C38" t="s">
        <v>3179</v>
      </c>
      <c r="D38" t="s">
        <v>3200</v>
      </c>
      <c r="E38" t="s">
        <v>3201</v>
      </c>
      <c r="F38">
        <v>1.1499999999999999</v>
      </c>
      <c r="H38">
        <v>1</v>
      </c>
      <c r="K38" t="s">
        <v>3137</v>
      </c>
      <c r="L38">
        <v>2.8000000000000001E-2</v>
      </c>
      <c r="P38" t="s">
        <v>58</v>
      </c>
      <c r="R38">
        <v>40548</v>
      </c>
      <c r="S38">
        <v>15</v>
      </c>
      <c r="U38">
        <v>0.85</v>
      </c>
      <c r="V38" t="s">
        <v>3143</v>
      </c>
      <c r="X38" t="s">
        <v>3292</v>
      </c>
      <c r="Y38" t="s">
        <v>205</v>
      </c>
      <c r="Z38">
        <v>1</v>
      </c>
      <c r="AA38" t="s">
        <v>462</v>
      </c>
      <c r="AB38">
        <v>1</v>
      </c>
    </row>
    <row r="39" spans="1:28">
      <c r="A39" t="s">
        <v>3135</v>
      </c>
      <c r="B39">
        <v>138327</v>
      </c>
      <c r="C39">
        <v>138327</v>
      </c>
      <c r="D39" t="s">
        <v>75</v>
      </c>
      <c r="E39" t="s">
        <v>3293</v>
      </c>
      <c r="F39">
        <v>20.54</v>
      </c>
      <c r="H39">
        <v>17.86</v>
      </c>
      <c r="K39" t="s">
        <v>3137</v>
      </c>
      <c r="L39">
        <v>2.2999999999999998</v>
      </c>
      <c r="P39" t="s">
        <v>58</v>
      </c>
      <c r="R39">
        <v>40548</v>
      </c>
      <c r="S39">
        <v>14</v>
      </c>
      <c r="T39" t="s">
        <v>3175</v>
      </c>
      <c r="U39">
        <v>15.54</v>
      </c>
      <c r="V39" t="s">
        <v>3208</v>
      </c>
      <c r="X39" t="s">
        <v>3176</v>
      </c>
      <c r="Y39" t="s">
        <v>3177</v>
      </c>
      <c r="Z39">
        <v>2.1</v>
      </c>
      <c r="AA39" t="s">
        <v>3178</v>
      </c>
      <c r="AB39">
        <v>4.0999999999999996</v>
      </c>
    </row>
    <row r="40" spans="1:28">
      <c r="A40" t="s">
        <v>3135</v>
      </c>
      <c r="B40">
        <v>140869</v>
      </c>
      <c r="C40">
        <v>3002989</v>
      </c>
      <c r="D40" t="s">
        <v>64</v>
      </c>
      <c r="E40" t="s">
        <v>3294</v>
      </c>
      <c r="F40">
        <v>0.92</v>
      </c>
      <c r="H40">
        <v>0.8</v>
      </c>
      <c r="K40" t="s">
        <v>3137</v>
      </c>
      <c r="L40">
        <v>1.2E-2</v>
      </c>
      <c r="P40" t="s">
        <v>58</v>
      </c>
      <c r="R40">
        <v>40548</v>
      </c>
      <c r="S40">
        <v>13</v>
      </c>
      <c r="U40">
        <v>0.67</v>
      </c>
      <c r="V40" t="s">
        <v>3295</v>
      </c>
      <c r="X40" t="s">
        <v>3296</v>
      </c>
      <c r="Y40" t="s">
        <v>341</v>
      </c>
      <c r="Z40">
        <v>1</v>
      </c>
      <c r="AA40" t="s">
        <v>3297</v>
      </c>
      <c r="AB40">
        <v>1</v>
      </c>
    </row>
    <row r="41" spans="1:28">
      <c r="A41" t="s">
        <v>3135</v>
      </c>
      <c r="B41">
        <v>169446</v>
      </c>
      <c r="C41">
        <v>169445</v>
      </c>
      <c r="D41" t="s">
        <v>80</v>
      </c>
      <c r="E41" t="s">
        <v>3298</v>
      </c>
      <c r="F41">
        <v>49.12</v>
      </c>
      <c r="H41">
        <v>42.71</v>
      </c>
      <c r="K41" t="s">
        <v>3250</v>
      </c>
      <c r="L41">
        <v>8.1999999999999993</v>
      </c>
      <c r="N41">
        <v>390</v>
      </c>
      <c r="O41">
        <v>341</v>
      </c>
      <c r="P41" t="s">
        <v>58</v>
      </c>
      <c r="R41">
        <v>40548</v>
      </c>
      <c r="S41">
        <v>13</v>
      </c>
      <c r="U41">
        <v>34.96</v>
      </c>
      <c r="V41" t="s">
        <v>3235</v>
      </c>
      <c r="X41" t="s">
        <v>3299</v>
      </c>
      <c r="Y41" t="s">
        <v>3300</v>
      </c>
      <c r="Z41">
        <v>15</v>
      </c>
      <c r="AA41" t="s">
        <v>3301</v>
      </c>
      <c r="AB41">
        <v>2</v>
      </c>
    </row>
    <row r="42" spans="1:28">
      <c r="A42" t="s">
        <v>3135</v>
      </c>
      <c r="B42">
        <v>138347</v>
      </c>
      <c r="C42" t="s">
        <v>3302</v>
      </c>
      <c r="D42" t="s">
        <v>69</v>
      </c>
      <c r="E42" t="s">
        <v>3258</v>
      </c>
      <c r="F42">
        <v>1.1499999999999999</v>
      </c>
      <c r="H42">
        <v>1</v>
      </c>
      <c r="K42" t="s">
        <v>3137</v>
      </c>
      <c r="L42">
        <v>0.01</v>
      </c>
      <c r="P42" t="s">
        <v>58</v>
      </c>
      <c r="R42">
        <v>40548</v>
      </c>
      <c r="S42">
        <v>12</v>
      </c>
      <c r="T42" t="s">
        <v>3244</v>
      </c>
      <c r="U42">
        <v>0.83</v>
      </c>
      <c r="V42" t="s">
        <v>3143</v>
      </c>
      <c r="X42" t="s">
        <v>3303</v>
      </c>
      <c r="Y42" t="s">
        <v>205</v>
      </c>
      <c r="Z42">
        <v>1</v>
      </c>
      <c r="AA42" t="s">
        <v>3304</v>
      </c>
      <c r="AB42">
        <v>1</v>
      </c>
    </row>
    <row r="43" spans="1:28">
      <c r="A43" t="s">
        <v>3135</v>
      </c>
      <c r="B43">
        <v>160046</v>
      </c>
      <c r="C43">
        <v>160046</v>
      </c>
      <c r="D43" t="s">
        <v>69</v>
      </c>
      <c r="E43" t="s">
        <v>3305</v>
      </c>
      <c r="F43">
        <v>15.25</v>
      </c>
      <c r="H43">
        <v>13.26</v>
      </c>
      <c r="K43" t="s">
        <v>3137</v>
      </c>
      <c r="L43">
        <v>0.53</v>
      </c>
      <c r="P43" t="s">
        <v>58</v>
      </c>
      <c r="R43">
        <v>40548</v>
      </c>
      <c r="S43">
        <v>12</v>
      </c>
      <c r="U43">
        <v>11.37</v>
      </c>
      <c r="V43" t="s">
        <v>3208</v>
      </c>
      <c r="X43" t="s">
        <v>3306</v>
      </c>
      <c r="Y43" t="s">
        <v>3307</v>
      </c>
      <c r="Z43">
        <v>2</v>
      </c>
      <c r="AA43" t="s">
        <v>3308</v>
      </c>
      <c r="AB43">
        <v>1</v>
      </c>
    </row>
    <row r="44" spans="1:28">
      <c r="A44" t="s">
        <v>3135</v>
      </c>
      <c r="B44">
        <v>157411</v>
      </c>
      <c r="C44">
        <v>158009</v>
      </c>
      <c r="D44" t="s">
        <v>75</v>
      </c>
      <c r="E44" t="s">
        <v>3309</v>
      </c>
      <c r="F44">
        <v>19.100000000000001</v>
      </c>
      <c r="H44">
        <v>16.61</v>
      </c>
      <c r="K44" t="s">
        <v>3221</v>
      </c>
      <c r="L44">
        <v>0.04</v>
      </c>
      <c r="P44" t="s">
        <v>58</v>
      </c>
      <c r="R44">
        <v>40548</v>
      </c>
      <c r="S44">
        <v>12</v>
      </c>
      <c r="U44">
        <v>13.78</v>
      </c>
      <c r="V44" t="s">
        <v>3208</v>
      </c>
      <c r="X44" t="s">
        <v>3310</v>
      </c>
      <c r="Y44" t="s">
        <v>3223</v>
      </c>
      <c r="Z44">
        <v>2.1640000000000001</v>
      </c>
      <c r="AA44" t="s">
        <v>3311</v>
      </c>
      <c r="AB44">
        <v>1</v>
      </c>
    </row>
    <row r="45" spans="1:28">
      <c r="A45" t="s">
        <v>3135</v>
      </c>
      <c r="B45">
        <v>113433</v>
      </c>
      <c r="C45">
        <v>113433</v>
      </c>
      <c r="D45" t="s">
        <v>80</v>
      </c>
      <c r="E45" t="s">
        <v>3312</v>
      </c>
      <c r="F45">
        <v>9.11</v>
      </c>
      <c r="H45">
        <v>7.92</v>
      </c>
      <c r="K45" t="s">
        <v>3137</v>
      </c>
      <c r="L45">
        <v>0.79300000000000004</v>
      </c>
      <c r="P45" t="s">
        <v>58</v>
      </c>
      <c r="R45">
        <v>40548</v>
      </c>
      <c r="S45">
        <v>11</v>
      </c>
      <c r="U45">
        <v>7.64</v>
      </c>
      <c r="V45" t="s">
        <v>3182</v>
      </c>
      <c r="X45" t="s">
        <v>3313</v>
      </c>
      <c r="Y45" t="s">
        <v>3314</v>
      </c>
      <c r="Z45">
        <v>3.3</v>
      </c>
      <c r="AA45" t="s">
        <v>3315</v>
      </c>
      <c r="AB45">
        <v>1</v>
      </c>
    </row>
    <row r="46" spans="1:28">
      <c r="A46" t="s">
        <v>3135</v>
      </c>
      <c r="B46">
        <v>131793</v>
      </c>
      <c r="C46">
        <v>131793</v>
      </c>
      <c r="D46" t="s">
        <v>67</v>
      </c>
      <c r="E46" t="s">
        <v>3316</v>
      </c>
      <c r="F46">
        <v>31.57</v>
      </c>
      <c r="H46">
        <v>27.45</v>
      </c>
      <c r="K46" t="s">
        <v>3137</v>
      </c>
      <c r="L46">
        <v>3.22</v>
      </c>
      <c r="P46" t="s">
        <v>58</v>
      </c>
      <c r="R46">
        <v>40548</v>
      </c>
      <c r="S46">
        <v>11</v>
      </c>
      <c r="U46">
        <v>25.61</v>
      </c>
      <c r="V46" t="s">
        <v>3262</v>
      </c>
      <c r="X46" t="s">
        <v>3317</v>
      </c>
      <c r="Y46" t="s">
        <v>3318</v>
      </c>
      <c r="Z46">
        <v>2.5</v>
      </c>
      <c r="AA46" t="s">
        <v>3319</v>
      </c>
      <c r="AB46">
        <v>1</v>
      </c>
    </row>
    <row r="47" spans="1:28">
      <c r="A47" t="s">
        <v>3135</v>
      </c>
      <c r="B47">
        <v>138168</v>
      </c>
      <c r="C47">
        <v>138687</v>
      </c>
      <c r="D47" t="s">
        <v>7057</v>
      </c>
      <c r="E47" t="s">
        <v>3320</v>
      </c>
      <c r="F47">
        <v>34.44</v>
      </c>
      <c r="H47">
        <v>29.95</v>
      </c>
      <c r="K47" t="s">
        <v>3137</v>
      </c>
      <c r="L47">
        <v>2.25</v>
      </c>
      <c r="P47" t="s">
        <v>58</v>
      </c>
      <c r="R47">
        <v>40548</v>
      </c>
      <c r="S47">
        <v>11</v>
      </c>
      <c r="T47" t="s">
        <v>1000</v>
      </c>
      <c r="U47">
        <v>26.71</v>
      </c>
      <c r="V47" t="s">
        <v>3182</v>
      </c>
      <c r="X47" t="s">
        <v>3321</v>
      </c>
      <c r="Y47" t="s">
        <v>3322</v>
      </c>
      <c r="Z47">
        <v>5</v>
      </c>
      <c r="AA47" t="s">
        <v>3323</v>
      </c>
      <c r="AB47">
        <v>1.7</v>
      </c>
    </row>
    <row r="48" spans="1:28">
      <c r="A48" t="s">
        <v>3135</v>
      </c>
      <c r="B48">
        <v>169448</v>
      </c>
      <c r="C48">
        <v>169445</v>
      </c>
      <c r="D48" t="s">
        <v>80</v>
      </c>
      <c r="E48" t="s">
        <v>3298</v>
      </c>
      <c r="F48">
        <v>40.81</v>
      </c>
      <c r="H48">
        <v>35.49</v>
      </c>
      <c r="K48" t="s">
        <v>3250</v>
      </c>
      <c r="L48">
        <v>5</v>
      </c>
      <c r="N48">
        <v>450</v>
      </c>
      <c r="O48">
        <v>390</v>
      </c>
      <c r="P48" t="s">
        <v>58</v>
      </c>
      <c r="R48">
        <v>40548</v>
      </c>
      <c r="S48">
        <v>11</v>
      </c>
      <c r="U48">
        <v>29.05</v>
      </c>
      <c r="V48" t="s">
        <v>3235</v>
      </c>
      <c r="X48" t="s">
        <v>3324</v>
      </c>
      <c r="Y48" t="s">
        <v>3300</v>
      </c>
      <c r="Z48">
        <v>15</v>
      </c>
      <c r="AA48" t="s">
        <v>3325</v>
      </c>
      <c r="AB48">
        <v>2</v>
      </c>
    </row>
    <row r="49" spans="1:28">
      <c r="A49" t="s">
        <v>3135</v>
      </c>
      <c r="B49">
        <v>167107</v>
      </c>
      <c r="C49">
        <v>121777</v>
      </c>
      <c r="D49" t="s">
        <v>3326</v>
      </c>
      <c r="E49" t="s">
        <v>3327</v>
      </c>
      <c r="F49">
        <v>60.06</v>
      </c>
      <c r="H49">
        <v>52.23</v>
      </c>
      <c r="K49" t="s">
        <v>3328</v>
      </c>
      <c r="P49" t="s">
        <v>58</v>
      </c>
      <c r="R49">
        <v>40548</v>
      </c>
      <c r="S49">
        <v>11</v>
      </c>
      <c r="U49">
        <v>45</v>
      </c>
      <c r="V49" t="s">
        <v>3143</v>
      </c>
    </row>
    <row r="50" spans="1:28">
      <c r="A50" t="s">
        <v>3135</v>
      </c>
      <c r="B50">
        <v>130389</v>
      </c>
      <c r="C50" t="s">
        <v>3179</v>
      </c>
      <c r="D50" t="s">
        <v>3329</v>
      </c>
      <c r="E50" t="s">
        <v>3201</v>
      </c>
      <c r="F50">
        <v>1.83</v>
      </c>
      <c r="H50">
        <v>1.59</v>
      </c>
      <c r="K50" t="s">
        <v>3137</v>
      </c>
      <c r="L50">
        <v>0.06</v>
      </c>
      <c r="P50" t="s">
        <v>58</v>
      </c>
      <c r="R50">
        <v>40548</v>
      </c>
      <c r="S50">
        <v>10</v>
      </c>
      <c r="U50">
        <v>1.36</v>
      </c>
      <c r="V50" t="s">
        <v>3143</v>
      </c>
      <c r="X50" t="s">
        <v>3330</v>
      </c>
      <c r="Y50" t="s">
        <v>3204</v>
      </c>
    </row>
    <row r="51" spans="1:28">
      <c r="A51" t="s">
        <v>3135</v>
      </c>
      <c r="B51">
        <v>140716</v>
      </c>
      <c r="C51" t="s">
        <v>3179</v>
      </c>
      <c r="D51" t="s">
        <v>64</v>
      </c>
      <c r="E51" t="s">
        <v>3201</v>
      </c>
      <c r="F51">
        <v>1.1399999999999999</v>
      </c>
      <c r="H51">
        <v>0.99</v>
      </c>
      <c r="K51" t="s">
        <v>3137</v>
      </c>
      <c r="L51">
        <v>0.01</v>
      </c>
      <c r="P51" t="s">
        <v>58</v>
      </c>
      <c r="R51">
        <v>40548</v>
      </c>
      <c r="S51">
        <v>10</v>
      </c>
      <c r="U51">
        <v>0.82</v>
      </c>
      <c r="V51" t="s">
        <v>3143</v>
      </c>
      <c r="X51" t="s">
        <v>3331</v>
      </c>
      <c r="Y51" t="s">
        <v>3204</v>
      </c>
      <c r="Z51">
        <v>1</v>
      </c>
      <c r="AA51" t="s">
        <v>725</v>
      </c>
      <c r="AB51">
        <v>1</v>
      </c>
    </row>
    <row r="52" spans="1:28">
      <c r="A52" t="s">
        <v>3135</v>
      </c>
      <c r="B52">
        <v>138732</v>
      </c>
      <c r="C52">
        <v>139732</v>
      </c>
      <c r="D52" t="s">
        <v>121</v>
      </c>
      <c r="E52" t="s">
        <v>3332</v>
      </c>
      <c r="F52">
        <v>17.07</v>
      </c>
      <c r="H52">
        <v>14.84</v>
      </c>
      <c r="K52" t="s">
        <v>3137</v>
      </c>
      <c r="L52">
        <v>0.86</v>
      </c>
      <c r="P52" t="s">
        <v>58</v>
      </c>
      <c r="R52">
        <v>40548</v>
      </c>
      <c r="S52">
        <v>9</v>
      </c>
      <c r="T52" t="s">
        <v>3244</v>
      </c>
      <c r="U52">
        <v>12.99</v>
      </c>
      <c r="V52" t="s">
        <v>3138</v>
      </c>
      <c r="X52" t="s">
        <v>3333</v>
      </c>
      <c r="Y52" t="s">
        <v>3334</v>
      </c>
      <c r="Z52">
        <v>2.5</v>
      </c>
      <c r="AA52" t="s">
        <v>3335</v>
      </c>
      <c r="AB52">
        <v>1</v>
      </c>
    </row>
    <row r="53" spans="1:28">
      <c r="A53" t="s">
        <v>3135</v>
      </c>
      <c r="B53">
        <v>140721</v>
      </c>
      <c r="C53" t="s">
        <v>3179</v>
      </c>
      <c r="D53" t="s">
        <v>64</v>
      </c>
      <c r="E53" t="s">
        <v>3201</v>
      </c>
      <c r="F53">
        <v>1.28</v>
      </c>
      <c r="H53">
        <v>1.1100000000000001</v>
      </c>
      <c r="K53" t="s">
        <v>3137</v>
      </c>
      <c r="L53">
        <v>8.9999999999999993E-3</v>
      </c>
      <c r="P53" t="s">
        <v>58</v>
      </c>
      <c r="R53">
        <v>40548</v>
      </c>
      <c r="S53">
        <v>9</v>
      </c>
      <c r="U53">
        <v>0.92</v>
      </c>
      <c r="V53" t="s">
        <v>3182</v>
      </c>
      <c r="X53" t="s">
        <v>3336</v>
      </c>
      <c r="Y53" t="s">
        <v>3204</v>
      </c>
      <c r="Z53">
        <v>1</v>
      </c>
      <c r="AA53" t="s">
        <v>3205</v>
      </c>
      <c r="AB53">
        <v>1</v>
      </c>
    </row>
    <row r="54" spans="1:28">
      <c r="A54" t="s">
        <v>3135</v>
      </c>
      <c r="B54">
        <v>147527</v>
      </c>
      <c r="C54" t="s">
        <v>3179</v>
      </c>
      <c r="D54" t="s">
        <v>64</v>
      </c>
      <c r="E54" t="s">
        <v>3283</v>
      </c>
      <c r="F54">
        <v>2.2000000000000002</v>
      </c>
      <c r="H54">
        <v>1.91</v>
      </c>
      <c r="K54" t="s">
        <v>3137</v>
      </c>
      <c r="L54">
        <v>0.06</v>
      </c>
      <c r="P54" t="s">
        <v>58</v>
      </c>
      <c r="R54">
        <v>40548</v>
      </c>
      <c r="S54">
        <v>9</v>
      </c>
      <c r="U54">
        <v>1.62</v>
      </c>
      <c r="V54" t="s">
        <v>3150</v>
      </c>
      <c r="X54" t="s">
        <v>3337</v>
      </c>
      <c r="Y54" t="s">
        <v>205</v>
      </c>
      <c r="Z54">
        <v>1</v>
      </c>
      <c r="AA54" t="s">
        <v>3338</v>
      </c>
      <c r="AB54">
        <v>1</v>
      </c>
    </row>
    <row r="55" spans="1:28">
      <c r="A55" t="s">
        <v>3135</v>
      </c>
      <c r="B55">
        <v>972034</v>
      </c>
      <c r="C55" t="s">
        <v>3179</v>
      </c>
      <c r="D55" t="s">
        <v>3339</v>
      </c>
      <c r="E55" t="s">
        <v>3340</v>
      </c>
      <c r="F55">
        <v>3.7</v>
      </c>
      <c r="H55">
        <v>3.22</v>
      </c>
      <c r="K55" t="s">
        <v>3137</v>
      </c>
      <c r="L55">
        <v>0.314</v>
      </c>
      <c r="P55" t="s">
        <v>58</v>
      </c>
      <c r="R55">
        <v>40548</v>
      </c>
      <c r="S55">
        <v>9</v>
      </c>
      <c r="U55">
        <v>2.95</v>
      </c>
      <c r="V55" t="s">
        <v>3182</v>
      </c>
      <c r="X55" t="s">
        <v>3341</v>
      </c>
      <c r="Y55" t="s">
        <v>3204</v>
      </c>
      <c r="Z55">
        <v>1</v>
      </c>
      <c r="AA55" t="s">
        <v>582</v>
      </c>
      <c r="AB55">
        <v>1</v>
      </c>
    </row>
    <row r="56" spans="1:28">
      <c r="A56" t="s">
        <v>3135</v>
      </c>
      <c r="B56">
        <v>157051</v>
      </c>
      <c r="C56">
        <v>158009</v>
      </c>
      <c r="D56" t="s">
        <v>217</v>
      </c>
      <c r="E56" t="s">
        <v>3281</v>
      </c>
      <c r="F56">
        <v>18.38</v>
      </c>
      <c r="H56">
        <v>15.98</v>
      </c>
      <c r="K56" t="s">
        <v>3221</v>
      </c>
      <c r="L56">
        <v>0.16</v>
      </c>
      <c r="P56" t="s">
        <v>58</v>
      </c>
      <c r="R56">
        <v>40548</v>
      </c>
      <c r="S56">
        <v>9</v>
      </c>
      <c r="U56">
        <v>13.78</v>
      </c>
      <c r="V56" t="s">
        <v>3150</v>
      </c>
      <c r="X56" t="s">
        <v>3342</v>
      </c>
      <c r="Y56" t="s">
        <v>3343</v>
      </c>
      <c r="Z56">
        <v>2.1640000000000001</v>
      </c>
      <c r="AA56" t="s">
        <v>3311</v>
      </c>
      <c r="AB56">
        <v>1</v>
      </c>
    </row>
    <row r="57" spans="1:28">
      <c r="A57" t="s">
        <v>3135</v>
      </c>
      <c r="B57">
        <v>138059</v>
      </c>
      <c r="C57" t="s">
        <v>3302</v>
      </c>
      <c r="D57" t="s">
        <v>121</v>
      </c>
      <c r="E57" t="s">
        <v>3344</v>
      </c>
      <c r="F57">
        <v>2</v>
      </c>
      <c r="H57">
        <v>1.74</v>
      </c>
      <c r="K57" t="s">
        <v>3137</v>
      </c>
      <c r="L57">
        <v>2.8000000000000001E-2</v>
      </c>
      <c r="P57" t="s">
        <v>58</v>
      </c>
      <c r="R57">
        <v>40548</v>
      </c>
      <c r="S57">
        <v>8</v>
      </c>
      <c r="U57">
        <v>1.45</v>
      </c>
      <c r="V57" t="s">
        <v>3143</v>
      </c>
      <c r="X57" t="s">
        <v>3345</v>
      </c>
      <c r="Y57" t="s">
        <v>3204</v>
      </c>
      <c r="Z57">
        <v>1</v>
      </c>
      <c r="AA57" t="s">
        <v>3346</v>
      </c>
      <c r="AB57">
        <v>1</v>
      </c>
    </row>
    <row r="58" spans="1:28">
      <c r="A58" t="s">
        <v>3135</v>
      </c>
      <c r="B58">
        <v>158025</v>
      </c>
      <c r="C58">
        <v>158025</v>
      </c>
      <c r="D58" t="s">
        <v>67</v>
      </c>
      <c r="E58" t="s">
        <v>3347</v>
      </c>
      <c r="F58">
        <v>19.88</v>
      </c>
      <c r="H58">
        <v>17.29</v>
      </c>
      <c r="K58" t="s">
        <v>3137</v>
      </c>
      <c r="L58">
        <v>2.4</v>
      </c>
      <c r="P58" t="s">
        <v>58</v>
      </c>
      <c r="R58">
        <v>40548</v>
      </c>
      <c r="S58">
        <v>8</v>
      </c>
      <c r="U58">
        <v>16.5</v>
      </c>
      <c r="V58" t="s">
        <v>3262</v>
      </c>
      <c r="X58" t="s">
        <v>3348</v>
      </c>
      <c r="Y58" t="s">
        <v>3349</v>
      </c>
      <c r="Z58">
        <v>2.5</v>
      </c>
      <c r="AA58" t="s">
        <v>3350</v>
      </c>
      <c r="AB58">
        <v>4.0999999999999996</v>
      </c>
    </row>
    <row r="59" spans="1:28">
      <c r="A59" t="s">
        <v>3135</v>
      </c>
      <c r="B59">
        <v>158407</v>
      </c>
      <c r="C59">
        <v>158407</v>
      </c>
      <c r="D59" t="s">
        <v>3351</v>
      </c>
      <c r="E59" t="s">
        <v>3352</v>
      </c>
      <c r="F59">
        <v>17.88</v>
      </c>
      <c r="H59">
        <v>15.55</v>
      </c>
      <c r="K59" t="s">
        <v>3137</v>
      </c>
      <c r="L59">
        <v>1.06</v>
      </c>
      <c r="P59" t="s">
        <v>58</v>
      </c>
      <c r="R59">
        <v>40548</v>
      </c>
      <c r="S59">
        <v>8</v>
      </c>
      <c r="U59">
        <v>13.77</v>
      </c>
      <c r="V59" t="s">
        <v>3138</v>
      </c>
    </row>
    <row r="60" spans="1:28">
      <c r="A60" t="s">
        <v>3135</v>
      </c>
      <c r="B60">
        <v>120788</v>
      </c>
      <c r="D60" t="s">
        <v>3353</v>
      </c>
      <c r="E60" t="s">
        <v>203</v>
      </c>
      <c r="F60">
        <v>1.48</v>
      </c>
      <c r="H60">
        <v>1.29</v>
      </c>
      <c r="K60" t="s">
        <v>3137</v>
      </c>
      <c r="L60">
        <v>1.4999999999999999E-2</v>
      </c>
      <c r="P60" t="s">
        <v>58</v>
      </c>
      <c r="R60">
        <v>40548</v>
      </c>
      <c r="S60">
        <v>7</v>
      </c>
      <c r="U60">
        <v>1.07</v>
      </c>
      <c r="V60" t="s">
        <v>3182</v>
      </c>
      <c r="X60" t="s">
        <v>3354</v>
      </c>
      <c r="Y60" t="s">
        <v>205</v>
      </c>
      <c r="Z60">
        <v>1</v>
      </c>
      <c r="AA60" t="s">
        <v>3297</v>
      </c>
      <c r="AB60">
        <v>1</v>
      </c>
    </row>
    <row r="61" spans="1:28">
      <c r="A61" t="s">
        <v>3135</v>
      </c>
      <c r="B61">
        <v>130979</v>
      </c>
      <c r="C61">
        <v>130979</v>
      </c>
      <c r="D61" t="s">
        <v>526</v>
      </c>
      <c r="E61" t="s">
        <v>3355</v>
      </c>
      <c r="F61">
        <v>19.61</v>
      </c>
      <c r="H61">
        <v>17.05</v>
      </c>
      <c r="K61" t="s">
        <v>3137</v>
      </c>
      <c r="L61">
        <v>0.75</v>
      </c>
      <c r="P61" t="s">
        <v>58</v>
      </c>
      <c r="R61">
        <v>40548</v>
      </c>
      <c r="S61">
        <v>7</v>
      </c>
      <c r="U61">
        <v>14.7</v>
      </c>
      <c r="V61" t="s">
        <v>3182</v>
      </c>
      <c r="X61" t="s">
        <v>3356</v>
      </c>
      <c r="Y61" t="s">
        <v>3357</v>
      </c>
      <c r="Z61">
        <v>5</v>
      </c>
      <c r="AA61" t="s">
        <v>3358</v>
      </c>
      <c r="AB61">
        <v>1.7</v>
      </c>
    </row>
    <row r="62" spans="1:28">
      <c r="A62" t="s">
        <v>3135</v>
      </c>
      <c r="B62">
        <v>150050</v>
      </c>
      <c r="C62" t="s">
        <v>3179</v>
      </c>
      <c r="D62" t="s">
        <v>3329</v>
      </c>
      <c r="E62" t="s">
        <v>3201</v>
      </c>
      <c r="F62">
        <v>1.3</v>
      </c>
      <c r="H62">
        <v>1.1299999999999999</v>
      </c>
      <c r="K62" t="s">
        <v>3137</v>
      </c>
      <c r="L62">
        <v>2.5000000000000001E-2</v>
      </c>
      <c r="P62" t="s">
        <v>58</v>
      </c>
      <c r="R62">
        <v>40548</v>
      </c>
      <c r="S62">
        <v>7</v>
      </c>
      <c r="U62">
        <v>0.95</v>
      </c>
      <c r="V62" t="s">
        <v>3143</v>
      </c>
      <c r="X62" t="s">
        <v>3359</v>
      </c>
      <c r="Y62" t="s">
        <v>205</v>
      </c>
      <c r="Z62">
        <v>1</v>
      </c>
      <c r="AA62" t="s">
        <v>462</v>
      </c>
      <c r="AB62">
        <v>1</v>
      </c>
    </row>
    <row r="63" spans="1:28">
      <c r="A63" t="s">
        <v>3135</v>
      </c>
      <c r="B63">
        <v>167106</v>
      </c>
      <c r="C63" t="s">
        <v>3179</v>
      </c>
      <c r="D63" t="s">
        <v>3180</v>
      </c>
      <c r="E63" t="s">
        <v>203</v>
      </c>
      <c r="F63">
        <v>6.83</v>
      </c>
      <c r="H63">
        <v>5.94</v>
      </c>
      <c r="K63" t="s">
        <v>3137</v>
      </c>
      <c r="L63">
        <v>0.52</v>
      </c>
      <c r="P63" t="s">
        <v>58</v>
      </c>
      <c r="R63">
        <v>40548</v>
      </c>
      <c r="S63">
        <v>7</v>
      </c>
      <c r="U63">
        <v>5.65</v>
      </c>
      <c r="V63" t="s">
        <v>3182</v>
      </c>
      <c r="X63" t="s">
        <v>3360</v>
      </c>
      <c r="Y63" t="s">
        <v>3204</v>
      </c>
      <c r="Z63">
        <v>1</v>
      </c>
      <c r="AA63" t="s">
        <v>3361</v>
      </c>
      <c r="AB63">
        <v>1</v>
      </c>
    </row>
    <row r="64" spans="1:28">
      <c r="A64" t="s">
        <v>3135</v>
      </c>
      <c r="B64">
        <v>937714</v>
      </c>
      <c r="C64">
        <v>937714</v>
      </c>
      <c r="D64" t="s">
        <v>55</v>
      </c>
      <c r="E64" t="s">
        <v>3362</v>
      </c>
      <c r="F64">
        <v>8.4</v>
      </c>
      <c r="H64">
        <v>7.3</v>
      </c>
      <c r="K64" t="s">
        <v>3137</v>
      </c>
      <c r="L64">
        <v>0.27</v>
      </c>
      <c r="P64" t="s">
        <v>58</v>
      </c>
      <c r="R64">
        <v>40548</v>
      </c>
      <c r="S64">
        <v>7</v>
      </c>
      <c r="T64" t="s">
        <v>3149</v>
      </c>
      <c r="U64">
        <v>6.23</v>
      </c>
      <c r="V64" t="s">
        <v>3208</v>
      </c>
      <c r="X64" t="s">
        <v>3363</v>
      </c>
      <c r="Y64" t="s">
        <v>3364</v>
      </c>
      <c r="Z64">
        <v>1.9</v>
      </c>
      <c r="AA64" t="s">
        <v>3365</v>
      </c>
      <c r="AB64">
        <v>1</v>
      </c>
    </row>
    <row r="65" spans="1:28">
      <c r="A65" t="s">
        <v>3135</v>
      </c>
      <c r="B65">
        <v>179474</v>
      </c>
      <c r="C65">
        <v>169445</v>
      </c>
      <c r="D65" t="s">
        <v>80</v>
      </c>
      <c r="E65" t="s">
        <v>3366</v>
      </c>
      <c r="F65">
        <v>50.72</v>
      </c>
      <c r="H65">
        <v>44.1</v>
      </c>
      <c r="K65" t="s">
        <v>3250</v>
      </c>
      <c r="L65">
        <v>12</v>
      </c>
      <c r="P65" t="s">
        <v>58</v>
      </c>
      <c r="R65">
        <v>40548</v>
      </c>
      <c r="S65">
        <v>7</v>
      </c>
      <c r="V65" t="s">
        <v>3235</v>
      </c>
    </row>
    <row r="66" spans="1:28">
      <c r="A66" t="s">
        <v>3135</v>
      </c>
      <c r="B66">
        <v>138326</v>
      </c>
      <c r="C66">
        <v>138326</v>
      </c>
      <c r="D66" t="s">
        <v>96</v>
      </c>
      <c r="E66" t="s">
        <v>3367</v>
      </c>
      <c r="F66">
        <v>10.58</v>
      </c>
      <c r="H66">
        <v>9.1999999999999993</v>
      </c>
      <c r="K66" t="s">
        <v>3137</v>
      </c>
      <c r="L66">
        <v>0.81</v>
      </c>
      <c r="P66" t="s">
        <v>58</v>
      </c>
      <c r="R66">
        <v>40548</v>
      </c>
      <c r="S66">
        <v>6</v>
      </c>
      <c r="T66" t="s">
        <v>3149</v>
      </c>
      <c r="U66">
        <v>8.32</v>
      </c>
      <c r="V66" t="s">
        <v>3208</v>
      </c>
      <c r="X66" t="s">
        <v>3368</v>
      </c>
      <c r="Y66" t="s">
        <v>3369</v>
      </c>
      <c r="Z66">
        <v>2.1</v>
      </c>
      <c r="AA66" t="s">
        <v>3370</v>
      </c>
      <c r="AB66">
        <v>4.0999999999999996</v>
      </c>
    </row>
    <row r="67" spans="1:28" ht="15">
      <c r="A67" t="s">
        <v>3135</v>
      </c>
      <c r="B67">
        <v>168277</v>
      </c>
      <c r="C67">
        <v>138737</v>
      </c>
      <c r="D67" t="s">
        <v>75</v>
      </c>
      <c r="E67" t="s">
        <v>3371</v>
      </c>
      <c r="F67">
        <v>35.81</v>
      </c>
      <c r="H67">
        <v>31.14</v>
      </c>
      <c r="K67" t="s">
        <v>3137</v>
      </c>
      <c r="L67">
        <v>1.92</v>
      </c>
      <c r="P67" t="s">
        <v>58</v>
      </c>
      <c r="R67">
        <v>40548</v>
      </c>
      <c r="S67">
        <v>6</v>
      </c>
      <c r="U67">
        <v>27.36</v>
      </c>
      <c r="V67" t="s">
        <v>3182</v>
      </c>
      <c r="X67" t="s">
        <v>3372</v>
      </c>
      <c r="Y67" t="s">
        <v>3373</v>
      </c>
    </row>
    <row r="68" spans="1:28">
      <c r="A68" t="s">
        <v>3135</v>
      </c>
      <c r="B68">
        <v>158650</v>
      </c>
      <c r="C68">
        <v>158402</v>
      </c>
      <c r="D68" t="s">
        <v>1722</v>
      </c>
      <c r="E68" t="s">
        <v>3374</v>
      </c>
      <c r="F68">
        <v>10.47</v>
      </c>
      <c r="H68">
        <v>9.1</v>
      </c>
      <c r="K68" t="s">
        <v>3137</v>
      </c>
      <c r="L68">
        <v>0.67</v>
      </c>
      <c r="P68" t="s">
        <v>58</v>
      </c>
      <c r="R68">
        <v>42492</v>
      </c>
      <c r="S68">
        <v>6</v>
      </c>
      <c r="U68">
        <v>8.35</v>
      </c>
      <c r="V68" t="s">
        <v>3156</v>
      </c>
      <c r="X68" t="s">
        <v>3375</v>
      </c>
      <c r="Y68" t="s">
        <v>3376</v>
      </c>
      <c r="Z68">
        <v>2.1</v>
      </c>
      <c r="AA68" t="s">
        <v>3377</v>
      </c>
      <c r="AB68">
        <v>4.0999999999999996</v>
      </c>
    </row>
    <row r="69" spans="1:28">
      <c r="A69" t="s">
        <v>3135</v>
      </c>
      <c r="B69">
        <v>167111</v>
      </c>
      <c r="C69">
        <v>121777</v>
      </c>
      <c r="D69" t="s">
        <v>3339</v>
      </c>
      <c r="E69" t="s">
        <v>3327</v>
      </c>
      <c r="F69">
        <v>41.37</v>
      </c>
      <c r="H69">
        <v>35.97</v>
      </c>
      <c r="K69" t="s">
        <v>3328</v>
      </c>
      <c r="P69" t="s">
        <v>58</v>
      </c>
      <c r="R69">
        <v>40548</v>
      </c>
      <c r="S69">
        <v>6</v>
      </c>
      <c r="U69">
        <v>31</v>
      </c>
      <c r="V69" t="s">
        <v>3182</v>
      </c>
    </row>
    <row r="70" spans="1:28">
      <c r="A70" t="s">
        <v>3135</v>
      </c>
      <c r="B70">
        <v>138412</v>
      </c>
      <c r="C70">
        <v>138410</v>
      </c>
      <c r="D70" t="s">
        <v>121</v>
      </c>
      <c r="E70" t="s">
        <v>3378</v>
      </c>
      <c r="F70">
        <v>10.32</v>
      </c>
      <c r="H70">
        <v>8.9700000000000006</v>
      </c>
      <c r="K70" t="s">
        <v>3137</v>
      </c>
      <c r="L70">
        <v>0.78</v>
      </c>
      <c r="P70" t="s">
        <v>58</v>
      </c>
      <c r="R70">
        <v>40548</v>
      </c>
      <c r="S70">
        <v>5</v>
      </c>
      <c r="U70">
        <v>8.1</v>
      </c>
      <c r="V70" t="s">
        <v>3262</v>
      </c>
      <c r="X70" t="s">
        <v>3379</v>
      </c>
      <c r="Y70" t="s">
        <v>3380</v>
      </c>
      <c r="Z70">
        <v>2.5</v>
      </c>
      <c r="AA70" t="s">
        <v>3381</v>
      </c>
      <c r="AB70">
        <v>4.0999999999999996</v>
      </c>
    </row>
    <row r="71" spans="1:28">
      <c r="A71" t="s">
        <v>3135</v>
      </c>
      <c r="B71">
        <v>138414</v>
      </c>
      <c r="C71">
        <v>138414</v>
      </c>
      <c r="D71" t="s">
        <v>75</v>
      </c>
      <c r="E71" t="s">
        <v>3382</v>
      </c>
      <c r="F71">
        <v>18.61</v>
      </c>
      <c r="H71">
        <v>16.18</v>
      </c>
      <c r="K71" t="s">
        <v>3137</v>
      </c>
      <c r="L71">
        <v>2.19</v>
      </c>
      <c r="P71" t="s">
        <v>58</v>
      </c>
      <c r="R71">
        <v>40548</v>
      </c>
      <c r="S71">
        <v>5</v>
      </c>
      <c r="U71">
        <v>15.38</v>
      </c>
      <c r="V71" t="s">
        <v>3383</v>
      </c>
      <c r="X71" t="s">
        <v>3384</v>
      </c>
      <c r="Y71" t="s">
        <v>3385</v>
      </c>
      <c r="Z71">
        <v>2.5</v>
      </c>
      <c r="AA71" t="s">
        <v>3386</v>
      </c>
      <c r="AB71">
        <v>4.0999999999999996</v>
      </c>
    </row>
    <row r="72" spans="1:28">
      <c r="A72" t="s">
        <v>3135</v>
      </c>
      <c r="B72">
        <v>150649</v>
      </c>
      <c r="D72" t="s">
        <v>80</v>
      </c>
      <c r="E72" t="s">
        <v>3387</v>
      </c>
      <c r="F72">
        <v>10.38</v>
      </c>
      <c r="H72">
        <v>9.0299999999999994</v>
      </c>
      <c r="K72" t="s">
        <v>3137</v>
      </c>
      <c r="L72">
        <v>0.27</v>
      </c>
      <c r="P72" t="s">
        <v>58</v>
      </c>
      <c r="R72">
        <v>41122</v>
      </c>
      <c r="S72">
        <v>5</v>
      </c>
      <c r="V72" t="s">
        <v>3388</v>
      </c>
    </row>
    <row r="73" spans="1:28">
      <c r="A73" t="s">
        <v>3135</v>
      </c>
      <c r="B73">
        <v>1021906</v>
      </c>
      <c r="C73">
        <v>3002989</v>
      </c>
      <c r="D73" t="s">
        <v>69</v>
      </c>
      <c r="E73" t="s">
        <v>3389</v>
      </c>
      <c r="F73">
        <v>1.18</v>
      </c>
      <c r="H73">
        <v>1.03</v>
      </c>
      <c r="K73" t="s">
        <v>3137</v>
      </c>
      <c r="L73">
        <v>4.0000000000000001E-3</v>
      </c>
      <c r="P73" t="s">
        <v>58</v>
      </c>
      <c r="R73">
        <v>40548</v>
      </c>
      <c r="S73">
        <v>5</v>
      </c>
      <c r="U73">
        <v>0.85</v>
      </c>
      <c r="V73" t="s">
        <v>3150</v>
      </c>
      <c r="X73" t="s">
        <v>3390</v>
      </c>
      <c r="Y73" t="s">
        <v>3391</v>
      </c>
      <c r="Z73">
        <v>1</v>
      </c>
      <c r="AA73" t="s">
        <v>3297</v>
      </c>
      <c r="AB73">
        <v>1</v>
      </c>
    </row>
    <row r="74" spans="1:28">
      <c r="A74" t="s">
        <v>3135</v>
      </c>
      <c r="B74">
        <v>189085</v>
      </c>
      <c r="C74">
        <v>169445</v>
      </c>
      <c r="D74" t="s">
        <v>3392</v>
      </c>
      <c r="E74" t="s">
        <v>3393</v>
      </c>
      <c r="F74">
        <v>48.1</v>
      </c>
      <c r="H74">
        <v>41.83</v>
      </c>
      <c r="K74" t="s">
        <v>3250</v>
      </c>
      <c r="L74">
        <v>8.6999999999999993</v>
      </c>
      <c r="P74" t="s">
        <v>58</v>
      </c>
      <c r="R74">
        <v>40548</v>
      </c>
      <c r="S74">
        <v>5</v>
      </c>
      <c r="V74" t="s">
        <v>3235</v>
      </c>
    </row>
    <row r="75" spans="1:28">
      <c r="A75" t="s">
        <v>3135</v>
      </c>
      <c r="B75">
        <v>158009</v>
      </c>
      <c r="C75">
        <v>158009</v>
      </c>
      <c r="D75" t="s">
        <v>217</v>
      </c>
      <c r="E75" t="s">
        <v>3220</v>
      </c>
      <c r="F75">
        <v>13.58</v>
      </c>
      <c r="H75">
        <v>11.81</v>
      </c>
      <c r="K75" t="s">
        <v>3221</v>
      </c>
      <c r="L75">
        <v>7.0000000000000007E-2</v>
      </c>
      <c r="P75" t="s">
        <v>58</v>
      </c>
      <c r="R75">
        <v>40548</v>
      </c>
      <c r="S75">
        <v>5</v>
      </c>
      <c r="U75">
        <v>9.98</v>
      </c>
      <c r="V75" t="s">
        <v>3182</v>
      </c>
      <c r="X75" t="s">
        <v>3394</v>
      </c>
      <c r="Y75" t="s">
        <v>3223</v>
      </c>
      <c r="Z75">
        <v>2.1640000000000001</v>
      </c>
      <c r="AA75" t="s">
        <v>3395</v>
      </c>
      <c r="AB75">
        <v>1</v>
      </c>
    </row>
    <row r="76" spans="1:28">
      <c r="A76" t="s">
        <v>3135</v>
      </c>
      <c r="B76">
        <v>117785</v>
      </c>
      <c r="C76" t="s">
        <v>3179</v>
      </c>
      <c r="D76" t="s">
        <v>3200</v>
      </c>
      <c r="E76" t="s">
        <v>3340</v>
      </c>
      <c r="F76">
        <v>3.73</v>
      </c>
      <c r="H76">
        <v>3.24</v>
      </c>
      <c r="K76" t="s">
        <v>3137</v>
      </c>
      <c r="L76">
        <v>0.1</v>
      </c>
      <c r="P76" t="s">
        <v>58</v>
      </c>
      <c r="R76">
        <v>40548</v>
      </c>
      <c r="S76">
        <v>4</v>
      </c>
      <c r="U76">
        <v>2.76</v>
      </c>
      <c r="V76" t="s">
        <v>3208</v>
      </c>
      <c r="X76" t="s">
        <v>3396</v>
      </c>
      <c r="Y76" t="s">
        <v>341</v>
      </c>
      <c r="Z76">
        <v>1</v>
      </c>
      <c r="AA76" t="s">
        <v>342</v>
      </c>
      <c r="AB76">
        <v>1</v>
      </c>
    </row>
    <row r="77" spans="1:28">
      <c r="A77" t="s">
        <v>3135</v>
      </c>
      <c r="B77">
        <v>118005</v>
      </c>
      <c r="C77">
        <v>118005</v>
      </c>
      <c r="D77" t="s">
        <v>3397</v>
      </c>
      <c r="E77" t="s">
        <v>3398</v>
      </c>
      <c r="F77">
        <v>27.45</v>
      </c>
      <c r="H77">
        <v>23.87</v>
      </c>
      <c r="K77" t="s">
        <v>3137</v>
      </c>
      <c r="L77">
        <v>3.06</v>
      </c>
      <c r="P77" t="s">
        <v>58</v>
      </c>
      <c r="R77">
        <v>40548</v>
      </c>
      <c r="S77">
        <v>4</v>
      </c>
      <c r="U77">
        <v>22.52</v>
      </c>
      <c r="V77" t="s">
        <v>3182</v>
      </c>
      <c r="X77" t="s">
        <v>3399</v>
      </c>
      <c r="Y77" t="s">
        <v>3400</v>
      </c>
      <c r="Z77">
        <v>2.5</v>
      </c>
      <c r="AA77" t="s">
        <v>3319</v>
      </c>
      <c r="AB77">
        <v>1</v>
      </c>
    </row>
    <row r="78" spans="1:28">
      <c r="A78" t="s">
        <v>3135</v>
      </c>
      <c r="B78">
        <v>120538</v>
      </c>
      <c r="C78" t="s">
        <v>3179</v>
      </c>
      <c r="D78" t="s">
        <v>3329</v>
      </c>
      <c r="E78" t="s">
        <v>3201</v>
      </c>
      <c r="F78">
        <v>2.99</v>
      </c>
      <c r="H78">
        <v>2.6</v>
      </c>
      <c r="K78" t="s">
        <v>3137</v>
      </c>
      <c r="L78">
        <v>0.12</v>
      </c>
      <c r="P78" t="s">
        <v>58</v>
      </c>
      <c r="R78">
        <v>40548</v>
      </c>
      <c r="S78">
        <v>4</v>
      </c>
      <c r="U78">
        <v>2.25</v>
      </c>
      <c r="V78" t="s">
        <v>3208</v>
      </c>
      <c r="X78" t="s">
        <v>3401</v>
      </c>
      <c r="Y78" t="s">
        <v>205</v>
      </c>
      <c r="Z78">
        <v>1</v>
      </c>
      <c r="AA78" t="s">
        <v>1448</v>
      </c>
      <c r="AB78">
        <v>1</v>
      </c>
    </row>
    <row r="79" spans="1:28">
      <c r="A79" t="s">
        <v>3135</v>
      </c>
      <c r="B79">
        <v>138058</v>
      </c>
      <c r="C79" t="s">
        <v>3302</v>
      </c>
      <c r="D79" t="s">
        <v>121</v>
      </c>
      <c r="E79" t="s">
        <v>3258</v>
      </c>
      <c r="F79">
        <v>2.39</v>
      </c>
      <c r="H79">
        <v>2.08</v>
      </c>
      <c r="K79" t="s">
        <v>3137</v>
      </c>
      <c r="L79">
        <v>6.7000000000000004E-2</v>
      </c>
      <c r="P79" t="s">
        <v>58</v>
      </c>
      <c r="R79">
        <v>40548</v>
      </c>
      <c r="S79">
        <v>4</v>
      </c>
      <c r="T79" t="s">
        <v>3149</v>
      </c>
      <c r="U79">
        <v>1.77</v>
      </c>
      <c r="V79" t="s">
        <v>3143</v>
      </c>
      <c r="X79" t="s">
        <v>3402</v>
      </c>
      <c r="Y79" t="s">
        <v>3204</v>
      </c>
      <c r="Z79">
        <v>1</v>
      </c>
      <c r="AA79" t="s">
        <v>3403</v>
      </c>
      <c r="AB79">
        <v>1</v>
      </c>
    </row>
    <row r="80" spans="1:28">
      <c r="A80" t="s">
        <v>3135</v>
      </c>
      <c r="B80">
        <v>138451</v>
      </c>
      <c r="C80">
        <v>138147</v>
      </c>
      <c r="D80" t="s">
        <v>67</v>
      </c>
      <c r="E80" t="s">
        <v>3404</v>
      </c>
      <c r="F80">
        <v>34.35</v>
      </c>
      <c r="H80">
        <v>29.87</v>
      </c>
      <c r="K80" t="s">
        <v>3137</v>
      </c>
      <c r="L80">
        <v>2.7</v>
      </c>
      <c r="P80" t="s">
        <v>58</v>
      </c>
      <c r="R80">
        <v>40548</v>
      </c>
      <c r="S80">
        <v>4</v>
      </c>
      <c r="T80" t="s">
        <v>3244</v>
      </c>
      <c r="U80">
        <v>27.08</v>
      </c>
      <c r="V80" t="s">
        <v>3143</v>
      </c>
      <c r="X80" t="s">
        <v>3405</v>
      </c>
      <c r="Y80" t="s">
        <v>3322</v>
      </c>
      <c r="Z80">
        <v>5</v>
      </c>
      <c r="AA80" t="s">
        <v>3323</v>
      </c>
      <c r="AB80">
        <v>1.7</v>
      </c>
    </row>
    <row r="81" spans="1:28">
      <c r="A81" t="s">
        <v>3135</v>
      </c>
      <c r="B81">
        <v>147790</v>
      </c>
      <c r="C81">
        <v>147790</v>
      </c>
      <c r="D81" t="s">
        <v>64</v>
      </c>
      <c r="E81" t="s">
        <v>3406</v>
      </c>
      <c r="F81">
        <v>32.49</v>
      </c>
      <c r="H81">
        <v>28.25</v>
      </c>
      <c r="K81" t="s">
        <v>3407</v>
      </c>
      <c r="L81">
        <v>1.21</v>
      </c>
      <c r="P81" t="s">
        <v>58</v>
      </c>
      <c r="R81">
        <v>40194</v>
      </c>
      <c r="S81">
        <v>4</v>
      </c>
      <c r="U81">
        <v>25.46</v>
      </c>
      <c r="V81" t="s">
        <v>3208</v>
      </c>
    </row>
    <row r="82" spans="1:28">
      <c r="A82" t="s">
        <v>3135</v>
      </c>
      <c r="B82">
        <v>113560</v>
      </c>
      <c r="C82" t="s">
        <v>3179</v>
      </c>
      <c r="D82" t="s">
        <v>3408</v>
      </c>
      <c r="E82" t="s">
        <v>3181</v>
      </c>
      <c r="F82">
        <v>0.9</v>
      </c>
      <c r="H82">
        <v>0.78</v>
      </c>
      <c r="K82" t="s">
        <v>3137</v>
      </c>
      <c r="L82">
        <v>2.5999999999999999E-2</v>
      </c>
      <c r="P82" t="s">
        <v>58</v>
      </c>
      <c r="R82">
        <v>40548</v>
      </c>
      <c r="S82">
        <v>3</v>
      </c>
      <c r="U82">
        <v>0.67</v>
      </c>
      <c r="V82" t="s">
        <v>3208</v>
      </c>
      <c r="X82" t="s">
        <v>3409</v>
      </c>
      <c r="Y82" t="s">
        <v>3204</v>
      </c>
      <c r="Z82">
        <v>1</v>
      </c>
      <c r="AA82" t="s">
        <v>1448</v>
      </c>
      <c r="AB82">
        <v>1</v>
      </c>
    </row>
    <row r="83" spans="1:28">
      <c r="A83" t="s">
        <v>3135</v>
      </c>
      <c r="B83">
        <v>118058</v>
      </c>
      <c r="C83" t="s">
        <v>3179</v>
      </c>
      <c r="D83" t="s">
        <v>3410</v>
      </c>
      <c r="E83" t="s">
        <v>3283</v>
      </c>
      <c r="F83">
        <v>2.2799999999999998</v>
      </c>
      <c r="H83">
        <v>1.98</v>
      </c>
      <c r="K83" t="s">
        <v>3137</v>
      </c>
      <c r="L83">
        <v>0.14499999999999999</v>
      </c>
      <c r="P83" t="s">
        <v>58</v>
      </c>
      <c r="R83">
        <v>40548</v>
      </c>
      <c r="S83">
        <v>3</v>
      </c>
      <c r="U83">
        <v>1.76</v>
      </c>
      <c r="V83" t="s">
        <v>3150</v>
      </c>
      <c r="X83" t="s">
        <v>3411</v>
      </c>
      <c r="Y83" t="s">
        <v>3204</v>
      </c>
      <c r="Z83">
        <v>1</v>
      </c>
      <c r="AA83" t="s">
        <v>582</v>
      </c>
      <c r="AB83">
        <v>1</v>
      </c>
    </row>
    <row r="84" spans="1:28">
      <c r="A84" t="s">
        <v>3135</v>
      </c>
      <c r="B84">
        <v>120791</v>
      </c>
      <c r="D84" t="s">
        <v>3408</v>
      </c>
      <c r="E84" t="s">
        <v>203</v>
      </c>
      <c r="F84">
        <v>1.1200000000000001</v>
      </c>
      <c r="H84">
        <v>0.97</v>
      </c>
      <c r="K84" t="s">
        <v>3137</v>
      </c>
      <c r="L84">
        <v>4.0000000000000001E-3</v>
      </c>
      <c r="P84" t="s">
        <v>58</v>
      </c>
      <c r="R84">
        <v>40548</v>
      </c>
      <c r="S84">
        <v>3</v>
      </c>
      <c r="U84">
        <v>0.8</v>
      </c>
      <c r="V84" t="s">
        <v>3150</v>
      </c>
    </row>
    <row r="85" spans="1:28">
      <c r="A85" t="s">
        <v>3135</v>
      </c>
      <c r="B85">
        <v>130729</v>
      </c>
      <c r="C85">
        <v>120771</v>
      </c>
      <c r="D85" t="s">
        <v>391</v>
      </c>
      <c r="E85" t="s">
        <v>3412</v>
      </c>
      <c r="F85">
        <v>4.84</v>
      </c>
      <c r="H85">
        <v>4.21</v>
      </c>
      <c r="K85" t="s">
        <v>3137</v>
      </c>
      <c r="L85">
        <v>0.25</v>
      </c>
      <c r="P85" t="s">
        <v>58</v>
      </c>
      <c r="R85">
        <v>40548</v>
      </c>
      <c r="S85">
        <v>3</v>
      </c>
      <c r="U85">
        <v>3.7</v>
      </c>
      <c r="V85" t="s">
        <v>3262</v>
      </c>
      <c r="X85" t="s">
        <v>3413</v>
      </c>
      <c r="Y85" t="s">
        <v>3414</v>
      </c>
      <c r="Z85">
        <v>1.2</v>
      </c>
      <c r="AA85" t="s">
        <v>3257</v>
      </c>
      <c r="AB85">
        <v>1</v>
      </c>
    </row>
    <row r="86" spans="1:28">
      <c r="A86" t="s">
        <v>3135</v>
      </c>
      <c r="B86">
        <v>130879</v>
      </c>
      <c r="C86" t="s">
        <v>3179</v>
      </c>
      <c r="D86" t="s">
        <v>3329</v>
      </c>
      <c r="E86" t="s">
        <v>3201</v>
      </c>
      <c r="F86">
        <v>3.08</v>
      </c>
      <c r="H86">
        <v>2.68</v>
      </c>
      <c r="K86" t="s">
        <v>3137</v>
      </c>
      <c r="L86">
        <v>0.09</v>
      </c>
      <c r="P86" t="s">
        <v>58</v>
      </c>
      <c r="R86">
        <v>40548</v>
      </c>
      <c r="S86">
        <v>3</v>
      </c>
      <c r="T86" t="s">
        <v>1000</v>
      </c>
      <c r="U86">
        <v>2.2799999999999998</v>
      </c>
      <c r="V86" t="s">
        <v>3208</v>
      </c>
    </row>
    <row r="87" spans="1:28">
      <c r="A87" t="s">
        <v>3135</v>
      </c>
      <c r="B87">
        <v>138022</v>
      </c>
      <c r="C87" t="s">
        <v>3179</v>
      </c>
      <c r="D87" t="s">
        <v>3180</v>
      </c>
      <c r="E87" t="s">
        <v>3258</v>
      </c>
      <c r="F87">
        <v>2.58</v>
      </c>
      <c r="H87">
        <v>2.2400000000000002</v>
      </c>
      <c r="K87" t="s">
        <v>3137</v>
      </c>
      <c r="L87">
        <v>0.14499999999999999</v>
      </c>
      <c r="P87" t="s">
        <v>58</v>
      </c>
      <c r="R87">
        <v>40548</v>
      </c>
      <c r="S87">
        <v>3</v>
      </c>
      <c r="T87" t="s">
        <v>3149</v>
      </c>
      <c r="U87">
        <v>1.98</v>
      </c>
      <c r="V87" t="s">
        <v>3208</v>
      </c>
      <c r="X87" t="s">
        <v>3415</v>
      </c>
      <c r="Y87" t="s">
        <v>3204</v>
      </c>
      <c r="Z87">
        <v>1</v>
      </c>
      <c r="AA87" t="s">
        <v>582</v>
      </c>
      <c r="AB87">
        <v>1</v>
      </c>
    </row>
    <row r="88" spans="1:28">
      <c r="A88" t="s">
        <v>3135</v>
      </c>
      <c r="B88">
        <v>138410</v>
      </c>
      <c r="C88">
        <v>138410</v>
      </c>
      <c r="D88" t="s">
        <v>121</v>
      </c>
      <c r="E88" t="s">
        <v>3416</v>
      </c>
      <c r="F88">
        <v>9.9</v>
      </c>
      <c r="H88">
        <v>8.61</v>
      </c>
      <c r="K88" t="s">
        <v>3137</v>
      </c>
      <c r="L88">
        <v>0.77</v>
      </c>
      <c r="P88" t="s">
        <v>58</v>
      </c>
      <c r="R88">
        <v>40548</v>
      </c>
      <c r="S88">
        <v>3</v>
      </c>
      <c r="U88">
        <v>7.8</v>
      </c>
      <c r="V88" t="s">
        <v>3208</v>
      </c>
      <c r="X88" t="s">
        <v>3417</v>
      </c>
      <c r="Y88" t="s">
        <v>3418</v>
      </c>
      <c r="Z88">
        <v>2.5</v>
      </c>
      <c r="AA88" t="s">
        <v>3381</v>
      </c>
      <c r="AB88">
        <v>4.0999999999999996</v>
      </c>
    </row>
    <row r="89" spans="1:28">
      <c r="A89" t="s">
        <v>3135</v>
      </c>
      <c r="B89">
        <v>138415</v>
      </c>
      <c r="C89">
        <v>138415</v>
      </c>
      <c r="D89" t="s">
        <v>67</v>
      </c>
      <c r="E89" t="s">
        <v>3419</v>
      </c>
      <c r="F89">
        <v>11.98</v>
      </c>
      <c r="H89">
        <v>10.42</v>
      </c>
      <c r="K89" t="s">
        <v>3137</v>
      </c>
      <c r="L89">
        <v>1.1299999999999999</v>
      </c>
      <c r="P89" t="s">
        <v>58</v>
      </c>
      <c r="R89">
        <v>42492</v>
      </c>
      <c r="S89">
        <v>3</v>
      </c>
      <c r="T89" t="s">
        <v>3244</v>
      </c>
      <c r="U89">
        <v>9.6300000000000008</v>
      </c>
      <c r="V89" t="s">
        <v>3156</v>
      </c>
      <c r="X89" t="s">
        <v>3420</v>
      </c>
      <c r="Y89" t="s">
        <v>3421</v>
      </c>
      <c r="Z89">
        <v>3.1</v>
      </c>
      <c r="AA89" t="s">
        <v>3422</v>
      </c>
      <c r="AB89">
        <v>4.0999999999999996</v>
      </c>
    </row>
    <row r="90" spans="1:28">
      <c r="A90" t="s">
        <v>3135</v>
      </c>
      <c r="B90">
        <v>138417</v>
      </c>
      <c r="C90">
        <v>138417</v>
      </c>
      <c r="D90" t="s">
        <v>862</v>
      </c>
      <c r="E90" t="s">
        <v>3423</v>
      </c>
      <c r="F90">
        <v>30.25</v>
      </c>
      <c r="H90">
        <v>26.3</v>
      </c>
      <c r="K90" t="s">
        <v>3137</v>
      </c>
      <c r="L90">
        <v>3.3</v>
      </c>
      <c r="P90" t="s">
        <v>58</v>
      </c>
      <c r="R90">
        <v>42492</v>
      </c>
      <c r="S90">
        <v>3</v>
      </c>
      <c r="T90" t="s">
        <v>3244</v>
      </c>
      <c r="U90">
        <v>24.75</v>
      </c>
      <c r="V90" t="s">
        <v>3156</v>
      </c>
      <c r="X90" t="s">
        <v>3424</v>
      </c>
      <c r="Y90" t="s">
        <v>3425</v>
      </c>
      <c r="Z90">
        <v>3.1</v>
      </c>
      <c r="AA90" t="s">
        <v>3426</v>
      </c>
      <c r="AB90">
        <v>4.0999999999999996</v>
      </c>
    </row>
    <row r="91" spans="1:28">
      <c r="A91" t="s">
        <v>3135</v>
      </c>
      <c r="B91">
        <v>141472</v>
      </c>
      <c r="C91" t="s">
        <v>3302</v>
      </c>
      <c r="D91" t="s">
        <v>69</v>
      </c>
      <c r="E91" t="s">
        <v>3427</v>
      </c>
      <c r="F91">
        <v>1.07</v>
      </c>
      <c r="H91">
        <v>0.93</v>
      </c>
      <c r="K91" t="s">
        <v>3137</v>
      </c>
      <c r="L91">
        <v>8.0000000000000002E-3</v>
      </c>
      <c r="P91" t="s">
        <v>58</v>
      </c>
      <c r="R91">
        <v>40548</v>
      </c>
      <c r="S91">
        <v>3</v>
      </c>
      <c r="U91">
        <v>0.77</v>
      </c>
      <c r="V91" t="s">
        <v>3208</v>
      </c>
    </row>
    <row r="92" spans="1:28">
      <c r="A92" t="s">
        <v>3135</v>
      </c>
      <c r="B92">
        <v>150056</v>
      </c>
      <c r="C92" t="s">
        <v>3179</v>
      </c>
      <c r="D92" t="s">
        <v>121</v>
      </c>
      <c r="E92" t="s">
        <v>3428</v>
      </c>
      <c r="F92">
        <v>1.1200000000000001</v>
      </c>
      <c r="H92">
        <v>0.97</v>
      </c>
      <c r="K92" t="s">
        <v>3137</v>
      </c>
      <c r="L92">
        <v>1.2E-2</v>
      </c>
      <c r="P92" t="s">
        <v>58</v>
      </c>
      <c r="R92">
        <v>40548</v>
      </c>
      <c r="S92">
        <v>3</v>
      </c>
      <c r="U92">
        <v>0.81</v>
      </c>
      <c r="V92" t="s">
        <v>3143</v>
      </c>
      <c r="X92" t="s">
        <v>3429</v>
      </c>
      <c r="Y92" t="s">
        <v>3204</v>
      </c>
      <c r="Z92">
        <v>1</v>
      </c>
      <c r="AA92" t="s">
        <v>1088</v>
      </c>
      <c r="AB92">
        <v>1</v>
      </c>
    </row>
    <row r="93" spans="1:28">
      <c r="A93" t="s">
        <v>3135</v>
      </c>
      <c r="B93">
        <v>150680</v>
      </c>
      <c r="C93">
        <v>150680</v>
      </c>
      <c r="D93" t="s">
        <v>217</v>
      </c>
      <c r="E93" t="s">
        <v>3430</v>
      </c>
      <c r="F93">
        <v>5.04</v>
      </c>
      <c r="H93">
        <v>4.38</v>
      </c>
      <c r="K93" t="s">
        <v>3137</v>
      </c>
      <c r="L93">
        <v>0.40400000000000003</v>
      </c>
      <c r="P93" t="s">
        <v>58</v>
      </c>
      <c r="R93">
        <v>40548</v>
      </c>
      <c r="S93">
        <v>3</v>
      </c>
      <c r="U93">
        <v>4.16</v>
      </c>
      <c r="V93" t="s">
        <v>3182</v>
      </c>
      <c r="X93" t="s">
        <v>3431</v>
      </c>
      <c r="Y93" t="s">
        <v>3432</v>
      </c>
      <c r="Z93">
        <v>0.87</v>
      </c>
      <c r="AA93" t="s">
        <v>3433</v>
      </c>
      <c r="AB93">
        <v>1</v>
      </c>
    </row>
    <row r="94" spans="1:28">
      <c r="A94" t="s">
        <v>3135</v>
      </c>
      <c r="B94">
        <v>1008531</v>
      </c>
      <c r="C94" t="s">
        <v>3179</v>
      </c>
      <c r="D94" t="s">
        <v>3329</v>
      </c>
      <c r="E94" t="s">
        <v>3434</v>
      </c>
      <c r="F94">
        <v>1.51</v>
      </c>
      <c r="H94">
        <v>1.31</v>
      </c>
      <c r="K94" t="s">
        <v>3137</v>
      </c>
      <c r="L94">
        <v>1.6E-2</v>
      </c>
      <c r="P94" t="s">
        <v>58</v>
      </c>
      <c r="R94">
        <v>40548</v>
      </c>
      <c r="S94">
        <v>3</v>
      </c>
      <c r="T94" t="s">
        <v>3149</v>
      </c>
      <c r="U94">
        <v>1.0900000000000001</v>
      </c>
      <c r="V94" t="s">
        <v>3208</v>
      </c>
      <c r="X94" t="s">
        <v>3435</v>
      </c>
      <c r="Y94" t="s">
        <v>205</v>
      </c>
      <c r="Z94">
        <v>1</v>
      </c>
      <c r="AA94" t="s">
        <v>3436</v>
      </c>
      <c r="AB94">
        <v>1</v>
      </c>
    </row>
    <row r="95" spans="1:28">
      <c r="A95" t="s">
        <v>3135</v>
      </c>
      <c r="B95">
        <v>1009893</v>
      </c>
      <c r="C95" t="s">
        <v>3179</v>
      </c>
      <c r="D95" t="s">
        <v>3180</v>
      </c>
      <c r="E95" t="s">
        <v>3437</v>
      </c>
      <c r="F95">
        <v>1.01</v>
      </c>
      <c r="H95">
        <v>0.88</v>
      </c>
      <c r="K95" t="s">
        <v>3137</v>
      </c>
      <c r="L95">
        <v>4.0000000000000001E-3</v>
      </c>
      <c r="P95" t="s">
        <v>58</v>
      </c>
      <c r="R95">
        <v>40548</v>
      </c>
      <c r="S95">
        <v>3</v>
      </c>
      <c r="U95">
        <v>0.72</v>
      </c>
      <c r="V95" t="s">
        <v>3208</v>
      </c>
      <c r="X95" t="s">
        <v>3438</v>
      </c>
      <c r="Y95" t="s">
        <v>205</v>
      </c>
      <c r="Z95">
        <v>1</v>
      </c>
      <c r="AA95" t="s">
        <v>3297</v>
      </c>
      <c r="AB95">
        <v>1</v>
      </c>
    </row>
    <row r="96" spans="1:28">
      <c r="A96" t="s">
        <v>3135</v>
      </c>
      <c r="B96">
        <v>169447</v>
      </c>
      <c r="C96">
        <v>169445</v>
      </c>
      <c r="D96" t="s">
        <v>80</v>
      </c>
      <c r="E96" t="s">
        <v>3298</v>
      </c>
      <c r="F96">
        <v>39.74</v>
      </c>
      <c r="H96">
        <v>34.56</v>
      </c>
      <c r="K96" t="s">
        <v>3250</v>
      </c>
      <c r="L96">
        <v>5.59</v>
      </c>
      <c r="N96">
        <v>450</v>
      </c>
      <c r="O96">
        <v>390</v>
      </c>
      <c r="P96" t="s">
        <v>58</v>
      </c>
      <c r="R96">
        <v>40548</v>
      </c>
      <c r="S96">
        <v>3</v>
      </c>
      <c r="U96">
        <v>28.29</v>
      </c>
      <c r="V96" t="s">
        <v>3235</v>
      </c>
    </row>
    <row r="97" spans="1:28">
      <c r="A97" t="s">
        <v>3135</v>
      </c>
      <c r="B97">
        <v>157214</v>
      </c>
      <c r="C97">
        <v>158009</v>
      </c>
      <c r="D97" t="s">
        <v>217</v>
      </c>
      <c r="E97" t="s">
        <v>3281</v>
      </c>
      <c r="F97">
        <v>15.07</v>
      </c>
      <c r="H97">
        <v>13.1</v>
      </c>
      <c r="K97" t="s">
        <v>3221</v>
      </c>
      <c r="L97">
        <v>0.113</v>
      </c>
      <c r="P97" t="s">
        <v>58</v>
      </c>
      <c r="R97">
        <v>40548</v>
      </c>
      <c r="S97">
        <v>3</v>
      </c>
      <c r="U97">
        <v>11.21</v>
      </c>
      <c r="V97" t="s">
        <v>3208</v>
      </c>
      <c r="X97" t="s">
        <v>3439</v>
      </c>
      <c r="Y97" t="s">
        <v>3223</v>
      </c>
      <c r="Z97">
        <v>2.1640000000000001</v>
      </c>
      <c r="AA97" t="s">
        <v>3311</v>
      </c>
      <c r="AB97">
        <v>1</v>
      </c>
    </row>
    <row r="98" spans="1:28">
      <c r="A98" t="s">
        <v>3135</v>
      </c>
      <c r="B98">
        <v>113946</v>
      </c>
      <c r="C98">
        <v>113946</v>
      </c>
      <c r="D98" t="s">
        <v>80</v>
      </c>
      <c r="E98" t="s">
        <v>3147</v>
      </c>
      <c r="F98">
        <v>28.04</v>
      </c>
      <c r="H98">
        <v>24.38</v>
      </c>
      <c r="K98" t="s">
        <v>3440</v>
      </c>
      <c r="L98">
        <v>0.21</v>
      </c>
      <c r="N98">
        <v>1245</v>
      </c>
      <c r="O98">
        <v>1245</v>
      </c>
      <c r="P98" t="s">
        <v>58</v>
      </c>
      <c r="R98">
        <v>40548</v>
      </c>
      <c r="S98">
        <v>2</v>
      </c>
      <c r="U98">
        <v>19.95</v>
      </c>
      <c r="V98" t="s">
        <v>3150</v>
      </c>
    </row>
    <row r="99" spans="1:28">
      <c r="A99" t="s">
        <v>3135</v>
      </c>
      <c r="B99">
        <v>169364</v>
      </c>
      <c r="C99">
        <v>169362</v>
      </c>
      <c r="D99" t="s">
        <v>3351</v>
      </c>
      <c r="E99" t="s">
        <v>3441</v>
      </c>
      <c r="F99">
        <v>869.77</v>
      </c>
      <c r="H99">
        <v>756.32</v>
      </c>
      <c r="K99" t="s">
        <v>3440</v>
      </c>
      <c r="L99">
        <v>24.9</v>
      </c>
      <c r="N99">
        <v>1350</v>
      </c>
      <c r="O99">
        <v>1094</v>
      </c>
      <c r="P99" t="s">
        <v>58</v>
      </c>
      <c r="R99">
        <v>40548</v>
      </c>
      <c r="S99">
        <v>2</v>
      </c>
      <c r="U99">
        <v>666</v>
      </c>
      <c r="V99" t="s">
        <v>3208</v>
      </c>
      <c r="X99" t="s">
        <v>3442</v>
      </c>
      <c r="Y99" t="s">
        <v>3443</v>
      </c>
      <c r="Z99">
        <v>66.5</v>
      </c>
      <c r="AA99" t="s">
        <v>3444</v>
      </c>
      <c r="AB99">
        <v>35.64</v>
      </c>
    </row>
    <row r="100" spans="1:28">
      <c r="A100" t="s">
        <v>3135</v>
      </c>
      <c r="B100">
        <v>120540</v>
      </c>
      <c r="C100" t="s">
        <v>3179</v>
      </c>
      <c r="D100" t="s">
        <v>3329</v>
      </c>
      <c r="E100" t="s">
        <v>3201</v>
      </c>
      <c r="F100">
        <v>2.2799999999999998</v>
      </c>
      <c r="H100">
        <v>1.98</v>
      </c>
      <c r="K100" t="s">
        <v>3137</v>
      </c>
      <c r="L100">
        <v>4.2999999999999997E-2</v>
      </c>
      <c r="P100" t="s">
        <v>58</v>
      </c>
      <c r="R100">
        <v>40548</v>
      </c>
      <c r="S100">
        <v>2</v>
      </c>
      <c r="U100">
        <v>1.66</v>
      </c>
      <c r="V100" t="s">
        <v>3208</v>
      </c>
      <c r="X100" t="s">
        <v>3445</v>
      </c>
      <c r="Y100" t="s">
        <v>3204</v>
      </c>
      <c r="Z100">
        <v>1</v>
      </c>
      <c r="AA100" t="s">
        <v>3446</v>
      </c>
      <c r="AB100">
        <v>1</v>
      </c>
    </row>
    <row r="101" spans="1:28">
      <c r="A101" t="s">
        <v>3135</v>
      </c>
      <c r="B101">
        <v>123472</v>
      </c>
      <c r="C101">
        <v>123472</v>
      </c>
      <c r="D101" t="s">
        <v>217</v>
      </c>
      <c r="E101" t="s">
        <v>3447</v>
      </c>
      <c r="F101">
        <v>3.52</v>
      </c>
      <c r="H101">
        <v>3.06</v>
      </c>
      <c r="K101" t="s">
        <v>3137</v>
      </c>
      <c r="L101">
        <v>0.14099999999999999</v>
      </c>
      <c r="N101">
        <v>900</v>
      </c>
      <c r="O101">
        <v>900</v>
      </c>
      <c r="P101" t="s">
        <v>58</v>
      </c>
      <c r="R101">
        <v>42492</v>
      </c>
      <c r="S101">
        <v>2</v>
      </c>
      <c r="U101">
        <v>2.67</v>
      </c>
      <c r="V101" t="s">
        <v>3156</v>
      </c>
      <c r="AA101">
        <v>123470</v>
      </c>
    </row>
    <row r="102" spans="1:28">
      <c r="A102" t="s">
        <v>3135</v>
      </c>
      <c r="B102">
        <v>138102</v>
      </c>
      <c r="C102">
        <v>138147</v>
      </c>
      <c r="D102" t="s">
        <v>67</v>
      </c>
      <c r="E102" t="s">
        <v>3448</v>
      </c>
      <c r="F102">
        <v>34.29</v>
      </c>
      <c r="H102">
        <v>29.82</v>
      </c>
      <c r="K102" t="s">
        <v>3137</v>
      </c>
      <c r="L102">
        <v>2.6</v>
      </c>
      <c r="P102" t="s">
        <v>58</v>
      </c>
      <c r="R102">
        <v>40548</v>
      </c>
      <c r="S102">
        <v>2</v>
      </c>
      <c r="T102" t="s">
        <v>3149</v>
      </c>
      <c r="U102">
        <v>26.95</v>
      </c>
      <c r="V102" t="s">
        <v>3208</v>
      </c>
      <c r="X102" t="s">
        <v>3449</v>
      </c>
      <c r="Y102" t="s">
        <v>3450</v>
      </c>
      <c r="Z102">
        <v>5</v>
      </c>
      <c r="AA102" t="s">
        <v>3323</v>
      </c>
      <c r="AB102">
        <v>1.7</v>
      </c>
    </row>
    <row r="103" spans="1:28">
      <c r="A103" t="s">
        <v>3135</v>
      </c>
      <c r="B103">
        <v>138106</v>
      </c>
      <c r="C103">
        <v>138687</v>
      </c>
      <c r="D103" t="s">
        <v>3184</v>
      </c>
      <c r="E103" t="s">
        <v>3451</v>
      </c>
      <c r="F103">
        <v>34.22</v>
      </c>
      <c r="H103">
        <v>29.76</v>
      </c>
      <c r="K103" t="s">
        <v>3137</v>
      </c>
      <c r="L103">
        <v>2.44</v>
      </c>
      <c r="P103" t="s">
        <v>58</v>
      </c>
      <c r="R103">
        <v>40548</v>
      </c>
      <c r="S103">
        <v>2</v>
      </c>
      <c r="U103">
        <v>26.74</v>
      </c>
      <c r="V103" t="s">
        <v>3452</v>
      </c>
      <c r="X103" t="s">
        <v>3453</v>
      </c>
      <c r="Y103" t="s">
        <v>3322</v>
      </c>
      <c r="Z103">
        <v>5</v>
      </c>
      <c r="AA103" t="s">
        <v>3323</v>
      </c>
      <c r="AB103">
        <v>1.7</v>
      </c>
    </row>
    <row r="104" spans="1:28">
      <c r="A104" t="s">
        <v>3135</v>
      </c>
      <c r="B104">
        <v>141471</v>
      </c>
      <c r="C104" t="s">
        <v>3302</v>
      </c>
      <c r="D104" t="s">
        <v>69</v>
      </c>
      <c r="E104" t="s">
        <v>3454</v>
      </c>
      <c r="F104">
        <v>0.94</v>
      </c>
      <c r="H104">
        <v>0.82</v>
      </c>
      <c r="K104" t="s">
        <v>3137</v>
      </c>
      <c r="L104">
        <v>6.0000000000000001E-3</v>
      </c>
      <c r="P104" t="s">
        <v>58</v>
      </c>
      <c r="R104">
        <v>40548</v>
      </c>
      <c r="S104">
        <v>2</v>
      </c>
      <c r="T104" t="s">
        <v>3165</v>
      </c>
      <c r="U104">
        <v>0.67</v>
      </c>
      <c r="V104" t="s">
        <v>3208</v>
      </c>
      <c r="X104" t="s">
        <v>3455</v>
      </c>
      <c r="Y104" t="s">
        <v>205</v>
      </c>
      <c r="Z104">
        <v>1</v>
      </c>
      <c r="AA104" t="s">
        <v>3304</v>
      </c>
      <c r="AB104">
        <v>1</v>
      </c>
    </row>
    <row r="105" spans="1:28">
      <c r="A105" t="s">
        <v>3135</v>
      </c>
      <c r="B105">
        <v>150675</v>
      </c>
      <c r="C105">
        <v>150675</v>
      </c>
      <c r="D105" t="s">
        <v>96</v>
      </c>
      <c r="E105" t="s">
        <v>3456</v>
      </c>
      <c r="F105">
        <v>3.74</v>
      </c>
      <c r="H105">
        <v>3.25</v>
      </c>
      <c r="K105" t="s">
        <v>3137</v>
      </c>
      <c r="L105">
        <v>0.13500000000000001</v>
      </c>
      <c r="P105" t="s">
        <v>58</v>
      </c>
      <c r="R105">
        <v>42492</v>
      </c>
      <c r="S105">
        <v>2</v>
      </c>
      <c r="U105">
        <v>2.67</v>
      </c>
      <c r="V105" t="s">
        <v>3156</v>
      </c>
      <c r="X105" t="s">
        <v>3457</v>
      </c>
      <c r="Y105" t="s">
        <v>3458</v>
      </c>
      <c r="AA105">
        <v>150673</v>
      </c>
    </row>
    <row r="106" spans="1:28">
      <c r="A106" t="s">
        <v>3135</v>
      </c>
      <c r="B106">
        <v>158083</v>
      </c>
      <c r="C106">
        <v>158083</v>
      </c>
      <c r="D106" t="s">
        <v>64</v>
      </c>
      <c r="E106" t="s">
        <v>3459</v>
      </c>
      <c r="F106">
        <v>18.43</v>
      </c>
      <c r="H106">
        <v>16.03</v>
      </c>
      <c r="K106" t="s">
        <v>3137</v>
      </c>
      <c r="L106">
        <v>0.89</v>
      </c>
      <c r="P106" t="s">
        <v>58</v>
      </c>
      <c r="R106">
        <v>40548</v>
      </c>
      <c r="S106">
        <v>2</v>
      </c>
      <c r="U106">
        <v>14.01</v>
      </c>
      <c r="V106" t="s">
        <v>3262</v>
      </c>
      <c r="X106" t="s">
        <v>3460</v>
      </c>
      <c r="Y106" t="s">
        <v>3461</v>
      </c>
      <c r="Z106">
        <v>2.5</v>
      </c>
      <c r="AA106" t="s">
        <v>3462</v>
      </c>
      <c r="AB106">
        <v>1</v>
      </c>
    </row>
    <row r="107" spans="1:28">
      <c r="A107" t="s">
        <v>3135</v>
      </c>
      <c r="B107">
        <v>168589</v>
      </c>
      <c r="C107">
        <v>168589</v>
      </c>
      <c r="D107" t="s">
        <v>121</v>
      </c>
      <c r="E107" t="s">
        <v>3463</v>
      </c>
      <c r="F107">
        <v>16.079999999999998</v>
      </c>
      <c r="H107">
        <v>13.98</v>
      </c>
      <c r="K107" t="s">
        <v>3137</v>
      </c>
      <c r="L107">
        <v>1.31</v>
      </c>
      <c r="P107" t="s">
        <v>58</v>
      </c>
      <c r="R107">
        <v>42492</v>
      </c>
      <c r="S107">
        <v>2</v>
      </c>
      <c r="V107" t="s">
        <v>3156</v>
      </c>
      <c r="AA107">
        <v>168590</v>
      </c>
    </row>
    <row r="108" spans="1:28">
      <c r="A108" t="s">
        <v>3135</v>
      </c>
      <c r="B108">
        <v>170539</v>
      </c>
      <c r="C108" t="s">
        <v>3179</v>
      </c>
      <c r="D108" t="s">
        <v>3329</v>
      </c>
      <c r="E108" t="s">
        <v>3428</v>
      </c>
      <c r="F108">
        <v>0.93</v>
      </c>
      <c r="H108">
        <v>0.81</v>
      </c>
      <c r="K108" t="s">
        <v>3137</v>
      </c>
      <c r="L108">
        <v>0.01</v>
      </c>
      <c r="P108" t="s">
        <v>58</v>
      </c>
      <c r="R108">
        <v>40548</v>
      </c>
      <c r="S108">
        <v>2</v>
      </c>
      <c r="U108">
        <v>0.67</v>
      </c>
      <c r="V108" t="s">
        <v>3208</v>
      </c>
      <c r="X108" t="s">
        <v>3464</v>
      </c>
      <c r="Y108" t="s">
        <v>341</v>
      </c>
      <c r="Z108">
        <v>1</v>
      </c>
      <c r="AA108" t="s">
        <v>3297</v>
      </c>
      <c r="AB108">
        <v>1</v>
      </c>
    </row>
    <row r="109" spans="1:28">
      <c r="A109" t="s">
        <v>3135</v>
      </c>
      <c r="B109">
        <v>945816</v>
      </c>
      <c r="C109" t="s">
        <v>3179</v>
      </c>
      <c r="D109" t="s">
        <v>3180</v>
      </c>
      <c r="E109" t="s">
        <v>3465</v>
      </c>
      <c r="F109">
        <v>0.97</v>
      </c>
      <c r="H109">
        <v>0.84</v>
      </c>
      <c r="K109" t="s">
        <v>3137</v>
      </c>
      <c r="L109">
        <v>8.9999999999999993E-3</v>
      </c>
      <c r="P109" t="s">
        <v>58</v>
      </c>
      <c r="R109">
        <v>40548</v>
      </c>
      <c r="S109">
        <v>2</v>
      </c>
      <c r="U109">
        <v>0.69</v>
      </c>
      <c r="V109" t="s">
        <v>3208</v>
      </c>
    </row>
    <row r="110" spans="1:28">
      <c r="A110" t="s">
        <v>3135</v>
      </c>
      <c r="B110">
        <v>953125</v>
      </c>
      <c r="C110" t="s">
        <v>3179</v>
      </c>
      <c r="D110" t="s">
        <v>3410</v>
      </c>
      <c r="E110" t="s">
        <v>3283</v>
      </c>
      <c r="F110">
        <v>2.23</v>
      </c>
      <c r="H110">
        <v>1.94</v>
      </c>
      <c r="K110" t="s">
        <v>3137</v>
      </c>
      <c r="L110">
        <v>0.11</v>
      </c>
      <c r="P110" t="s">
        <v>58</v>
      </c>
      <c r="R110">
        <v>40548</v>
      </c>
      <c r="S110">
        <v>2</v>
      </c>
      <c r="U110">
        <v>1.7</v>
      </c>
      <c r="V110" t="s">
        <v>3150</v>
      </c>
      <c r="X110" t="s">
        <v>3466</v>
      </c>
      <c r="Y110" t="s">
        <v>3204</v>
      </c>
      <c r="Z110">
        <v>1</v>
      </c>
      <c r="AA110" t="s">
        <v>582</v>
      </c>
      <c r="AB110">
        <v>1</v>
      </c>
    </row>
    <row r="111" spans="1:28">
      <c r="A111" t="s">
        <v>3135</v>
      </c>
      <c r="B111">
        <v>1032614</v>
      </c>
      <c r="C111" t="s">
        <v>3179</v>
      </c>
      <c r="D111" t="s">
        <v>3329</v>
      </c>
      <c r="E111" t="s">
        <v>3467</v>
      </c>
      <c r="F111">
        <v>6.24</v>
      </c>
      <c r="H111">
        <v>5.43</v>
      </c>
      <c r="K111" t="s">
        <v>3137</v>
      </c>
      <c r="L111">
        <v>0.41499999999999998</v>
      </c>
      <c r="P111" t="s">
        <v>58</v>
      </c>
      <c r="R111">
        <v>40548</v>
      </c>
      <c r="S111">
        <v>2</v>
      </c>
      <c r="U111">
        <v>4.8499999999999996</v>
      </c>
      <c r="V111" t="s">
        <v>3143</v>
      </c>
    </row>
    <row r="112" spans="1:28">
      <c r="A112" t="s">
        <v>3135</v>
      </c>
      <c r="B112">
        <v>1021898</v>
      </c>
      <c r="C112">
        <v>3002990</v>
      </c>
      <c r="D112" t="s">
        <v>121</v>
      </c>
      <c r="E112" t="s">
        <v>3294</v>
      </c>
      <c r="F112">
        <v>1.67</v>
      </c>
      <c r="H112">
        <v>1.45</v>
      </c>
      <c r="K112" t="s">
        <v>3137</v>
      </c>
      <c r="L112">
        <v>0.01</v>
      </c>
      <c r="P112" t="s">
        <v>58</v>
      </c>
      <c r="R112">
        <v>40194</v>
      </c>
      <c r="S112">
        <v>2</v>
      </c>
      <c r="U112">
        <v>1.08</v>
      </c>
      <c r="V112" t="s">
        <v>3150</v>
      </c>
      <c r="X112" t="s">
        <v>3468</v>
      </c>
      <c r="Y112" t="s">
        <v>205</v>
      </c>
      <c r="Z112">
        <v>1</v>
      </c>
      <c r="AA112" t="s">
        <v>727</v>
      </c>
      <c r="AB112">
        <v>1</v>
      </c>
    </row>
    <row r="113" spans="1:28">
      <c r="A113" t="s">
        <v>3135</v>
      </c>
      <c r="B113">
        <v>147807</v>
      </c>
      <c r="C113">
        <v>147806</v>
      </c>
      <c r="D113" t="s">
        <v>151</v>
      </c>
      <c r="E113" t="s">
        <v>3469</v>
      </c>
      <c r="F113">
        <v>5.53</v>
      </c>
      <c r="H113">
        <v>4.8099999999999996</v>
      </c>
      <c r="K113" t="s">
        <v>3407</v>
      </c>
      <c r="L113">
        <v>0.115</v>
      </c>
      <c r="P113" t="s">
        <v>58</v>
      </c>
      <c r="R113">
        <v>40548</v>
      </c>
      <c r="S113">
        <v>2</v>
      </c>
      <c r="U113">
        <v>4.13</v>
      </c>
      <c r="V113" t="s">
        <v>3150</v>
      </c>
      <c r="X113" t="s">
        <v>3470</v>
      </c>
      <c r="Y113" t="s">
        <v>205</v>
      </c>
      <c r="Z113">
        <v>1.3140000000000001</v>
      </c>
      <c r="AA113" t="s">
        <v>1824</v>
      </c>
      <c r="AB113">
        <v>1</v>
      </c>
    </row>
    <row r="114" spans="1:28">
      <c r="A114" t="s">
        <v>3135</v>
      </c>
      <c r="B114">
        <v>158688</v>
      </c>
      <c r="D114" t="s">
        <v>3247</v>
      </c>
      <c r="E114" t="s">
        <v>3471</v>
      </c>
      <c r="F114">
        <v>23.91</v>
      </c>
      <c r="H114">
        <v>20.79</v>
      </c>
      <c r="K114" t="s">
        <v>3407</v>
      </c>
      <c r="L114">
        <v>0.87</v>
      </c>
      <c r="P114" t="s">
        <v>58</v>
      </c>
      <c r="R114">
        <v>40548</v>
      </c>
      <c r="S114">
        <v>2</v>
      </c>
      <c r="U114">
        <v>18.53</v>
      </c>
      <c r="V114" t="s">
        <v>3208</v>
      </c>
    </row>
    <row r="115" spans="1:28">
      <c r="A115" t="s">
        <v>3135</v>
      </c>
      <c r="B115">
        <v>158691</v>
      </c>
      <c r="D115" t="s">
        <v>3247</v>
      </c>
      <c r="E115" t="s">
        <v>3472</v>
      </c>
      <c r="F115">
        <v>13.35</v>
      </c>
      <c r="H115">
        <v>11.61</v>
      </c>
      <c r="K115" t="s">
        <v>3407</v>
      </c>
      <c r="L115">
        <v>0.78</v>
      </c>
      <c r="P115" t="s">
        <v>58</v>
      </c>
      <c r="R115">
        <v>40548</v>
      </c>
      <c r="S115">
        <v>2</v>
      </c>
      <c r="U115">
        <v>10.86</v>
      </c>
      <c r="V115" t="s">
        <v>3208</v>
      </c>
    </row>
    <row r="116" spans="1:28">
      <c r="A116" t="s">
        <v>3135</v>
      </c>
      <c r="B116">
        <v>158693</v>
      </c>
      <c r="D116" t="s">
        <v>3247</v>
      </c>
      <c r="E116" t="s">
        <v>3473</v>
      </c>
      <c r="F116">
        <v>22.7</v>
      </c>
      <c r="H116">
        <v>19.739999999999998</v>
      </c>
      <c r="K116" t="s">
        <v>3407</v>
      </c>
      <c r="L116">
        <v>2.19</v>
      </c>
      <c r="P116" t="s">
        <v>58</v>
      </c>
      <c r="R116">
        <v>40548</v>
      </c>
      <c r="S116">
        <v>2</v>
      </c>
      <c r="U116">
        <v>19.95</v>
      </c>
      <c r="V116" t="s">
        <v>3208</v>
      </c>
    </row>
    <row r="117" spans="1:28" ht="12.75" customHeight="1">
      <c r="A117" t="s">
        <v>3135</v>
      </c>
      <c r="B117">
        <v>190788</v>
      </c>
      <c r="C117">
        <v>147806</v>
      </c>
      <c r="D117" t="s">
        <v>67</v>
      </c>
      <c r="E117" t="s">
        <v>203</v>
      </c>
      <c r="F117">
        <v>2.2400000000000002</v>
      </c>
      <c r="H117">
        <v>1.95</v>
      </c>
      <c r="K117" t="s">
        <v>3407</v>
      </c>
      <c r="L117">
        <v>1.2E-2</v>
      </c>
      <c r="P117" t="s">
        <v>58</v>
      </c>
      <c r="R117">
        <v>40548</v>
      </c>
      <c r="S117">
        <v>2</v>
      </c>
      <c r="U117">
        <v>1.7</v>
      </c>
      <c r="V117" t="s">
        <v>3208</v>
      </c>
      <c r="X117" t="s">
        <v>3474</v>
      </c>
      <c r="Y117" t="s">
        <v>205</v>
      </c>
      <c r="Z117">
        <v>1.5640000000000001</v>
      </c>
      <c r="AA117" t="s">
        <v>3475</v>
      </c>
      <c r="AB117">
        <v>1</v>
      </c>
    </row>
    <row r="118" spans="1:28">
      <c r="A118" t="s">
        <v>3135</v>
      </c>
      <c r="B118">
        <v>192193</v>
      </c>
      <c r="C118">
        <v>147806</v>
      </c>
      <c r="D118" t="s">
        <v>862</v>
      </c>
      <c r="E118" t="s">
        <v>3201</v>
      </c>
      <c r="F118">
        <v>3.93</v>
      </c>
      <c r="H118">
        <v>3.42</v>
      </c>
      <c r="K118" t="s">
        <v>3407</v>
      </c>
      <c r="L118">
        <v>2.8000000000000001E-2</v>
      </c>
      <c r="P118" t="s">
        <v>58</v>
      </c>
      <c r="R118">
        <v>40548</v>
      </c>
      <c r="S118">
        <v>2</v>
      </c>
      <c r="U118">
        <v>3</v>
      </c>
      <c r="V118" t="s">
        <v>3208</v>
      </c>
      <c r="X118" t="s">
        <v>3476</v>
      </c>
      <c r="Y118" t="s">
        <v>205</v>
      </c>
      <c r="Z118">
        <v>1.5640000000000001</v>
      </c>
      <c r="AA118" t="s">
        <v>963</v>
      </c>
      <c r="AB118">
        <v>1</v>
      </c>
    </row>
    <row r="119" spans="1:28">
      <c r="A119" t="s">
        <v>3135</v>
      </c>
      <c r="B119">
        <v>153241</v>
      </c>
      <c r="C119">
        <v>153241</v>
      </c>
      <c r="D119" t="s">
        <v>69</v>
      </c>
      <c r="E119" t="s">
        <v>3477</v>
      </c>
      <c r="F119">
        <v>11.25</v>
      </c>
      <c r="H119">
        <v>9.7799999999999994</v>
      </c>
      <c r="K119" t="s">
        <v>3250</v>
      </c>
      <c r="L119">
        <v>0.87</v>
      </c>
      <c r="P119" t="s">
        <v>58</v>
      </c>
      <c r="R119">
        <v>40548</v>
      </c>
      <c r="S119">
        <v>2</v>
      </c>
      <c r="U119">
        <v>8.01</v>
      </c>
      <c r="V119" t="s">
        <v>3208</v>
      </c>
      <c r="X119" t="s">
        <v>3478</v>
      </c>
      <c r="Y119" t="s">
        <v>3479</v>
      </c>
      <c r="Z119">
        <v>2.75</v>
      </c>
      <c r="AA119" t="s">
        <v>3480</v>
      </c>
      <c r="AB119">
        <v>1</v>
      </c>
    </row>
    <row r="120" spans="1:28">
      <c r="A120" t="s">
        <v>3135</v>
      </c>
      <c r="B120">
        <v>931741</v>
      </c>
      <c r="C120">
        <v>931741</v>
      </c>
      <c r="D120" t="s">
        <v>121</v>
      </c>
      <c r="E120" t="s">
        <v>3481</v>
      </c>
      <c r="F120">
        <v>6.19</v>
      </c>
      <c r="H120">
        <v>5.38</v>
      </c>
      <c r="K120" t="s">
        <v>3250</v>
      </c>
      <c r="L120">
        <v>0.98</v>
      </c>
      <c r="P120" t="s">
        <v>58</v>
      </c>
      <c r="R120">
        <v>40548</v>
      </c>
      <c r="S120">
        <v>2</v>
      </c>
      <c r="U120">
        <v>4.41</v>
      </c>
      <c r="V120" t="s">
        <v>3208</v>
      </c>
    </row>
    <row r="121" spans="1:28">
      <c r="A121" t="s">
        <v>3135</v>
      </c>
      <c r="B121">
        <v>169445</v>
      </c>
      <c r="C121">
        <v>169445</v>
      </c>
      <c r="D121" t="s">
        <v>3351</v>
      </c>
      <c r="E121" t="s">
        <v>3298</v>
      </c>
      <c r="F121">
        <v>48.85</v>
      </c>
      <c r="H121">
        <v>42.48</v>
      </c>
      <c r="K121" t="s">
        <v>3207</v>
      </c>
      <c r="L121">
        <v>8.59</v>
      </c>
      <c r="N121">
        <v>390</v>
      </c>
      <c r="O121">
        <v>341</v>
      </c>
      <c r="P121" t="s">
        <v>58</v>
      </c>
      <c r="R121">
        <v>40548</v>
      </c>
      <c r="S121">
        <v>2</v>
      </c>
      <c r="U121">
        <v>41.3</v>
      </c>
      <c r="V121" t="s">
        <v>3208</v>
      </c>
    </row>
    <row r="122" spans="1:28">
      <c r="A122" t="s">
        <v>3135</v>
      </c>
      <c r="B122" t="s">
        <v>3482</v>
      </c>
      <c r="C122" t="s">
        <v>3482</v>
      </c>
      <c r="D122" t="s">
        <v>3247</v>
      </c>
      <c r="E122" t="s">
        <v>3483</v>
      </c>
      <c r="F122">
        <v>73.61</v>
      </c>
      <c r="H122">
        <v>64.010000000000005</v>
      </c>
      <c r="K122" t="s">
        <v>3484</v>
      </c>
      <c r="L122">
        <v>1.26</v>
      </c>
      <c r="P122" t="s">
        <v>58</v>
      </c>
      <c r="R122">
        <v>40548</v>
      </c>
      <c r="S122">
        <v>2</v>
      </c>
      <c r="U122">
        <v>57.5</v>
      </c>
      <c r="V122" t="s">
        <v>3208</v>
      </c>
      <c r="X122" t="s">
        <v>3485</v>
      </c>
      <c r="Y122" t="s">
        <v>3486</v>
      </c>
      <c r="Z122">
        <v>10</v>
      </c>
      <c r="AA122" t="s">
        <v>3487</v>
      </c>
      <c r="AB122">
        <v>20</v>
      </c>
    </row>
    <row r="123" spans="1:28">
      <c r="A123" t="s">
        <v>3135</v>
      </c>
      <c r="B123" t="s">
        <v>3488</v>
      </c>
      <c r="C123" t="s">
        <v>3488</v>
      </c>
      <c r="D123" t="s">
        <v>3247</v>
      </c>
      <c r="E123" t="s">
        <v>3489</v>
      </c>
      <c r="F123">
        <v>205.22</v>
      </c>
      <c r="H123">
        <v>178.45</v>
      </c>
      <c r="K123" t="s">
        <v>3484</v>
      </c>
      <c r="L123">
        <v>7.8</v>
      </c>
      <c r="P123" t="s">
        <v>58</v>
      </c>
      <c r="R123">
        <v>40548</v>
      </c>
      <c r="S123">
        <v>2</v>
      </c>
      <c r="U123">
        <v>168</v>
      </c>
      <c r="V123" t="s">
        <v>3208</v>
      </c>
      <c r="X123" t="s">
        <v>3490</v>
      </c>
      <c r="Y123" t="s">
        <v>3491</v>
      </c>
      <c r="Z123">
        <v>10</v>
      </c>
      <c r="AA123" t="s">
        <v>3492</v>
      </c>
      <c r="AB123">
        <v>20</v>
      </c>
    </row>
    <row r="124" spans="1:28">
      <c r="A124" t="s">
        <v>3135</v>
      </c>
      <c r="B124">
        <v>157213</v>
      </c>
      <c r="C124">
        <v>158009</v>
      </c>
      <c r="D124" t="s">
        <v>217</v>
      </c>
      <c r="E124" t="s">
        <v>3283</v>
      </c>
      <c r="F124">
        <v>13.52</v>
      </c>
      <c r="H124">
        <v>11.76</v>
      </c>
      <c r="K124" t="s">
        <v>3221</v>
      </c>
      <c r="L124">
        <v>0.08</v>
      </c>
      <c r="P124" t="s">
        <v>58</v>
      </c>
      <c r="R124">
        <v>40548</v>
      </c>
      <c r="S124">
        <v>2</v>
      </c>
      <c r="U124">
        <v>9.98</v>
      </c>
      <c r="V124" t="s">
        <v>3182</v>
      </c>
      <c r="X124" t="s">
        <v>3493</v>
      </c>
      <c r="Y124" t="s">
        <v>3223</v>
      </c>
      <c r="Z124">
        <v>2.1640000000000001</v>
      </c>
      <c r="AA124" t="s">
        <v>3311</v>
      </c>
      <c r="AB124">
        <v>1</v>
      </c>
    </row>
    <row r="125" spans="1:28">
      <c r="A125" t="s">
        <v>3135</v>
      </c>
      <c r="B125" t="str">
        <f>"145414"</f>
        <v>145414</v>
      </c>
      <c r="C125">
        <v>121777</v>
      </c>
      <c r="D125" t="s">
        <v>3326</v>
      </c>
      <c r="E125" t="s">
        <v>3494</v>
      </c>
      <c r="F125">
        <v>6.74</v>
      </c>
      <c r="H125">
        <v>5.86</v>
      </c>
      <c r="K125" t="s">
        <v>3328</v>
      </c>
      <c r="P125" t="s">
        <v>58</v>
      </c>
      <c r="R125">
        <v>40194</v>
      </c>
      <c r="S125">
        <v>2</v>
      </c>
      <c r="U125">
        <v>5.04</v>
      </c>
      <c r="V125" t="s">
        <v>3143</v>
      </c>
    </row>
    <row r="126" spans="1:28">
      <c r="A126" t="s">
        <v>3135</v>
      </c>
      <c r="B126">
        <v>939975</v>
      </c>
      <c r="D126" t="s">
        <v>3247</v>
      </c>
      <c r="E126" t="s">
        <v>3495</v>
      </c>
      <c r="F126">
        <v>0.23</v>
      </c>
      <c r="H126">
        <v>0.2</v>
      </c>
      <c r="K126" t="s">
        <v>3496</v>
      </c>
      <c r="O126">
        <v>500</v>
      </c>
      <c r="P126" t="s">
        <v>58</v>
      </c>
      <c r="R126">
        <v>40548</v>
      </c>
      <c r="S126">
        <v>2</v>
      </c>
      <c r="V126" t="s">
        <v>3208</v>
      </c>
    </row>
    <row r="127" spans="1:28">
      <c r="A127" t="s">
        <v>3135</v>
      </c>
      <c r="B127">
        <v>118095</v>
      </c>
      <c r="D127" t="s">
        <v>3247</v>
      </c>
      <c r="E127" t="s">
        <v>3497</v>
      </c>
      <c r="F127">
        <v>0.24</v>
      </c>
      <c r="H127">
        <v>0.21</v>
      </c>
      <c r="K127" t="s">
        <v>3498</v>
      </c>
      <c r="O127">
        <v>500</v>
      </c>
      <c r="P127" t="s">
        <v>58</v>
      </c>
      <c r="R127">
        <v>40548</v>
      </c>
      <c r="S127">
        <v>2</v>
      </c>
      <c r="V127" t="s">
        <v>3208</v>
      </c>
    </row>
    <row r="128" spans="1:28">
      <c r="A128" t="s">
        <v>3135</v>
      </c>
      <c r="B128">
        <v>131839</v>
      </c>
      <c r="D128" t="s">
        <v>3247</v>
      </c>
      <c r="E128" t="s">
        <v>3499</v>
      </c>
      <c r="F128">
        <v>0.24</v>
      </c>
      <c r="H128">
        <v>0.21</v>
      </c>
      <c r="K128" t="s">
        <v>3498</v>
      </c>
      <c r="O128">
        <v>500</v>
      </c>
      <c r="P128" t="s">
        <v>58</v>
      </c>
      <c r="R128">
        <v>40548</v>
      </c>
      <c r="S128">
        <v>2</v>
      </c>
      <c r="V128" t="s">
        <v>3208</v>
      </c>
    </row>
    <row r="129" spans="1:28">
      <c r="A129" t="s">
        <v>3135</v>
      </c>
      <c r="B129">
        <v>168694</v>
      </c>
      <c r="D129" t="s">
        <v>3247</v>
      </c>
      <c r="E129" t="s">
        <v>3500</v>
      </c>
      <c r="F129">
        <v>7.39</v>
      </c>
      <c r="H129">
        <v>6.43</v>
      </c>
      <c r="K129" t="s">
        <v>3501</v>
      </c>
      <c r="L129">
        <v>0.35</v>
      </c>
      <c r="P129" t="s">
        <v>58</v>
      </c>
      <c r="R129">
        <v>40548</v>
      </c>
      <c r="S129">
        <v>1</v>
      </c>
      <c r="V129" t="s">
        <v>3208</v>
      </c>
    </row>
    <row r="130" spans="1:28">
      <c r="A130" t="s">
        <v>3135</v>
      </c>
      <c r="B130">
        <v>113146</v>
      </c>
      <c r="C130">
        <v>113146</v>
      </c>
      <c r="D130" t="s">
        <v>121</v>
      </c>
      <c r="E130" t="s">
        <v>3502</v>
      </c>
      <c r="F130">
        <v>17.39</v>
      </c>
      <c r="H130">
        <v>15.12</v>
      </c>
      <c r="K130" t="s">
        <v>3440</v>
      </c>
      <c r="L130">
        <v>0.3</v>
      </c>
      <c r="P130" t="s">
        <v>58</v>
      </c>
      <c r="R130">
        <v>40548</v>
      </c>
      <c r="S130">
        <v>1</v>
      </c>
      <c r="V130" t="s">
        <v>3208</v>
      </c>
    </row>
    <row r="131" spans="1:28">
      <c r="A131" t="s">
        <v>3135</v>
      </c>
      <c r="B131">
        <v>153240</v>
      </c>
      <c r="C131" t="s">
        <v>3503</v>
      </c>
      <c r="D131" t="s">
        <v>69</v>
      </c>
      <c r="E131" t="s">
        <v>3504</v>
      </c>
      <c r="F131">
        <v>0</v>
      </c>
      <c r="K131" t="s">
        <v>3440</v>
      </c>
      <c r="L131" t="s">
        <v>3505</v>
      </c>
      <c r="N131">
        <v>360</v>
      </c>
      <c r="P131" t="s">
        <v>58</v>
      </c>
      <c r="R131">
        <v>41212</v>
      </c>
      <c r="S131">
        <v>1</v>
      </c>
      <c r="U131">
        <v>21.4</v>
      </c>
      <c r="V131" t="s">
        <v>3150</v>
      </c>
    </row>
    <row r="132" spans="1:28">
      <c r="A132" t="s">
        <v>3135</v>
      </c>
      <c r="B132">
        <v>159793</v>
      </c>
      <c r="C132">
        <v>159793</v>
      </c>
      <c r="D132" t="s">
        <v>64</v>
      </c>
      <c r="E132" t="s">
        <v>3506</v>
      </c>
      <c r="F132">
        <v>594.70000000000005</v>
      </c>
      <c r="H132">
        <v>517.13</v>
      </c>
      <c r="K132" t="s">
        <v>3440</v>
      </c>
      <c r="L132">
        <v>65</v>
      </c>
      <c r="P132" t="s">
        <v>58</v>
      </c>
      <c r="R132">
        <v>40548</v>
      </c>
      <c r="S132">
        <v>1</v>
      </c>
      <c r="U132">
        <v>423.32</v>
      </c>
      <c r="V132" t="s">
        <v>3208</v>
      </c>
    </row>
    <row r="133" spans="1:28">
      <c r="A133" t="s">
        <v>3135</v>
      </c>
      <c r="B133">
        <v>169254</v>
      </c>
      <c r="C133">
        <v>169254</v>
      </c>
      <c r="D133" t="s">
        <v>64</v>
      </c>
      <c r="E133" t="s">
        <v>3507</v>
      </c>
      <c r="F133">
        <v>161.49</v>
      </c>
      <c r="H133">
        <v>140.43</v>
      </c>
      <c r="K133" t="s">
        <v>3440</v>
      </c>
      <c r="L133">
        <v>5.65</v>
      </c>
      <c r="P133" t="s">
        <v>58</v>
      </c>
      <c r="R133">
        <v>40548</v>
      </c>
      <c r="S133">
        <v>1</v>
      </c>
      <c r="U133">
        <v>114.95</v>
      </c>
      <c r="V133" t="s">
        <v>3208</v>
      </c>
      <c r="X133" t="s">
        <v>3508</v>
      </c>
      <c r="Y133" t="s">
        <v>3509</v>
      </c>
      <c r="Z133">
        <v>21.5</v>
      </c>
      <c r="AA133" t="s">
        <v>3510</v>
      </c>
      <c r="AB133">
        <v>12.75</v>
      </c>
    </row>
    <row r="134" spans="1:28">
      <c r="A134" t="s">
        <v>3135</v>
      </c>
      <c r="B134">
        <v>120161</v>
      </c>
      <c r="C134">
        <v>140728</v>
      </c>
      <c r="D134" t="s">
        <v>3511</v>
      </c>
      <c r="E134" t="s">
        <v>3512</v>
      </c>
      <c r="F134">
        <v>3.24</v>
      </c>
      <c r="H134">
        <v>2.82</v>
      </c>
      <c r="K134" t="s">
        <v>3137</v>
      </c>
      <c r="L134">
        <v>0.17599999999999999</v>
      </c>
      <c r="P134" t="s">
        <v>58</v>
      </c>
      <c r="R134">
        <v>40548</v>
      </c>
      <c r="S134">
        <v>1</v>
      </c>
      <c r="U134">
        <v>2.6</v>
      </c>
      <c r="V134" t="s">
        <v>3208</v>
      </c>
      <c r="X134" t="s">
        <v>3513</v>
      </c>
      <c r="Y134" t="s">
        <v>3514</v>
      </c>
      <c r="Z134">
        <v>0.99</v>
      </c>
      <c r="AA134" t="s">
        <v>3515</v>
      </c>
      <c r="AB134">
        <v>1</v>
      </c>
    </row>
    <row r="135" spans="1:28">
      <c r="A135" t="s">
        <v>3135</v>
      </c>
      <c r="B135">
        <v>120539</v>
      </c>
      <c r="C135" t="s">
        <v>3179</v>
      </c>
      <c r="D135" t="s">
        <v>3516</v>
      </c>
      <c r="E135" t="s">
        <v>3201</v>
      </c>
      <c r="F135">
        <v>2.4700000000000002</v>
      </c>
      <c r="H135">
        <v>2.15</v>
      </c>
      <c r="K135" t="s">
        <v>3137</v>
      </c>
      <c r="L135">
        <v>0.1</v>
      </c>
      <c r="P135" t="s">
        <v>58</v>
      </c>
      <c r="R135">
        <v>40548</v>
      </c>
      <c r="S135">
        <v>1</v>
      </c>
      <c r="T135" t="s">
        <v>3149</v>
      </c>
      <c r="U135">
        <v>1.86</v>
      </c>
      <c r="V135" t="s">
        <v>3208</v>
      </c>
      <c r="X135" t="s">
        <v>3517</v>
      </c>
      <c r="Y135" t="s">
        <v>3204</v>
      </c>
      <c r="Z135">
        <v>1</v>
      </c>
      <c r="AA135" t="s">
        <v>803</v>
      </c>
      <c r="AB135">
        <v>1</v>
      </c>
    </row>
    <row r="136" spans="1:28">
      <c r="A136" t="s">
        <v>3135</v>
      </c>
      <c r="B136">
        <v>120676</v>
      </c>
      <c r="C136" t="s">
        <v>3179</v>
      </c>
      <c r="D136" t="s">
        <v>3329</v>
      </c>
      <c r="E136" t="s">
        <v>3428</v>
      </c>
      <c r="F136">
        <v>2.06</v>
      </c>
      <c r="H136">
        <v>1.79</v>
      </c>
      <c r="K136" t="s">
        <v>3137</v>
      </c>
      <c r="L136" t="s">
        <v>3518</v>
      </c>
      <c r="P136" t="s">
        <v>58</v>
      </c>
      <c r="R136">
        <v>40548</v>
      </c>
      <c r="S136">
        <v>1</v>
      </c>
      <c r="U136">
        <v>2</v>
      </c>
      <c r="V136" t="s">
        <v>3208</v>
      </c>
    </row>
    <row r="137" spans="1:28">
      <c r="A137" t="s">
        <v>3135</v>
      </c>
      <c r="B137">
        <v>120678</v>
      </c>
      <c r="C137" t="s">
        <v>3179</v>
      </c>
      <c r="D137" t="s">
        <v>3200</v>
      </c>
      <c r="E137" t="s">
        <v>3519</v>
      </c>
      <c r="F137">
        <v>1.63</v>
      </c>
      <c r="H137">
        <v>1.42</v>
      </c>
      <c r="K137" t="s">
        <v>3137</v>
      </c>
      <c r="L137">
        <v>2.4E-2</v>
      </c>
      <c r="P137" t="s">
        <v>58</v>
      </c>
      <c r="R137">
        <v>40548</v>
      </c>
      <c r="S137">
        <v>1</v>
      </c>
      <c r="T137" t="s">
        <v>3149</v>
      </c>
      <c r="U137">
        <v>1.18</v>
      </c>
      <c r="V137" t="s">
        <v>3208</v>
      </c>
      <c r="X137" t="s">
        <v>3520</v>
      </c>
      <c r="Y137" t="s">
        <v>3204</v>
      </c>
      <c r="Z137">
        <v>1</v>
      </c>
      <c r="AA137" t="s">
        <v>481</v>
      </c>
      <c r="AB137">
        <v>1</v>
      </c>
    </row>
    <row r="138" spans="1:28">
      <c r="A138" t="s">
        <v>3135</v>
      </c>
      <c r="B138">
        <v>120790</v>
      </c>
      <c r="C138" t="s">
        <v>3179</v>
      </c>
      <c r="D138" t="s">
        <v>3329</v>
      </c>
      <c r="E138" t="s">
        <v>3201</v>
      </c>
      <c r="F138">
        <v>1.67</v>
      </c>
      <c r="H138">
        <v>1.45</v>
      </c>
      <c r="K138" t="s">
        <v>3137</v>
      </c>
      <c r="L138">
        <v>1.2E-2</v>
      </c>
      <c r="P138" t="s">
        <v>58</v>
      </c>
      <c r="R138">
        <v>40548</v>
      </c>
      <c r="S138">
        <v>1</v>
      </c>
      <c r="U138">
        <v>1.2</v>
      </c>
      <c r="V138" t="s">
        <v>3208</v>
      </c>
      <c r="X138" t="s">
        <v>3521</v>
      </c>
      <c r="Y138" t="s">
        <v>205</v>
      </c>
      <c r="Z138">
        <v>1</v>
      </c>
      <c r="AA138" t="s">
        <v>3297</v>
      </c>
      <c r="AB138">
        <v>1</v>
      </c>
    </row>
    <row r="139" spans="1:28">
      <c r="A139" t="s">
        <v>3135</v>
      </c>
      <c r="B139">
        <v>120851</v>
      </c>
      <c r="C139" t="s">
        <v>3179</v>
      </c>
      <c r="D139" t="s">
        <v>3329</v>
      </c>
      <c r="E139" t="s">
        <v>3201</v>
      </c>
      <c r="F139">
        <v>1.1399999999999999</v>
      </c>
      <c r="H139">
        <v>0.99</v>
      </c>
      <c r="K139" t="s">
        <v>3137</v>
      </c>
      <c r="L139">
        <v>0.01</v>
      </c>
      <c r="P139" t="s">
        <v>58</v>
      </c>
      <c r="R139">
        <v>40548</v>
      </c>
      <c r="S139">
        <v>1</v>
      </c>
      <c r="U139">
        <v>0.82</v>
      </c>
      <c r="V139" t="s">
        <v>3182</v>
      </c>
    </row>
    <row r="140" spans="1:28">
      <c r="A140" t="s">
        <v>3135</v>
      </c>
      <c r="B140">
        <v>120852</v>
      </c>
      <c r="C140" t="s">
        <v>3179</v>
      </c>
      <c r="D140" t="s">
        <v>3329</v>
      </c>
      <c r="E140" t="s">
        <v>3201</v>
      </c>
      <c r="F140">
        <v>1.37</v>
      </c>
      <c r="H140">
        <v>1.19</v>
      </c>
      <c r="K140" t="s">
        <v>3137</v>
      </c>
      <c r="L140">
        <v>0.01</v>
      </c>
      <c r="P140" t="s">
        <v>58</v>
      </c>
      <c r="R140">
        <v>40548</v>
      </c>
      <c r="S140">
        <v>1</v>
      </c>
      <c r="U140">
        <v>0.99</v>
      </c>
      <c r="V140" t="s">
        <v>3208</v>
      </c>
      <c r="X140" t="s">
        <v>3522</v>
      </c>
      <c r="Y140" t="s">
        <v>3204</v>
      </c>
      <c r="Z140">
        <v>1</v>
      </c>
      <c r="AA140" t="s">
        <v>3523</v>
      </c>
      <c r="AB140">
        <v>1</v>
      </c>
    </row>
    <row r="141" spans="1:28">
      <c r="A141" t="s">
        <v>3135</v>
      </c>
      <c r="B141">
        <v>130177</v>
      </c>
      <c r="C141">
        <v>130177</v>
      </c>
      <c r="D141" t="s">
        <v>121</v>
      </c>
      <c r="E141" t="s">
        <v>3524</v>
      </c>
      <c r="F141">
        <v>5.97</v>
      </c>
      <c r="H141">
        <v>5.19</v>
      </c>
      <c r="K141" t="s">
        <v>3137</v>
      </c>
      <c r="L141">
        <v>0.38</v>
      </c>
      <c r="P141" t="s">
        <v>58</v>
      </c>
      <c r="R141">
        <v>40548</v>
      </c>
      <c r="S141">
        <v>1</v>
      </c>
      <c r="U141">
        <v>4.8600000000000003</v>
      </c>
      <c r="V141" t="s">
        <v>3208</v>
      </c>
      <c r="X141" t="s">
        <v>3525</v>
      </c>
      <c r="Y141" t="s">
        <v>3526</v>
      </c>
      <c r="Z141">
        <v>1.5</v>
      </c>
      <c r="AA141" t="s">
        <v>3173</v>
      </c>
      <c r="AB141">
        <v>1</v>
      </c>
    </row>
    <row r="142" spans="1:28">
      <c r="A142" t="s">
        <v>3135</v>
      </c>
      <c r="B142">
        <v>136152</v>
      </c>
      <c r="C142" t="s">
        <v>3179</v>
      </c>
      <c r="D142" t="s">
        <v>3329</v>
      </c>
      <c r="E142" t="s">
        <v>3527</v>
      </c>
      <c r="F142">
        <v>1.32</v>
      </c>
      <c r="H142">
        <v>1.1499999999999999</v>
      </c>
      <c r="K142" t="s">
        <v>3137</v>
      </c>
      <c r="L142">
        <v>1.2999999999999999E-2</v>
      </c>
      <c r="P142" t="s">
        <v>58</v>
      </c>
      <c r="R142">
        <v>40548</v>
      </c>
      <c r="S142">
        <v>1</v>
      </c>
      <c r="U142">
        <v>0.96</v>
      </c>
      <c r="V142" t="s">
        <v>3208</v>
      </c>
    </row>
    <row r="143" spans="1:28">
      <c r="A143" t="s">
        <v>3135</v>
      </c>
      <c r="B143">
        <v>136154</v>
      </c>
      <c r="C143" t="s">
        <v>3179</v>
      </c>
      <c r="D143" t="s">
        <v>3329</v>
      </c>
      <c r="E143" t="s">
        <v>3465</v>
      </c>
      <c r="F143">
        <v>2.63</v>
      </c>
      <c r="H143">
        <v>2.29</v>
      </c>
      <c r="K143" t="s">
        <v>3137</v>
      </c>
      <c r="L143" t="s">
        <v>3528</v>
      </c>
      <c r="P143" t="s">
        <v>58</v>
      </c>
      <c r="R143">
        <v>40548</v>
      </c>
      <c r="S143">
        <v>1</v>
      </c>
      <c r="U143">
        <v>2.17</v>
      </c>
      <c r="V143" t="s">
        <v>3208</v>
      </c>
    </row>
    <row r="144" spans="1:28">
      <c r="A144" t="s">
        <v>3135</v>
      </c>
      <c r="B144">
        <v>138445</v>
      </c>
      <c r="C144">
        <v>138445</v>
      </c>
      <c r="D144" t="s">
        <v>55</v>
      </c>
      <c r="E144" t="s">
        <v>3529</v>
      </c>
      <c r="F144">
        <v>17.86</v>
      </c>
      <c r="H144">
        <v>15.53</v>
      </c>
      <c r="K144" t="s">
        <v>3137</v>
      </c>
      <c r="L144">
        <v>0.87</v>
      </c>
      <c r="P144" t="s">
        <v>58</v>
      </c>
      <c r="R144">
        <v>40548</v>
      </c>
      <c r="S144">
        <v>1</v>
      </c>
      <c r="U144">
        <v>13.57</v>
      </c>
      <c r="V144" t="s">
        <v>3262</v>
      </c>
      <c r="X144" t="s">
        <v>3530</v>
      </c>
      <c r="Y144" t="s">
        <v>3531</v>
      </c>
      <c r="Z144">
        <v>2.5</v>
      </c>
      <c r="AA144" t="s">
        <v>3462</v>
      </c>
      <c r="AB144">
        <v>1</v>
      </c>
    </row>
    <row r="145" spans="1:28">
      <c r="A145" t="s">
        <v>3135</v>
      </c>
      <c r="B145">
        <v>138446</v>
      </c>
      <c r="C145">
        <v>138446</v>
      </c>
      <c r="D145" t="s">
        <v>69</v>
      </c>
      <c r="E145" t="s">
        <v>3532</v>
      </c>
      <c r="F145">
        <v>18.100000000000001</v>
      </c>
      <c r="H145">
        <v>15.74</v>
      </c>
      <c r="K145" t="s">
        <v>3137</v>
      </c>
      <c r="L145">
        <v>1</v>
      </c>
      <c r="P145" t="s">
        <v>58</v>
      </c>
      <c r="R145">
        <v>40548</v>
      </c>
      <c r="S145">
        <v>1</v>
      </c>
      <c r="T145" t="s">
        <v>3244</v>
      </c>
      <c r="U145">
        <v>13.86</v>
      </c>
      <c r="V145" t="s">
        <v>3208</v>
      </c>
      <c r="X145" t="s">
        <v>3533</v>
      </c>
      <c r="Y145" t="s">
        <v>3534</v>
      </c>
      <c r="Z145">
        <v>2.5</v>
      </c>
      <c r="AA145" t="s">
        <v>3535</v>
      </c>
      <c r="AB145">
        <v>1</v>
      </c>
    </row>
    <row r="146" spans="1:28">
      <c r="A146" t="s">
        <v>3135</v>
      </c>
      <c r="B146">
        <v>141480</v>
      </c>
      <c r="C146" t="s">
        <v>3302</v>
      </c>
      <c r="D146" t="s">
        <v>69</v>
      </c>
      <c r="E146" t="s">
        <v>3427</v>
      </c>
      <c r="F146">
        <v>1.33</v>
      </c>
      <c r="H146">
        <v>1.1599999999999999</v>
      </c>
      <c r="K146" t="s">
        <v>3137</v>
      </c>
      <c r="L146">
        <v>1.4999999999999999E-2</v>
      </c>
      <c r="P146" t="s">
        <v>58</v>
      </c>
      <c r="R146">
        <v>40548</v>
      </c>
      <c r="S146">
        <v>1</v>
      </c>
      <c r="U146">
        <v>0.97</v>
      </c>
      <c r="V146" t="s">
        <v>3208</v>
      </c>
      <c r="X146" t="s">
        <v>3536</v>
      </c>
      <c r="Y146" t="s">
        <v>205</v>
      </c>
      <c r="Z146">
        <v>1</v>
      </c>
      <c r="AA146" t="s">
        <v>3346</v>
      </c>
      <c r="AB146">
        <v>1</v>
      </c>
    </row>
    <row r="147" spans="1:28">
      <c r="A147" t="s">
        <v>3135</v>
      </c>
      <c r="B147">
        <v>158024</v>
      </c>
      <c r="C147">
        <v>158024</v>
      </c>
      <c r="D147" t="s">
        <v>70</v>
      </c>
      <c r="E147" t="s">
        <v>3537</v>
      </c>
      <c r="F147">
        <v>10.53</v>
      </c>
      <c r="H147">
        <v>9.16</v>
      </c>
      <c r="K147" t="s">
        <v>3137</v>
      </c>
      <c r="L147">
        <v>0.74</v>
      </c>
      <c r="P147" t="s">
        <v>58</v>
      </c>
      <c r="R147">
        <v>42437</v>
      </c>
      <c r="S147">
        <v>1</v>
      </c>
      <c r="T147">
        <v>38845</v>
      </c>
      <c r="U147">
        <v>8.2200000000000006</v>
      </c>
      <c r="V147" t="s">
        <v>3262</v>
      </c>
      <c r="X147" t="s">
        <v>3538</v>
      </c>
      <c r="Y147" t="s">
        <v>3539</v>
      </c>
      <c r="Z147">
        <v>2.5</v>
      </c>
      <c r="AA147" t="s">
        <v>3540</v>
      </c>
      <c r="AB147">
        <v>4.0999999999999996</v>
      </c>
    </row>
    <row r="148" spans="1:28">
      <c r="A148" t="s">
        <v>3135</v>
      </c>
      <c r="B148">
        <v>158759</v>
      </c>
      <c r="C148">
        <v>158024</v>
      </c>
      <c r="D148" t="s">
        <v>70</v>
      </c>
      <c r="E148" t="s">
        <v>3541</v>
      </c>
      <c r="F148">
        <v>10.7</v>
      </c>
      <c r="H148">
        <v>9.3000000000000007</v>
      </c>
      <c r="K148" t="s">
        <v>3137</v>
      </c>
      <c r="L148">
        <v>0.72</v>
      </c>
      <c r="P148" t="s">
        <v>58</v>
      </c>
      <c r="R148">
        <v>42492</v>
      </c>
      <c r="S148">
        <v>1</v>
      </c>
      <c r="U148">
        <v>8.19</v>
      </c>
      <c r="V148" t="s">
        <v>3156</v>
      </c>
      <c r="AA148">
        <v>158762</v>
      </c>
    </row>
    <row r="149" spans="1:28">
      <c r="A149" t="s">
        <v>3135</v>
      </c>
      <c r="B149">
        <v>161495</v>
      </c>
      <c r="C149" t="s">
        <v>3542</v>
      </c>
      <c r="D149" t="s">
        <v>69</v>
      </c>
      <c r="E149" t="s">
        <v>3543</v>
      </c>
      <c r="F149">
        <v>12.13</v>
      </c>
      <c r="H149">
        <v>10.55</v>
      </c>
      <c r="K149" t="s">
        <v>3137</v>
      </c>
      <c r="L149">
        <v>1.18</v>
      </c>
      <c r="N149">
        <v>1350</v>
      </c>
      <c r="O149">
        <v>1200</v>
      </c>
      <c r="P149" t="s">
        <v>58</v>
      </c>
      <c r="R149">
        <v>40548</v>
      </c>
      <c r="S149">
        <v>1</v>
      </c>
      <c r="V149" t="s">
        <v>3544</v>
      </c>
    </row>
    <row r="150" spans="1:28">
      <c r="A150" t="s">
        <v>3135</v>
      </c>
      <c r="B150">
        <v>161496</v>
      </c>
      <c r="D150" t="s">
        <v>3247</v>
      </c>
      <c r="E150" t="s">
        <v>3545</v>
      </c>
      <c r="F150">
        <v>36.14</v>
      </c>
      <c r="H150">
        <v>31.43</v>
      </c>
      <c r="K150" t="s">
        <v>3137</v>
      </c>
      <c r="L150">
        <v>3.86</v>
      </c>
      <c r="P150" t="s">
        <v>58</v>
      </c>
      <c r="R150">
        <v>40548</v>
      </c>
      <c r="S150">
        <v>1</v>
      </c>
      <c r="V150" t="s">
        <v>3202</v>
      </c>
    </row>
    <row r="151" spans="1:28">
      <c r="A151" t="s">
        <v>3135</v>
      </c>
      <c r="B151">
        <v>161562</v>
      </c>
      <c r="C151">
        <v>161564</v>
      </c>
      <c r="D151" t="s">
        <v>3351</v>
      </c>
      <c r="E151" t="s">
        <v>3545</v>
      </c>
      <c r="F151">
        <v>36.11</v>
      </c>
      <c r="H151">
        <v>31.4</v>
      </c>
      <c r="K151" t="s">
        <v>3137</v>
      </c>
      <c r="L151">
        <v>3.86</v>
      </c>
      <c r="P151" t="s">
        <v>58</v>
      </c>
      <c r="R151">
        <v>40548</v>
      </c>
      <c r="S151">
        <v>1</v>
      </c>
      <c r="V151" t="s">
        <v>3202</v>
      </c>
    </row>
    <row r="152" spans="1:28">
      <c r="A152" t="s">
        <v>3135</v>
      </c>
      <c r="B152">
        <v>167397</v>
      </c>
      <c r="C152">
        <v>167397</v>
      </c>
      <c r="D152" t="s">
        <v>110</v>
      </c>
      <c r="E152" t="s">
        <v>3546</v>
      </c>
      <c r="F152">
        <v>177.58</v>
      </c>
      <c r="H152">
        <v>154.41999999999999</v>
      </c>
      <c r="K152" t="s">
        <v>3137</v>
      </c>
      <c r="L152">
        <v>16.399999999999999</v>
      </c>
      <c r="P152" t="s">
        <v>58</v>
      </c>
      <c r="R152">
        <v>42437</v>
      </c>
      <c r="S152">
        <v>1</v>
      </c>
      <c r="V152" t="s">
        <v>3383</v>
      </c>
      <c r="W152">
        <v>167396</v>
      </c>
    </row>
    <row r="153" spans="1:28">
      <c r="A153" t="s">
        <v>3135</v>
      </c>
      <c r="B153">
        <v>167399</v>
      </c>
      <c r="C153">
        <v>167399</v>
      </c>
      <c r="D153" t="s">
        <v>217</v>
      </c>
      <c r="E153" t="s">
        <v>3547</v>
      </c>
      <c r="F153">
        <v>55.79</v>
      </c>
      <c r="H153">
        <v>48.51</v>
      </c>
      <c r="K153" t="s">
        <v>3137</v>
      </c>
      <c r="L153">
        <v>3.54</v>
      </c>
      <c r="P153" t="s">
        <v>58</v>
      </c>
      <c r="R153">
        <v>42437</v>
      </c>
      <c r="S153">
        <v>1</v>
      </c>
      <c r="V153" t="s">
        <v>3138</v>
      </c>
      <c r="W153">
        <v>167398</v>
      </c>
    </row>
    <row r="154" spans="1:28">
      <c r="A154" t="s">
        <v>3135</v>
      </c>
      <c r="B154">
        <v>167400</v>
      </c>
      <c r="C154">
        <v>167400</v>
      </c>
      <c r="D154" t="s">
        <v>110</v>
      </c>
      <c r="E154" t="s">
        <v>3548</v>
      </c>
      <c r="F154">
        <v>43.09</v>
      </c>
      <c r="H154">
        <v>37.47</v>
      </c>
      <c r="K154" t="s">
        <v>3137</v>
      </c>
      <c r="L154">
        <v>7.4</v>
      </c>
      <c r="P154" t="s">
        <v>58</v>
      </c>
      <c r="R154">
        <v>40548</v>
      </c>
      <c r="S154">
        <v>1</v>
      </c>
      <c r="V154" t="s">
        <v>3208</v>
      </c>
    </row>
    <row r="155" spans="1:28">
      <c r="A155" t="s">
        <v>3135</v>
      </c>
      <c r="B155">
        <v>167401</v>
      </c>
      <c r="C155" t="s">
        <v>3549</v>
      </c>
      <c r="D155" t="s">
        <v>64</v>
      </c>
      <c r="E155" t="s">
        <v>3340</v>
      </c>
      <c r="F155">
        <v>6.62</v>
      </c>
      <c r="H155">
        <v>5.76</v>
      </c>
      <c r="K155" t="s">
        <v>3137</v>
      </c>
      <c r="L155">
        <v>0.34</v>
      </c>
      <c r="P155" t="s">
        <v>58</v>
      </c>
      <c r="R155">
        <v>40548</v>
      </c>
      <c r="S155">
        <v>1</v>
      </c>
      <c r="V155" t="s">
        <v>3150</v>
      </c>
    </row>
    <row r="156" spans="1:28">
      <c r="A156" t="s">
        <v>3135</v>
      </c>
      <c r="B156">
        <v>168543</v>
      </c>
      <c r="C156">
        <v>168543</v>
      </c>
      <c r="D156" t="s">
        <v>3351</v>
      </c>
      <c r="E156" t="s">
        <v>3550</v>
      </c>
      <c r="F156">
        <v>18.39</v>
      </c>
      <c r="H156">
        <v>15.99</v>
      </c>
      <c r="K156" t="s">
        <v>3137</v>
      </c>
      <c r="L156">
        <v>2.56</v>
      </c>
      <c r="P156" t="s">
        <v>58</v>
      </c>
      <c r="R156">
        <v>40548</v>
      </c>
      <c r="S156">
        <v>1</v>
      </c>
      <c r="U156">
        <v>16.41</v>
      </c>
      <c r="V156" t="s">
        <v>3208</v>
      </c>
      <c r="X156" t="s">
        <v>3551</v>
      </c>
      <c r="Y156" t="s">
        <v>3552</v>
      </c>
      <c r="Z156">
        <v>2.4300000000000002</v>
      </c>
      <c r="AA156" t="s">
        <v>3553</v>
      </c>
      <c r="AB156">
        <v>4.0999999999999996</v>
      </c>
    </row>
    <row r="157" spans="1:28">
      <c r="A157" t="s">
        <v>3135</v>
      </c>
      <c r="B157">
        <v>168633</v>
      </c>
      <c r="C157">
        <v>168633</v>
      </c>
      <c r="D157" t="s">
        <v>3351</v>
      </c>
      <c r="E157" t="s">
        <v>3554</v>
      </c>
      <c r="F157">
        <v>20.54</v>
      </c>
      <c r="H157">
        <v>17.86</v>
      </c>
      <c r="K157" t="s">
        <v>3137</v>
      </c>
      <c r="L157">
        <v>2.5</v>
      </c>
      <c r="P157" t="s">
        <v>58</v>
      </c>
      <c r="R157">
        <v>40548</v>
      </c>
      <c r="S157">
        <v>1</v>
      </c>
      <c r="V157" t="s">
        <v>3208</v>
      </c>
    </row>
    <row r="158" spans="1:28">
      <c r="A158" t="s">
        <v>3135</v>
      </c>
      <c r="B158">
        <v>168695</v>
      </c>
      <c r="D158" t="s">
        <v>3247</v>
      </c>
      <c r="E158" t="s">
        <v>3555</v>
      </c>
      <c r="F158">
        <v>4.8</v>
      </c>
      <c r="H158">
        <v>4.17</v>
      </c>
      <c r="K158" t="s">
        <v>3137</v>
      </c>
      <c r="L158">
        <v>0.15</v>
      </c>
      <c r="P158" t="s">
        <v>58</v>
      </c>
      <c r="R158">
        <v>40548</v>
      </c>
      <c r="S158">
        <v>1</v>
      </c>
      <c r="V158" t="s">
        <v>3208</v>
      </c>
    </row>
    <row r="159" spans="1:28">
      <c r="A159" t="s">
        <v>3135</v>
      </c>
      <c r="B159">
        <v>168696</v>
      </c>
      <c r="D159" t="s">
        <v>3247</v>
      </c>
      <c r="E159" t="s">
        <v>3556</v>
      </c>
      <c r="F159">
        <v>44.38</v>
      </c>
      <c r="H159">
        <v>38.590000000000003</v>
      </c>
      <c r="K159" t="s">
        <v>3137</v>
      </c>
      <c r="L159">
        <v>3.5</v>
      </c>
      <c r="P159" t="s">
        <v>58</v>
      </c>
      <c r="R159">
        <v>40548</v>
      </c>
      <c r="S159">
        <v>1</v>
      </c>
      <c r="V159" t="s">
        <v>3208</v>
      </c>
    </row>
    <row r="160" spans="1:28">
      <c r="A160" t="s">
        <v>3135</v>
      </c>
      <c r="B160">
        <v>170780</v>
      </c>
      <c r="C160" t="s">
        <v>3179</v>
      </c>
      <c r="D160" t="s">
        <v>3329</v>
      </c>
      <c r="E160" t="s">
        <v>3201</v>
      </c>
      <c r="F160">
        <v>1.06</v>
      </c>
      <c r="H160">
        <v>0.92</v>
      </c>
      <c r="K160" t="s">
        <v>3137</v>
      </c>
      <c r="L160">
        <v>8.9999999999999993E-3</v>
      </c>
      <c r="P160" t="s">
        <v>58</v>
      </c>
      <c r="R160">
        <v>40548</v>
      </c>
      <c r="S160">
        <v>1</v>
      </c>
      <c r="U160">
        <v>0.76</v>
      </c>
      <c r="V160" t="s">
        <v>3208</v>
      </c>
      <c r="X160" t="s">
        <v>3557</v>
      </c>
      <c r="Y160" t="s">
        <v>3204</v>
      </c>
      <c r="Z160">
        <v>1</v>
      </c>
      <c r="AA160" t="s">
        <v>723</v>
      </c>
      <c r="AB160">
        <v>1</v>
      </c>
    </row>
    <row r="161" spans="1:28">
      <c r="A161" t="s">
        <v>3135</v>
      </c>
      <c r="B161">
        <v>170782</v>
      </c>
      <c r="C161" t="s">
        <v>3179</v>
      </c>
      <c r="D161" t="s">
        <v>3329</v>
      </c>
      <c r="E161" t="s">
        <v>3201</v>
      </c>
      <c r="F161">
        <v>1.7</v>
      </c>
      <c r="H161">
        <v>1.48</v>
      </c>
      <c r="K161" t="s">
        <v>3137</v>
      </c>
      <c r="L161">
        <v>2.5000000000000001E-2</v>
      </c>
      <c r="P161" t="s">
        <v>58</v>
      </c>
      <c r="R161">
        <v>40548</v>
      </c>
      <c r="S161">
        <v>1</v>
      </c>
      <c r="U161">
        <v>1.24</v>
      </c>
      <c r="V161" t="s">
        <v>3208</v>
      </c>
      <c r="X161" t="s">
        <v>3558</v>
      </c>
      <c r="Y161" t="s">
        <v>3204</v>
      </c>
      <c r="Z161">
        <v>1</v>
      </c>
      <c r="AA161" t="s">
        <v>672</v>
      </c>
      <c r="AB161">
        <v>1</v>
      </c>
    </row>
    <row r="162" spans="1:28">
      <c r="A162" t="s">
        <v>3135</v>
      </c>
      <c r="B162">
        <v>183987</v>
      </c>
      <c r="C162">
        <v>183987</v>
      </c>
      <c r="D162" t="s">
        <v>3351</v>
      </c>
      <c r="E162" t="s">
        <v>3559</v>
      </c>
      <c r="F162">
        <v>0</v>
      </c>
      <c r="K162" t="s">
        <v>3137</v>
      </c>
      <c r="L162">
        <v>0.105</v>
      </c>
      <c r="P162" t="s">
        <v>58</v>
      </c>
      <c r="R162">
        <v>41061</v>
      </c>
      <c r="S162">
        <v>1</v>
      </c>
      <c r="V162" t="s">
        <v>3150</v>
      </c>
    </row>
    <row r="163" spans="1:28">
      <c r="A163" t="s">
        <v>3135</v>
      </c>
      <c r="B163">
        <v>192073</v>
      </c>
      <c r="C163">
        <v>192073</v>
      </c>
      <c r="D163" t="s">
        <v>3351</v>
      </c>
      <c r="E163" t="s">
        <v>3560</v>
      </c>
      <c r="F163">
        <v>3.25</v>
      </c>
      <c r="H163">
        <v>2.83</v>
      </c>
      <c r="K163" t="s">
        <v>3137</v>
      </c>
      <c r="L163">
        <v>0.17</v>
      </c>
      <c r="P163" t="s">
        <v>58</v>
      </c>
      <c r="R163">
        <v>40548</v>
      </c>
      <c r="S163">
        <v>1</v>
      </c>
      <c r="U163">
        <v>2.95</v>
      </c>
      <c r="V163" t="s">
        <v>3208</v>
      </c>
      <c r="X163" t="s">
        <v>3561</v>
      </c>
      <c r="Y163" t="s">
        <v>3562</v>
      </c>
      <c r="Z163">
        <v>1</v>
      </c>
      <c r="AA163" t="s">
        <v>3563</v>
      </c>
      <c r="AB163">
        <v>1</v>
      </c>
    </row>
    <row r="164" spans="1:28">
      <c r="A164" t="s">
        <v>3135</v>
      </c>
      <c r="B164">
        <v>192074</v>
      </c>
      <c r="C164">
        <v>192073</v>
      </c>
      <c r="D164" t="s">
        <v>3351</v>
      </c>
      <c r="E164" t="s">
        <v>3564</v>
      </c>
      <c r="F164">
        <v>3.25</v>
      </c>
      <c r="H164">
        <v>2.83</v>
      </c>
      <c r="K164" t="s">
        <v>3137</v>
      </c>
      <c r="L164">
        <v>0.17</v>
      </c>
      <c r="P164" t="s">
        <v>58</v>
      </c>
      <c r="R164">
        <v>40548</v>
      </c>
      <c r="S164">
        <v>1</v>
      </c>
      <c r="U164">
        <v>2.95</v>
      </c>
      <c r="V164" t="s">
        <v>3208</v>
      </c>
    </row>
    <row r="165" spans="1:28">
      <c r="A165" t="s">
        <v>3135</v>
      </c>
      <c r="B165">
        <v>192077</v>
      </c>
      <c r="C165">
        <v>192077</v>
      </c>
      <c r="D165" t="s">
        <v>3351</v>
      </c>
      <c r="E165" t="s">
        <v>3565</v>
      </c>
      <c r="F165">
        <v>4.8899999999999997</v>
      </c>
      <c r="H165">
        <v>4.25</v>
      </c>
      <c r="K165" t="s">
        <v>3137</v>
      </c>
      <c r="L165">
        <v>0.35</v>
      </c>
      <c r="P165" t="s">
        <v>58</v>
      </c>
      <c r="R165">
        <v>40548</v>
      </c>
      <c r="S165">
        <v>1</v>
      </c>
      <c r="U165">
        <v>5.35</v>
      </c>
      <c r="V165" t="s">
        <v>3208</v>
      </c>
      <c r="X165" t="s">
        <v>3566</v>
      </c>
      <c r="Y165" t="s">
        <v>3567</v>
      </c>
      <c r="Z165">
        <v>1</v>
      </c>
      <c r="AA165" t="s">
        <v>3568</v>
      </c>
      <c r="AB165">
        <v>1</v>
      </c>
    </row>
    <row r="166" spans="1:28">
      <c r="A166" t="s">
        <v>3135</v>
      </c>
      <c r="B166">
        <v>1009901</v>
      </c>
      <c r="C166" t="s">
        <v>3179</v>
      </c>
      <c r="D166" t="s">
        <v>3329</v>
      </c>
      <c r="E166" t="s">
        <v>3437</v>
      </c>
      <c r="F166">
        <v>1.07</v>
      </c>
      <c r="H166">
        <v>0.93</v>
      </c>
      <c r="K166" t="s">
        <v>3137</v>
      </c>
      <c r="L166">
        <v>8.0000000000000002E-3</v>
      </c>
      <c r="P166" t="s">
        <v>58</v>
      </c>
      <c r="R166">
        <v>40548</v>
      </c>
      <c r="S166">
        <v>1</v>
      </c>
      <c r="T166" t="s">
        <v>3149</v>
      </c>
      <c r="U166">
        <v>0.77</v>
      </c>
      <c r="V166" t="s">
        <v>3208</v>
      </c>
    </row>
    <row r="167" spans="1:28">
      <c r="A167" t="s">
        <v>3135</v>
      </c>
      <c r="B167">
        <v>1009919</v>
      </c>
      <c r="C167" t="s">
        <v>3179</v>
      </c>
      <c r="D167" t="s">
        <v>3329</v>
      </c>
      <c r="E167" t="s">
        <v>3428</v>
      </c>
      <c r="F167">
        <v>1.07</v>
      </c>
      <c r="H167">
        <v>0.93</v>
      </c>
      <c r="K167" t="s">
        <v>3137</v>
      </c>
      <c r="L167">
        <v>6.4999999999999997E-3</v>
      </c>
      <c r="P167" t="s">
        <v>58</v>
      </c>
      <c r="R167">
        <v>40548</v>
      </c>
      <c r="S167">
        <v>1</v>
      </c>
      <c r="U167">
        <v>0.77</v>
      </c>
      <c r="V167" t="s">
        <v>3208</v>
      </c>
      <c r="X167" t="s">
        <v>3569</v>
      </c>
      <c r="Y167" t="s">
        <v>205</v>
      </c>
      <c r="Z167">
        <v>1</v>
      </c>
      <c r="AA167" t="s">
        <v>880</v>
      </c>
      <c r="AB167">
        <v>1</v>
      </c>
    </row>
    <row r="168" spans="1:28">
      <c r="A168" t="s">
        <v>3135</v>
      </c>
      <c r="B168">
        <v>1009927</v>
      </c>
      <c r="C168" t="s">
        <v>3179</v>
      </c>
      <c r="D168" t="s">
        <v>3329</v>
      </c>
      <c r="E168" t="s">
        <v>3428</v>
      </c>
      <c r="F168">
        <v>1.18</v>
      </c>
      <c r="H168">
        <v>1.03</v>
      </c>
      <c r="K168" t="s">
        <v>3137</v>
      </c>
      <c r="L168">
        <v>1.2E-2</v>
      </c>
      <c r="P168" t="s">
        <v>58</v>
      </c>
      <c r="R168">
        <v>40548</v>
      </c>
      <c r="S168">
        <v>1</v>
      </c>
      <c r="U168">
        <v>0.86</v>
      </c>
      <c r="V168" t="s">
        <v>3208</v>
      </c>
      <c r="X168" t="s">
        <v>3570</v>
      </c>
      <c r="Y168" t="s">
        <v>3204</v>
      </c>
      <c r="Z168">
        <v>1</v>
      </c>
      <c r="AA168" t="s">
        <v>723</v>
      </c>
      <c r="AB168">
        <v>1</v>
      </c>
    </row>
    <row r="169" spans="1:28">
      <c r="A169" t="s">
        <v>3135</v>
      </c>
      <c r="B169">
        <v>1021914</v>
      </c>
      <c r="C169" t="s">
        <v>3179</v>
      </c>
      <c r="D169" t="s">
        <v>3329</v>
      </c>
      <c r="E169" t="s">
        <v>3294</v>
      </c>
      <c r="F169">
        <v>3.01</v>
      </c>
      <c r="H169">
        <v>2.62</v>
      </c>
      <c r="K169" t="s">
        <v>3137</v>
      </c>
      <c r="L169">
        <v>7.0000000000000001E-3</v>
      </c>
      <c r="P169" t="s">
        <v>58</v>
      </c>
      <c r="R169">
        <v>40548</v>
      </c>
      <c r="S169">
        <v>1</v>
      </c>
      <c r="U169">
        <v>2.15</v>
      </c>
      <c r="V169" t="s">
        <v>3208</v>
      </c>
    </row>
    <row r="170" spans="1:28">
      <c r="A170" t="s">
        <v>3135</v>
      </c>
      <c r="B170" t="s">
        <v>3571</v>
      </c>
      <c r="C170" t="s">
        <v>3571</v>
      </c>
      <c r="D170" t="s">
        <v>3351</v>
      </c>
      <c r="E170" t="s">
        <v>3572</v>
      </c>
      <c r="F170">
        <v>150.05000000000001</v>
      </c>
      <c r="H170">
        <v>130.47999999999999</v>
      </c>
      <c r="K170" t="s">
        <v>3137</v>
      </c>
      <c r="L170">
        <v>21</v>
      </c>
      <c r="N170">
        <v>3550</v>
      </c>
      <c r="P170" t="s">
        <v>58</v>
      </c>
      <c r="R170">
        <v>40548</v>
      </c>
      <c r="S170">
        <v>1</v>
      </c>
      <c r="U170">
        <v>134</v>
      </c>
      <c r="V170" t="s">
        <v>3208</v>
      </c>
    </row>
    <row r="171" spans="1:28">
      <c r="A171" t="s">
        <v>3135</v>
      </c>
      <c r="B171" t="s">
        <v>3573</v>
      </c>
      <c r="C171" t="s">
        <v>3573</v>
      </c>
      <c r="D171" t="s">
        <v>3351</v>
      </c>
      <c r="E171" t="s">
        <v>3574</v>
      </c>
      <c r="F171">
        <v>497.78</v>
      </c>
      <c r="H171">
        <v>432.85</v>
      </c>
      <c r="K171" t="s">
        <v>3137</v>
      </c>
      <c r="L171">
        <v>75</v>
      </c>
      <c r="N171">
        <v>3800</v>
      </c>
      <c r="P171" t="s">
        <v>58</v>
      </c>
      <c r="R171">
        <v>40548</v>
      </c>
      <c r="S171">
        <v>1</v>
      </c>
      <c r="U171">
        <v>450</v>
      </c>
      <c r="V171" t="s">
        <v>3208</v>
      </c>
    </row>
    <row r="172" spans="1:28">
      <c r="A172" t="s">
        <v>3135</v>
      </c>
      <c r="B172" t="s">
        <v>3575</v>
      </c>
      <c r="C172" t="s">
        <v>3575</v>
      </c>
      <c r="D172" t="s">
        <v>3351</v>
      </c>
      <c r="E172" t="s">
        <v>3576</v>
      </c>
      <c r="F172">
        <v>192.48</v>
      </c>
      <c r="H172">
        <v>167.37</v>
      </c>
      <c r="K172" t="s">
        <v>3137</v>
      </c>
      <c r="L172">
        <v>29</v>
      </c>
      <c r="N172">
        <v>2980</v>
      </c>
      <c r="P172" t="s">
        <v>58</v>
      </c>
      <c r="R172">
        <v>40548</v>
      </c>
      <c r="S172">
        <v>1</v>
      </c>
      <c r="U172">
        <v>174</v>
      </c>
      <c r="V172" t="s">
        <v>3208</v>
      </c>
    </row>
    <row r="173" spans="1:28">
      <c r="A173" t="s">
        <v>3135</v>
      </c>
      <c r="B173" t="s">
        <v>3577</v>
      </c>
      <c r="C173" t="s">
        <v>3577</v>
      </c>
      <c r="D173" t="s">
        <v>3351</v>
      </c>
      <c r="E173" t="s">
        <v>3578</v>
      </c>
      <c r="F173">
        <v>11.96</v>
      </c>
      <c r="H173">
        <v>10.4</v>
      </c>
      <c r="K173" t="s">
        <v>3137</v>
      </c>
      <c r="L173">
        <v>1.6</v>
      </c>
      <c r="P173" t="s">
        <v>58</v>
      </c>
      <c r="R173">
        <v>40548</v>
      </c>
      <c r="S173">
        <v>1</v>
      </c>
      <c r="U173">
        <v>10.6</v>
      </c>
      <c r="V173" t="s">
        <v>3208</v>
      </c>
    </row>
    <row r="174" spans="1:28">
      <c r="A174" t="s">
        <v>3135</v>
      </c>
      <c r="B174" t="s">
        <v>3579</v>
      </c>
      <c r="D174" t="s">
        <v>3247</v>
      </c>
      <c r="E174" t="s">
        <v>3580</v>
      </c>
      <c r="F174">
        <v>3.31</v>
      </c>
      <c r="H174">
        <v>2.88</v>
      </c>
      <c r="K174" t="s">
        <v>3137</v>
      </c>
      <c r="L174">
        <v>0.5</v>
      </c>
      <c r="P174" t="s">
        <v>58</v>
      </c>
      <c r="R174">
        <v>40548</v>
      </c>
      <c r="S174">
        <v>1</v>
      </c>
      <c r="V174" t="s">
        <v>3208</v>
      </c>
    </row>
    <row r="175" spans="1:28">
      <c r="A175" t="s">
        <v>3135</v>
      </c>
      <c r="B175" t="s">
        <v>3581</v>
      </c>
      <c r="D175" t="s">
        <v>3247</v>
      </c>
      <c r="E175" t="s">
        <v>3582</v>
      </c>
      <c r="F175">
        <v>6.89</v>
      </c>
      <c r="H175">
        <v>5.99</v>
      </c>
      <c r="K175" t="s">
        <v>3137</v>
      </c>
      <c r="L175">
        <v>1.68</v>
      </c>
      <c r="P175" t="s">
        <v>58</v>
      </c>
      <c r="R175">
        <v>40548</v>
      </c>
      <c r="S175">
        <v>1</v>
      </c>
      <c r="V175" t="s">
        <v>3208</v>
      </c>
    </row>
    <row r="176" spans="1:28">
      <c r="A176" t="s">
        <v>3135</v>
      </c>
      <c r="B176" t="s">
        <v>3583</v>
      </c>
      <c r="D176" t="s">
        <v>3247</v>
      </c>
      <c r="E176" t="s">
        <v>3584</v>
      </c>
      <c r="F176">
        <v>7.83</v>
      </c>
      <c r="H176">
        <v>6.81</v>
      </c>
      <c r="K176" t="s">
        <v>3137</v>
      </c>
      <c r="L176">
        <v>1.0049999999999999</v>
      </c>
      <c r="P176" t="s">
        <v>58</v>
      </c>
      <c r="R176">
        <v>40548</v>
      </c>
      <c r="S176">
        <v>1</v>
      </c>
      <c r="V176" t="s">
        <v>3208</v>
      </c>
    </row>
    <row r="177" spans="1:28">
      <c r="A177" t="s">
        <v>3135</v>
      </c>
      <c r="B177" t="s">
        <v>3585</v>
      </c>
      <c r="D177" t="s">
        <v>3247</v>
      </c>
      <c r="E177" t="s">
        <v>3586</v>
      </c>
      <c r="F177">
        <v>16.04</v>
      </c>
      <c r="H177">
        <v>13.95</v>
      </c>
      <c r="K177" t="s">
        <v>3137</v>
      </c>
      <c r="L177">
        <v>3.28</v>
      </c>
      <c r="P177" t="s">
        <v>58</v>
      </c>
      <c r="R177">
        <v>40548</v>
      </c>
      <c r="S177">
        <v>1</v>
      </c>
      <c r="V177" t="s">
        <v>3208</v>
      </c>
    </row>
    <row r="178" spans="1:28">
      <c r="A178" t="s">
        <v>3135</v>
      </c>
      <c r="B178">
        <v>103064</v>
      </c>
      <c r="C178">
        <v>147806</v>
      </c>
      <c r="D178" t="s">
        <v>110</v>
      </c>
      <c r="E178" t="s">
        <v>3294</v>
      </c>
      <c r="F178">
        <v>1.84</v>
      </c>
      <c r="H178">
        <v>1.6</v>
      </c>
      <c r="K178" t="s">
        <v>3407</v>
      </c>
      <c r="L178">
        <v>0.01</v>
      </c>
      <c r="P178" t="s">
        <v>58</v>
      </c>
      <c r="R178">
        <v>40548</v>
      </c>
      <c r="S178">
        <v>1</v>
      </c>
      <c r="U178">
        <v>1.4</v>
      </c>
      <c r="V178" t="s">
        <v>3208</v>
      </c>
      <c r="X178" t="s">
        <v>3587</v>
      </c>
      <c r="Y178" t="s">
        <v>205</v>
      </c>
      <c r="Z178">
        <v>1.5640000000000001</v>
      </c>
      <c r="AA178" t="s">
        <v>3475</v>
      </c>
      <c r="AB178">
        <v>1</v>
      </c>
    </row>
    <row r="179" spans="1:28">
      <c r="A179" t="s">
        <v>3135</v>
      </c>
      <c r="B179">
        <v>147780</v>
      </c>
      <c r="C179">
        <v>147290</v>
      </c>
      <c r="D179" t="s">
        <v>67</v>
      </c>
      <c r="E179" t="s">
        <v>3588</v>
      </c>
      <c r="F179">
        <v>35.619999999999997</v>
      </c>
      <c r="H179">
        <v>30.97</v>
      </c>
      <c r="K179" t="s">
        <v>3407</v>
      </c>
      <c r="L179">
        <v>1.25</v>
      </c>
      <c r="P179" t="s">
        <v>58</v>
      </c>
      <c r="R179">
        <v>40548</v>
      </c>
      <c r="S179">
        <v>1</v>
      </c>
      <c r="U179">
        <v>27.52</v>
      </c>
      <c r="V179" t="s">
        <v>3544</v>
      </c>
    </row>
    <row r="180" spans="1:28">
      <c r="A180" t="s">
        <v>3135</v>
      </c>
      <c r="B180">
        <v>147799</v>
      </c>
      <c r="C180">
        <v>118118</v>
      </c>
      <c r="D180" t="s">
        <v>64</v>
      </c>
      <c r="E180" t="s">
        <v>3589</v>
      </c>
      <c r="F180">
        <v>39.96</v>
      </c>
      <c r="H180">
        <v>34.75</v>
      </c>
      <c r="K180" t="s">
        <v>3407</v>
      </c>
      <c r="L180">
        <v>2.5</v>
      </c>
      <c r="P180" t="s">
        <v>58</v>
      </c>
      <c r="R180">
        <v>40548</v>
      </c>
      <c r="S180">
        <v>1</v>
      </c>
      <c r="U180">
        <v>32.78</v>
      </c>
      <c r="V180" t="s">
        <v>3182</v>
      </c>
      <c r="X180" t="s">
        <v>3590</v>
      </c>
      <c r="Y180" t="s">
        <v>3591</v>
      </c>
      <c r="Z180">
        <v>2</v>
      </c>
      <c r="AA180" t="s">
        <v>3592</v>
      </c>
      <c r="AB180">
        <v>1</v>
      </c>
    </row>
    <row r="181" spans="1:28">
      <c r="A181" t="s">
        <v>3135</v>
      </c>
      <c r="B181">
        <v>147806</v>
      </c>
      <c r="C181">
        <v>147806</v>
      </c>
      <c r="D181" t="s">
        <v>862</v>
      </c>
      <c r="E181" t="s">
        <v>3469</v>
      </c>
      <c r="F181">
        <v>6.07</v>
      </c>
      <c r="H181">
        <v>5.28</v>
      </c>
      <c r="K181" t="s">
        <v>3407</v>
      </c>
      <c r="L181" t="s">
        <v>3593</v>
      </c>
      <c r="P181" t="s">
        <v>58</v>
      </c>
      <c r="R181">
        <v>40548</v>
      </c>
      <c r="S181">
        <v>1</v>
      </c>
      <c r="U181">
        <v>4.45</v>
      </c>
      <c r="V181" t="s">
        <v>3208</v>
      </c>
    </row>
    <row r="182" spans="1:28">
      <c r="A182" t="s">
        <v>3135</v>
      </c>
      <c r="B182">
        <v>161234</v>
      </c>
      <c r="C182">
        <v>147806</v>
      </c>
      <c r="D182" t="s">
        <v>110</v>
      </c>
      <c r="E182" t="s">
        <v>3427</v>
      </c>
      <c r="F182">
        <v>2.63</v>
      </c>
      <c r="H182">
        <v>2.29</v>
      </c>
      <c r="K182" t="s">
        <v>3407</v>
      </c>
      <c r="L182">
        <v>1.4999999999999999E-2</v>
      </c>
      <c r="P182" t="s">
        <v>58</v>
      </c>
      <c r="R182">
        <v>40548</v>
      </c>
      <c r="S182">
        <v>1</v>
      </c>
      <c r="U182">
        <v>2</v>
      </c>
      <c r="V182" t="s">
        <v>3208</v>
      </c>
    </row>
    <row r="183" spans="1:28">
      <c r="A183" t="s">
        <v>3135</v>
      </c>
      <c r="B183">
        <v>167190</v>
      </c>
      <c r="C183">
        <v>147806</v>
      </c>
      <c r="D183" t="s">
        <v>70</v>
      </c>
      <c r="E183" t="s">
        <v>3594</v>
      </c>
      <c r="F183">
        <v>5.81</v>
      </c>
      <c r="H183">
        <v>5.05</v>
      </c>
      <c r="K183" t="s">
        <v>3407</v>
      </c>
      <c r="L183">
        <v>0.18</v>
      </c>
      <c r="P183" t="s">
        <v>58</v>
      </c>
      <c r="R183">
        <v>40548</v>
      </c>
      <c r="S183">
        <v>1</v>
      </c>
      <c r="U183">
        <v>4.68</v>
      </c>
      <c r="V183" t="s">
        <v>3208</v>
      </c>
      <c r="X183" t="s">
        <v>3595</v>
      </c>
      <c r="Y183" t="s">
        <v>205</v>
      </c>
    </row>
    <row r="184" spans="1:28">
      <c r="A184" t="s">
        <v>3135</v>
      </c>
      <c r="B184">
        <v>167224</v>
      </c>
      <c r="D184" t="s">
        <v>862</v>
      </c>
      <c r="E184" t="s">
        <v>3596</v>
      </c>
      <c r="F184">
        <v>11.42</v>
      </c>
      <c r="H184">
        <v>9.93</v>
      </c>
      <c r="K184" t="s">
        <v>3407</v>
      </c>
      <c r="L184">
        <v>0.32</v>
      </c>
      <c r="P184" t="s">
        <v>58</v>
      </c>
      <c r="R184">
        <v>40548</v>
      </c>
      <c r="S184">
        <v>1</v>
      </c>
      <c r="V184" t="s">
        <v>3208</v>
      </c>
    </row>
    <row r="185" spans="1:28">
      <c r="A185" t="s">
        <v>3135</v>
      </c>
      <c r="B185">
        <v>190749</v>
      </c>
      <c r="C185">
        <v>147806</v>
      </c>
      <c r="D185" t="s">
        <v>69</v>
      </c>
      <c r="E185" t="s">
        <v>3597</v>
      </c>
      <c r="F185">
        <v>1.74</v>
      </c>
      <c r="H185">
        <v>1.51</v>
      </c>
      <c r="K185" t="s">
        <v>3407</v>
      </c>
      <c r="L185">
        <v>0.05</v>
      </c>
      <c r="P185" t="s">
        <v>58</v>
      </c>
      <c r="R185">
        <v>40548</v>
      </c>
      <c r="S185">
        <v>1</v>
      </c>
      <c r="U185">
        <v>1.33</v>
      </c>
      <c r="V185" t="s">
        <v>3208</v>
      </c>
    </row>
    <row r="186" spans="1:28">
      <c r="A186" t="s">
        <v>3135</v>
      </c>
      <c r="B186">
        <v>190757</v>
      </c>
      <c r="C186">
        <v>147806</v>
      </c>
      <c r="D186" t="s">
        <v>110</v>
      </c>
      <c r="E186" t="s">
        <v>3201</v>
      </c>
      <c r="F186">
        <v>1.96</v>
      </c>
      <c r="H186">
        <v>1.7</v>
      </c>
      <c r="K186" t="s">
        <v>3407</v>
      </c>
      <c r="L186">
        <v>1.7999999999999999E-2</v>
      </c>
      <c r="P186" t="s">
        <v>58</v>
      </c>
      <c r="R186">
        <v>40548</v>
      </c>
      <c r="S186">
        <v>1</v>
      </c>
      <c r="U186">
        <v>1.5</v>
      </c>
      <c r="V186" t="s">
        <v>3208</v>
      </c>
      <c r="X186" t="s">
        <v>3598</v>
      </c>
      <c r="Y186" t="s">
        <v>205</v>
      </c>
      <c r="Z186">
        <v>1.5640000000000001</v>
      </c>
      <c r="AA186" t="s">
        <v>3599</v>
      </c>
      <c r="AB186">
        <v>1</v>
      </c>
    </row>
    <row r="187" spans="1:28">
      <c r="A187" t="s">
        <v>3135</v>
      </c>
      <c r="B187">
        <v>190776</v>
      </c>
      <c r="C187">
        <v>147806</v>
      </c>
      <c r="D187" t="s">
        <v>110</v>
      </c>
      <c r="E187" t="s">
        <v>203</v>
      </c>
      <c r="F187">
        <v>1.85</v>
      </c>
      <c r="H187">
        <v>1.61</v>
      </c>
      <c r="K187" t="s">
        <v>3407</v>
      </c>
      <c r="L187">
        <v>7.0000000000000001E-3</v>
      </c>
      <c r="P187" t="s">
        <v>58</v>
      </c>
      <c r="R187">
        <v>40548</v>
      </c>
      <c r="S187">
        <v>1</v>
      </c>
      <c r="U187">
        <v>1.4</v>
      </c>
      <c r="V187" t="s">
        <v>3208</v>
      </c>
      <c r="X187" t="s">
        <v>3600</v>
      </c>
      <c r="Y187" t="s">
        <v>205</v>
      </c>
      <c r="Z187">
        <v>1.5640000000000001</v>
      </c>
      <c r="AA187" t="s">
        <v>3599</v>
      </c>
      <c r="AB187">
        <v>1</v>
      </c>
    </row>
    <row r="188" spans="1:28">
      <c r="A188" t="s">
        <v>3135</v>
      </c>
      <c r="B188">
        <v>192192</v>
      </c>
      <c r="C188">
        <v>147806</v>
      </c>
      <c r="D188" t="s">
        <v>110</v>
      </c>
      <c r="E188" t="s">
        <v>3201</v>
      </c>
      <c r="F188">
        <v>3.77</v>
      </c>
      <c r="H188">
        <v>3.28</v>
      </c>
      <c r="K188" t="s">
        <v>3407</v>
      </c>
      <c r="L188">
        <v>0.06</v>
      </c>
      <c r="P188" t="s">
        <v>58</v>
      </c>
      <c r="R188">
        <v>40548</v>
      </c>
      <c r="S188">
        <v>1</v>
      </c>
      <c r="U188">
        <v>2.94</v>
      </c>
      <c r="V188" t="s">
        <v>3208</v>
      </c>
      <c r="X188" t="s">
        <v>3601</v>
      </c>
      <c r="Y188" t="s">
        <v>205</v>
      </c>
      <c r="Z188">
        <v>1.5640000000000001</v>
      </c>
      <c r="AA188" t="s">
        <v>963</v>
      </c>
      <c r="AB188">
        <v>1</v>
      </c>
    </row>
    <row r="189" spans="1:28">
      <c r="A189" t="s">
        <v>3135</v>
      </c>
      <c r="B189">
        <v>192194</v>
      </c>
      <c r="C189">
        <v>147806</v>
      </c>
      <c r="D189" t="s">
        <v>110</v>
      </c>
      <c r="E189" t="s">
        <v>3201</v>
      </c>
      <c r="F189">
        <v>4.7300000000000004</v>
      </c>
      <c r="H189">
        <v>4.1100000000000003</v>
      </c>
      <c r="K189" t="s">
        <v>3407</v>
      </c>
      <c r="L189">
        <v>6.3E-2</v>
      </c>
      <c r="P189" t="s">
        <v>58</v>
      </c>
      <c r="R189">
        <v>40548</v>
      </c>
      <c r="S189">
        <v>1</v>
      </c>
      <c r="U189">
        <v>3.66</v>
      </c>
      <c r="V189" t="s">
        <v>3208</v>
      </c>
    </row>
    <row r="190" spans="1:28">
      <c r="A190" t="s">
        <v>3135</v>
      </c>
      <c r="B190">
        <v>192195</v>
      </c>
      <c r="C190">
        <v>147806</v>
      </c>
      <c r="D190" t="s">
        <v>110</v>
      </c>
      <c r="E190" t="s">
        <v>3201</v>
      </c>
      <c r="F190">
        <v>2.61</v>
      </c>
      <c r="H190">
        <v>2.27</v>
      </c>
      <c r="K190" t="s">
        <v>3407</v>
      </c>
      <c r="L190">
        <v>2.5000000000000001E-2</v>
      </c>
      <c r="P190" t="s">
        <v>58</v>
      </c>
      <c r="R190">
        <v>40548</v>
      </c>
      <c r="S190">
        <v>1</v>
      </c>
      <c r="U190">
        <v>2</v>
      </c>
      <c r="V190" t="s">
        <v>3208</v>
      </c>
    </row>
    <row r="191" spans="1:28">
      <c r="A191" t="s">
        <v>3135</v>
      </c>
      <c r="B191">
        <v>192213</v>
      </c>
      <c r="C191">
        <v>120773</v>
      </c>
      <c r="D191" t="s">
        <v>391</v>
      </c>
      <c r="E191" t="s">
        <v>3602</v>
      </c>
      <c r="F191">
        <v>12.86</v>
      </c>
      <c r="H191">
        <v>11.18</v>
      </c>
      <c r="K191" t="s">
        <v>3407</v>
      </c>
      <c r="L191">
        <v>0.89</v>
      </c>
      <c r="P191" t="s">
        <v>58</v>
      </c>
      <c r="R191">
        <v>40548</v>
      </c>
      <c r="S191">
        <v>1</v>
      </c>
      <c r="U191">
        <v>11.26</v>
      </c>
      <c r="V191" t="s">
        <v>3208</v>
      </c>
      <c r="X191" t="s">
        <v>3603</v>
      </c>
      <c r="Y191" t="s">
        <v>3604</v>
      </c>
      <c r="Z191">
        <v>1.8</v>
      </c>
      <c r="AA191" t="s">
        <v>3605</v>
      </c>
      <c r="AB191">
        <v>1</v>
      </c>
    </row>
    <row r="192" spans="1:28">
      <c r="A192" t="s">
        <v>3135</v>
      </c>
      <c r="B192">
        <v>192215</v>
      </c>
      <c r="C192">
        <v>120771</v>
      </c>
      <c r="D192" t="s">
        <v>391</v>
      </c>
      <c r="E192" t="s">
        <v>3606</v>
      </c>
      <c r="F192">
        <v>9.27</v>
      </c>
      <c r="H192">
        <v>8.06</v>
      </c>
      <c r="K192" t="s">
        <v>3407</v>
      </c>
      <c r="L192">
        <v>0.25</v>
      </c>
      <c r="P192" t="s">
        <v>58</v>
      </c>
      <c r="R192">
        <v>40548</v>
      </c>
      <c r="S192">
        <v>1</v>
      </c>
      <c r="U192">
        <v>7.4</v>
      </c>
      <c r="V192" t="s">
        <v>3208</v>
      </c>
      <c r="X192" t="s">
        <v>3607</v>
      </c>
      <c r="Y192" t="s">
        <v>3608</v>
      </c>
      <c r="Z192">
        <v>1.6</v>
      </c>
      <c r="AA192" t="s">
        <v>3609</v>
      </c>
      <c r="AB192">
        <v>1</v>
      </c>
    </row>
    <row r="193" spans="1:28">
      <c r="A193" t="s">
        <v>3135</v>
      </c>
      <c r="B193">
        <v>192263</v>
      </c>
      <c r="C193">
        <v>120771</v>
      </c>
      <c r="D193" t="s">
        <v>391</v>
      </c>
      <c r="E193" t="s">
        <v>3610</v>
      </c>
      <c r="F193">
        <v>9.27</v>
      </c>
      <c r="H193">
        <v>8.06</v>
      </c>
      <c r="K193" t="s">
        <v>3407</v>
      </c>
      <c r="L193">
        <v>0.25</v>
      </c>
      <c r="P193" t="s">
        <v>58</v>
      </c>
      <c r="R193">
        <v>40548</v>
      </c>
      <c r="S193">
        <v>1</v>
      </c>
      <c r="U193">
        <v>7.4</v>
      </c>
      <c r="V193" t="s">
        <v>3208</v>
      </c>
      <c r="X193" t="s">
        <v>3611</v>
      </c>
      <c r="Y193" t="s">
        <v>3612</v>
      </c>
      <c r="Z193">
        <v>1.6</v>
      </c>
      <c r="AA193" t="s">
        <v>3609</v>
      </c>
      <c r="AB193">
        <v>1</v>
      </c>
    </row>
    <row r="194" spans="1:28">
      <c r="A194" t="s">
        <v>3135</v>
      </c>
      <c r="B194">
        <v>192295</v>
      </c>
      <c r="C194">
        <v>160046</v>
      </c>
      <c r="D194" t="s">
        <v>69</v>
      </c>
      <c r="E194" t="s">
        <v>3613</v>
      </c>
      <c r="F194">
        <v>30.74</v>
      </c>
      <c r="H194">
        <v>26.73</v>
      </c>
      <c r="K194" t="s">
        <v>3407</v>
      </c>
      <c r="L194">
        <v>0.53</v>
      </c>
      <c r="P194" t="s">
        <v>58</v>
      </c>
      <c r="R194">
        <v>40548</v>
      </c>
      <c r="S194">
        <v>1</v>
      </c>
      <c r="U194">
        <v>24</v>
      </c>
      <c r="V194" t="s">
        <v>3208</v>
      </c>
      <c r="X194" t="s">
        <v>3614</v>
      </c>
      <c r="Y194" t="s">
        <v>3307</v>
      </c>
      <c r="Z194">
        <v>2</v>
      </c>
      <c r="AA194" t="s">
        <v>3615</v>
      </c>
      <c r="AB194">
        <v>1</v>
      </c>
    </row>
    <row r="195" spans="1:28">
      <c r="A195" t="s">
        <v>3135</v>
      </c>
      <c r="B195">
        <v>192299</v>
      </c>
      <c r="C195">
        <v>147806</v>
      </c>
      <c r="D195" t="s">
        <v>67</v>
      </c>
      <c r="E195" t="s">
        <v>203</v>
      </c>
      <c r="F195">
        <v>2.17</v>
      </c>
      <c r="H195">
        <v>1.89</v>
      </c>
      <c r="K195" t="s">
        <v>3407</v>
      </c>
      <c r="L195">
        <v>0.15</v>
      </c>
      <c r="P195" t="s">
        <v>58</v>
      </c>
      <c r="R195">
        <v>40548</v>
      </c>
      <c r="S195">
        <v>1</v>
      </c>
      <c r="U195">
        <v>1.9</v>
      </c>
      <c r="V195" t="s">
        <v>3208</v>
      </c>
      <c r="X195" t="s">
        <v>3616</v>
      </c>
      <c r="Y195" t="s">
        <v>205</v>
      </c>
      <c r="Z195">
        <v>1.5640000000000001</v>
      </c>
      <c r="AA195" t="s">
        <v>3617</v>
      </c>
      <c r="AB195">
        <v>1</v>
      </c>
    </row>
    <row r="196" spans="1:28">
      <c r="A196" t="s">
        <v>3135</v>
      </c>
      <c r="B196">
        <v>147785</v>
      </c>
      <c r="C196">
        <v>147358</v>
      </c>
      <c r="D196" t="s">
        <v>96</v>
      </c>
      <c r="E196" t="s">
        <v>3618</v>
      </c>
      <c r="F196">
        <v>88.35</v>
      </c>
      <c r="H196">
        <v>76.83</v>
      </c>
      <c r="K196" t="s">
        <v>3407</v>
      </c>
      <c r="L196">
        <v>7.6</v>
      </c>
      <c r="P196" t="s">
        <v>58</v>
      </c>
      <c r="R196">
        <v>41665</v>
      </c>
      <c r="S196">
        <v>1</v>
      </c>
      <c r="U196">
        <v>76.069999999999993</v>
      </c>
      <c r="V196" t="s">
        <v>3544</v>
      </c>
    </row>
    <row r="197" spans="1:28">
      <c r="A197" t="s">
        <v>3135</v>
      </c>
      <c r="B197">
        <v>960427</v>
      </c>
      <c r="C197">
        <v>960427</v>
      </c>
      <c r="D197" t="s">
        <v>64</v>
      </c>
      <c r="E197" t="s">
        <v>3619</v>
      </c>
      <c r="F197">
        <v>9.35</v>
      </c>
      <c r="H197">
        <v>8.1300000000000008</v>
      </c>
      <c r="K197" t="s">
        <v>3250</v>
      </c>
      <c r="L197">
        <v>0.91</v>
      </c>
      <c r="P197" t="s">
        <v>58</v>
      </c>
      <c r="R197">
        <v>40548</v>
      </c>
      <c r="S197">
        <v>1</v>
      </c>
      <c r="U197">
        <v>6.65</v>
      </c>
      <c r="V197" t="s">
        <v>3208</v>
      </c>
    </row>
    <row r="198" spans="1:28">
      <c r="A198" t="s">
        <v>3135</v>
      </c>
      <c r="B198">
        <v>169639</v>
      </c>
      <c r="C198">
        <v>169445</v>
      </c>
      <c r="D198" t="s">
        <v>3351</v>
      </c>
      <c r="E198" t="s">
        <v>3298</v>
      </c>
      <c r="F198">
        <v>64.56</v>
      </c>
      <c r="H198">
        <v>56.14</v>
      </c>
      <c r="K198" t="s">
        <v>3250</v>
      </c>
      <c r="L198">
        <v>11.1</v>
      </c>
      <c r="N198">
        <v>450</v>
      </c>
      <c r="O198">
        <v>432</v>
      </c>
      <c r="P198" t="s">
        <v>58</v>
      </c>
      <c r="R198">
        <v>40194</v>
      </c>
      <c r="S198">
        <v>1</v>
      </c>
      <c r="U198">
        <v>48.26</v>
      </c>
      <c r="V198" t="s">
        <v>3208</v>
      </c>
    </row>
    <row r="199" spans="1:28">
      <c r="A199" t="s">
        <v>3135</v>
      </c>
      <c r="B199">
        <v>178140</v>
      </c>
      <c r="C199">
        <v>138326</v>
      </c>
      <c r="D199" t="s">
        <v>1132</v>
      </c>
      <c r="E199" t="s">
        <v>3620</v>
      </c>
      <c r="F199">
        <v>25.66</v>
      </c>
      <c r="H199">
        <v>22.31</v>
      </c>
      <c r="K199" t="s">
        <v>3484</v>
      </c>
      <c r="L199">
        <v>0.82</v>
      </c>
      <c r="P199" t="s">
        <v>58</v>
      </c>
      <c r="R199">
        <v>40548</v>
      </c>
      <c r="S199">
        <v>1</v>
      </c>
      <c r="V199" t="s">
        <v>3208</v>
      </c>
    </row>
    <row r="200" spans="1:28">
      <c r="A200" t="s">
        <v>3135</v>
      </c>
      <c r="B200">
        <v>178142</v>
      </c>
      <c r="C200">
        <v>168836</v>
      </c>
      <c r="D200" t="s">
        <v>110</v>
      </c>
      <c r="E200" t="s">
        <v>3621</v>
      </c>
      <c r="F200">
        <v>72.010000000000005</v>
      </c>
      <c r="H200">
        <v>62.62</v>
      </c>
      <c r="K200" t="s">
        <v>3484</v>
      </c>
      <c r="L200">
        <v>2.5499999999999998</v>
      </c>
      <c r="P200" t="s">
        <v>58</v>
      </c>
      <c r="R200">
        <v>42424</v>
      </c>
      <c r="S200">
        <v>1</v>
      </c>
      <c r="V200" t="s">
        <v>3262</v>
      </c>
    </row>
    <row r="201" spans="1:28">
      <c r="A201" t="s">
        <v>3135</v>
      </c>
      <c r="B201" t="s">
        <v>3622</v>
      </c>
      <c r="C201" t="s">
        <v>3622</v>
      </c>
      <c r="D201" t="s">
        <v>3247</v>
      </c>
      <c r="E201" t="s">
        <v>3623</v>
      </c>
      <c r="F201">
        <v>82.43</v>
      </c>
      <c r="H201">
        <v>71.680000000000007</v>
      </c>
      <c r="K201" t="s">
        <v>3484</v>
      </c>
      <c r="L201">
        <v>3.14</v>
      </c>
      <c r="P201" t="s">
        <v>58</v>
      </c>
      <c r="R201">
        <v>40548</v>
      </c>
      <c r="S201">
        <v>1</v>
      </c>
      <c r="U201">
        <v>67.5</v>
      </c>
      <c r="V201" t="s">
        <v>3208</v>
      </c>
      <c r="X201" t="s">
        <v>3624</v>
      </c>
      <c r="Y201" t="s">
        <v>3625</v>
      </c>
      <c r="Z201">
        <v>10</v>
      </c>
      <c r="AA201" t="s">
        <v>3626</v>
      </c>
      <c r="AB201">
        <v>1</v>
      </c>
    </row>
    <row r="202" spans="1:28">
      <c r="A202" t="s">
        <v>3135</v>
      </c>
      <c r="B202">
        <v>167907</v>
      </c>
      <c r="C202">
        <v>167907</v>
      </c>
      <c r="D202" t="s">
        <v>55</v>
      </c>
      <c r="E202" t="s">
        <v>3627</v>
      </c>
      <c r="F202">
        <v>283.54000000000002</v>
      </c>
      <c r="H202">
        <v>246.56</v>
      </c>
      <c r="K202" t="s">
        <v>3484</v>
      </c>
      <c r="L202">
        <v>16.71</v>
      </c>
      <c r="P202" t="s">
        <v>58</v>
      </c>
      <c r="R202">
        <v>42478</v>
      </c>
      <c r="S202">
        <v>1</v>
      </c>
      <c r="V202" t="s">
        <v>3138</v>
      </c>
    </row>
    <row r="203" spans="1:28">
      <c r="A203" t="s">
        <v>3135</v>
      </c>
      <c r="B203">
        <v>167914</v>
      </c>
      <c r="C203">
        <v>167399</v>
      </c>
      <c r="D203" t="s">
        <v>217</v>
      </c>
      <c r="E203" t="s">
        <v>3628</v>
      </c>
      <c r="F203">
        <v>102.3</v>
      </c>
      <c r="H203">
        <v>88.96</v>
      </c>
      <c r="K203" t="s">
        <v>3484</v>
      </c>
      <c r="L203">
        <v>3.53</v>
      </c>
      <c r="P203" t="s">
        <v>58</v>
      </c>
      <c r="R203">
        <v>42478</v>
      </c>
      <c r="S203">
        <v>1</v>
      </c>
      <c r="V203" t="s">
        <v>3262</v>
      </c>
    </row>
    <row r="204" spans="1:28">
      <c r="A204" t="s">
        <v>3135</v>
      </c>
      <c r="B204">
        <v>158648</v>
      </c>
      <c r="C204">
        <v>158009</v>
      </c>
      <c r="D204" t="s">
        <v>217</v>
      </c>
      <c r="E204" t="s">
        <v>3220</v>
      </c>
      <c r="F204">
        <v>11.94</v>
      </c>
      <c r="H204">
        <v>10.38</v>
      </c>
      <c r="K204" t="s">
        <v>3221</v>
      </c>
      <c r="L204">
        <v>5.5E-2</v>
      </c>
      <c r="P204" t="s">
        <v>58</v>
      </c>
      <c r="R204">
        <v>40548</v>
      </c>
      <c r="S204">
        <v>1</v>
      </c>
      <c r="U204">
        <v>8.74</v>
      </c>
      <c r="V204" t="s">
        <v>3182</v>
      </c>
      <c r="X204" t="s">
        <v>3629</v>
      </c>
      <c r="Y204" t="s">
        <v>3223</v>
      </c>
      <c r="Z204">
        <v>2.1640000000000001</v>
      </c>
      <c r="AA204" t="s">
        <v>3395</v>
      </c>
      <c r="AB204">
        <v>1</v>
      </c>
    </row>
    <row r="205" spans="1:28">
      <c r="A205" t="s">
        <v>3135</v>
      </c>
      <c r="B205">
        <v>2740430</v>
      </c>
      <c r="C205">
        <v>2740430</v>
      </c>
      <c r="D205" t="s">
        <v>121</v>
      </c>
      <c r="E205" t="s">
        <v>3630</v>
      </c>
      <c r="F205">
        <v>4.38</v>
      </c>
      <c r="H205">
        <v>3.81</v>
      </c>
      <c r="K205" t="s">
        <v>3631</v>
      </c>
      <c r="L205">
        <v>0.16</v>
      </c>
      <c r="P205" t="s">
        <v>58</v>
      </c>
      <c r="R205">
        <v>40548</v>
      </c>
      <c r="S205">
        <v>1</v>
      </c>
      <c r="U205">
        <v>3.13</v>
      </c>
      <c r="V205" t="s">
        <v>3208</v>
      </c>
      <c r="X205" t="s">
        <v>3632</v>
      </c>
      <c r="Y205" t="s">
        <v>3633</v>
      </c>
      <c r="Z205">
        <v>3.5</v>
      </c>
      <c r="AA205" t="s">
        <v>3634</v>
      </c>
      <c r="AB205">
        <v>1</v>
      </c>
    </row>
    <row r="206" spans="1:28">
      <c r="A206" t="s">
        <v>3135</v>
      </c>
      <c r="B206" t="s">
        <v>3635</v>
      </c>
      <c r="C206" t="s">
        <v>3636</v>
      </c>
      <c r="D206" t="s">
        <v>110</v>
      </c>
      <c r="E206" t="s">
        <v>3637</v>
      </c>
      <c r="F206">
        <v>28.66</v>
      </c>
      <c r="H206">
        <v>24.92</v>
      </c>
      <c r="K206" t="s">
        <v>3638</v>
      </c>
      <c r="L206">
        <v>6.23</v>
      </c>
      <c r="P206" t="s">
        <v>58</v>
      </c>
      <c r="R206">
        <v>42202</v>
      </c>
      <c r="V206" t="s">
        <v>3639</v>
      </c>
    </row>
    <row r="207" spans="1:28">
      <c r="A207" t="s">
        <v>3135</v>
      </c>
      <c r="B207" t="s">
        <v>3640</v>
      </c>
      <c r="C207" t="s">
        <v>3641</v>
      </c>
      <c r="D207" t="s">
        <v>3642</v>
      </c>
      <c r="E207" t="s">
        <v>3643</v>
      </c>
      <c r="F207">
        <v>15.57</v>
      </c>
      <c r="H207">
        <v>13.54</v>
      </c>
      <c r="K207" t="s">
        <v>3638</v>
      </c>
      <c r="L207">
        <v>2.04</v>
      </c>
      <c r="P207" t="s">
        <v>58</v>
      </c>
      <c r="R207">
        <v>42202</v>
      </c>
      <c r="V207" t="s">
        <v>3639</v>
      </c>
    </row>
    <row r="208" spans="1:28">
      <c r="A208" t="s">
        <v>3135</v>
      </c>
      <c r="B208" t="s">
        <v>3644</v>
      </c>
      <c r="C208" t="s">
        <v>3645</v>
      </c>
      <c r="D208" t="s">
        <v>70</v>
      </c>
      <c r="E208" t="s">
        <v>3646</v>
      </c>
      <c r="F208">
        <v>27.09</v>
      </c>
      <c r="H208">
        <v>23.56</v>
      </c>
      <c r="K208" t="s">
        <v>3638</v>
      </c>
      <c r="L208">
        <v>0.9</v>
      </c>
      <c r="P208" t="s">
        <v>58</v>
      </c>
      <c r="R208">
        <v>42269</v>
      </c>
      <c r="V208" t="s">
        <v>3639</v>
      </c>
    </row>
    <row r="209" spans="1:22">
      <c r="A209" t="s">
        <v>3135</v>
      </c>
      <c r="B209">
        <v>3008097</v>
      </c>
      <c r="E209" t="s">
        <v>3647</v>
      </c>
      <c r="F209">
        <v>3.43</v>
      </c>
      <c r="H209">
        <v>2.98</v>
      </c>
      <c r="K209" t="s">
        <v>3638</v>
      </c>
      <c r="L209">
        <v>0.01</v>
      </c>
      <c r="P209" t="s">
        <v>58</v>
      </c>
      <c r="R209">
        <v>42292</v>
      </c>
      <c r="V209" t="s">
        <v>3639</v>
      </c>
    </row>
    <row r="210" spans="1:22">
      <c r="A210" t="s">
        <v>3135</v>
      </c>
      <c r="B210">
        <v>3007684</v>
      </c>
      <c r="E210" t="s">
        <v>3647</v>
      </c>
      <c r="F210">
        <v>3.47</v>
      </c>
      <c r="H210">
        <v>3.02</v>
      </c>
      <c r="K210" t="s">
        <v>3638</v>
      </c>
      <c r="L210">
        <v>0.01</v>
      </c>
      <c r="P210" t="s">
        <v>58</v>
      </c>
      <c r="R210">
        <v>42292</v>
      </c>
      <c r="V210" t="s">
        <v>3639</v>
      </c>
    </row>
    <row r="211" spans="1:22">
      <c r="A211" t="s">
        <v>3135</v>
      </c>
      <c r="B211">
        <v>3007991</v>
      </c>
      <c r="E211" t="s">
        <v>3647</v>
      </c>
      <c r="F211">
        <v>3.62</v>
      </c>
      <c r="H211">
        <v>3.15</v>
      </c>
      <c r="K211" t="s">
        <v>3638</v>
      </c>
      <c r="L211">
        <v>0.03</v>
      </c>
      <c r="P211" t="s">
        <v>58</v>
      </c>
      <c r="R211">
        <v>42292</v>
      </c>
      <c r="V211" t="s">
        <v>3639</v>
      </c>
    </row>
    <row r="212" spans="1:22" ht="12.75" customHeight="1">
      <c r="A212" t="s">
        <v>3135</v>
      </c>
      <c r="B212">
        <v>3008096</v>
      </c>
      <c r="E212" t="s">
        <v>3647</v>
      </c>
      <c r="F212">
        <v>3.7</v>
      </c>
      <c r="H212">
        <v>3.22</v>
      </c>
      <c r="K212" t="s">
        <v>3638</v>
      </c>
      <c r="L212">
        <v>0.03</v>
      </c>
      <c r="P212" t="s">
        <v>58</v>
      </c>
      <c r="R212">
        <v>42292</v>
      </c>
      <c r="V212" t="s">
        <v>3639</v>
      </c>
    </row>
    <row r="213" spans="1:22">
      <c r="A213" t="s">
        <v>3135</v>
      </c>
      <c r="B213">
        <v>3007990</v>
      </c>
      <c r="E213" t="s">
        <v>3647</v>
      </c>
      <c r="F213">
        <v>4.09</v>
      </c>
      <c r="H213">
        <v>3.56</v>
      </c>
      <c r="K213" t="s">
        <v>3638</v>
      </c>
      <c r="L213">
        <v>0.05</v>
      </c>
      <c r="P213" t="s">
        <v>58</v>
      </c>
      <c r="R213">
        <v>42292</v>
      </c>
      <c r="V213" t="s">
        <v>3639</v>
      </c>
    </row>
    <row r="214" spans="1:22">
      <c r="A214" t="s">
        <v>3135</v>
      </c>
      <c r="B214">
        <v>3007994</v>
      </c>
      <c r="C214" t="s">
        <v>3648</v>
      </c>
      <c r="D214" t="s">
        <v>3184</v>
      </c>
      <c r="E214" t="s">
        <v>3649</v>
      </c>
      <c r="F214">
        <v>44.41</v>
      </c>
      <c r="H214">
        <v>38.619999999999997</v>
      </c>
      <c r="K214" t="s">
        <v>3638</v>
      </c>
      <c r="L214">
        <v>2.2599999999999998</v>
      </c>
      <c r="P214" t="s">
        <v>58</v>
      </c>
      <c r="R214">
        <v>42397</v>
      </c>
      <c r="V214" t="s">
        <v>3639</v>
      </c>
    </row>
    <row r="215" spans="1:22">
      <c r="A215" t="s">
        <v>3135</v>
      </c>
      <c r="B215">
        <v>157118</v>
      </c>
      <c r="C215">
        <v>157118</v>
      </c>
      <c r="D215" t="s">
        <v>3353</v>
      </c>
      <c r="E215" t="s">
        <v>3650</v>
      </c>
      <c r="F215">
        <v>6.93</v>
      </c>
      <c r="H215">
        <v>6.03</v>
      </c>
      <c r="K215" t="s">
        <v>3651</v>
      </c>
      <c r="L215" t="s">
        <v>356</v>
      </c>
      <c r="P215" t="s">
        <v>58</v>
      </c>
      <c r="R215">
        <v>41778</v>
      </c>
      <c r="U215">
        <v>5.18</v>
      </c>
      <c r="V215" t="s">
        <v>3652</v>
      </c>
    </row>
    <row r="216" spans="1:22">
      <c r="A216" t="s">
        <v>3135</v>
      </c>
      <c r="B216">
        <v>110612</v>
      </c>
      <c r="C216" t="s">
        <v>3653</v>
      </c>
      <c r="D216" t="s">
        <v>55</v>
      </c>
      <c r="E216" t="s">
        <v>3654</v>
      </c>
      <c r="F216">
        <v>0</v>
      </c>
      <c r="K216" t="s">
        <v>3655</v>
      </c>
      <c r="L216">
        <v>0.19</v>
      </c>
      <c r="P216" t="s">
        <v>58</v>
      </c>
      <c r="R216">
        <v>41197</v>
      </c>
      <c r="V216" t="s">
        <v>3388</v>
      </c>
    </row>
    <row r="217" spans="1:22">
      <c r="A217" t="s">
        <v>3135</v>
      </c>
      <c r="B217">
        <v>111724</v>
      </c>
      <c r="C217" t="s">
        <v>3656</v>
      </c>
      <c r="D217" t="s">
        <v>69</v>
      </c>
      <c r="E217" t="s">
        <v>3654</v>
      </c>
      <c r="F217">
        <v>0</v>
      </c>
      <c r="K217" t="s">
        <v>3655</v>
      </c>
      <c r="L217">
        <v>0.22</v>
      </c>
      <c r="P217" t="s">
        <v>58</v>
      </c>
      <c r="R217">
        <v>41197</v>
      </c>
      <c r="V217" t="s">
        <v>3388</v>
      </c>
    </row>
    <row r="218" spans="1:22">
      <c r="A218" t="s">
        <v>3135</v>
      </c>
      <c r="B218">
        <v>162216</v>
      </c>
      <c r="C218" t="s">
        <v>3657</v>
      </c>
      <c r="D218" t="s">
        <v>121</v>
      </c>
      <c r="E218" t="s">
        <v>3658</v>
      </c>
      <c r="F218">
        <v>1322.5</v>
      </c>
      <c r="H218">
        <v>1150</v>
      </c>
      <c r="K218" t="s">
        <v>3440</v>
      </c>
      <c r="L218">
        <v>36.950000000000003</v>
      </c>
      <c r="N218">
        <v>875</v>
      </c>
      <c r="O218">
        <v>700</v>
      </c>
      <c r="P218" t="s">
        <v>58</v>
      </c>
      <c r="R218">
        <v>41463</v>
      </c>
      <c r="V218" t="s">
        <v>3652</v>
      </c>
    </row>
    <row r="219" spans="1:22">
      <c r="A219" t="s">
        <v>3135</v>
      </c>
      <c r="B219">
        <v>190375</v>
      </c>
      <c r="C219" t="s">
        <v>3659</v>
      </c>
      <c r="D219" t="s">
        <v>69</v>
      </c>
      <c r="E219" t="s">
        <v>3660</v>
      </c>
      <c r="F219">
        <v>0</v>
      </c>
      <c r="K219" t="s">
        <v>3440</v>
      </c>
      <c r="L219">
        <v>1.86</v>
      </c>
      <c r="N219">
        <v>3750</v>
      </c>
      <c r="P219" t="s">
        <v>58</v>
      </c>
      <c r="R219">
        <v>41899</v>
      </c>
      <c r="V219" t="s">
        <v>3652</v>
      </c>
    </row>
    <row r="220" spans="1:22">
      <c r="A220" t="s">
        <v>3135</v>
      </c>
      <c r="B220">
        <v>120053</v>
      </c>
      <c r="C220" t="s">
        <v>3661</v>
      </c>
      <c r="D220" t="s">
        <v>96</v>
      </c>
      <c r="E220" t="s">
        <v>3662</v>
      </c>
      <c r="F220">
        <v>0</v>
      </c>
      <c r="K220" t="s">
        <v>3440</v>
      </c>
      <c r="L220">
        <v>0.41</v>
      </c>
      <c r="N220">
        <v>1750</v>
      </c>
      <c r="P220" t="s">
        <v>58</v>
      </c>
      <c r="R220">
        <v>42264</v>
      </c>
      <c r="V220" t="s">
        <v>3652</v>
      </c>
    </row>
    <row r="221" spans="1:22">
      <c r="A221" t="s">
        <v>3135</v>
      </c>
      <c r="B221">
        <v>460004</v>
      </c>
      <c r="D221" t="s">
        <v>121</v>
      </c>
      <c r="E221" t="s">
        <v>3663</v>
      </c>
      <c r="F221">
        <v>15.12</v>
      </c>
      <c r="H221">
        <v>13.15</v>
      </c>
      <c r="K221" t="s">
        <v>3440</v>
      </c>
      <c r="L221">
        <v>0.31</v>
      </c>
      <c r="P221" t="s">
        <v>58</v>
      </c>
      <c r="R221">
        <v>42306</v>
      </c>
      <c r="V221" t="s">
        <v>3639</v>
      </c>
    </row>
    <row r="222" spans="1:22">
      <c r="A222" t="s">
        <v>3135</v>
      </c>
      <c r="B222">
        <v>3007173</v>
      </c>
      <c r="C222" t="s">
        <v>3664</v>
      </c>
      <c r="D222" t="s">
        <v>64</v>
      </c>
      <c r="E222" t="s">
        <v>3665</v>
      </c>
      <c r="F222">
        <v>0</v>
      </c>
      <c r="K222" t="s">
        <v>3148</v>
      </c>
      <c r="L222">
        <v>0.25</v>
      </c>
      <c r="N222">
        <v>1750</v>
      </c>
      <c r="P222" t="s">
        <v>58</v>
      </c>
      <c r="R222">
        <v>42171</v>
      </c>
      <c r="V222" t="s">
        <v>3639</v>
      </c>
    </row>
    <row r="223" spans="1:22">
      <c r="A223" t="s">
        <v>3135</v>
      </c>
      <c r="B223">
        <v>177471</v>
      </c>
      <c r="C223" t="s">
        <v>3666</v>
      </c>
      <c r="D223" t="s">
        <v>70</v>
      </c>
      <c r="E223" t="s">
        <v>3142</v>
      </c>
      <c r="F223">
        <v>67.37</v>
      </c>
      <c r="H223">
        <v>58.58</v>
      </c>
      <c r="K223" t="s">
        <v>3137</v>
      </c>
      <c r="L223">
        <v>6.7</v>
      </c>
      <c r="P223" t="s">
        <v>58</v>
      </c>
      <c r="R223">
        <v>42437</v>
      </c>
      <c r="V223" t="s">
        <v>3262</v>
      </c>
    </row>
    <row r="224" spans="1:22">
      <c r="A224" t="s">
        <v>3135</v>
      </c>
      <c r="B224">
        <v>141453</v>
      </c>
      <c r="C224" t="s">
        <v>3179</v>
      </c>
      <c r="D224" t="s">
        <v>3329</v>
      </c>
      <c r="E224" t="s">
        <v>3427</v>
      </c>
      <c r="F224">
        <v>1.1200000000000001</v>
      </c>
      <c r="H224">
        <v>0.97</v>
      </c>
      <c r="K224" t="s">
        <v>3137</v>
      </c>
      <c r="L224">
        <v>0.03</v>
      </c>
      <c r="P224" t="s">
        <v>58</v>
      </c>
      <c r="R224">
        <v>40194</v>
      </c>
      <c r="U224">
        <v>0.86</v>
      </c>
      <c r="V224" t="s">
        <v>3143</v>
      </c>
    </row>
    <row r="225" spans="1:22">
      <c r="A225" t="s">
        <v>3135</v>
      </c>
      <c r="B225">
        <v>1019926</v>
      </c>
      <c r="C225" t="s">
        <v>3302</v>
      </c>
      <c r="D225" t="s">
        <v>69</v>
      </c>
      <c r="E225" t="s">
        <v>3454</v>
      </c>
      <c r="F225">
        <v>2.5099999999999998</v>
      </c>
      <c r="H225">
        <v>2.1800000000000002</v>
      </c>
      <c r="K225" t="s">
        <v>3137</v>
      </c>
      <c r="L225">
        <v>0.05</v>
      </c>
      <c r="P225" t="s">
        <v>58</v>
      </c>
      <c r="R225">
        <v>40852</v>
      </c>
      <c r="V225" t="s">
        <v>3235</v>
      </c>
    </row>
    <row r="226" spans="1:22">
      <c r="A226" t="s">
        <v>3135</v>
      </c>
      <c r="B226">
        <v>113899</v>
      </c>
      <c r="C226" t="s">
        <v>3667</v>
      </c>
      <c r="D226" t="s">
        <v>69</v>
      </c>
      <c r="E226" t="s">
        <v>3668</v>
      </c>
      <c r="F226">
        <v>0</v>
      </c>
      <c r="K226" t="s">
        <v>3137</v>
      </c>
      <c r="L226">
        <v>0.37</v>
      </c>
      <c r="P226" t="s">
        <v>58</v>
      </c>
      <c r="R226">
        <v>40919</v>
      </c>
      <c r="V226" t="s">
        <v>3202</v>
      </c>
    </row>
    <row r="227" spans="1:22">
      <c r="A227" t="s">
        <v>3135</v>
      </c>
      <c r="B227">
        <v>131031</v>
      </c>
      <c r="D227" t="s">
        <v>69</v>
      </c>
      <c r="E227" t="s">
        <v>3669</v>
      </c>
      <c r="F227">
        <v>1.82</v>
      </c>
      <c r="H227">
        <v>1.58</v>
      </c>
      <c r="K227" t="s">
        <v>3137</v>
      </c>
      <c r="L227">
        <v>3.4000000000000002E-2</v>
      </c>
      <c r="P227" t="s">
        <v>58</v>
      </c>
    </row>
    <row r="228" spans="1:22">
      <c r="A228" t="s">
        <v>3135</v>
      </c>
      <c r="B228">
        <v>131030</v>
      </c>
      <c r="C228" t="s">
        <v>3280</v>
      </c>
      <c r="D228" t="s">
        <v>69</v>
      </c>
      <c r="E228" t="s">
        <v>1074</v>
      </c>
      <c r="F228">
        <v>2.36</v>
      </c>
      <c r="H228">
        <v>2.0499999999999998</v>
      </c>
      <c r="K228" t="s">
        <v>3137</v>
      </c>
      <c r="L228">
        <v>0.05</v>
      </c>
      <c r="P228" t="s">
        <v>58</v>
      </c>
    </row>
    <row r="229" spans="1:22">
      <c r="A229" t="s">
        <v>3135</v>
      </c>
      <c r="B229">
        <v>945691</v>
      </c>
      <c r="C229" t="s">
        <v>3302</v>
      </c>
      <c r="D229" t="s">
        <v>69</v>
      </c>
      <c r="E229" t="s">
        <v>203</v>
      </c>
      <c r="F229">
        <v>2.48</v>
      </c>
      <c r="H229">
        <v>2.16</v>
      </c>
      <c r="K229" t="s">
        <v>3137</v>
      </c>
      <c r="L229">
        <v>0.04</v>
      </c>
      <c r="P229" t="s">
        <v>58</v>
      </c>
      <c r="R229">
        <v>40985</v>
      </c>
      <c r="V229" t="s">
        <v>3388</v>
      </c>
    </row>
    <row r="230" spans="1:22">
      <c r="A230" t="s">
        <v>3135</v>
      </c>
      <c r="B230">
        <v>123577</v>
      </c>
      <c r="C230" t="s">
        <v>3302</v>
      </c>
      <c r="D230" t="s">
        <v>69</v>
      </c>
      <c r="E230" t="s">
        <v>203</v>
      </c>
      <c r="F230">
        <v>2.13</v>
      </c>
      <c r="H230">
        <v>1.85</v>
      </c>
      <c r="K230" t="s">
        <v>3137</v>
      </c>
      <c r="L230">
        <v>0.02</v>
      </c>
      <c r="P230" t="s">
        <v>58</v>
      </c>
      <c r="R230">
        <v>41005</v>
      </c>
      <c r="V230" t="s">
        <v>3388</v>
      </c>
    </row>
    <row r="231" spans="1:22">
      <c r="A231" t="s">
        <v>3135</v>
      </c>
      <c r="B231">
        <v>138737</v>
      </c>
      <c r="C231" t="s">
        <v>3670</v>
      </c>
      <c r="D231" t="s">
        <v>75</v>
      </c>
      <c r="E231" t="s">
        <v>3671</v>
      </c>
      <c r="F231">
        <v>34.520000000000003</v>
      </c>
      <c r="H231">
        <v>30.02</v>
      </c>
      <c r="K231" t="s">
        <v>3137</v>
      </c>
      <c r="L231">
        <v>1.92</v>
      </c>
      <c r="P231" t="s">
        <v>58</v>
      </c>
      <c r="R231">
        <v>42516</v>
      </c>
      <c r="V231" t="s">
        <v>3672</v>
      </c>
    </row>
    <row r="232" spans="1:22">
      <c r="A232" t="s">
        <v>3135</v>
      </c>
      <c r="B232">
        <v>138687</v>
      </c>
      <c r="C232" t="s">
        <v>3648</v>
      </c>
      <c r="D232" t="s">
        <v>3184</v>
      </c>
      <c r="E232" t="s">
        <v>3673</v>
      </c>
      <c r="F232">
        <v>32.840000000000003</v>
      </c>
      <c r="H232">
        <v>28.56</v>
      </c>
      <c r="K232" t="s">
        <v>3137</v>
      </c>
      <c r="L232">
        <v>2.4300000000000002</v>
      </c>
      <c r="P232" t="s">
        <v>58</v>
      </c>
      <c r="R232">
        <v>42516</v>
      </c>
      <c r="V232" t="s">
        <v>3672</v>
      </c>
    </row>
    <row r="233" spans="1:22">
      <c r="A233" t="s">
        <v>3135</v>
      </c>
      <c r="B233">
        <v>183987</v>
      </c>
      <c r="C233" t="s">
        <v>3179</v>
      </c>
      <c r="D233" t="s">
        <v>3674</v>
      </c>
      <c r="E233" t="s">
        <v>3675</v>
      </c>
      <c r="F233">
        <v>0</v>
      </c>
      <c r="K233" t="s">
        <v>3137</v>
      </c>
      <c r="L233">
        <v>0.28599999999999998</v>
      </c>
      <c r="P233" t="s">
        <v>58</v>
      </c>
      <c r="R233">
        <v>41061</v>
      </c>
      <c r="V233" t="s">
        <v>3388</v>
      </c>
    </row>
    <row r="234" spans="1:22">
      <c r="A234" t="s">
        <v>3135</v>
      </c>
      <c r="B234">
        <v>131368</v>
      </c>
      <c r="C234" t="s">
        <v>3676</v>
      </c>
      <c r="D234" t="s">
        <v>428</v>
      </c>
      <c r="E234" t="s">
        <v>3677</v>
      </c>
      <c r="F234">
        <v>0</v>
      </c>
      <c r="K234" t="s">
        <v>3137</v>
      </c>
      <c r="L234">
        <v>1.74</v>
      </c>
      <c r="N234">
        <v>1137.5</v>
      </c>
      <c r="P234" t="s">
        <v>58</v>
      </c>
      <c r="R234">
        <v>41127</v>
      </c>
      <c r="V234" t="s">
        <v>3652</v>
      </c>
    </row>
    <row r="235" spans="1:22">
      <c r="A235" t="s">
        <v>3135</v>
      </c>
      <c r="B235">
        <v>157599</v>
      </c>
      <c r="C235" t="s">
        <v>3678</v>
      </c>
      <c r="D235" t="s">
        <v>70</v>
      </c>
      <c r="E235" t="s">
        <v>3679</v>
      </c>
      <c r="F235">
        <v>0</v>
      </c>
      <c r="K235" t="s">
        <v>3137</v>
      </c>
      <c r="L235">
        <v>7.46</v>
      </c>
      <c r="N235">
        <v>1365</v>
      </c>
      <c r="P235" t="s">
        <v>58</v>
      </c>
      <c r="R235">
        <v>41127</v>
      </c>
      <c r="V235" t="s">
        <v>3652</v>
      </c>
    </row>
    <row r="236" spans="1:22">
      <c r="A236" t="s">
        <v>3135</v>
      </c>
      <c r="B236">
        <v>138006</v>
      </c>
      <c r="C236" t="s">
        <v>3179</v>
      </c>
      <c r="D236" t="s">
        <v>3180</v>
      </c>
      <c r="E236" t="s">
        <v>3675</v>
      </c>
      <c r="F236">
        <v>2.7</v>
      </c>
      <c r="H236">
        <v>2.35</v>
      </c>
      <c r="K236" t="s">
        <v>3137</v>
      </c>
      <c r="L236">
        <v>0.15</v>
      </c>
      <c r="P236" t="s">
        <v>58</v>
      </c>
      <c r="R236">
        <v>41753</v>
      </c>
      <c r="V236" t="s">
        <v>3652</v>
      </c>
    </row>
    <row r="237" spans="1:22">
      <c r="A237" t="s">
        <v>3135</v>
      </c>
      <c r="B237">
        <v>131406</v>
      </c>
      <c r="C237" t="s">
        <v>3179</v>
      </c>
      <c r="D237" t="s">
        <v>80</v>
      </c>
      <c r="E237" t="s">
        <v>3675</v>
      </c>
      <c r="F237">
        <v>2.48</v>
      </c>
      <c r="H237">
        <v>2.16</v>
      </c>
      <c r="K237" t="s">
        <v>3137</v>
      </c>
      <c r="L237">
        <v>0.02</v>
      </c>
      <c r="P237" t="s">
        <v>58</v>
      </c>
      <c r="R237">
        <v>41307</v>
      </c>
      <c r="V237" t="s">
        <v>3388</v>
      </c>
    </row>
    <row r="238" spans="1:22">
      <c r="A238" t="s">
        <v>3135</v>
      </c>
      <c r="B238">
        <v>161502</v>
      </c>
      <c r="C238" t="s">
        <v>3680</v>
      </c>
      <c r="D238" t="s">
        <v>3351</v>
      </c>
      <c r="E238" t="s">
        <v>3681</v>
      </c>
      <c r="F238">
        <v>38.94</v>
      </c>
      <c r="H238">
        <v>33.86</v>
      </c>
      <c r="K238" t="s">
        <v>3137</v>
      </c>
      <c r="L238">
        <v>3.8</v>
      </c>
      <c r="P238" t="s">
        <v>58</v>
      </c>
      <c r="R238">
        <v>41333</v>
      </c>
      <c r="V238" t="s">
        <v>3652</v>
      </c>
    </row>
    <row r="239" spans="1:22">
      <c r="A239" t="s">
        <v>3135</v>
      </c>
      <c r="B239">
        <v>121458</v>
      </c>
      <c r="C239" t="s">
        <v>3302</v>
      </c>
      <c r="D239" t="s">
        <v>69</v>
      </c>
      <c r="E239" t="s">
        <v>203</v>
      </c>
      <c r="F239">
        <v>3.29</v>
      </c>
      <c r="H239">
        <v>2.86</v>
      </c>
      <c r="K239" t="s">
        <v>3137</v>
      </c>
      <c r="L239">
        <v>7.8E-2</v>
      </c>
      <c r="P239" t="s">
        <v>58</v>
      </c>
      <c r="R239">
        <v>41360</v>
      </c>
      <c r="V239" t="s">
        <v>3652</v>
      </c>
    </row>
    <row r="240" spans="1:22">
      <c r="A240" t="s">
        <v>3135</v>
      </c>
      <c r="B240">
        <v>138796</v>
      </c>
      <c r="C240" t="s">
        <v>3682</v>
      </c>
      <c r="D240" t="s">
        <v>80</v>
      </c>
      <c r="E240" t="s">
        <v>3683</v>
      </c>
      <c r="F240">
        <v>0</v>
      </c>
      <c r="K240" t="s">
        <v>3137</v>
      </c>
      <c r="L240">
        <v>0.63</v>
      </c>
      <c r="P240" t="s">
        <v>58</v>
      </c>
      <c r="R240">
        <v>41388</v>
      </c>
      <c r="V240" t="s">
        <v>3652</v>
      </c>
    </row>
    <row r="241" spans="1:27">
      <c r="A241" t="s">
        <v>3135</v>
      </c>
      <c r="B241">
        <v>170781</v>
      </c>
      <c r="C241" t="s">
        <v>3179</v>
      </c>
      <c r="D241" t="s">
        <v>3684</v>
      </c>
      <c r="E241" t="s">
        <v>203</v>
      </c>
      <c r="F241">
        <v>3.29</v>
      </c>
      <c r="H241">
        <v>2.86</v>
      </c>
      <c r="K241" t="s">
        <v>3137</v>
      </c>
      <c r="L241">
        <v>0.14000000000000001</v>
      </c>
      <c r="P241" t="s">
        <v>58</v>
      </c>
      <c r="R241">
        <v>42646</v>
      </c>
      <c r="V241" t="s">
        <v>3652</v>
      </c>
    </row>
    <row r="242" spans="1:27">
      <c r="A242" t="s">
        <v>3135</v>
      </c>
      <c r="B242">
        <v>132714</v>
      </c>
      <c r="C242" t="s">
        <v>3676</v>
      </c>
      <c r="D242" t="s">
        <v>526</v>
      </c>
      <c r="E242" t="s">
        <v>3685</v>
      </c>
      <c r="F242">
        <v>25.13</v>
      </c>
      <c r="H242">
        <v>21.85</v>
      </c>
      <c r="K242" t="s">
        <v>3137</v>
      </c>
      <c r="L242">
        <v>1.68</v>
      </c>
      <c r="P242" t="s">
        <v>58</v>
      </c>
      <c r="R242">
        <v>42437</v>
      </c>
      <c r="V242" t="s">
        <v>3652</v>
      </c>
    </row>
    <row r="243" spans="1:27">
      <c r="A243" t="s">
        <v>3135</v>
      </c>
      <c r="B243">
        <v>945923</v>
      </c>
      <c r="C243" t="s">
        <v>3302</v>
      </c>
      <c r="D243" t="s">
        <v>69</v>
      </c>
      <c r="E243" t="s">
        <v>203</v>
      </c>
      <c r="F243">
        <v>2.48</v>
      </c>
      <c r="H243">
        <v>2.16</v>
      </c>
      <c r="K243" t="s">
        <v>3137</v>
      </c>
      <c r="L243">
        <v>7.0000000000000007E-2</v>
      </c>
      <c r="P243" t="s">
        <v>58</v>
      </c>
      <c r="R243">
        <v>41424</v>
      </c>
      <c r="V243" t="s">
        <v>3652</v>
      </c>
    </row>
    <row r="244" spans="1:27">
      <c r="A244" t="s">
        <v>3135</v>
      </c>
      <c r="B244">
        <v>131471</v>
      </c>
      <c r="C244" t="s">
        <v>3302</v>
      </c>
      <c r="D244" t="s">
        <v>69</v>
      </c>
      <c r="E244" t="s">
        <v>3686</v>
      </c>
      <c r="F244">
        <v>2.2400000000000002</v>
      </c>
      <c r="H244">
        <v>1.95</v>
      </c>
      <c r="K244" t="s">
        <v>3137</v>
      </c>
      <c r="L244">
        <v>0.02</v>
      </c>
      <c r="P244" t="s">
        <v>58</v>
      </c>
      <c r="R244">
        <v>41435</v>
      </c>
      <c r="V244" t="s">
        <v>3652</v>
      </c>
    </row>
    <row r="245" spans="1:27">
      <c r="A245" t="s">
        <v>3135</v>
      </c>
      <c r="B245">
        <v>1019934</v>
      </c>
      <c r="C245" t="s">
        <v>3302</v>
      </c>
      <c r="D245" t="s">
        <v>69</v>
      </c>
      <c r="E245" t="s">
        <v>3687</v>
      </c>
      <c r="F245">
        <v>1.55</v>
      </c>
      <c r="H245">
        <v>1.35</v>
      </c>
      <c r="K245" t="s">
        <v>3137</v>
      </c>
      <c r="L245">
        <v>0.06</v>
      </c>
      <c r="P245" t="s">
        <v>58</v>
      </c>
      <c r="R245">
        <v>41452</v>
      </c>
      <c r="V245" t="s">
        <v>3652</v>
      </c>
    </row>
    <row r="246" spans="1:27">
      <c r="A246" t="s">
        <v>3135</v>
      </c>
      <c r="B246">
        <v>130429</v>
      </c>
      <c r="C246" t="s">
        <v>3688</v>
      </c>
      <c r="D246" t="s">
        <v>55</v>
      </c>
      <c r="E246" t="s">
        <v>3689</v>
      </c>
      <c r="F246">
        <v>0</v>
      </c>
      <c r="K246" t="s">
        <v>3137</v>
      </c>
      <c r="L246">
        <v>0.31</v>
      </c>
      <c r="N246">
        <v>875</v>
      </c>
      <c r="P246" t="s">
        <v>58</v>
      </c>
      <c r="R246">
        <v>41459</v>
      </c>
      <c r="V246" t="s">
        <v>3652</v>
      </c>
    </row>
    <row r="247" spans="1:27">
      <c r="A247" t="s">
        <v>3135</v>
      </c>
      <c r="B247">
        <v>178796</v>
      </c>
      <c r="C247" t="s">
        <v>3682</v>
      </c>
      <c r="D247" t="s">
        <v>349</v>
      </c>
      <c r="E247" t="s">
        <v>3690</v>
      </c>
      <c r="F247">
        <v>9.3699999999999992</v>
      </c>
      <c r="H247">
        <v>8.15</v>
      </c>
      <c r="K247" t="s">
        <v>3137</v>
      </c>
      <c r="L247">
        <v>0.63</v>
      </c>
      <c r="P247" t="s">
        <v>58</v>
      </c>
      <c r="R247">
        <v>41388</v>
      </c>
      <c r="V247" t="s">
        <v>3652</v>
      </c>
    </row>
    <row r="248" spans="1:27">
      <c r="A248" t="s">
        <v>3135</v>
      </c>
      <c r="B248">
        <v>178538</v>
      </c>
      <c r="C248" t="s">
        <v>3691</v>
      </c>
      <c r="D248" t="s">
        <v>69</v>
      </c>
      <c r="E248" t="s">
        <v>3692</v>
      </c>
      <c r="F248">
        <v>18.52</v>
      </c>
      <c r="H248">
        <v>16.100000000000001</v>
      </c>
      <c r="K248" t="s">
        <v>3137</v>
      </c>
      <c r="L248">
        <v>0.88</v>
      </c>
      <c r="N248">
        <v>520</v>
      </c>
      <c r="P248" t="s">
        <v>58</v>
      </c>
      <c r="R248">
        <v>42492</v>
      </c>
      <c r="V248" t="s">
        <v>3156</v>
      </c>
      <c r="AA248">
        <v>178537</v>
      </c>
    </row>
    <row r="249" spans="1:27">
      <c r="A249" t="s">
        <v>3135</v>
      </c>
      <c r="B249">
        <v>121782</v>
      </c>
      <c r="C249" t="s">
        <v>3302</v>
      </c>
      <c r="D249" t="s">
        <v>69</v>
      </c>
      <c r="E249" t="s">
        <v>203</v>
      </c>
      <c r="F249">
        <v>2.25</v>
      </c>
      <c r="H249">
        <v>1.96</v>
      </c>
      <c r="K249" t="s">
        <v>3137</v>
      </c>
      <c r="L249">
        <v>0.05</v>
      </c>
      <c r="P249" t="s">
        <v>58</v>
      </c>
      <c r="R249">
        <v>41499</v>
      </c>
      <c r="V249" t="s">
        <v>3652</v>
      </c>
    </row>
    <row r="250" spans="1:27">
      <c r="A250" t="s">
        <v>3135</v>
      </c>
      <c r="B250">
        <v>160376</v>
      </c>
      <c r="C250" t="s">
        <v>3693</v>
      </c>
      <c r="D250" t="s">
        <v>1132</v>
      </c>
      <c r="E250" t="s">
        <v>3694</v>
      </c>
      <c r="F250">
        <v>4.72</v>
      </c>
      <c r="H250">
        <v>4.0999999999999996</v>
      </c>
      <c r="K250" t="s">
        <v>3137</v>
      </c>
      <c r="L250">
        <v>0.17</v>
      </c>
      <c r="P250" t="s">
        <v>58</v>
      </c>
      <c r="R250">
        <v>42492</v>
      </c>
      <c r="V250" t="s">
        <v>3156</v>
      </c>
      <c r="AA250">
        <v>160378</v>
      </c>
    </row>
    <row r="251" spans="1:27">
      <c r="A251" t="s">
        <v>3135</v>
      </c>
      <c r="B251">
        <v>160388</v>
      </c>
      <c r="C251" t="s">
        <v>3693</v>
      </c>
      <c r="D251" t="s">
        <v>217</v>
      </c>
      <c r="E251" t="s">
        <v>3695</v>
      </c>
      <c r="F251">
        <v>3.65</v>
      </c>
      <c r="H251">
        <v>3.17</v>
      </c>
      <c r="K251" t="s">
        <v>3137</v>
      </c>
      <c r="L251">
        <v>0.17</v>
      </c>
      <c r="P251" t="s">
        <v>58</v>
      </c>
      <c r="R251">
        <v>42074</v>
      </c>
      <c r="V251" t="s">
        <v>3652</v>
      </c>
    </row>
    <row r="252" spans="1:27">
      <c r="A252" t="s">
        <v>3135</v>
      </c>
      <c r="B252">
        <v>178996</v>
      </c>
      <c r="C252" t="s">
        <v>3641</v>
      </c>
      <c r="D252" t="s">
        <v>3696</v>
      </c>
      <c r="E252" t="s">
        <v>3697</v>
      </c>
      <c r="F252">
        <v>10.58</v>
      </c>
      <c r="H252">
        <v>9.1999999999999993</v>
      </c>
      <c r="K252" t="s">
        <v>3137</v>
      </c>
      <c r="L252">
        <v>0.82</v>
      </c>
      <c r="P252" t="s">
        <v>58</v>
      </c>
      <c r="R252">
        <v>42492</v>
      </c>
      <c r="V252" t="s">
        <v>3156</v>
      </c>
      <c r="AA252">
        <v>138226</v>
      </c>
    </row>
    <row r="253" spans="1:27">
      <c r="A253" t="s">
        <v>3135</v>
      </c>
      <c r="B253">
        <v>161564</v>
      </c>
      <c r="C253" t="s">
        <v>3698</v>
      </c>
      <c r="D253" t="s">
        <v>3351</v>
      </c>
      <c r="E253" t="s">
        <v>3699</v>
      </c>
      <c r="F253">
        <v>34.39</v>
      </c>
      <c r="H253">
        <v>29.9</v>
      </c>
      <c r="K253" t="s">
        <v>3137</v>
      </c>
      <c r="L253">
        <v>3.86</v>
      </c>
      <c r="P253" t="s">
        <v>58</v>
      </c>
      <c r="R253">
        <v>41572</v>
      </c>
      <c r="V253" t="s">
        <v>3652</v>
      </c>
    </row>
    <row r="254" spans="1:27">
      <c r="A254" t="s">
        <v>3135</v>
      </c>
      <c r="B254">
        <v>170779</v>
      </c>
      <c r="C254" t="s">
        <v>3179</v>
      </c>
      <c r="D254" t="s">
        <v>3339</v>
      </c>
      <c r="E254" t="s">
        <v>3700</v>
      </c>
      <c r="F254">
        <v>0</v>
      </c>
      <c r="K254" t="s">
        <v>3137</v>
      </c>
      <c r="L254">
        <v>5.0000000000000001E-3</v>
      </c>
      <c r="P254" t="s">
        <v>58</v>
      </c>
      <c r="R254">
        <v>41624</v>
      </c>
      <c r="V254" t="s">
        <v>3652</v>
      </c>
    </row>
    <row r="255" spans="1:27">
      <c r="A255" t="s">
        <v>3135</v>
      </c>
      <c r="B255">
        <v>176238</v>
      </c>
      <c r="C255" t="s">
        <v>3701</v>
      </c>
      <c r="D255" t="s">
        <v>67</v>
      </c>
      <c r="E255" t="s">
        <v>3702</v>
      </c>
      <c r="F255">
        <v>0</v>
      </c>
      <c r="K255" t="s">
        <v>3137</v>
      </c>
      <c r="L255">
        <v>3.54</v>
      </c>
      <c r="P255" t="s">
        <v>58</v>
      </c>
      <c r="R255">
        <v>41655</v>
      </c>
      <c r="V255" t="s">
        <v>3652</v>
      </c>
    </row>
    <row r="256" spans="1:27">
      <c r="A256" t="s">
        <v>3135</v>
      </c>
      <c r="B256">
        <v>176235</v>
      </c>
      <c r="C256" t="s">
        <v>3703</v>
      </c>
      <c r="D256" t="s">
        <v>121</v>
      </c>
      <c r="E256" t="s">
        <v>3704</v>
      </c>
      <c r="F256">
        <v>0</v>
      </c>
      <c r="K256" t="s">
        <v>3137</v>
      </c>
      <c r="L256">
        <v>16.399999999999999</v>
      </c>
      <c r="P256" t="s">
        <v>58</v>
      </c>
      <c r="R256">
        <v>41655</v>
      </c>
      <c r="V256" t="s">
        <v>3652</v>
      </c>
    </row>
    <row r="257" spans="1:27">
      <c r="A257" t="s">
        <v>3135</v>
      </c>
      <c r="B257">
        <v>632204</v>
      </c>
      <c r="C257" t="s">
        <v>3705</v>
      </c>
      <c r="D257" t="s">
        <v>110</v>
      </c>
      <c r="E257" t="s">
        <v>3706</v>
      </c>
      <c r="F257">
        <v>0</v>
      </c>
      <c r="K257" t="s">
        <v>3137</v>
      </c>
      <c r="L257">
        <v>7.35</v>
      </c>
      <c r="P257" t="s">
        <v>58</v>
      </c>
      <c r="R257">
        <v>41655</v>
      </c>
      <c r="V257" t="s">
        <v>3652</v>
      </c>
    </row>
    <row r="258" spans="1:27">
      <c r="A258" t="s">
        <v>3135</v>
      </c>
      <c r="B258">
        <v>131432</v>
      </c>
      <c r="C258" t="s">
        <v>3302</v>
      </c>
      <c r="D258" t="s">
        <v>121</v>
      </c>
      <c r="E258" t="s">
        <v>3707</v>
      </c>
      <c r="F258">
        <v>1.29</v>
      </c>
      <c r="H258">
        <v>1.1200000000000001</v>
      </c>
      <c r="K258" t="s">
        <v>3137</v>
      </c>
      <c r="L258">
        <v>1.4999999999999999E-2</v>
      </c>
      <c r="P258" t="s">
        <v>58</v>
      </c>
      <c r="R258">
        <v>41683</v>
      </c>
      <c r="V258" t="s">
        <v>3652</v>
      </c>
    </row>
    <row r="259" spans="1:27">
      <c r="A259" t="s">
        <v>3135</v>
      </c>
      <c r="B259">
        <v>138646</v>
      </c>
      <c r="C259" t="s">
        <v>3708</v>
      </c>
      <c r="D259" t="s">
        <v>526</v>
      </c>
      <c r="E259" t="s">
        <v>3709</v>
      </c>
      <c r="F259">
        <v>14.74</v>
      </c>
      <c r="H259">
        <v>12.82</v>
      </c>
      <c r="K259" t="s">
        <v>3137</v>
      </c>
      <c r="L259">
        <v>1.9</v>
      </c>
      <c r="N259">
        <v>2000</v>
      </c>
      <c r="O259">
        <v>2000</v>
      </c>
      <c r="P259" t="s">
        <v>58</v>
      </c>
      <c r="R259">
        <v>42492</v>
      </c>
      <c r="V259" t="s">
        <v>3156</v>
      </c>
      <c r="AA259">
        <v>138583</v>
      </c>
    </row>
    <row r="260" spans="1:27">
      <c r="A260" t="s">
        <v>3135</v>
      </c>
      <c r="B260">
        <v>632150</v>
      </c>
      <c r="C260" t="s">
        <v>3710</v>
      </c>
      <c r="D260" t="s">
        <v>110</v>
      </c>
      <c r="E260" t="s">
        <v>3711</v>
      </c>
      <c r="F260">
        <v>43.09</v>
      </c>
      <c r="H260">
        <v>37.47</v>
      </c>
      <c r="K260" t="s">
        <v>3137</v>
      </c>
      <c r="L260">
        <v>7.35</v>
      </c>
      <c r="P260" t="s">
        <v>58</v>
      </c>
      <c r="R260">
        <v>41768</v>
      </c>
      <c r="V260" t="s">
        <v>3652</v>
      </c>
    </row>
    <row r="261" spans="1:27">
      <c r="A261" t="s">
        <v>3135</v>
      </c>
      <c r="B261">
        <v>177944</v>
      </c>
      <c r="C261" t="s">
        <v>3179</v>
      </c>
      <c r="D261" t="s">
        <v>3180</v>
      </c>
      <c r="E261" t="s">
        <v>3700</v>
      </c>
      <c r="F261">
        <v>2.83</v>
      </c>
      <c r="H261">
        <v>2.46</v>
      </c>
      <c r="K261" t="s">
        <v>3137</v>
      </c>
      <c r="L261">
        <v>0.27</v>
      </c>
      <c r="P261" t="s">
        <v>58</v>
      </c>
      <c r="R261">
        <v>41772</v>
      </c>
      <c r="V261" t="s">
        <v>3652</v>
      </c>
    </row>
    <row r="262" spans="1:27">
      <c r="A262" t="s">
        <v>3135</v>
      </c>
      <c r="B262">
        <v>158046</v>
      </c>
      <c r="C262" t="s">
        <v>3712</v>
      </c>
      <c r="D262" t="s">
        <v>3184</v>
      </c>
      <c r="E262" t="s">
        <v>3713</v>
      </c>
      <c r="F262">
        <v>9.68</v>
      </c>
      <c r="H262">
        <v>8.42</v>
      </c>
      <c r="K262" t="s">
        <v>3137</v>
      </c>
      <c r="L262">
        <v>0.6</v>
      </c>
      <c r="N262">
        <v>2600</v>
      </c>
      <c r="P262" t="s">
        <v>58</v>
      </c>
      <c r="R262">
        <v>42492</v>
      </c>
      <c r="V262" t="s">
        <v>3156</v>
      </c>
      <c r="AA262">
        <v>158048</v>
      </c>
    </row>
    <row r="263" spans="1:27">
      <c r="A263" t="s">
        <v>3135</v>
      </c>
      <c r="D263" t="s">
        <v>64</v>
      </c>
      <c r="E263" t="s">
        <v>3714</v>
      </c>
      <c r="F263">
        <v>0</v>
      </c>
      <c r="K263" t="s">
        <v>3137</v>
      </c>
      <c r="L263">
        <v>0.54</v>
      </c>
      <c r="N263">
        <v>1040</v>
      </c>
      <c r="P263" t="s">
        <v>58</v>
      </c>
      <c r="R263">
        <v>41786</v>
      </c>
      <c r="V263" t="s">
        <v>3652</v>
      </c>
    </row>
    <row r="264" spans="1:27">
      <c r="A264" t="s">
        <v>3135</v>
      </c>
      <c r="B264">
        <v>138580</v>
      </c>
      <c r="C264" t="s">
        <v>3715</v>
      </c>
      <c r="D264" t="s">
        <v>428</v>
      </c>
      <c r="E264" t="s">
        <v>3716</v>
      </c>
      <c r="F264">
        <v>9.7799999999999994</v>
      </c>
      <c r="H264">
        <v>8.5</v>
      </c>
      <c r="K264" t="s">
        <v>3137</v>
      </c>
      <c r="L264">
        <v>0.62</v>
      </c>
      <c r="N264">
        <v>1950</v>
      </c>
      <c r="P264" t="s">
        <v>58</v>
      </c>
      <c r="R264">
        <v>42492</v>
      </c>
      <c r="V264" t="s">
        <v>3156</v>
      </c>
    </row>
    <row r="265" spans="1:27">
      <c r="A265" t="s">
        <v>3135</v>
      </c>
      <c r="B265">
        <v>176006</v>
      </c>
      <c r="C265" t="s">
        <v>3717</v>
      </c>
      <c r="D265" t="s">
        <v>3351</v>
      </c>
      <c r="E265" t="s">
        <v>3718</v>
      </c>
      <c r="F265">
        <v>0</v>
      </c>
      <c r="K265" t="s">
        <v>3137</v>
      </c>
      <c r="L265">
        <v>7.28</v>
      </c>
      <c r="N265">
        <v>1300</v>
      </c>
      <c r="P265" t="s">
        <v>58</v>
      </c>
      <c r="R265">
        <v>41786</v>
      </c>
      <c r="V265" t="s">
        <v>3652</v>
      </c>
    </row>
    <row r="266" spans="1:27">
      <c r="A266" t="s">
        <v>3135</v>
      </c>
      <c r="B266">
        <v>131470</v>
      </c>
      <c r="C266" t="s">
        <v>3179</v>
      </c>
      <c r="D266" t="s">
        <v>3180</v>
      </c>
      <c r="E266" t="s">
        <v>203</v>
      </c>
      <c r="F266">
        <v>2.59</v>
      </c>
      <c r="H266">
        <v>2.25</v>
      </c>
      <c r="K266" t="s">
        <v>3137</v>
      </c>
      <c r="L266">
        <v>7.0000000000000007E-2</v>
      </c>
      <c r="P266" t="s">
        <v>58</v>
      </c>
      <c r="R266">
        <v>41801</v>
      </c>
      <c r="V266" t="s">
        <v>3652</v>
      </c>
    </row>
    <row r="267" spans="1:27">
      <c r="A267" t="s">
        <v>3135</v>
      </c>
      <c r="B267">
        <v>3002891</v>
      </c>
      <c r="C267" t="s">
        <v>3719</v>
      </c>
      <c r="D267" t="s">
        <v>69</v>
      </c>
      <c r="E267" t="s">
        <v>3720</v>
      </c>
      <c r="F267">
        <v>19.87</v>
      </c>
      <c r="H267">
        <v>17.28</v>
      </c>
      <c r="K267" t="s">
        <v>3137</v>
      </c>
      <c r="L267">
        <v>2.2200000000000002</v>
      </c>
      <c r="N267">
        <v>3250</v>
      </c>
      <c r="O267">
        <v>2500</v>
      </c>
      <c r="P267" t="s">
        <v>58</v>
      </c>
      <c r="R267">
        <v>41950</v>
      </c>
      <c r="V267" t="s">
        <v>3652</v>
      </c>
    </row>
    <row r="268" spans="1:27">
      <c r="A268" t="s">
        <v>3135</v>
      </c>
      <c r="B268">
        <v>3005285</v>
      </c>
      <c r="C268" t="s">
        <v>3721</v>
      </c>
      <c r="D268" t="s">
        <v>64</v>
      </c>
      <c r="E268" t="s">
        <v>3722</v>
      </c>
      <c r="F268">
        <v>22.49</v>
      </c>
      <c r="H268">
        <v>19.559999999999999</v>
      </c>
      <c r="K268" t="s">
        <v>3137</v>
      </c>
      <c r="L268">
        <v>0.52</v>
      </c>
      <c r="P268" t="s">
        <v>58</v>
      </c>
      <c r="R268">
        <v>41950</v>
      </c>
      <c r="V268" t="s">
        <v>3652</v>
      </c>
    </row>
    <row r="269" spans="1:27">
      <c r="A269" t="s">
        <v>3135</v>
      </c>
      <c r="B269">
        <v>130335</v>
      </c>
      <c r="C269" t="s">
        <v>3723</v>
      </c>
      <c r="D269" t="s">
        <v>55</v>
      </c>
      <c r="E269" t="s">
        <v>3724</v>
      </c>
      <c r="F269">
        <v>8.4499999999999993</v>
      </c>
      <c r="H269">
        <v>7.35</v>
      </c>
      <c r="K269" t="s">
        <v>3137</v>
      </c>
      <c r="L269">
        <v>0.27</v>
      </c>
      <c r="P269" t="s">
        <v>58</v>
      </c>
      <c r="R269">
        <v>41842</v>
      </c>
      <c r="V269" t="s">
        <v>3652</v>
      </c>
    </row>
    <row r="270" spans="1:27">
      <c r="A270" t="s">
        <v>3135</v>
      </c>
      <c r="B270">
        <v>140919</v>
      </c>
      <c r="C270" t="s">
        <v>3725</v>
      </c>
      <c r="D270" t="s">
        <v>96</v>
      </c>
      <c r="E270" t="s">
        <v>3726</v>
      </c>
      <c r="F270">
        <v>37.81</v>
      </c>
      <c r="H270">
        <v>32.880000000000003</v>
      </c>
      <c r="K270" t="s">
        <v>3137</v>
      </c>
      <c r="L270">
        <v>1.2529999999999999</v>
      </c>
      <c r="N270">
        <v>2300</v>
      </c>
      <c r="O270">
        <v>2000</v>
      </c>
      <c r="P270" t="s">
        <v>58</v>
      </c>
      <c r="R270">
        <v>41899</v>
      </c>
      <c r="V270" t="s">
        <v>3652</v>
      </c>
    </row>
    <row r="271" spans="1:27">
      <c r="A271" t="s">
        <v>3135</v>
      </c>
      <c r="B271">
        <v>3003060</v>
      </c>
      <c r="C271" t="s">
        <v>3727</v>
      </c>
      <c r="D271">
        <v>1</v>
      </c>
      <c r="E271" t="s">
        <v>3728</v>
      </c>
      <c r="F271">
        <v>11.8</v>
      </c>
      <c r="H271">
        <v>10.26</v>
      </c>
      <c r="K271" t="s">
        <v>3137</v>
      </c>
      <c r="L271">
        <v>0.95</v>
      </c>
      <c r="P271" t="s">
        <v>58</v>
      </c>
      <c r="R271">
        <v>42793</v>
      </c>
      <c r="V271" t="s">
        <v>3156</v>
      </c>
    </row>
    <row r="272" spans="1:27">
      <c r="A272" t="s">
        <v>3135</v>
      </c>
      <c r="B272">
        <v>3003062</v>
      </c>
      <c r="C272" t="s">
        <v>3729</v>
      </c>
      <c r="D272">
        <v>1</v>
      </c>
      <c r="E272" t="s">
        <v>3730</v>
      </c>
      <c r="F272">
        <v>5.2</v>
      </c>
      <c r="H272">
        <v>4.5199999999999996</v>
      </c>
      <c r="K272" t="s">
        <v>3137</v>
      </c>
      <c r="L272">
        <v>0.28000000000000003</v>
      </c>
      <c r="P272" t="s">
        <v>58</v>
      </c>
      <c r="R272">
        <v>42489</v>
      </c>
      <c r="V272" t="s">
        <v>3156</v>
      </c>
    </row>
    <row r="273" spans="1:22">
      <c r="A273" t="s">
        <v>3135</v>
      </c>
      <c r="B273">
        <v>3003077</v>
      </c>
      <c r="C273" t="s">
        <v>3729</v>
      </c>
      <c r="D273">
        <v>1</v>
      </c>
      <c r="E273" t="s">
        <v>3731</v>
      </c>
      <c r="F273">
        <v>5.21</v>
      </c>
      <c r="H273">
        <v>4.53</v>
      </c>
      <c r="K273" t="s">
        <v>3137</v>
      </c>
      <c r="L273">
        <v>0.28000000000000003</v>
      </c>
      <c r="P273" t="s">
        <v>58</v>
      </c>
      <c r="R273">
        <v>42828</v>
      </c>
      <c r="V273" t="s">
        <v>3652</v>
      </c>
    </row>
    <row r="274" spans="1:22">
      <c r="A274" t="s">
        <v>3135</v>
      </c>
      <c r="B274">
        <v>3003070</v>
      </c>
      <c r="C274" t="s">
        <v>3732</v>
      </c>
      <c r="D274">
        <v>1</v>
      </c>
      <c r="E274" t="s">
        <v>3733</v>
      </c>
      <c r="F274">
        <v>8.69</v>
      </c>
      <c r="H274">
        <v>7.56</v>
      </c>
      <c r="K274" t="s">
        <v>3137</v>
      </c>
      <c r="L274">
        <v>0.32</v>
      </c>
      <c r="N274">
        <v>1650</v>
      </c>
      <c r="P274" t="s">
        <v>58</v>
      </c>
      <c r="R274">
        <v>41957</v>
      </c>
      <c r="V274" t="s">
        <v>3652</v>
      </c>
    </row>
    <row r="275" spans="1:22">
      <c r="A275" t="s">
        <v>3135</v>
      </c>
      <c r="B275">
        <v>3003084</v>
      </c>
      <c r="C275" t="s">
        <v>3732</v>
      </c>
      <c r="D275">
        <v>1</v>
      </c>
      <c r="E275" t="s">
        <v>3734</v>
      </c>
      <c r="F275">
        <v>8.69</v>
      </c>
      <c r="H275">
        <v>7.56</v>
      </c>
      <c r="K275" t="s">
        <v>3137</v>
      </c>
      <c r="L275">
        <v>0.32</v>
      </c>
      <c r="P275" t="s">
        <v>58</v>
      </c>
      <c r="R275">
        <v>41957</v>
      </c>
      <c r="V275" t="s">
        <v>3652</v>
      </c>
    </row>
    <row r="276" spans="1:22">
      <c r="A276" t="s">
        <v>3135</v>
      </c>
      <c r="B276">
        <v>3006015</v>
      </c>
      <c r="C276" t="s">
        <v>3735</v>
      </c>
      <c r="D276" t="s">
        <v>70</v>
      </c>
      <c r="E276" t="s">
        <v>3736</v>
      </c>
      <c r="F276">
        <v>5.64</v>
      </c>
      <c r="H276">
        <v>4.9000000000000004</v>
      </c>
      <c r="K276" t="s">
        <v>3137</v>
      </c>
      <c r="P276" t="s">
        <v>58</v>
      </c>
      <c r="R276">
        <v>42074</v>
      </c>
      <c r="V276" t="s">
        <v>3737</v>
      </c>
    </row>
    <row r="277" spans="1:22">
      <c r="A277" t="s">
        <v>3135</v>
      </c>
      <c r="B277">
        <v>3005990</v>
      </c>
      <c r="C277" t="s">
        <v>3738</v>
      </c>
      <c r="D277" t="s">
        <v>428</v>
      </c>
      <c r="E277" t="s">
        <v>3739</v>
      </c>
      <c r="F277">
        <v>4.66</v>
      </c>
      <c r="H277">
        <v>4.05</v>
      </c>
      <c r="K277" t="s">
        <v>3137</v>
      </c>
      <c r="L277">
        <v>0.28000000000000003</v>
      </c>
      <c r="N277">
        <v>1000</v>
      </c>
      <c r="O277">
        <v>1000</v>
      </c>
      <c r="P277" t="s">
        <v>58</v>
      </c>
      <c r="R277">
        <v>42790</v>
      </c>
      <c r="V277" t="s">
        <v>3156</v>
      </c>
    </row>
    <row r="278" spans="1:22">
      <c r="A278" t="s">
        <v>3135</v>
      </c>
      <c r="B278">
        <v>140994</v>
      </c>
      <c r="C278" t="s">
        <v>3740</v>
      </c>
      <c r="D278" t="s">
        <v>862</v>
      </c>
      <c r="E278" t="s">
        <v>3741</v>
      </c>
      <c r="F278">
        <v>0</v>
      </c>
      <c r="K278" t="s">
        <v>3137</v>
      </c>
      <c r="L278">
        <v>2.2599999999999998</v>
      </c>
      <c r="N278">
        <v>2300</v>
      </c>
      <c r="P278" t="s">
        <v>58</v>
      </c>
      <c r="R278">
        <v>42264</v>
      </c>
      <c r="V278" t="s">
        <v>3652</v>
      </c>
    </row>
    <row r="279" spans="1:22">
      <c r="A279" t="s">
        <v>3135</v>
      </c>
      <c r="B279">
        <v>161314</v>
      </c>
      <c r="C279" t="s">
        <v>3742</v>
      </c>
      <c r="D279" t="s">
        <v>121</v>
      </c>
      <c r="E279" t="s">
        <v>3743</v>
      </c>
      <c r="F279">
        <v>0</v>
      </c>
      <c r="K279" t="s">
        <v>3137</v>
      </c>
      <c r="L279">
        <v>2.63</v>
      </c>
      <c r="N279">
        <v>3300</v>
      </c>
      <c r="P279" t="s">
        <v>58</v>
      </c>
      <c r="R279">
        <v>42264</v>
      </c>
      <c r="V279" t="s">
        <v>3652</v>
      </c>
    </row>
    <row r="280" spans="1:22">
      <c r="A280" t="s">
        <v>3135</v>
      </c>
      <c r="B280">
        <v>191321</v>
      </c>
      <c r="C280" t="s">
        <v>3744</v>
      </c>
      <c r="D280" t="s">
        <v>121</v>
      </c>
      <c r="E280" t="s">
        <v>3745</v>
      </c>
      <c r="F280">
        <v>17.5</v>
      </c>
      <c r="H280">
        <v>15.22</v>
      </c>
      <c r="K280" t="s">
        <v>3137</v>
      </c>
      <c r="L280">
        <v>1.23</v>
      </c>
      <c r="N280">
        <v>2300</v>
      </c>
      <c r="P280" t="s">
        <v>58</v>
      </c>
      <c r="R280">
        <v>42436</v>
      </c>
      <c r="V280" t="s">
        <v>3639</v>
      </c>
    </row>
    <row r="281" spans="1:22">
      <c r="A281" t="s">
        <v>3135</v>
      </c>
      <c r="B281">
        <v>3006938</v>
      </c>
      <c r="E281" t="s">
        <v>3746</v>
      </c>
      <c r="F281">
        <v>0</v>
      </c>
      <c r="K281" t="s">
        <v>3137</v>
      </c>
      <c r="L281">
        <v>1.4</v>
      </c>
      <c r="N281">
        <v>1750</v>
      </c>
      <c r="P281" t="s">
        <v>58</v>
      </c>
      <c r="R281">
        <v>42195</v>
      </c>
      <c r="V281" t="s">
        <v>3639</v>
      </c>
    </row>
    <row r="282" spans="1:22">
      <c r="A282" t="s">
        <v>3135</v>
      </c>
      <c r="B282">
        <v>3006856</v>
      </c>
      <c r="E282" t="s">
        <v>3747</v>
      </c>
      <c r="F282">
        <v>0</v>
      </c>
      <c r="K282" t="s">
        <v>3137</v>
      </c>
      <c r="L282">
        <v>1.1200000000000001</v>
      </c>
      <c r="N282">
        <v>1500</v>
      </c>
      <c r="P282" t="s">
        <v>58</v>
      </c>
      <c r="R282">
        <v>42195</v>
      </c>
      <c r="V282" t="s">
        <v>3639</v>
      </c>
    </row>
    <row r="283" spans="1:22">
      <c r="A283" t="s">
        <v>3135</v>
      </c>
      <c r="B283">
        <v>3007127</v>
      </c>
      <c r="E283" t="s">
        <v>3748</v>
      </c>
      <c r="F283">
        <v>0</v>
      </c>
      <c r="K283" t="s">
        <v>3137</v>
      </c>
      <c r="L283">
        <v>0.6</v>
      </c>
      <c r="N283">
        <v>1250</v>
      </c>
      <c r="P283" t="s">
        <v>58</v>
      </c>
      <c r="R283">
        <v>42195</v>
      </c>
      <c r="V283" t="s">
        <v>3639</v>
      </c>
    </row>
    <row r="284" spans="1:22">
      <c r="A284" t="s">
        <v>3135</v>
      </c>
      <c r="B284">
        <v>3006940</v>
      </c>
      <c r="E284" t="s">
        <v>3749</v>
      </c>
      <c r="F284">
        <v>0</v>
      </c>
      <c r="K284" t="s">
        <v>3137</v>
      </c>
      <c r="L284">
        <v>0.45</v>
      </c>
      <c r="P284" t="s">
        <v>58</v>
      </c>
      <c r="R284">
        <v>42195</v>
      </c>
      <c r="V284" t="s">
        <v>3639</v>
      </c>
    </row>
    <row r="285" spans="1:22">
      <c r="A285" t="s">
        <v>3135</v>
      </c>
      <c r="B285">
        <v>3007596</v>
      </c>
      <c r="E285" t="s">
        <v>3707</v>
      </c>
      <c r="F285">
        <v>0</v>
      </c>
      <c r="K285" t="s">
        <v>3137</v>
      </c>
      <c r="L285">
        <v>0.15</v>
      </c>
      <c r="P285" t="s">
        <v>58</v>
      </c>
      <c r="R285">
        <v>42195</v>
      </c>
      <c r="V285" t="s">
        <v>3639</v>
      </c>
    </row>
    <row r="286" spans="1:22">
      <c r="A286" t="s">
        <v>3135</v>
      </c>
      <c r="B286">
        <v>614060</v>
      </c>
      <c r="E286" t="s">
        <v>3707</v>
      </c>
      <c r="F286">
        <v>0</v>
      </c>
      <c r="K286" t="s">
        <v>3137</v>
      </c>
      <c r="L286">
        <v>0.08</v>
      </c>
      <c r="P286" t="s">
        <v>58</v>
      </c>
      <c r="R286">
        <v>42195</v>
      </c>
      <c r="V286" t="s">
        <v>3639</v>
      </c>
    </row>
    <row r="287" spans="1:22">
      <c r="A287" t="s">
        <v>3135</v>
      </c>
      <c r="B287">
        <v>147787</v>
      </c>
      <c r="C287" t="s">
        <v>3750</v>
      </c>
      <c r="D287" t="s">
        <v>121</v>
      </c>
      <c r="E287" t="s">
        <v>3751</v>
      </c>
      <c r="F287">
        <v>39.93</v>
      </c>
      <c r="H287">
        <v>34.72</v>
      </c>
      <c r="K287" t="s">
        <v>3407</v>
      </c>
      <c r="L287">
        <v>3.07</v>
      </c>
      <c r="P287" t="s">
        <v>58</v>
      </c>
      <c r="V287" t="s">
        <v>3652</v>
      </c>
    </row>
    <row r="288" spans="1:22">
      <c r="A288" t="s">
        <v>3135</v>
      </c>
      <c r="B288">
        <v>158343</v>
      </c>
      <c r="C288" t="s">
        <v>3641</v>
      </c>
      <c r="D288" t="s">
        <v>3752</v>
      </c>
      <c r="E288" t="s">
        <v>3753</v>
      </c>
      <c r="F288">
        <v>16.54</v>
      </c>
      <c r="H288">
        <v>14.38</v>
      </c>
      <c r="K288" t="s">
        <v>3407</v>
      </c>
      <c r="L288">
        <v>2.04</v>
      </c>
      <c r="P288" t="s">
        <v>58</v>
      </c>
      <c r="R288">
        <v>41865</v>
      </c>
      <c r="V288" t="s">
        <v>3652</v>
      </c>
    </row>
    <row r="289" spans="1:22">
      <c r="A289" t="s">
        <v>3135</v>
      </c>
      <c r="B289">
        <v>168837</v>
      </c>
      <c r="C289" t="s">
        <v>3754</v>
      </c>
      <c r="D289" t="s">
        <v>70</v>
      </c>
      <c r="E289" t="s">
        <v>3755</v>
      </c>
      <c r="F289">
        <v>29.15</v>
      </c>
      <c r="H289">
        <v>25.35</v>
      </c>
      <c r="K289" t="s">
        <v>3407</v>
      </c>
      <c r="L289">
        <v>6.23</v>
      </c>
      <c r="P289" t="s">
        <v>58</v>
      </c>
      <c r="R289">
        <v>41865</v>
      </c>
      <c r="V289" t="s">
        <v>3652</v>
      </c>
    </row>
    <row r="290" spans="1:22">
      <c r="A290" t="s">
        <v>3135</v>
      </c>
      <c r="B290">
        <v>158350</v>
      </c>
      <c r="C290" t="s">
        <v>3645</v>
      </c>
      <c r="D290" t="s">
        <v>70</v>
      </c>
      <c r="E290" t="s">
        <v>3646</v>
      </c>
      <c r="F290">
        <v>25.01</v>
      </c>
      <c r="H290">
        <v>21.75</v>
      </c>
      <c r="K290" t="s">
        <v>3407</v>
      </c>
      <c r="L290">
        <v>2.2400000000000002</v>
      </c>
      <c r="P290" t="s">
        <v>58</v>
      </c>
      <c r="R290">
        <v>41865</v>
      </c>
      <c r="V290" t="s">
        <v>3652</v>
      </c>
    </row>
    <row r="291" spans="1:22">
      <c r="A291" t="s">
        <v>3135</v>
      </c>
      <c r="B291">
        <v>158701</v>
      </c>
      <c r="C291" t="s">
        <v>3756</v>
      </c>
      <c r="D291" t="s">
        <v>526</v>
      </c>
      <c r="E291" t="s">
        <v>3757</v>
      </c>
      <c r="F291">
        <v>26.47</v>
      </c>
      <c r="H291">
        <v>23.02</v>
      </c>
      <c r="K291" t="s">
        <v>3407</v>
      </c>
      <c r="L291">
        <v>1.87</v>
      </c>
      <c r="P291" t="s">
        <v>58</v>
      </c>
      <c r="R291">
        <v>41865</v>
      </c>
      <c r="V291" t="s">
        <v>3652</v>
      </c>
    </row>
    <row r="292" spans="1:22">
      <c r="A292" t="s">
        <v>3135</v>
      </c>
      <c r="B292">
        <v>158698</v>
      </c>
      <c r="C292" t="s">
        <v>3648</v>
      </c>
      <c r="D292" t="s">
        <v>3184</v>
      </c>
      <c r="E292" t="s">
        <v>3758</v>
      </c>
      <c r="F292">
        <v>0</v>
      </c>
      <c r="K292" t="s">
        <v>3407</v>
      </c>
      <c r="L292">
        <v>2.44</v>
      </c>
      <c r="P292" t="s">
        <v>58</v>
      </c>
      <c r="R292">
        <v>41865</v>
      </c>
      <c r="V292" t="s">
        <v>3652</v>
      </c>
    </row>
    <row r="293" spans="1:22">
      <c r="A293" t="s">
        <v>3135</v>
      </c>
      <c r="B293">
        <v>158696</v>
      </c>
      <c r="C293" t="s">
        <v>3759</v>
      </c>
      <c r="D293" t="s">
        <v>64</v>
      </c>
      <c r="E293" t="s">
        <v>3760</v>
      </c>
      <c r="F293">
        <v>0</v>
      </c>
      <c r="K293" t="s">
        <v>3407</v>
      </c>
      <c r="L293">
        <v>0.15</v>
      </c>
      <c r="P293" t="s">
        <v>58</v>
      </c>
      <c r="R293">
        <v>41865</v>
      </c>
      <c r="V293" t="s">
        <v>3652</v>
      </c>
    </row>
    <row r="294" spans="1:22">
      <c r="A294" t="s">
        <v>3135</v>
      </c>
      <c r="B294">
        <v>158711</v>
      </c>
      <c r="C294" t="s">
        <v>3670</v>
      </c>
      <c r="D294" t="s">
        <v>75</v>
      </c>
      <c r="E294" t="s">
        <v>3761</v>
      </c>
      <c r="F294">
        <v>49.28</v>
      </c>
      <c r="H294">
        <v>42.85</v>
      </c>
      <c r="K294" t="s">
        <v>3407</v>
      </c>
      <c r="L294">
        <v>1.92</v>
      </c>
      <c r="P294" t="s">
        <v>58</v>
      </c>
      <c r="R294">
        <v>41978</v>
      </c>
      <c r="V294" t="s">
        <v>3652</v>
      </c>
    </row>
    <row r="295" spans="1:22">
      <c r="A295" t="s">
        <v>3135</v>
      </c>
      <c r="C295" t="s">
        <v>3762</v>
      </c>
      <c r="E295" t="s">
        <v>3763</v>
      </c>
      <c r="F295">
        <v>0</v>
      </c>
      <c r="K295" t="s">
        <v>3407</v>
      </c>
      <c r="L295">
        <v>0.2</v>
      </c>
      <c r="P295" t="s">
        <v>58</v>
      </c>
      <c r="R295">
        <v>42171</v>
      </c>
      <c r="V295" t="s">
        <v>3639</v>
      </c>
    </row>
    <row r="296" spans="1:22">
      <c r="A296" t="s">
        <v>3135</v>
      </c>
      <c r="B296">
        <v>3007748</v>
      </c>
      <c r="E296" t="s">
        <v>3764</v>
      </c>
      <c r="F296">
        <v>0</v>
      </c>
      <c r="K296" t="s">
        <v>3407</v>
      </c>
      <c r="L296">
        <v>0.35</v>
      </c>
      <c r="P296" t="s">
        <v>58</v>
      </c>
      <c r="R296">
        <v>42178</v>
      </c>
      <c r="V296" t="s">
        <v>3765</v>
      </c>
    </row>
    <row r="297" spans="1:22">
      <c r="A297" t="s">
        <v>3135</v>
      </c>
      <c r="B297">
        <v>3007749</v>
      </c>
      <c r="E297" t="s">
        <v>3763</v>
      </c>
      <c r="F297">
        <v>0</v>
      </c>
      <c r="K297" t="s">
        <v>3407</v>
      </c>
      <c r="L297">
        <v>0.66</v>
      </c>
      <c r="P297" t="s">
        <v>58</v>
      </c>
      <c r="R297">
        <v>42178</v>
      </c>
      <c r="V297" t="s">
        <v>3765</v>
      </c>
    </row>
    <row r="298" spans="1:22">
      <c r="A298" t="s">
        <v>3135</v>
      </c>
      <c r="B298">
        <v>123186</v>
      </c>
      <c r="C298" t="s">
        <v>3766</v>
      </c>
      <c r="D298" t="s">
        <v>110</v>
      </c>
      <c r="E298" t="s">
        <v>3767</v>
      </c>
      <c r="F298">
        <v>0</v>
      </c>
      <c r="K298" t="s">
        <v>3250</v>
      </c>
      <c r="L298">
        <v>2.76</v>
      </c>
      <c r="N298">
        <v>1875</v>
      </c>
      <c r="P298" t="s">
        <v>58</v>
      </c>
      <c r="R298">
        <v>41458</v>
      </c>
      <c r="V298" t="s">
        <v>3652</v>
      </c>
    </row>
    <row r="299" spans="1:22">
      <c r="A299" t="s">
        <v>3135</v>
      </c>
      <c r="B299">
        <v>178121</v>
      </c>
      <c r="C299">
        <v>138728</v>
      </c>
      <c r="D299" t="s">
        <v>55</v>
      </c>
      <c r="E299" t="s">
        <v>3768</v>
      </c>
      <c r="F299">
        <v>46.83</v>
      </c>
      <c r="H299">
        <v>40.72</v>
      </c>
      <c r="K299" t="s">
        <v>3484</v>
      </c>
      <c r="L299">
        <v>1.89</v>
      </c>
      <c r="P299" t="s">
        <v>58</v>
      </c>
      <c r="R299">
        <v>42534</v>
      </c>
      <c r="V299" t="s">
        <v>3769</v>
      </c>
    </row>
    <row r="300" spans="1:22">
      <c r="A300" t="s">
        <v>3135</v>
      </c>
      <c r="B300">
        <v>178126</v>
      </c>
      <c r="C300">
        <v>138724</v>
      </c>
      <c r="D300" t="s">
        <v>526</v>
      </c>
      <c r="E300" t="s">
        <v>3770</v>
      </c>
      <c r="F300">
        <v>22.36</v>
      </c>
      <c r="H300">
        <v>19.440000000000001</v>
      </c>
      <c r="K300" t="s">
        <v>3484</v>
      </c>
      <c r="L300">
        <v>0.64</v>
      </c>
      <c r="P300" t="s">
        <v>58</v>
      </c>
      <c r="R300">
        <v>40548</v>
      </c>
      <c r="V300" t="s">
        <v>3208</v>
      </c>
    </row>
    <row r="301" spans="1:22">
      <c r="A301" t="s">
        <v>3135</v>
      </c>
      <c r="B301">
        <v>178153</v>
      </c>
      <c r="C301" t="s">
        <v>3641</v>
      </c>
      <c r="D301" t="s">
        <v>3771</v>
      </c>
      <c r="E301" t="s">
        <v>3772</v>
      </c>
      <c r="F301">
        <v>36.94</v>
      </c>
      <c r="H301">
        <v>32.119999999999997</v>
      </c>
      <c r="K301" t="s">
        <v>3484</v>
      </c>
      <c r="L301">
        <v>0.82</v>
      </c>
      <c r="P301" t="s">
        <v>58</v>
      </c>
      <c r="R301">
        <v>42424</v>
      </c>
      <c r="V301" t="s">
        <v>3769</v>
      </c>
    </row>
    <row r="302" spans="1:22">
      <c r="A302" t="s">
        <v>3135</v>
      </c>
      <c r="B302">
        <v>167865</v>
      </c>
      <c r="C302">
        <v>167865</v>
      </c>
      <c r="D302" t="s">
        <v>3351</v>
      </c>
      <c r="E302" t="s">
        <v>3773</v>
      </c>
      <c r="F302">
        <v>89.96</v>
      </c>
      <c r="H302">
        <v>78.23</v>
      </c>
      <c r="K302" t="s">
        <v>3484</v>
      </c>
      <c r="L302">
        <v>3.14</v>
      </c>
      <c r="P302" t="s">
        <v>58</v>
      </c>
      <c r="R302">
        <v>40548</v>
      </c>
      <c r="V302" t="s">
        <v>3138</v>
      </c>
    </row>
    <row r="303" spans="1:22">
      <c r="A303" t="s">
        <v>3135</v>
      </c>
      <c r="B303">
        <v>178160</v>
      </c>
      <c r="C303">
        <v>178160</v>
      </c>
      <c r="D303" t="s">
        <v>3351</v>
      </c>
      <c r="E303" t="s">
        <v>3774</v>
      </c>
      <c r="F303">
        <v>26.69</v>
      </c>
      <c r="H303">
        <v>23.21</v>
      </c>
      <c r="K303" t="s">
        <v>3484</v>
      </c>
      <c r="L303">
        <v>0.94</v>
      </c>
      <c r="P303" t="s">
        <v>58</v>
      </c>
      <c r="R303">
        <v>40548</v>
      </c>
      <c r="V303" t="s">
        <v>3138</v>
      </c>
    </row>
    <row r="304" spans="1:22">
      <c r="A304" t="s">
        <v>3135</v>
      </c>
      <c r="B304">
        <v>157116</v>
      </c>
      <c r="C304">
        <v>950832</v>
      </c>
      <c r="D304" t="s">
        <v>75</v>
      </c>
      <c r="E304" t="s">
        <v>3775</v>
      </c>
      <c r="F304">
        <v>87.54</v>
      </c>
      <c r="H304">
        <v>76.12</v>
      </c>
      <c r="K304" t="s">
        <v>3484</v>
      </c>
      <c r="L304">
        <v>1.5</v>
      </c>
      <c r="P304" t="s">
        <v>58</v>
      </c>
      <c r="U304">
        <v>0</v>
      </c>
      <c r="V304" t="s">
        <v>3208</v>
      </c>
    </row>
    <row r="305" spans="1:22">
      <c r="A305" t="s">
        <v>3135</v>
      </c>
      <c r="B305">
        <v>157117</v>
      </c>
      <c r="C305">
        <v>157118</v>
      </c>
      <c r="D305" t="s">
        <v>391</v>
      </c>
      <c r="E305" t="s">
        <v>3650</v>
      </c>
      <c r="F305">
        <v>7.64</v>
      </c>
      <c r="H305">
        <v>6.64</v>
      </c>
      <c r="K305" t="s">
        <v>3484</v>
      </c>
      <c r="L305">
        <v>0.42</v>
      </c>
      <c r="P305" t="s">
        <v>58</v>
      </c>
      <c r="R305">
        <v>41778</v>
      </c>
      <c r="U305">
        <v>5.7</v>
      </c>
      <c r="V305" t="s">
        <v>3652</v>
      </c>
    </row>
    <row r="306" spans="1:22">
      <c r="A306" t="s">
        <v>3135</v>
      </c>
      <c r="B306">
        <v>177473</v>
      </c>
      <c r="C306">
        <v>177473</v>
      </c>
      <c r="D306" t="s">
        <v>121</v>
      </c>
      <c r="E306" t="s">
        <v>3776</v>
      </c>
      <c r="F306">
        <v>239.12</v>
      </c>
      <c r="H306">
        <v>207.93</v>
      </c>
      <c r="K306" t="s">
        <v>3484</v>
      </c>
      <c r="L306">
        <v>6.8</v>
      </c>
      <c r="P306" t="s">
        <v>58</v>
      </c>
      <c r="R306">
        <v>40767</v>
      </c>
      <c r="V306" t="s">
        <v>3262</v>
      </c>
    </row>
    <row r="307" spans="1:22">
      <c r="A307" t="s">
        <v>3135</v>
      </c>
      <c r="B307">
        <v>157119</v>
      </c>
      <c r="C307">
        <v>131796</v>
      </c>
      <c r="D307" t="s">
        <v>70</v>
      </c>
      <c r="E307" t="s">
        <v>3777</v>
      </c>
      <c r="F307">
        <v>83.24</v>
      </c>
      <c r="H307">
        <v>72.38</v>
      </c>
      <c r="K307" t="s">
        <v>3484</v>
      </c>
      <c r="L307">
        <v>1.34</v>
      </c>
      <c r="P307" t="s">
        <v>58</v>
      </c>
      <c r="R307">
        <v>41778</v>
      </c>
      <c r="V307" t="s">
        <v>3652</v>
      </c>
    </row>
    <row r="308" spans="1:22">
      <c r="A308" t="s">
        <v>3135</v>
      </c>
      <c r="B308">
        <v>178128</v>
      </c>
      <c r="C308" t="s">
        <v>3778</v>
      </c>
      <c r="D308" t="s">
        <v>3351</v>
      </c>
      <c r="E308" t="s">
        <v>3779</v>
      </c>
      <c r="F308">
        <v>26.74</v>
      </c>
      <c r="H308">
        <v>23.25</v>
      </c>
      <c r="K308" t="s">
        <v>3484</v>
      </c>
      <c r="L308">
        <v>0.91</v>
      </c>
      <c r="P308" t="s">
        <v>58</v>
      </c>
      <c r="R308">
        <v>41057</v>
      </c>
      <c r="V308" t="s">
        <v>3388</v>
      </c>
    </row>
    <row r="309" spans="1:22">
      <c r="A309" t="s">
        <v>3135</v>
      </c>
      <c r="B309">
        <v>167882</v>
      </c>
      <c r="E309" t="s">
        <v>3780</v>
      </c>
      <c r="F309">
        <v>82.94</v>
      </c>
      <c r="H309">
        <v>72.12</v>
      </c>
      <c r="K309" t="s">
        <v>3484</v>
      </c>
      <c r="L309">
        <v>1.26</v>
      </c>
      <c r="P309" t="s">
        <v>58</v>
      </c>
      <c r="R309">
        <v>41106</v>
      </c>
      <c r="V309" t="s">
        <v>3652</v>
      </c>
    </row>
    <row r="310" spans="1:22">
      <c r="A310" t="s">
        <v>3135</v>
      </c>
      <c r="B310">
        <v>167883</v>
      </c>
      <c r="D310" t="s">
        <v>110</v>
      </c>
      <c r="E310" t="s">
        <v>3781</v>
      </c>
      <c r="F310">
        <v>234.89</v>
      </c>
      <c r="H310">
        <v>204.25</v>
      </c>
      <c r="K310" t="s">
        <v>3484</v>
      </c>
      <c r="L310">
        <v>7.8</v>
      </c>
      <c r="P310" t="s">
        <v>58</v>
      </c>
      <c r="R310">
        <v>41106</v>
      </c>
      <c r="V310" t="s">
        <v>3652</v>
      </c>
    </row>
    <row r="311" spans="1:22">
      <c r="A311" t="s">
        <v>3135</v>
      </c>
      <c r="B311">
        <v>167871</v>
      </c>
      <c r="C311" t="s">
        <v>3782</v>
      </c>
      <c r="D311" t="s">
        <v>3351</v>
      </c>
      <c r="E311" t="s">
        <v>3783</v>
      </c>
      <c r="F311">
        <v>133.53</v>
      </c>
      <c r="H311">
        <v>116.11</v>
      </c>
      <c r="K311" t="s">
        <v>3484</v>
      </c>
      <c r="L311">
        <v>4.05</v>
      </c>
      <c r="N311">
        <v>1020</v>
      </c>
      <c r="O311">
        <v>850</v>
      </c>
      <c r="P311" t="s">
        <v>58</v>
      </c>
      <c r="R311">
        <v>41201</v>
      </c>
      <c r="V311" t="s">
        <v>3652</v>
      </c>
    </row>
    <row r="312" spans="1:22">
      <c r="A312" t="s">
        <v>3135</v>
      </c>
      <c r="B312">
        <v>162283</v>
      </c>
      <c r="C312" t="s">
        <v>3784</v>
      </c>
      <c r="D312" t="s">
        <v>3351</v>
      </c>
      <c r="E312" t="s">
        <v>3785</v>
      </c>
      <c r="F312">
        <v>594.25</v>
      </c>
      <c r="H312">
        <v>516.74</v>
      </c>
      <c r="K312" t="s">
        <v>3484</v>
      </c>
      <c r="L312">
        <v>21.31</v>
      </c>
      <c r="N312">
        <v>1440</v>
      </c>
      <c r="O312">
        <v>1200</v>
      </c>
      <c r="P312" t="s">
        <v>58</v>
      </c>
      <c r="R312">
        <v>41201</v>
      </c>
      <c r="V312" t="s">
        <v>3652</v>
      </c>
    </row>
    <row r="313" spans="1:22">
      <c r="A313" t="s">
        <v>3135</v>
      </c>
      <c r="B313">
        <v>178150</v>
      </c>
      <c r="C313" t="s">
        <v>3786</v>
      </c>
      <c r="D313" t="s">
        <v>3351</v>
      </c>
      <c r="E313" t="s">
        <v>3787</v>
      </c>
      <c r="F313">
        <v>30.02</v>
      </c>
      <c r="H313">
        <v>26.1</v>
      </c>
      <c r="K313" t="s">
        <v>3484</v>
      </c>
      <c r="L313">
        <v>0.86</v>
      </c>
      <c r="P313" t="s">
        <v>58</v>
      </c>
      <c r="R313">
        <v>41168</v>
      </c>
      <c r="V313" t="s">
        <v>3652</v>
      </c>
    </row>
    <row r="314" spans="1:22">
      <c r="A314" t="s">
        <v>3135</v>
      </c>
      <c r="B314">
        <v>157127</v>
      </c>
      <c r="C314" t="s">
        <v>3788</v>
      </c>
      <c r="D314" t="s">
        <v>110</v>
      </c>
      <c r="E314" t="s">
        <v>3789</v>
      </c>
      <c r="F314">
        <v>42.98</v>
      </c>
      <c r="H314">
        <v>37.369999999999997</v>
      </c>
      <c r="K314" t="s">
        <v>3484</v>
      </c>
      <c r="L314">
        <v>3.22</v>
      </c>
      <c r="P314" t="s">
        <v>58</v>
      </c>
      <c r="R314">
        <v>41347</v>
      </c>
      <c r="V314" t="s">
        <v>3652</v>
      </c>
    </row>
    <row r="315" spans="1:22">
      <c r="A315" t="s">
        <v>3135</v>
      </c>
      <c r="B315">
        <v>178987</v>
      </c>
      <c r="C315" t="s">
        <v>3790</v>
      </c>
      <c r="D315" t="s">
        <v>1126</v>
      </c>
      <c r="E315" t="s">
        <v>203</v>
      </c>
      <c r="F315">
        <v>0</v>
      </c>
      <c r="K315" t="s">
        <v>3484</v>
      </c>
      <c r="L315">
        <v>4.4999999999999998E-2</v>
      </c>
      <c r="P315" t="s">
        <v>58</v>
      </c>
      <c r="R315">
        <v>41512</v>
      </c>
      <c r="V315" t="s">
        <v>3652</v>
      </c>
    </row>
    <row r="316" spans="1:22">
      <c r="A316" t="s">
        <v>3135</v>
      </c>
      <c r="B316">
        <v>178988</v>
      </c>
      <c r="C316" t="s">
        <v>3790</v>
      </c>
      <c r="D316" t="s">
        <v>1126</v>
      </c>
      <c r="E316" t="s">
        <v>203</v>
      </c>
      <c r="F316">
        <v>0</v>
      </c>
      <c r="K316" t="s">
        <v>3484</v>
      </c>
      <c r="L316">
        <v>5.3999999999999999E-2</v>
      </c>
      <c r="P316" t="s">
        <v>58</v>
      </c>
      <c r="R316">
        <v>41512</v>
      </c>
      <c r="V316" t="s">
        <v>3652</v>
      </c>
    </row>
    <row r="317" spans="1:22">
      <c r="A317" t="s">
        <v>3135</v>
      </c>
      <c r="B317">
        <v>178989</v>
      </c>
      <c r="C317" t="s">
        <v>3790</v>
      </c>
      <c r="D317" t="s">
        <v>1126</v>
      </c>
      <c r="E317" t="s">
        <v>203</v>
      </c>
      <c r="F317">
        <v>0</v>
      </c>
      <c r="K317" t="s">
        <v>3484</v>
      </c>
      <c r="L317">
        <v>0.12</v>
      </c>
      <c r="P317" t="s">
        <v>58</v>
      </c>
      <c r="R317">
        <v>41512</v>
      </c>
      <c r="V317" t="s">
        <v>3652</v>
      </c>
    </row>
    <row r="318" spans="1:22">
      <c r="A318" t="s">
        <v>3135</v>
      </c>
      <c r="B318">
        <v>178990</v>
      </c>
      <c r="C318" t="s">
        <v>3790</v>
      </c>
      <c r="D318" t="s">
        <v>1126</v>
      </c>
      <c r="E318" t="s">
        <v>203</v>
      </c>
      <c r="F318">
        <v>0</v>
      </c>
      <c r="K318" t="s">
        <v>3484</v>
      </c>
      <c r="L318">
        <v>0.16</v>
      </c>
      <c r="P318" t="s">
        <v>58</v>
      </c>
      <c r="R318">
        <v>41512</v>
      </c>
      <c r="V318" t="s">
        <v>3652</v>
      </c>
    </row>
    <row r="319" spans="1:22">
      <c r="A319" t="s">
        <v>3135</v>
      </c>
      <c r="B319">
        <v>178121</v>
      </c>
      <c r="C319" t="s">
        <v>3791</v>
      </c>
      <c r="D319" t="s">
        <v>69</v>
      </c>
      <c r="E319" t="s">
        <v>3792</v>
      </c>
      <c r="F319">
        <v>39.74</v>
      </c>
      <c r="H319">
        <v>34.56</v>
      </c>
      <c r="K319" t="s">
        <v>3484</v>
      </c>
      <c r="L319">
        <v>1.89</v>
      </c>
      <c r="P319" t="s">
        <v>58</v>
      </c>
      <c r="R319">
        <v>41740</v>
      </c>
      <c r="V319" t="s">
        <v>3652</v>
      </c>
    </row>
    <row r="320" spans="1:22">
      <c r="A320" t="s">
        <v>3135</v>
      </c>
      <c r="B320">
        <v>176790</v>
      </c>
      <c r="C320" t="s">
        <v>3793</v>
      </c>
      <c r="D320" t="s">
        <v>121</v>
      </c>
      <c r="E320" t="s">
        <v>3794</v>
      </c>
      <c r="F320">
        <v>283.52999999999997</v>
      </c>
      <c r="H320">
        <v>246.55</v>
      </c>
      <c r="K320" t="s">
        <v>3484</v>
      </c>
      <c r="L320">
        <v>17.45</v>
      </c>
      <c r="N320">
        <v>6000</v>
      </c>
      <c r="O320">
        <v>5000</v>
      </c>
      <c r="P320" t="s">
        <v>58</v>
      </c>
      <c r="R320">
        <v>41766</v>
      </c>
      <c r="V320" t="s">
        <v>3652</v>
      </c>
    </row>
    <row r="321" spans="1:22">
      <c r="A321" t="s">
        <v>3135</v>
      </c>
      <c r="B321">
        <v>176173</v>
      </c>
      <c r="C321" t="s">
        <v>3795</v>
      </c>
      <c r="D321" t="s">
        <v>67</v>
      </c>
      <c r="E321" t="s">
        <v>3796</v>
      </c>
      <c r="F321">
        <v>49.39</v>
      </c>
      <c r="H321">
        <v>42.95</v>
      </c>
      <c r="K321" t="s">
        <v>3137</v>
      </c>
      <c r="L321">
        <v>3.65</v>
      </c>
      <c r="P321" t="s">
        <v>58</v>
      </c>
      <c r="R321">
        <v>42437</v>
      </c>
    </row>
    <row r="322" spans="1:22">
      <c r="A322" t="s">
        <v>3135</v>
      </c>
      <c r="B322" t="s">
        <v>3797</v>
      </c>
      <c r="C322" t="s">
        <v>3798</v>
      </c>
      <c r="D322" t="s">
        <v>55</v>
      </c>
      <c r="E322" t="s">
        <v>3799</v>
      </c>
      <c r="F322">
        <v>58.4</v>
      </c>
      <c r="H322">
        <v>50.78</v>
      </c>
      <c r="K322" t="s">
        <v>3484</v>
      </c>
      <c r="L322">
        <v>0.82</v>
      </c>
      <c r="P322" t="s">
        <v>58</v>
      </c>
      <c r="R322">
        <v>41909</v>
      </c>
      <c r="V322" t="s">
        <v>3652</v>
      </c>
    </row>
    <row r="323" spans="1:22">
      <c r="A323" t="s">
        <v>3135</v>
      </c>
      <c r="B323" t="s">
        <v>3800</v>
      </c>
      <c r="C323" t="s">
        <v>3641</v>
      </c>
      <c r="D323" t="s">
        <v>3752</v>
      </c>
      <c r="E323" t="s">
        <v>3801</v>
      </c>
      <c r="F323">
        <v>104.95</v>
      </c>
      <c r="H323">
        <v>91.26</v>
      </c>
      <c r="K323" t="s">
        <v>3484</v>
      </c>
      <c r="L323">
        <v>2.5499999999999998</v>
      </c>
      <c r="P323" t="s">
        <v>58</v>
      </c>
      <c r="R323">
        <v>42192</v>
      </c>
      <c r="V323" t="s">
        <v>3639</v>
      </c>
    </row>
    <row r="324" spans="1:22">
      <c r="A324" t="s">
        <v>3135</v>
      </c>
      <c r="B324">
        <v>176794</v>
      </c>
      <c r="C324" t="s">
        <v>3795</v>
      </c>
      <c r="D324" t="s">
        <v>67</v>
      </c>
      <c r="E324" t="s">
        <v>3802</v>
      </c>
      <c r="F324">
        <v>135.49</v>
      </c>
      <c r="H324">
        <v>117.82</v>
      </c>
      <c r="K324" t="s">
        <v>3484</v>
      </c>
      <c r="L324">
        <v>3.65</v>
      </c>
      <c r="N324">
        <v>3700</v>
      </c>
      <c r="P324" t="s">
        <v>58</v>
      </c>
      <c r="R324">
        <v>42138</v>
      </c>
      <c r="V324" t="s">
        <v>3639</v>
      </c>
    </row>
    <row r="325" spans="1:22">
      <c r="A325" t="s">
        <v>3135</v>
      </c>
      <c r="B325">
        <v>178577</v>
      </c>
      <c r="E325" t="s">
        <v>3803</v>
      </c>
      <c r="F325">
        <v>51.93</v>
      </c>
      <c r="H325">
        <v>45.16</v>
      </c>
      <c r="K325" t="s">
        <v>3484</v>
      </c>
      <c r="L325">
        <v>0.64</v>
      </c>
      <c r="N325">
        <v>4200</v>
      </c>
      <c r="O325">
        <v>3500</v>
      </c>
      <c r="P325" t="s">
        <v>58</v>
      </c>
      <c r="R325">
        <v>42172</v>
      </c>
      <c r="V325" t="s">
        <v>3639</v>
      </c>
    </row>
    <row r="326" spans="1:22">
      <c r="A326" t="s">
        <v>3135</v>
      </c>
      <c r="B326">
        <v>178578</v>
      </c>
      <c r="E326" t="s">
        <v>3804</v>
      </c>
      <c r="F326">
        <v>83.86</v>
      </c>
      <c r="H326">
        <v>72.92</v>
      </c>
      <c r="K326" t="s">
        <v>3484</v>
      </c>
      <c r="L326">
        <v>1.88</v>
      </c>
      <c r="P326" t="s">
        <v>58</v>
      </c>
      <c r="R326">
        <v>42172</v>
      </c>
      <c r="V326" t="s">
        <v>3639</v>
      </c>
    </row>
    <row r="327" spans="1:22">
      <c r="A327" t="s">
        <v>3135</v>
      </c>
      <c r="B327">
        <v>178138</v>
      </c>
      <c r="C327" t="s">
        <v>3805</v>
      </c>
      <c r="D327" t="s">
        <v>80</v>
      </c>
      <c r="E327" t="s">
        <v>3806</v>
      </c>
      <c r="F327">
        <v>48.6</v>
      </c>
      <c r="H327">
        <v>42.26</v>
      </c>
      <c r="K327" t="s">
        <v>3484</v>
      </c>
      <c r="L327">
        <v>1.88</v>
      </c>
      <c r="N327">
        <v>2250</v>
      </c>
      <c r="O327">
        <v>2000</v>
      </c>
      <c r="P327" t="s">
        <v>58</v>
      </c>
      <c r="R327">
        <v>42264</v>
      </c>
      <c r="V327" t="s">
        <v>3639</v>
      </c>
    </row>
    <row r="328" spans="1:22">
      <c r="A328" t="s">
        <v>3135</v>
      </c>
      <c r="B328">
        <v>178144</v>
      </c>
      <c r="C328" t="s">
        <v>3712</v>
      </c>
      <c r="D328" t="s">
        <v>3184</v>
      </c>
      <c r="E328" t="s">
        <v>3807</v>
      </c>
      <c r="F328">
        <v>22.6</v>
      </c>
      <c r="H328">
        <v>19.649999999999999</v>
      </c>
      <c r="K328" t="s">
        <v>3484</v>
      </c>
      <c r="L328">
        <v>0.63</v>
      </c>
      <c r="N328">
        <v>1750</v>
      </c>
      <c r="O328">
        <v>1500</v>
      </c>
      <c r="P328" t="s">
        <v>58</v>
      </c>
      <c r="R328">
        <v>42264</v>
      </c>
      <c r="V328" t="s">
        <v>3639</v>
      </c>
    </row>
    <row r="329" spans="1:22">
      <c r="A329" t="s">
        <v>3135</v>
      </c>
      <c r="B329">
        <v>167713</v>
      </c>
      <c r="C329" t="s">
        <v>3808</v>
      </c>
      <c r="D329" t="s">
        <v>75</v>
      </c>
      <c r="E329" t="s">
        <v>3679</v>
      </c>
      <c r="F329">
        <v>95.85</v>
      </c>
      <c r="H329">
        <v>83.35</v>
      </c>
      <c r="K329" t="s">
        <v>3484</v>
      </c>
      <c r="L329">
        <v>7.25</v>
      </c>
      <c r="N329">
        <v>5250</v>
      </c>
      <c r="O329">
        <v>5000</v>
      </c>
      <c r="P329" t="s">
        <v>58</v>
      </c>
      <c r="R329">
        <v>42264</v>
      </c>
      <c r="V329" t="s">
        <v>3639</v>
      </c>
    </row>
    <row r="330" spans="1:22">
      <c r="A330" t="s">
        <v>3135</v>
      </c>
      <c r="B330">
        <v>167720</v>
      </c>
      <c r="C330" t="s">
        <v>3676</v>
      </c>
      <c r="D330" t="s">
        <v>116</v>
      </c>
      <c r="E330" t="s">
        <v>3809</v>
      </c>
      <c r="F330">
        <v>46.59</v>
      </c>
      <c r="H330">
        <v>40.51</v>
      </c>
      <c r="K330" t="s">
        <v>3484</v>
      </c>
      <c r="L330">
        <v>1.79</v>
      </c>
      <c r="N330">
        <v>2250</v>
      </c>
      <c r="O330">
        <v>2000</v>
      </c>
      <c r="P330" t="s">
        <v>58</v>
      </c>
      <c r="R330">
        <v>42515</v>
      </c>
      <c r="V330" t="s">
        <v>3639</v>
      </c>
    </row>
    <row r="331" spans="1:22">
      <c r="A331" t="s">
        <v>3135</v>
      </c>
      <c r="B331">
        <v>167896</v>
      </c>
      <c r="C331" t="s">
        <v>3810</v>
      </c>
      <c r="D331" t="s">
        <v>67</v>
      </c>
      <c r="E331" t="s">
        <v>3811</v>
      </c>
      <c r="F331">
        <v>111.38</v>
      </c>
      <c r="H331">
        <v>96.85</v>
      </c>
      <c r="K331" t="s">
        <v>3484</v>
      </c>
      <c r="L331">
        <v>7.3</v>
      </c>
      <c r="N331">
        <v>5250</v>
      </c>
      <c r="O331">
        <v>5000</v>
      </c>
      <c r="P331" t="s">
        <v>58</v>
      </c>
      <c r="R331">
        <v>42264</v>
      </c>
      <c r="V331" t="s">
        <v>3639</v>
      </c>
    </row>
    <row r="332" spans="1:22">
      <c r="A332" t="s">
        <v>3135</v>
      </c>
      <c r="B332">
        <v>167894</v>
      </c>
      <c r="C332" t="s">
        <v>3812</v>
      </c>
      <c r="D332" t="s">
        <v>55</v>
      </c>
      <c r="E332" t="s">
        <v>3813</v>
      </c>
      <c r="F332">
        <v>48.89</v>
      </c>
      <c r="H332">
        <v>42.51</v>
      </c>
      <c r="K332" t="s">
        <v>3484</v>
      </c>
      <c r="L332">
        <v>1.8</v>
      </c>
      <c r="N332">
        <v>2250</v>
      </c>
      <c r="O332">
        <v>2000</v>
      </c>
      <c r="P332" t="s">
        <v>58</v>
      </c>
      <c r="R332">
        <v>42264</v>
      </c>
      <c r="V332" t="s">
        <v>3639</v>
      </c>
    </row>
    <row r="333" spans="1:22">
      <c r="A333" t="s">
        <v>3135</v>
      </c>
      <c r="B333">
        <v>167724</v>
      </c>
      <c r="C333" t="s">
        <v>3814</v>
      </c>
      <c r="D333" t="s">
        <v>55</v>
      </c>
      <c r="E333" t="s">
        <v>3815</v>
      </c>
      <c r="F333">
        <v>261.89999999999998</v>
      </c>
      <c r="H333">
        <v>227.74</v>
      </c>
      <c r="K333" t="s">
        <v>3484</v>
      </c>
      <c r="L333">
        <v>17.600000000000001</v>
      </c>
      <c r="N333">
        <v>7250</v>
      </c>
      <c r="O333">
        <v>7000</v>
      </c>
      <c r="P333" t="s">
        <v>58</v>
      </c>
      <c r="R333">
        <v>42264</v>
      </c>
      <c r="V333" t="s">
        <v>3639</v>
      </c>
    </row>
    <row r="334" spans="1:22">
      <c r="A334" t="s">
        <v>3135</v>
      </c>
      <c r="B334">
        <v>167725</v>
      </c>
      <c r="C334" t="s">
        <v>3816</v>
      </c>
      <c r="D334" t="s">
        <v>1722</v>
      </c>
      <c r="E334" t="s">
        <v>3817</v>
      </c>
      <c r="F334">
        <v>125.14</v>
      </c>
      <c r="H334">
        <v>108.82</v>
      </c>
      <c r="K334" t="s">
        <v>3484</v>
      </c>
      <c r="L334">
        <v>4.5</v>
      </c>
      <c r="N334">
        <v>2750</v>
      </c>
      <c r="O334">
        <v>2500</v>
      </c>
      <c r="P334" t="s">
        <v>58</v>
      </c>
      <c r="R334">
        <v>42264</v>
      </c>
      <c r="V334" t="s">
        <v>3639</v>
      </c>
    </row>
    <row r="335" spans="1:22">
      <c r="A335" t="s">
        <v>3135</v>
      </c>
      <c r="B335">
        <v>946517</v>
      </c>
      <c r="E335" t="s">
        <v>3818</v>
      </c>
      <c r="F335">
        <v>6.81</v>
      </c>
      <c r="H335">
        <v>5.92</v>
      </c>
      <c r="P335" t="s">
        <v>58</v>
      </c>
      <c r="U335">
        <v>5.09</v>
      </c>
      <c r="V335" t="s">
        <v>3652</v>
      </c>
    </row>
    <row r="336" spans="1:22">
      <c r="A336" t="s">
        <v>3135</v>
      </c>
      <c r="B336">
        <v>138006</v>
      </c>
      <c r="C336" t="s">
        <v>3179</v>
      </c>
      <c r="D336" t="s">
        <v>3180</v>
      </c>
      <c r="E336" t="s">
        <v>3675</v>
      </c>
      <c r="F336">
        <v>0</v>
      </c>
      <c r="L336">
        <v>0.26</v>
      </c>
      <c r="P336" t="s">
        <v>58</v>
      </c>
      <c r="R336">
        <v>41737</v>
      </c>
      <c r="V336" t="s">
        <v>3652</v>
      </c>
    </row>
    <row r="337" spans="1:28">
      <c r="A337" t="s">
        <v>3135</v>
      </c>
      <c r="B337">
        <v>210424</v>
      </c>
      <c r="C337" t="s">
        <v>3819</v>
      </c>
      <c r="D337" t="s">
        <v>64</v>
      </c>
      <c r="E337" t="s">
        <v>3820</v>
      </c>
      <c r="F337">
        <v>11.82</v>
      </c>
      <c r="H337">
        <v>10.28</v>
      </c>
      <c r="N337">
        <v>5000</v>
      </c>
      <c r="O337">
        <v>5000</v>
      </c>
      <c r="P337" t="s">
        <v>58</v>
      </c>
      <c r="R337">
        <v>42489</v>
      </c>
      <c r="V337" t="s">
        <v>3156</v>
      </c>
      <c r="AA337">
        <v>210423</v>
      </c>
    </row>
    <row r="338" spans="1:28">
      <c r="A338" t="s">
        <v>3135</v>
      </c>
      <c r="B338">
        <v>121685</v>
      </c>
      <c r="C338" t="s">
        <v>3821</v>
      </c>
      <c r="D338" t="s">
        <v>391</v>
      </c>
      <c r="E338" t="s">
        <v>3822</v>
      </c>
      <c r="F338">
        <v>9.5</v>
      </c>
      <c r="H338">
        <v>8.26</v>
      </c>
      <c r="K338" t="s">
        <v>3137</v>
      </c>
      <c r="L338">
        <v>0.88</v>
      </c>
      <c r="N338">
        <v>1500</v>
      </c>
      <c r="O338">
        <v>1500</v>
      </c>
      <c r="P338" t="s">
        <v>58</v>
      </c>
      <c r="R338">
        <v>42489</v>
      </c>
      <c r="V338" t="s">
        <v>3156</v>
      </c>
      <c r="AA338">
        <v>191093</v>
      </c>
    </row>
    <row r="339" spans="1:28">
      <c r="A339" t="s">
        <v>3135</v>
      </c>
      <c r="B339">
        <v>121796</v>
      </c>
      <c r="C339" t="s">
        <v>3823</v>
      </c>
      <c r="D339" t="s">
        <v>1132</v>
      </c>
      <c r="E339" t="s">
        <v>3824</v>
      </c>
      <c r="F339">
        <v>5.64</v>
      </c>
      <c r="H339">
        <v>4.9000000000000004</v>
      </c>
      <c r="P339" t="s">
        <v>58</v>
      </c>
      <c r="R339">
        <v>42074</v>
      </c>
      <c r="V339" t="s">
        <v>3737</v>
      </c>
    </row>
    <row r="340" spans="1:28">
      <c r="A340" t="s">
        <v>3135</v>
      </c>
      <c r="B340">
        <v>614021</v>
      </c>
      <c r="C340" t="s">
        <v>3825</v>
      </c>
      <c r="D340" t="s">
        <v>349</v>
      </c>
      <c r="E340" t="s">
        <v>3826</v>
      </c>
      <c r="F340">
        <v>3.68</v>
      </c>
      <c r="H340">
        <v>3.2</v>
      </c>
      <c r="P340" t="s">
        <v>58</v>
      </c>
      <c r="R340">
        <v>42074</v>
      </c>
      <c r="V340" t="s">
        <v>3737</v>
      </c>
    </row>
    <row r="341" spans="1:28">
      <c r="A341" t="s">
        <v>3135</v>
      </c>
      <c r="B341">
        <v>160373</v>
      </c>
      <c r="C341" t="s">
        <v>3827</v>
      </c>
      <c r="D341" t="s">
        <v>70</v>
      </c>
      <c r="E341" t="s">
        <v>3828</v>
      </c>
      <c r="F341">
        <v>5.54</v>
      </c>
      <c r="H341">
        <v>4.82</v>
      </c>
      <c r="P341" t="s">
        <v>58</v>
      </c>
      <c r="R341">
        <v>42489</v>
      </c>
      <c r="V341" t="s">
        <v>3156</v>
      </c>
    </row>
    <row r="342" spans="1:28">
      <c r="A342" t="s">
        <v>3135</v>
      </c>
      <c r="B342">
        <v>138583</v>
      </c>
      <c r="C342" t="s">
        <v>3708</v>
      </c>
      <c r="D342" t="s">
        <v>526</v>
      </c>
      <c r="E342" t="s">
        <v>3829</v>
      </c>
      <c r="F342">
        <v>18.350000000000001</v>
      </c>
      <c r="H342">
        <v>15.96</v>
      </c>
      <c r="P342" t="s">
        <v>58</v>
      </c>
      <c r="R342">
        <v>42074</v>
      </c>
      <c r="V342" t="s">
        <v>3737</v>
      </c>
    </row>
    <row r="343" spans="1:28">
      <c r="A343" t="s">
        <v>3135</v>
      </c>
      <c r="B343">
        <v>192371</v>
      </c>
      <c r="C343" t="s">
        <v>3830</v>
      </c>
      <c r="D343" t="s">
        <v>80</v>
      </c>
      <c r="E343" t="s">
        <v>3565</v>
      </c>
      <c r="F343">
        <v>6.1</v>
      </c>
      <c r="H343">
        <v>5.3</v>
      </c>
      <c r="K343" t="s">
        <v>3137</v>
      </c>
      <c r="P343" t="s">
        <v>58</v>
      </c>
      <c r="R343">
        <v>42489</v>
      </c>
      <c r="V343" t="s">
        <v>3156</v>
      </c>
    </row>
    <row r="344" spans="1:28">
      <c r="A344" t="s">
        <v>3135</v>
      </c>
      <c r="B344">
        <v>192366</v>
      </c>
      <c r="C344" t="s">
        <v>3831</v>
      </c>
      <c r="D344" t="s">
        <v>3832</v>
      </c>
      <c r="E344" t="s">
        <v>3833</v>
      </c>
      <c r="F344">
        <v>3.34</v>
      </c>
      <c r="H344">
        <v>2.9</v>
      </c>
      <c r="P344" t="s">
        <v>58</v>
      </c>
      <c r="R344">
        <v>42074</v>
      </c>
      <c r="V344" t="s">
        <v>3737</v>
      </c>
    </row>
    <row r="345" spans="1:28">
      <c r="A345" t="s">
        <v>3135</v>
      </c>
      <c r="B345">
        <v>614150</v>
      </c>
      <c r="C345" t="s">
        <v>3834</v>
      </c>
      <c r="D345" t="s">
        <v>391</v>
      </c>
      <c r="E345" t="s">
        <v>3835</v>
      </c>
      <c r="F345">
        <v>5.2</v>
      </c>
      <c r="H345">
        <v>4.5199999999999996</v>
      </c>
      <c r="K345" t="s">
        <v>3137</v>
      </c>
      <c r="P345" t="s">
        <v>58</v>
      </c>
      <c r="R345">
        <v>42489</v>
      </c>
      <c r="V345" t="s">
        <v>3156</v>
      </c>
    </row>
    <row r="346" spans="1:28">
      <c r="A346" t="s">
        <v>3135</v>
      </c>
      <c r="B346">
        <v>614187</v>
      </c>
      <c r="C346" t="s">
        <v>3836</v>
      </c>
      <c r="D346" t="s">
        <v>1132</v>
      </c>
      <c r="E346" t="s">
        <v>3837</v>
      </c>
      <c r="F346">
        <v>11.25</v>
      </c>
      <c r="H346">
        <v>9.7799999999999994</v>
      </c>
      <c r="P346" t="s">
        <v>58</v>
      </c>
      <c r="R346">
        <v>42074</v>
      </c>
      <c r="V346" t="s">
        <v>3737</v>
      </c>
    </row>
    <row r="347" spans="1:28">
      <c r="A347" t="s">
        <v>3135</v>
      </c>
      <c r="B347">
        <v>3007249</v>
      </c>
      <c r="C347" t="s">
        <v>3838</v>
      </c>
      <c r="D347" t="s">
        <v>64</v>
      </c>
      <c r="E347" t="s">
        <v>3839</v>
      </c>
      <c r="F347">
        <v>0</v>
      </c>
      <c r="L347">
        <v>0.5</v>
      </c>
      <c r="N347">
        <v>1200</v>
      </c>
      <c r="P347" t="s">
        <v>58</v>
      </c>
      <c r="R347">
        <v>42138</v>
      </c>
      <c r="V347" t="s">
        <v>3639</v>
      </c>
    </row>
    <row r="348" spans="1:28">
      <c r="A348" t="s">
        <v>3135</v>
      </c>
      <c r="B348" t="s">
        <v>3840</v>
      </c>
      <c r="C348" t="s">
        <v>3641</v>
      </c>
      <c r="D348" t="s">
        <v>3642</v>
      </c>
      <c r="E348" t="s">
        <v>3841</v>
      </c>
      <c r="F348">
        <v>0</v>
      </c>
      <c r="K348" t="s">
        <v>3137</v>
      </c>
      <c r="L348">
        <v>0.81</v>
      </c>
      <c r="P348" t="s">
        <v>58</v>
      </c>
      <c r="R348">
        <v>42358</v>
      </c>
      <c r="V348" t="s">
        <v>3639</v>
      </c>
    </row>
    <row r="349" spans="1:28">
      <c r="A349" t="s">
        <v>3135</v>
      </c>
      <c r="B349">
        <v>614034</v>
      </c>
      <c r="C349" t="s">
        <v>3842</v>
      </c>
      <c r="D349" t="s">
        <v>121</v>
      </c>
      <c r="E349" t="s">
        <v>3843</v>
      </c>
      <c r="F349">
        <v>17.48</v>
      </c>
      <c r="H349">
        <v>15.2</v>
      </c>
      <c r="K349" t="s">
        <v>3137</v>
      </c>
      <c r="L349">
        <v>1.2</v>
      </c>
      <c r="N349">
        <v>2250</v>
      </c>
      <c r="P349" t="s">
        <v>58</v>
      </c>
      <c r="R349">
        <v>42436</v>
      </c>
      <c r="T349" t="s">
        <v>3844</v>
      </c>
      <c r="V349" t="s">
        <v>3639</v>
      </c>
    </row>
    <row r="350" spans="1:28">
      <c r="A350" t="s">
        <v>3135</v>
      </c>
      <c r="B350">
        <v>138100</v>
      </c>
      <c r="C350" t="s">
        <v>3845</v>
      </c>
      <c r="D350" t="s">
        <v>67</v>
      </c>
      <c r="E350" t="s">
        <v>3846</v>
      </c>
      <c r="F350">
        <v>34.21</v>
      </c>
      <c r="H350">
        <v>29.75</v>
      </c>
      <c r="K350" t="s">
        <v>3137</v>
      </c>
      <c r="L350">
        <v>2.54</v>
      </c>
      <c r="P350" t="s">
        <v>58</v>
      </c>
      <c r="R350">
        <v>40194</v>
      </c>
      <c r="S350">
        <v>4</v>
      </c>
      <c r="U350">
        <v>27.1</v>
      </c>
      <c r="V350" t="s">
        <v>3208</v>
      </c>
      <c r="X350" t="s">
        <v>3847</v>
      </c>
      <c r="Y350" t="s">
        <v>3450</v>
      </c>
      <c r="Z350">
        <v>5</v>
      </c>
      <c r="AA350" t="s">
        <v>3323</v>
      </c>
      <c r="AB350">
        <v>1.7</v>
      </c>
    </row>
    <row r="351" spans="1:28">
      <c r="A351" t="s">
        <v>3135</v>
      </c>
      <c r="B351">
        <v>3007981</v>
      </c>
      <c r="C351" t="s">
        <v>3641</v>
      </c>
      <c r="D351" t="s">
        <v>3696</v>
      </c>
      <c r="E351" t="s">
        <v>3848</v>
      </c>
      <c r="F351">
        <v>16.88</v>
      </c>
      <c r="H351">
        <v>14.68</v>
      </c>
      <c r="K351" t="s">
        <v>3638</v>
      </c>
      <c r="L351">
        <v>0.82</v>
      </c>
      <c r="O351">
        <v>0</v>
      </c>
      <c r="P351" t="s">
        <v>58</v>
      </c>
      <c r="R351">
        <v>42397</v>
      </c>
      <c r="V351" t="s">
        <v>3849</v>
      </c>
    </row>
    <row r="352" spans="1:28">
      <c r="A352" t="s">
        <v>3135</v>
      </c>
      <c r="B352">
        <v>3007982</v>
      </c>
      <c r="C352">
        <v>168837</v>
      </c>
      <c r="D352" t="s">
        <v>96</v>
      </c>
      <c r="E352" t="s">
        <v>3850</v>
      </c>
      <c r="F352">
        <v>28.66</v>
      </c>
      <c r="H352">
        <v>24.92</v>
      </c>
      <c r="K352" t="s">
        <v>3638</v>
      </c>
      <c r="L352">
        <v>2.56</v>
      </c>
      <c r="O352">
        <v>0</v>
      </c>
      <c r="P352" t="s">
        <v>58</v>
      </c>
      <c r="R352">
        <v>42397</v>
      </c>
      <c r="V352" t="s">
        <v>3849</v>
      </c>
    </row>
    <row r="353" spans="1:22">
      <c r="A353" t="s">
        <v>3135</v>
      </c>
      <c r="B353">
        <v>3007983</v>
      </c>
      <c r="C353" t="s">
        <v>3641</v>
      </c>
      <c r="D353" t="s">
        <v>3696</v>
      </c>
      <c r="E353" t="s">
        <v>3851</v>
      </c>
      <c r="F353">
        <v>15.57</v>
      </c>
      <c r="H353">
        <v>13.54</v>
      </c>
      <c r="K353" t="s">
        <v>3638</v>
      </c>
      <c r="L353">
        <v>0.82</v>
      </c>
      <c r="O353">
        <v>0</v>
      </c>
      <c r="P353" t="s">
        <v>58</v>
      </c>
      <c r="R353">
        <v>42397</v>
      </c>
      <c r="V353" t="s">
        <v>3849</v>
      </c>
    </row>
    <row r="354" spans="1:22">
      <c r="A354" t="s">
        <v>3135</v>
      </c>
      <c r="B354">
        <v>3008102</v>
      </c>
      <c r="C354" t="s">
        <v>3645</v>
      </c>
      <c r="E354" t="s">
        <v>3852</v>
      </c>
      <c r="F354">
        <v>27.09</v>
      </c>
      <c r="H354">
        <v>23.56</v>
      </c>
      <c r="K354" t="s">
        <v>3638</v>
      </c>
      <c r="L354">
        <v>0.28999999999999998</v>
      </c>
      <c r="O354">
        <v>0</v>
      </c>
      <c r="P354" t="s">
        <v>58</v>
      </c>
      <c r="R354">
        <v>42397</v>
      </c>
      <c r="V354" t="s">
        <v>3849</v>
      </c>
    </row>
    <row r="355" spans="1:22">
      <c r="B355">
        <v>3008108</v>
      </c>
      <c r="C355">
        <v>138266</v>
      </c>
      <c r="D355" t="s">
        <v>862</v>
      </c>
      <c r="E355" t="s">
        <v>3852</v>
      </c>
      <c r="F355">
        <v>27.09</v>
      </c>
      <c r="H355">
        <v>23.56</v>
      </c>
      <c r="K355" t="s">
        <v>3638</v>
      </c>
      <c r="L355">
        <v>0.28999999999999998</v>
      </c>
      <c r="P355" t="s">
        <v>58</v>
      </c>
      <c r="R355">
        <v>42397</v>
      </c>
    </row>
    <row r="356" spans="1:22">
      <c r="A356" t="s">
        <v>3135</v>
      </c>
      <c r="B356">
        <v>3008105</v>
      </c>
      <c r="C356" t="s">
        <v>3756</v>
      </c>
      <c r="D356" t="s">
        <v>526</v>
      </c>
      <c r="E356" t="s">
        <v>3853</v>
      </c>
      <c r="F356">
        <v>25.48</v>
      </c>
      <c r="H356">
        <v>22.16</v>
      </c>
      <c r="K356" t="s">
        <v>3638</v>
      </c>
      <c r="L356">
        <v>0.76</v>
      </c>
      <c r="O356">
        <v>0</v>
      </c>
      <c r="P356" t="s">
        <v>58</v>
      </c>
      <c r="R356">
        <v>42397</v>
      </c>
      <c r="V356" t="s">
        <v>3849</v>
      </c>
    </row>
    <row r="357" spans="1:22">
      <c r="A357" t="s">
        <v>3135</v>
      </c>
      <c r="B357" t="s">
        <v>3854</v>
      </c>
      <c r="C357" t="s">
        <v>3855</v>
      </c>
      <c r="D357" t="s">
        <v>55</v>
      </c>
      <c r="E357" t="s">
        <v>3856</v>
      </c>
      <c r="F357">
        <v>423.95</v>
      </c>
      <c r="H357">
        <v>368.65</v>
      </c>
      <c r="K357" t="s">
        <v>3484</v>
      </c>
      <c r="L357">
        <v>4.8600000000000003</v>
      </c>
      <c r="P357" t="s">
        <v>58</v>
      </c>
      <c r="R357">
        <v>42401</v>
      </c>
      <c r="V357" t="s">
        <v>3639</v>
      </c>
    </row>
    <row r="358" spans="1:22">
      <c r="A358" t="s">
        <v>3135</v>
      </c>
      <c r="B358">
        <v>3007988</v>
      </c>
      <c r="C358" t="s">
        <v>3857</v>
      </c>
      <c r="D358" t="s">
        <v>64</v>
      </c>
      <c r="E358" t="s">
        <v>3858</v>
      </c>
      <c r="F358">
        <v>4.2</v>
      </c>
      <c r="H358">
        <v>3.65</v>
      </c>
      <c r="K358" t="s">
        <v>3638</v>
      </c>
      <c r="L358">
        <v>0.1</v>
      </c>
      <c r="P358" t="s">
        <v>58</v>
      </c>
      <c r="R358">
        <v>42403</v>
      </c>
      <c r="V358" t="s">
        <v>3639</v>
      </c>
    </row>
    <row r="359" spans="1:22">
      <c r="A359" t="s">
        <v>3135</v>
      </c>
      <c r="B359">
        <v>3007992</v>
      </c>
      <c r="C359" t="s">
        <v>3859</v>
      </c>
      <c r="D359" t="s">
        <v>1722</v>
      </c>
      <c r="E359" t="s">
        <v>3860</v>
      </c>
      <c r="F359">
        <v>5.77</v>
      </c>
      <c r="H359">
        <v>5.0199999999999996</v>
      </c>
      <c r="K359" t="s">
        <v>3638</v>
      </c>
      <c r="L359">
        <v>0.2</v>
      </c>
      <c r="P359" t="s">
        <v>58</v>
      </c>
      <c r="R359">
        <v>42403</v>
      </c>
      <c r="V359" t="s">
        <v>3639</v>
      </c>
    </row>
    <row r="360" spans="1:22">
      <c r="A360" t="s">
        <v>3135</v>
      </c>
      <c r="B360" t="s">
        <v>3861</v>
      </c>
      <c r="E360" t="s">
        <v>3862</v>
      </c>
      <c r="F360">
        <v>7.89</v>
      </c>
      <c r="H360">
        <v>6.86</v>
      </c>
      <c r="K360" t="s">
        <v>3250</v>
      </c>
      <c r="L360" t="s">
        <v>1437</v>
      </c>
      <c r="N360">
        <v>1100</v>
      </c>
      <c r="O360">
        <v>1100</v>
      </c>
      <c r="P360" t="s">
        <v>58</v>
      </c>
      <c r="R360">
        <v>42404</v>
      </c>
      <c r="U360">
        <v>7.05</v>
      </c>
      <c r="V360" t="s">
        <v>3208</v>
      </c>
    </row>
    <row r="361" spans="1:22">
      <c r="A361" t="s">
        <v>3135</v>
      </c>
      <c r="B361">
        <v>3008831</v>
      </c>
      <c r="C361" t="s">
        <v>3863</v>
      </c>
      <c r="E361" t="s">
        <v>3864</v>
      </c>
      <c r="F361">
        <v>1906.98</v>
      </c>
      <c r="H361">
        <v>1658.24</v>
      </c>
      <c r="K361" t="s">
        <v>3148</v>
      </c>
      <c r="L361">
        <v>54.15</v>
      </c>
      <c r="N361">
        <v>10000</v>
      </c>
      <c r="O361">
        <v>10000</v>
      </c>
      <c r="P361" t="s">
        <v>58</v>
      </c>
      <c r="R361">
        <v>42403</v>
      </c>
      <c r="V361" t="s">
        <v>3208</v>
      </c>
    </row>
    <row r="362" spans="1:22">
      <c r="A362" t="s">
        <v>3135</v>
      </c>
      <c r="B362">
        <v>3010522</v>
      </c>
      <c r="C362" t="s">
        <v>3865</v>
      </c>
      <c r="E362" t="s">
        <v>3866</v>
      </c>
      <c r="F362">
        <v>527</v>
      </c>
      <c r="H362">
        <v>458.26</v>
      </c>
      <c r="K362" t="s">
        <v>3148</v>
      </c>
      <c r="L362">
        <v>8.1999999999999993</v>
      </c>
      <c r="N362">
        <v>5000</v>
      </c>
      <c r="O362">
        <v>5000</v>
      </c>
      <c r="P362" t="s">
        <v>58</v>
      </c>
      <c r="R362">
        <v>42403</v>
      </c>
      <c r="V362" t="s">
        <v>3208</v>
      </c>
    </row>
    <row r="363" spans="1:22">
      <c r="A363" t="s">
        <v>3135</v>
      </c>
      <c r="B363">
        <v>3008833</v>
      </c>
      <c r="C363" t="s">
        <v>3863</v>
      </c>
      <c r="E363" t="s">
        <v>3864</v>
      </c>
      <c r="F363">
        <v>2548.98</v>
      </c>
      <c r="H363">
        <v>2216.5</v>
      </c>
      <c r="K363" t="s">
        <v>3484</v>
      </c>
      <c r="L363">
        <v>54.15</v>
      </c>
      <c r="N363">
        <v>10000</v>
      </c>
      <c r="O363">
        <v>10000</v>
      </c>
      <c r="P363" t="s">
        <v>58</v>
      </c>
      <c r="R363">
        <v>42403</v>
      </c>
      <c r="V363" t="s">
        <v>3208</v>
      </c>
    </row>
    <row r="364" spans="1:22">
      <c r="A364" t="s">
        <v>3135</v>
      </c>
      <c r="B364">
        <v>3008343</v>
      </c>
      <c r="C364" t="s">
        <v>3865</v>
      </c>
      <c r="E364" t="s">
        <v>3866</v>
      </c>
      <c r="F364">
        <v>675.65</v>
      </c>
      <c r="H364">
        <v>587.52</v>
      </c>
      <c r="K364" t="s">
        <v>3484</v>
      </c>
      <c r="L364">
        <v>5.2</v>
      </c>
      <c r="N364">
        <v>5000</v>
      </c>
      <c r="O364">
        <v>5000</v>
      </c>
      <c r="P364" t="s">
        <v>58</v>
      </c>
      <c r="R364">
        <v>42403</v>
      </c>
      <c r="V364" t="s">
        <v>3208</v>
      </c>
    </row>
    <row r="365" spans="1:22">
      <c r="A365" t="s">
        <v>3135</v>
      </c>
      <c r="B365">
        <v>3008845</v>
      </c>
      <c r="C365">
        <v>3008845</v>
      </c>
      <c r="E365" t="s">
        <v>3867</v>
      </c>
      <c r="F365">
        <v>1447.39</v>
      </c>
      <c r="H365">
        <v>1258.5999999999999</v>
      </c>
      <c r="K365" t="s">
        <v>3148</v>
      </c>
      <c r="L365">
        <v>41.1</v>
      </c>
      <c r="N365">
        <v>8000</v>
      </c>
      <c r="O365">
        <v>8000</v>
      </c>
      <c r="P365" t="s">
        <v>58</v>
      </c>
      <c r="R365">
        <v>42403</v>
      </c>
      <c r="V365" t="s">
        <v>3208</v>
      </c>
    </row>
    <row r="366" spans="1:22">
      <c r="A366" t="s">
        <v>3135</v>
      </c>
      <c r="B366">
        <v>3008940</v>
      </c>
      <c r="C366">
        <v>3008940</v>
      </c>
      <c r="E366" t="s">
        <v>3868</v>
      </c>
      <c r="F366">
        <v>430.62</v>
      </c>
      <c r="H366">
        <v>374.45</v>
      </c>
      <c r="K366" t="s">
        <v>3148</v>
      </c>
      <c r="L366">
        <v>6.7</v>
      </c>
      <c r="N366">
        <v>4000</v>
      </c>
      <c r="O366">
        <v>4000</v>
      </c>
      <c r="P366" t="s">
        <v>58</v>
      </c>
      <c r="R366">
        <v>42403</v>
      </c>
      <c r="V366" t="s">
        <v>3208</v>
      </c>
    </row>
    <row r="367" spans="1:22">
      <c r="A367" t="s">
        <v>3135</v>
      </c>
      <c r="B367">
        <v>3008846</v>
      </c>
      <c r="C367" t="s">
        <v>3869</v>
      </c>
      <c r="E367" t="s">
        <v>3867</v>
      </c>
      <c r="F367">
        <v>1934.7</v>
      </c>
      <c r="H367">
        <v>1682.35</v>
      </c>
      <c r="K367" t="s">
        <v>3484</v>
      </c>
      <c r="L367">
        <v>41.1</v>
      </c>
      <c r="N367">
        <v>8000</v>
      </c>
      <c r="O367">
        <v>8000</v>
      </c>
      <c r="P367" t="s">
        <v>58</v>
      </c>
      <c r="R367">
        <v>42403</v>
      </c>
      <c r="V367" t="s">
        <v>3208</v>
      </c>
    </row>
    <row r="368" spans="1:22">
      <c r="A368" t="s">
        <v>3135</v>
      </c>
      <c r="B368">
        <v>3008941</v>
      </c>
      <c r="C368" t="s">
        <v>3870</v>
      </c>
      <c r="E368" t="s">
        <v>3868</v>
      </c>
      <c r="F368">
        <v>552.05999999999995</v>
      </c>
      <c r="H368">
        <v>480.05</v>
      </c>
      <c r="K368" t="s">
        <v>3484</v>
      </c>
      <c r="L368">
        <v>6.7</v>
      </c>
      <c r="N368">
        <v>4000</v>
      </c>
      <c r="O368">
        <v>4000</v>
      </c>
      <c r="P368" t="s">
        <v>58</v>
      </c>
      <c r="R368">
        <v>42403</v>
      </c>
      <c r="V368" t="s">
        <v>3208</v>
      </c>
    </row>
    <row r="369" spans="1:27">
      <c r="A369" t="s">
        <v>3135</v>
      </c>
      <c r="B369">
        <v>458535</v>
      </c>
      <c r="C369" t="s">
        <v>3871</v>
      </c>
      <c r="D369" t="s">
        <v>69</v>
      </c>
      <c r="E369" t="s">
        <v>3872</v>
      </c>
      <c r="F369">
        <v>33.99</v>
      </c>
      <c r="H369">
        <v>29.56</v>
      </c>
      <c r="K369" t="s">
        <v>3148</v>
      </c>
      <c r="L369">
        <v>0.25</v>
      </c>
      <c r="N369">
        <v>0</v>
      </c>
      <c r="O369">
        <v>0</v>
      </c>
      <c r="P369" t="s">
        <v>58</v>
      </c>
      <c r="R369">
        <v>42418</v>
      </c>
      <c r="V369" t="s">
        <v>3849</v>
      </c>
    </row>
    <row r="370" spans="1:27">
      <c r="A370" t="s">
        <v>3135</v>
      </c>
      <c r="B370">
        <v>118031</v>
      </c>
      <c r="C370" t="s">
        <v>3678</v>
      </c>
      <c r="D370" t="s">
        <v>116</v>
      </c>
      <c r="E370" t="s">
        <v>3679</v>
      </c>
      <c r="F370">
        <v>69.52</v>
      </c>
      <c r="H370">
        <v>60.45</v>
      </c>
      <c r="K370" t="s">
        <v>3137</v>
      </c>
      <c r="L370">
        <v>7.46</v>
      </c>
      <c r="P370" t="s">
        <v>58</v>
      </c>
      <c r="R370">
        <v>42437</v>
      </c>
    </row>
    <row r="371" spans="1:27">
      <c r="A371" t="s">
        <v>3135</v>
      </c>
      <c r="B371">
        <v>157346</v>
      </c>
      <c r="C371" t="s">
        <v>3873</v>
      </c>
      <c r="D371" t="s">
        <v>1722</v>
      </c>
      <c r="E371" t="s">
        <v>3874</v>
      </c>
      <c r="F371">
        <v>76.88</v>
      </c>
      <c r="H371">
        <v>66.849999999999994</v>
      </c>
      <c r="K371" t="s">
        <v>3137</v>
      </c>
      <c r="L371">
        <v>7.46</v>
      </c>
      <c r="P371" t="s">
        <v>58</v>
      </c>
      <c r="R371">
        <v>42437</v>
      </c>
    </row>
    <row r="372" spans="1:27">
      <c r="A372" t="s">
        <v>3135</v>
      </c>
      <c r="B372">
        <v>176171</v>
      </c>
      <c r="C372" t="s">
        <v>3875</v>
      </c>
      <c r="D372" t="s">
        <v>55</v>
      </c>
      <c r="E372" t="s">
        <v>3876</v>
      </c>
      <c r="F372">
        <v>170.95</v>
      </c>
      <c r="H372">
        <v>148.65</v>
      </c>
      <c r="K372" t="s">
        <v>3137</v>
      </c>
      <c r="L372">
        <v>17.45</v>
      </c>
      <c r="P372" t="s">
        <v>58</v>
      </c>
      <c r="R372">
        <v>42437</v>
      </c>
    </row>
    <row r="373" spans="1:27">
      <c r="A373" t="s">
        <v>3135</v>
      </c>
      <c r="B373">
        <v>141564</v>
      </c>
      <c r="C373" t="s">
        <v>3877</v>
      </c>
      <c r="D373" t="s">
        <v>391</v>
      </c>
      <c r="E373" t="s">
        <v>3878</v>
      </c>
      <c r="F373">
        <v>27.39</v>
      </c>
      <c r="H373">
        <v>23.82</v>
      </c>
      <c r="K373" t="s">
        <v>3137</v>
      </c>
      <c r="L373">
        <v>1.8</v>
      </c>
      <c r="P373" t="s">
        <v>58</v>
      </c>
      <c r="R373">
        <v>42437</v>
      </c>
    </row>
    <row r="374" spans="1:27">
      <c r="A374" t="s">
        <v>3135</v>
      </c>
      <c r="B374">
        <v>157167</v>
      </c>
      <c r="C374" t="s">
        <v>3879</v>
      </c>
      <c r="D374" t="s">
        <v>526</v>
      </c>
      <c r="E374" t="s">
        <v>3880</v>
      </c>
      <c r="F374">
        <v>191.04</v>
      </c>
      <c r="H374">
        <v>166.12</v>
      </c>
      <c r="K374" t="s">
        <v>3137</v>
      </c>
      <c r="L374">
        <v>17.600000000000001</v>
      </c>
      <c r="P374" t="s">
        <v>58</v>
      </c>
      <c r="R374">
        <v>42437</v>
      </c>
    </row>
    <row r="375" spans="1:27">
      <c r="A375" t="s">
        <v>3135</v>
      </c>
      <c r="B375">
        <v>157166</v>
      </c>
      <c r="C375" t="s">
        <v>3816</v>
      </c>
      <c r="D375" t="s">
        <v>1722</v>
      </c>
      <c r="E375" t="s">
        <v>3881</v>
      </c>
      <c r="F375">
        <v>69.14</v>
      </c>
      <c r="H375">
        <v>60.12</v>
      </c>
      <c r="K375" t="s">
        <v>3137</v>
      </c>
      <c r="L375">
        <v>4.5</v>
      </c>
      <c r="P375" t="s">
        <v>58</v>
      </c>
      <c r="R375">
        <v>42437</v>
      </c>
    </row>
    <row r="376" spans="1:27">
      <c r="A376" t="s">
        <v>3135</v>
      </c>
      <c r="B376">
        <v>3011024</v>
      </c>
      <c r="C376">
        <v>3011024</v>
      </c>
      <c r="D376" t="s">
        <v>64</v>
      </c>
      <c r="E376" t="s">
        <v>3882</v>
      </c>
      <c r="F376">
        <v>79.180000000000007</v>
      </c>
      <c r="H376">
        <v>68.849999999999994</v>
      </c>
      <c r="K376" t="s">
        <v>3137</v>
      </c>
      <c r="L376">
        <v>5.12</v>
      </c>
      <c r="P376" t="s">
        <v>58</v>
      </c>
      <c r="R376">
        <v>42475</v>
      </c>
    </row>
    <row r="377" spans="1:27">
      <c r="A377" t="s">
        <v>3135</v>
      </c>
      <c r="B377">
        <v>3011026</v>
      </c>
      <c r="C377">
        <v>3011026</v>
      </c>
      <c r="D377" t="s">
        <v>64</v>
      </c>
      <c r="E377" t="s">
        <v>3883</v>
      </c>
      <c r="F377">
        <v>248.7</v>
      </c>
      <c r="H377">
        <v>216.26</v>
      </c>
      <c r="K377" t="s">
        <v>3137</v>
      </c>
      <c r="L377">
        <v>17.32</v>
      </c>
      <c r="P377" t="s">
        <v>58</v>
      </c>
      <c r="R377">
        <v>42475</v>
      </c>
    </row>
    <row r="378" spans="1:27">
      <c r="A378" t="s">
        <v>3135</v>
      </c>
      <c r="B378">
        <v>3011184</v>
      </c>
      <c r="C378">
        <v>3011184</v>
      </c>
      <c r="D378" t="s">
        <v>64</v>
      </c>
      <c r="E378" t="s">
        <v>3884</v>
      </c>
      <c r="F378">
        <v>79.64</v>
      </c>
      <c r="H378">
        <v>69.25</v>
      </c>
      <c r="K378" t="s">
        <v>3137</v>
      </c>
      <c r="L378">
        <v>7.86</v>
      </c>
      <c r="P378" t="s">
        <v>58</v>
      </c>
      <c r="R378">
        <v>42475</v>
      </c>
    </row>
    <row r="379" spans="1:27">
      <c r="A379" t="s">
        <v>3135</v>
      </c>
      <c r="B379">
        <v>191122</v>
      </c>
      <c r="C379" t="s">
        <v>3885</v>
      </c>
      <c r="D379" t="s">
        <v>69</v>
      </c>
      <c r="E379" t="s">
        <v>3886</v>
      </c>
      <c r="F379">
        <v>13.36</v>
      </c>
      <c r="H379">
        <v>11.62</v>
      </c>
      <c r="K379" t="s">
        <v>3137</v>
      </c>
      <c r="N379">
        <v>1500</v>
      </c>
      <c r="O379">
        <v>1500</v>
      </c>
      <c r="P379" t="s">
        <v>58</v>
      </c>
      <c r="R379">
        <v>42489</v>
      </c>
      <c r="V379" t="s">
        <v>3156</v>
      </c>
      <c r="AA379">
        <v>191121</v>
      </c>
    </row>
    <row r="380" spans="1:27">
      <c r="A380" t="s">
        <v>3135</v>
      </c>
      <c r="B380">
        <v>130718</v>
      </c>
      <c r="C380" t="s">
        <v>3887</v>
      </c>
      <c r="D380" t="s">
        <v>1722</v>
      </c>
      <c r="E380" t="s">
        <v>3888</v>
      </c>
      <c r="F380">
        <v>8.35</v>
      </c>
      <c r="H380">
        <v>7.26</v>
      </c>
      <c r="K380" t="s">
        <v>3137</v>
      </c>
      <c r="N380">
        <v>1500</v>
      </c>
      <c r="O380">
        <v>1500</v>
      </c>
      <c r="P380" t="s">
        <v>58</v>
      </c>
      <c r="R380">
        <v>42489</v>
      </c>
      <c r="V380" t="s">
        <v>3156</v>
      </c>
      <c r="AA380">
        <v>130716</v>
      </c>
    </row>
    <row r="381" spans="1:27">
      <c r="A381" t="s">
        <v>3135</v>
      </c>
      <c r="B381">
        <v>614056</v>
      </c>
      <c r="C381" t="s">
        <v>3889</v>
      </c>
      <c r="D381" t="s">
        <v>428</v>
      </c>
      <c r="E381" t="s">
        <v>3890</v>
      </c>
      <c r="F381">
        <v>6.03</v>
      </c>
      <c r="H381">
        <v>5.24</v>
      </c>
      <c r="K381" t="s">
        <v>3137</v>
      </c>
      <c r="N381">
        <v>1000</v>
      </c>
      <c r="O381">
        <v>1000</v>
      </c>
      <c r="P381" t="s">
        <v>58</v>
      </c>
      <c r="R381">
        <v>42489</v>
      </c>
      <c r="V381" t="s">
        <v>3156</v>
      </c>
      <c r="AA381">
        <v>191119</v>
      </c>
    </row>
    <row r="382" spans="1:27">
      <c r="A382" t="s">
        <v>3135</v>
      </c>
      <c r="B382">
        <v>121794</v>
      </c>
      <c r="C382" t="s">
        <v>3825</v>
      </c>
      <c r="D382" t="s">
        <v>349</v>
      </c>
      <c r="E382" t="s">
        <v>3891</v>
      </c>
      <c r="F382">
        <v>4.74</v>
      </c>
      <c r="H382">
        <v>4.12</v>
      </c>
      <c r="K382" t="s">
        <v>3137</v>
      </c>
      <c r="N382">
        <v>700</v>
      </c>
      <c r="O382">
        <v>700</v>
      </c>
      <c r="P382" t="s">
        <v>58</v>
      </c>
      <c r="R382">
        <v>42489</v>
      </c>
      <c r="V382" t="s">
        <v>3156</v>
      </c>
      <c r="AA382">
        <v>192767</v>
      </c>
    </row>
    <row r="383" spans="1:27">
      <c r="A383" t="s">
        <v>3135</v>
      </c>
      <c r="B383">
        <v>130383</v>
      </c>
      <c r="C383" t="s">
        <v>3892</v>
      </c>
      <c r="D383" t="s">
        <v>217</v>
      </c>
      <c r="E383" t="s">
        <v>3893</v>
      </c>
      <c r="F383">
        <v>13.94</v>
      </c>
      <c r="H383">
        <v>12.12</v>
      </c>
      <c r="K383" t="s">
        <v>3137</v>
      </c>
      <c r="N383">
        <v>1500</v>
      </c>
      <c r="O383">
        <v>1500</v>
      </c>
      <c r="P383" t="s">
        <v>58</v>
      </c>
      <c r="R383">
        <v>42489</v>
      </c>
      <c r="V383" t="s">
        <v>3156</v>
      </c>
      <c r="AA383">
        <v>192666</v>
      </c>
    </row>
    <row r="384" spans="1:27">
      <c r="A384" t="s">
        <v>3135</v>
      </c>
      <c r="B384">
        <v>614032</v>
      </c>
      <c r="C384" t="s">
        <v>3693</v>
      </c>
      <c r="D384" t="s">
        <v>1132</v>
      </c>
      <c r="E384" t="s">
        <v>3894</v>
      </c>
      <c r="F384">
        <v>4.51</v>
      </c>
      <c r="H384">
        <v>3.92</v>
      </c>
      <c r="K384" t="s">
        <v>3137</v>
      </c>
      <c r="N384">
        <v>700</v>
      </c>
      <c r="O384">
        <v>700</v>
      </c>
      <c r="P384" t="s">
        <v>58</v>
      </c>
      <c r="R384">
        <v>42489</v>
      </c>
      <c r="V384" t="s">
        <v>3156</v>
      </c>
      <c r="AA384">
        <v>160378</v>
      </c>
    </row>
    <row r="385" spans="1:27">
      <c r="A385" t="s">
        <v>3135</v>
      </c>
      <c r="B385">
        <v>113227</v>
      </c>
      <c r="C385" t="s">
        <v>3895</v>
      </c>
      <c r="D385" t="s">
        <v>1126</v>
      </c>
      <c r="E385" t="s">
        <v>3896</v>
      </c>
      <c r="F385">
        <v>3.59</v>
      </c>
      <c r="H385">
        <v>3.12</v>
      </c>
      <c r="K385" t="s">
        <v>3137</v>
      </c>
      <c r="N385">
        <v>900</v>
      </c>
      <c r="O385">
        <v>900</v>
      </c>
      <c r="P385" t="s">
        <v>58</v>
      </c>
      <c r="R385">
        <v>42489</v>
      </c>
      <c r="V385" t="s">
        <v>3156</v>
      </c>
      <c r="AA385">
        <v>113226</v>
      </c>
    </row>
    <row r="386" spans="1:27">
      <c r="A386" t="s">
        <v>3135</v>
      </c>
      <c r="B386">
        <v>192358</v>
      </c>
      <c r="C386" t="s">
        <v>3831</v>
      </c>
      <c r="D386" t="s">
        <v>151</v>
      </c>
      <c r="E386" t="s">
        <v>3564</v>
      </c>
      <c r="F386">
        <v>3.68</v>
      </c>
      <c r="H386">
        <v>3.2</v>
      </c>
      <c r="K386" t="s">
        <v>3137</v>
      </c>
      <c r="N386">
        <v>700</v>
      </c>
      <c r="O386">
        <v>700</v>
      </c>
      <c r="P386" t="s">
        <v>58</v>
      </c>
      <c r="R386">
        <v>42489</v>
      </c>
      <c r="V386" t="s">
        <v>3156</v>
      </c>
      <c r="AA386">
        <v>192360</v>
      </c>
    </row>
    <row r="387" spans="1:27">
      <c r="A387" t="s">
        <v>3135</v>
      </c>
      <c r="B387">
        <v>614170</v>
      </c>
      <c r="C387" t="s">
        <v>3897</v>
      </c>
      <c r="D387" t="s">
        <v>3898</v>
      </c>
      <c r="E387" t="s">
        <v>3899</v>
      </c>
      <c r="F387">
        <v>3.96</v>
      </c>
      <c r="H387">
        <v>3.44</v>
      </c>
      <c r="K387" t="s">
        <v>3137</v>
      </c>
      <c r="N387">
        <v>1000</v>
      </c>
      <c r="O387">
        <v>1000</v>
      </c>
      <c r="P387" t="s">
        <v>58</v>
      </c>
      <c r="R387">
        <v>42492</v>
      </c>
      <c r="V387" t="s">
        <v>3156</v>
      </c>
      <c r="AA387">
        <v>130713</v>
      </c>
    </row>
    <row r="388" spans="1:27">
      <c r="A388" t="s">
        <v>3135</v>
      </c>
      <c r="B388">
        <v>130715</v>
      </c>
      <c r="C388" t="s">
        <v>3897</v>
      </c>
      <c r="D388" t="s">
        <v>3898</v>
      </c>
      <c r="E388" t="s">
        <v>3900</v>
      </c>
      <c r="F388">
        <v>3.96</v>
      </c>
      <c r="H388">
        <v>3.44</v>
      </c>
      <c r="K388" t="s">
        <v>3137</v>
      </c>
      <c r="N388">
        <v>1000</v>
      </c>
      <c r="O388">
        <v>1000</v>
      </c>
      <c r="P388" t="s">
        <v>58</v>
      </c>
      <c r="R388">
        <v>42492</v>
      </c>
      <c r="V388" t="s">
        <v>3156</v>
      </c>
      <c r="AA388">
        <v>130713</v>
      </c>
    </row>
    <row r="389" spans="1:27">
      <c r="A389" t="s">
        <v>3135</v>
      </c>
      <c r="B389">
        <v>113532</v>
      </c>
      <c r="C389" t="s">
        <v>3901</v>
      </c>
      <c r="D389" t="s">
        <v>75</v>
      </c>
      <c r="E389" t="s">
        <v>3902</v>
      </c>
      <c r="F389">
        <v>3.91</v>
      </c>
      <c r="H389">
        <v>3.4</v>
      </c>
      <c r="K389" t="s">
        <v>3137</v>
      </c>
      <c r="N389">
        <v>700</v>
      </c>
      <c r="O389">
        <v>700</v>
      </c>
      <c r="P389" t="s">
        <v>58</v>
      </c>
      <c r="R389">
        <v>42492</v>
      </c>
      <c r="V389" t="s">
        <v>3156</v>
      </c>
      <c r="AA389">
        <v>907089</v>
      </c>
    </row>
    <row r="390" spans="1:27">
      <c r="A390" t="s">
        <v>3135</v>
      </c>
      <c r="B390">
        <v>113225</v>
      </c>
      <c r="C390" t="s">
        <v>3903</v>
      </c>
      <c r="D390" t="s">
        <v>70</v>
      </c>
      <c r="E390" t="s">
        <v>3904</v>
      </c>
      <c r="F390">
        <v>3.4</v>
      </c>
      <c r="H390">
        <v>2.96</v>
      </c>
      <c r="K390" t="s">
        <v>3137</v>
      </c>
      <c r="N390">
        <v>700</v>
      </c>
      <c r="O390">
        <v>700</v>
      </c>
      <c r="P390" t="s">
        <v>58</v>
      </c>
      <c r="R390">
        <v>42492</v>
      </c>
      <c r="V390" t="s">
        <v>3156</v>
      </c>
      <c r="AA390">
        <v>907121</v>
      </c>
    </row>
    <row r="391" spans="1:27">
      <c r="A391" t="s">
        <v>3135</v>
      </c>
      <c r="B391">
        <v>138387</v>
      </c>
      <c r="C391" t="s">
        <v>3641</v>
      </c>
      <c r="D391" t="s">
        <v>3696</v>
      </c>
      <c r="E391" t="s">
        <v>3905</v>
      </c>
      <c r="F391">
        <v>10.87</v>
      </c>
      <c r="H391">
        <v>9.4499999999999993</v>
      </c>
      <c r="K391" t="s">
        <v>3137</v>
      </c>
      <c r="L391">
        <v>0.82</v>
      </c>
      <c r="P391" t="s">
        <v>58</v>
      </c>
      <c r="R391">
        <v>42793</v>
      </c>
      <c r="V391" t="s">
        <v>3156</v>
      </c>
      <c r="AA391">
        <v>138226</v>
      </c>
    </row>
    <row r="392" spans="1:27">
      <c r="A392" t="s">
        <v>3135</v>
      </c>
      <c r="B392">
        <v>130381</v>
      </c>
      <c r="C392" t="s">
        <v>3906</v>
      </c>
      <c r="D392" t="s">
        <v>67</v>
      </c>
      <c r="E392" t="s">
        <v>3907</v>
      </c>
      <c r="F392">
        <v>6.03</v>
      </c>
      <c r="H392">
        <v>5.24</v>
      </c>
      <c r="K392" t="s">
        <v>3137</v>
      </c>
      <c r="N392">
        <v>1800</v>
      </c>
      <c r="O392">
        <v>1800</v>
      </c>
      <c r="P392" t="s">
        <v>58</v>
      </c>
      <c r="R392">
        <v>42492</v>
      </c>
      <c r="V392" t="s">
        <v>3156</v>
      </c>
      <c r="AA392">
        <v>192742</v>
      </c>
    </row>
    <row r="393" spans="1:27">
      <c r="A393" t="s">
        <v>3135</v>
      </c>
      <c r="B393">
        <v>614041</v>
      </c>
      <c r="C393" t="s">
        <v>3715</v>
      </c>
      <c r="D393" t="s">
        <v>428</v>
      </c>
      <c r="E393" t="s">
        <v>3908</v>
      </c>
      <c r="F393">
        <v>9.89</v>
      </c>
      <c r="H393">
        <v>8.6</v>
      </c>
      <c r="K393" t="s">
        <v>3137</v>
      </c>
      <c r="N393">
        <v>2200</v>
      </c>
      <c r="O393">
        <v>2200</v>
      </c>
      <c r="P393" t="s">
        <v>58</v>
      </c>
      <c r="R393">
        <v>42492</v>
      </c>
      <c r="V393" t="s">
        <v>3156</v>
      </c>
    </row>
    <row r="394" spans="1:27">
      <c r="A394" t="s">
        <v>3135</v>
      </c>
      <c r="B394">
        <v>158049</v>
      </c>
      <c r="C394" t="s">
        <v>3909</v>
      </c>
      <c r="D394" t="s">
        <v>862</v>
      </c>
      <c r="E394" t="s">
        <v>3806</v>
      </c>
      <c r="F394">
        <v>17.41</v>
      </c>
      <c r="H394">
        <v>15.14</v>
      </c>
      <c r="K394" t="s">
        <v>3137</v>
      </c>
      <c r="N394">
        <v>2500</v>
      </c>
      <c r="O394">
        <v>2500</v>
      </c>
      <c r="P394" t="s">
        <v>58</v>
      </c>
      <c r="R394">
        <v>42492</v>
      </c>
      <c r="V394" t="s">
        <v>3156</v>
      </c>
      <c r="AA394">
        <v>158051</v>
      </c>
    </row>
    <row r="395" spans="1:27">
      <c r="A395" t="s">
        <v>3135</v>
      </c>
      <c r="B395">
        <v>113542</v>
      </c>
      <c r="C395" t="s">
        <v>3910</v>
      </c>
      <c r="D395" t="s">
        <v>67</v>
      </c>
      <c r="E395" t="s">
        <v>3911</v>
      </c>
      <c r="F395">
        <v>4.01</v>
      </c>
      <c r="H395">
        <v>3.49</v>
      </c>
      <c r="K395" t="s">
        <v>3137</v>
      </c>
      <c r="N395">
        <v>900</v>
      </c>
      <c r="O395">
        <v>900</v>
      </c>
      <c r="P395" t="s">
        <v>58</v>
      </c>
      <c r="R395">
        <v>42492</v>
      </c>
      <c r="V395" t="s">
        <v>3156</v>
      </c>
      <c r="AA395">
        <v>907212</v>
      </c>
    </row>
    <row r="396" spans="1:27">
      <c r="A396" t="s">
        <v>3135</v>
      </c>
      <c r="B396">
        <v>614059</v>
      </c>
      <c r="C396" t="s">
        <v>3889</v>
      </c>
      <c r="D396" t="s">
        <v>428</v>
      </c>
      <c r="E396" t="s">
        <v>3912</v>
      </c>
      <c r="F396">
        <v>6.03</v>
      </c>
      <c r="H396">
        <v>5.24</v>
      </c>
      <c r="K396" t="s">
        <v>3137</v>
      </c>
      <c r="N396">
        <v>1000</v>
      </c>
      <c r="O396">
        <v>1000</v>
      </c>
      <c r="P396" t="s">
        <v>58</v>
      </c>
      <c r="R396">
        <v>42492</v>
      </c>
      <c r="V396" t="s">
        <v>3156</v>
      </c>
      <c r="AA396">
        <v>191119</v>
      </c>
    </row>
    <row r="397" spans="1:27">
      <c r="A397" t="s">
        <v>3135</v>
      </c>
      <c r="B397">
        <v>123500</v>
      </c>
      <c r="C397" t="s">
        <v>3913</v>
      </c>
      <c r="D397" t="s">
        <v>1722</v>
      </c>
      <c r="E397" t="s">
        <v>3914</v>
      </c>
      <c r="F397">
        <v>5.64</v>
      </c>
      <c r="H397">
        <v>4.9000000000000004</v>
      </c>
      <c r="K397" t="s">
        <v>3137</v>
      </c>
      <c r="N397">
        <v>900</v>
      </c>
      <c r="O397">
        <v>900</v>
      </c>
      <c r="P397" t="s">
        <v>58</v>
      </c>
      <c r="R397">
        <v>42492</v>
      </c>
      <c r="V397" t="s">
        <v>3156</v>
      </c>
      <c r="AA397">
        <v>130487</v>
      </c>
    </row>
    <row r="398" spans="1:27">
      <c r="A398" t="s">
        <v>3135</v>
      </c>
      <c r="B398">
        <v>113536</v>
      </c>
      <c r="C398" t="s">
        <v>3915</v>
      </c>
      <c r="D398" t="s">
        <v>67</v>
      </c>
      <c r="E398" t="s">
        <v>3916</v>
      </c>
      <c r="F398">
        <v>6.73</v>
      </c>
      <c r="H398">
        <v>5.85</v>
      </c>
      <c r="K398" t="s">
        <v>3137</v>
      </c>
      <c r="N398">
        <v>900</v>
      </c>
      <c r="O398">
        <v>900</v>
      </c>
      <c r="P398" t="s">
        <v>58</v>
      </c>
      <c r="R398">
        <v>42492</v>
      </c>
      <c r="V398" t="s">
        <v>3156</v>
      </c>
      <c r="AA398">
        <v>907097</v>
      </c>
    </row>
    <row r="399" spans="1:27">
      <c r="A399" t="s">
        <v>3135</v>
      </c>
      <c r="B399">
        <v>168933</v>
      </c>
      <c r="C399" t="s">
        <v>3917</v>
      </c>
      <c r="D399" t="s">
        <v>121</v>
      </c>
      <c r="E399" t="s">
        <v>3918</v>
      </c>
      <c r="F399">
        <v>44.69</v>
      </c>
      <c r="H399">
        <v>38.86</v>
      </c>
      <c r="K399" t="s">
        <v>3137</v>
      </c>
      <c r="P399" t="s">
        <v>58</v>
      </c>
      <c r="R399">
        <v>42790</v>
      </c>
      <c r="V399" t="s">
        <v>3156</v>
      </c>
      <c r="AA399">
        <v>168834</v>
      </c>
    </row>
    <row r="400" spans="1:27">
      <c r="A400" t="s">
        <v>3135</v>
      </c>
      <c r="B400">
        <v>113222</v>
      </c>
      <c r="C400" t="s">
        <v>3919</v>
      </c>
      <c r="D400" t="s">
        <v>70</v>
      </c>
      <c r="E400" t="s">
        <v>3920</v>
      </c>
      <c r="F400">
        <v>3.4</v>
      </c>
      <c r="H400">
        <v>2.96</v>
      </c>
      <c r="K400" t="s">
        <v>3137</v>
      </c>
      <c r="N400">
        <v>700</v>
      </c>
      <c r="O400">
        <v>700</v>
      </c>
      <c r="P400" t="s">
        <v>58</v>
      </c>
      <c r="R400">
        <v>42492</v>
      </c>
      <c r="V400" t="s">
        <v>3156</v>
      </c>
      <c r="AA400">
        <v>907162</v>
      </c>
    </row>
    <row r="401" spans="1:27">
      <c r="A401" t="s">
        <v>3135</v>
      </c>
      <c r="B401">
        <v>113548</v>
      </c>
      <c r="C401" t="s">
        <v>3921</v>
      </c>
      <c r="D401" t="s">
        <v>75</v>
      </c>
      <c r="E401" t="s">
        <v>3922</v>
      </c>
      <c r="F401">
        <v>5.44</v>
      </c>
      <c r="H401">
        <v>4.7300000000000004</v>
      </c>
      <c r="K401" t="s">
        <v>3137</v>
      </c>
      <c r="N401">
        <v>900</v>
      </c>
      <c r="O401">
        <v>900</v>
      </c>
      <c r="P401" t="s">
        <v>58</v>
      </c>
      <c r="R401">
        <v>42492</v>
      </c>
      <c r="V401" t="s">
        <v>3156</v>
      </c>
      <c r="AA401">
        <v>917054</v>
      </c>
    </row>
    <row r="402" spans="1:27">
      <c r="A402" t="s">
        <v>3135</v>
      </c>
      <c r="B402">
        <v>150492</v>
      </c>
      <c r="C402" t="s">
        <v>3923</v>
      </c>
      <c r="D402" t="s">
        <v>862</v>
      </c>
      <c r="E402" t="s">
        <v>3924</v>
      </c>
      <c r="F402">
        <v>32.369999999999997</v>
      </c>
      <c r="H402">
        <v>28.15</v>
      </c>
      <c r="K402" t="s">
        <v>3137</v>
      </c>
      <c r="N402">
        <v>1500</v>
      </c>
      <c r="O402">
        <v>1500</v>
      </c>
      <c r="P402" t="s">
        <v>58</v>
      </c>
      <c r="R402">
        <v>42492</v>
      </c>
      <c r="V402" t="s">
        <v>3156</v>
      </c>
      <c r="AA402">
        <v>191093</v>
      </c>
    </row>
    <row r="403" spans="1:27">
      <c r="A403" t="s">
        <v>3135</v>
      </c>
      <c r="B403">
        <v>113538</v>
      </c>
      <c r="C403" t="s">
        <v>3925</v>
      </c>
      <c r="D403" t="s">
        <v>55</v>
      </c>
      <c r="E403" t="s">
        <v>3926</v>
      </c>
      <c r="F403">
        <v>3.73</v>
      </c>
      <c r="H403">
        <v>3.24</v>
      </c>
      <c r="K403" t="s">
        <v>3137</v>
      </c>
      <c r="N403">
        <v>700</v>
      </c>
      <c r="O403">
        <v>700</v>
      </c>
      <c r="P403" t="s">
        <v>58</v>
      </c>
      <c r="R403">
        <v>42492</v>
      </c>
      <c r="V403" t="s">
        <v>3156</v>
      </c>
      <c r="AA403">
        <v>907204</v>
      </c>
    </row>
    <row r="404" spans="1:27">
      <c r="A404" t="s">
        <v>3135</v>
      </c>
      <c r="B404">
        <v>113544</v>
      </c>
      <c r="C404" t="s">
        <v>3927</v>
      </c>
      <c r="D404" t="s">
        <v>55</v>
      </c>
      <c r="E404" t="s">
        <v>3928</v>
      </c>
      <c r="F404">
        <v>3.86</v>
      </c>
      <c r="H404">
        <v>3.36</v>
      </c>
      <c r="K404" t="s">
        <v>3137</v>
      </c>
      <c r="N404">
        <v>700</v>
      </c>
      <c r="O404">
        <v>700</v>
      </c>
      <c r="P404" t="s">
        <v>58</v>
      </c>
      <c r="R404">
        <v>42492</v>
      </c>
      <c r="V404" t="s">
        <v>3156</v>
      </c>
      <c r="AA404">
        <v>113009</v>
      </c>
    </row>
    <row r="405" spans="1:27">
      <c r="A405" t="s">
        <v>3135</v>
      </c>
      <c r="B405">
        <v>138649</v>
      </c>
      <c r="C405" t="s">
        <v>3929</v>
      </c>
      <c r="D405" t="s">
        <v>70</v>
      </c>
      <c r="E405" t="s">
        <v>3930</v>
      </c>
      <c r="F405">
        <v>36.979999999999997</v>
      </c>
      <c r="H405">
        <v>32.159999999999997</v>
      </c>
      <c r="K405" t="s">
        <v>3137</v>
      </c>
      <c r="N405">
        <v>2500</v>
      </c>
      <c r="O405">
        <v>2500</v>
      </c>
      <c r="P405" t="s">
        <v>58</v>
      </c>
      <c r="R405">
        <v>42492</v>
      </c>
      <c r="V405" t="s">
        <v>3156</v>
      </c>
      <c r="AA405">
        <v>138583</v>
      </c>
    </row>
    <row r="406" spans="1:27">
      <c r="A406" t="s">
        <v>3135</v>
      </c>
      <c r="B406">
        <v>138799</v>
      </c>
      <c r="C406" t="s">
        <v>3931</v>
      </c>
      <c r="D406" t="s">
        <v>96</v>
      </c>
      <c r="E406" t="s">
        <v>3932</v>
      </c>
      <c r="F406">
        <v>40.659999999999997</v>
      </c>
      <c r="H406">
        <v>35.36</v>
      </c>
      <c r="K406" t="s">
        <v>3137</v>
      </c>
      <c r="P406" t="s">
        <v>58</v>
      </c>
      <c r="R406">
        <v>42492</v>
      </c>
      <c r="V406" t="s">
        <v>3156</v>
      </c>
      <c r="AA406">
        <v>138726</v>
      </c>
    </row>
    <row r="407" spans="1:27">
      <c r="A407" t="s">
        <v>3135</v>
      </c>
      <c r="B407">
        <v>170433</v>
      </c>
      <c r="C407" t="s">
        <v>3933</v>
      </c>
      <c r="D407" t="s">
        <v>64</v>
      </c>
      <c r="E407" t="s">
        <v>3934</v>
      </c>
      <c r="F407">
        <v>5.35</v>
      </c>
      <c r="H407">
        <v>4.6500000000000004</v>
      </c>
      <c r="K407" t="s">
        <v>3137</v>
      </c>
      <c r="N407">
        <v>900</v>
      </c>
      <c r="O407">
        <v>900</v>
      </c>
      <c r="P407" t="s">
        <v>58</v>
      </c>
      <c r="R407">
        <v>42492</v>
      </c>
      <c r="V407" t="s">
        <v>3156</v>
      </c>
      <c r="AA407">
        <v>170434</v>
      </c>
    </row>
    <row r="408" spans="1:27">
      <c r="A408" t="s">
        <v>3135</v>
      </c>
      <c r="B408">
        <v>120860</v>
      </c>
      <c r="C408" t="s">
        <v>3935</v>
      </c>
      <c r="D408" t="s">
        <v>96</v>
      </c>
      <c r="E408" t="s">
        <v>3936</v>
      </c>
      <c r="F408">
        <v>9</v>
      </c>
      <c r="H408">
        <v>7.83</v>
      </c>
      <c r="K408" t="s">
        <v>3137</v>
      </c>
      <c r="N408">
        <v>500</v>
      </c>
      <c r="O408">
        <v>500</v>
      </c>
      <c r="P408" t="s">
        <v>58</v>
      </c>
      <c r="R408">
        <v>42492</v>
      </c>
      <c r="V408" t="s">
        <v>3156</v>
      </c>
    </row>
    <row r="409" spans="1:27">
      <c r="A409" t="s">
        <v>3135</v>
      </c>
      <c r="B409">
        <v>158473</v>
      </c>
      <c r="C409" t="s">
        <v>3712</v>
      </c>
      <c r="D409" t="s">
        <v>3184</v>
      </c>
      <c r="E409" t="s">
        <v>3937</v>
      </c>
      <c r="F409">
        <v>9.5299999999999994</v>
      </c>
      <c r="H409">
        <v>8.2899999999999991</v>
      </c>
      <c r="K409" t="s">
        <v>3137</v>
      </c>
      <c r="N409">
        <v>2200</v>
      </c>
      <c r="O409">
        <v>2200</v>
      </c>
      <c r="P409" t="s">
        <v>58</v>
      </c>
      <c r="R409">
        <v>42492</v>
      </c>
      <c r="V409" t="s">
        <v>3156</v>
      </c>
      <c r="AA409">
        <v>158048</v>
      </c>
    </row>
    <row r="410" spans="1:27">
      <c r="A410" t="s">
        <v>3135</v>
      </c>
      <c r="B410">
        <v>191124</v>
      </c>
      <c r="C410" t="s">
        <v>3938</v>
      </c>
      <c r="D410" t="s">
        <v>121</v>
      </c>
      <c r="E410" t="s">
        <v>3939</v>
      </c>
      <c r="F410">
        <v>8.3800000000000008</v>
      </c>
      <c r="H410">
        <v>7.29</v>
      </c>
      <c r="K410" t="s">
        <v>3137</v>
      </c>
      <c r="N410">
        <v>500</v>
      </c>
      <c r="O410">
        <v>500</v>
      </c>
      <c r="P410" t="s">
        <v>58</v>
      </c>
      <c r="R410">
        <v>42492</v>
      </c>
      <c r="V410" t="s">
        <v>3156</v>
      </c>
      <c r="AA410">
        <v>191123</v>
      </c>
    </row>
    <row r="411" spans="1:27">
      <c r="A411" t="s">
        <v>3135</v>
      </c>
      <c r="B411">
        <v>178782</v>
      </c>
      <c r="C411" t="s">
        <v>3641</v>
      </c>
      <c r="D411" t="s">
        <v>3696</v>
      </c>
      <c r="E411" t="s">
        <v>3940</v>
      </c>
      <c r="F411">
        <v>10.58</v>
      </c>
      <c r="H411">
        <v>9.1999999999999993</v>
      </c>
      <c r="K411" t="s">
        <v>3137</v>
      </c>
      <c r="L411">
        <v>0.82</v>
      </c>
      <c r="P411" t="s">
        <v>58</v>
      </c>
      <c r="R411">
        <v>42793</v>
      </c>
      <c r="V411" t="s">
        <v>3156</v>
      </c>
      <c r="AA411">
        <v>138226</v>
      </c>
    </row>
    <row r="412" spans="1:27">
      <c r="A412" t="s">
        <v>3135</v>
      </c>
      <c r="B412">
        <v>176796</v>
      </c>
      <c r="C412" t="s">
        <v>3941</v>
      </c>
      <c r="D412" t="s">
        <v>64</v>
      </c>
      <c r="E412" t="s">
        <v>3942</v>
      </c>
      <c r="F412">
        <v>289.23</v>
      </c>
      <c r="H412">
        <v>251.5</v>
      </c>
      <c r="K412" t="s">
        <v>3484</v>
      </c>
      <c r="N412">
        <v>800</v>
      </c>
      <c r="O412">
        <v>800</v>
      </c>
      <c r="P412" t="s">
        <v>58</v>
      </c>
      <c r="R412">
        <v>42515</v>
      </c>
    </row>
    <row r="413" spans="1:27">
      <c r="A413" t="s">
        <v>3135</v>
      </c>
      <c r="B413">
        <v>632331</v>
      </c>
      <c r="C413" t="s">
        <v>3943</v>
      </c>
      <c r="D413" t="s">
        <v>69</v>
      </c>
      <c r="E413" t="s">
        <v>3944</v>
      </c>
      <c r="F413">
        <v>126.62</v>
      </c>
      <c r="H413">
        <v>110.1</v>
      </c>
      <c r="K413" t="s">
        <v>3137</v>
      </c>
      <c r="N413">
        <v>800</v>
      </c>
      <c r="O413">
        <v>800</v>
      </c>
      <c r="P413" t="s">
        <v>58</v>
      </c>
      <c r="R413">
        <v>42515</v>
      </c>
    </row>
    <row r="414" spans="1:27">
      <c r="A414" t="s">
        <v>3135</v>
      </c>
      <c r="B414">
        <v>210426</v>
      </c>
      <c r="C414" t="s">
        <v>3945</v>
      </c>
      <c r="D414" t="s">
        <v>64</v>
      </c>
      <c r="E414" t="s">
        <v>3946</v>
      </c>
      <c r="F414">
        <v>7.59</v>
      </c>
      <c r="H414">
        <v>6.6</v>
      </c>
      <c r="K414" t="s">
        <v>3137</v>
      </c>
      <c r="N414">
        <v>750</v>
      </c>
      <c r="O414">
        <v>750</v>
      </c>
      <c r="P414" t="s">
        <v>58</v>
      </c>
      <c r="R414">
        <v>42515</v>
      </c>
    </row>
    <row r="415" spans="1:27">
      <c r="A415" t="s">
        <v>3135</v>
      </c>
      <c r="B415">
        <v>176553</v>
      </c>
      <c r="C415" t="s">
        <v>3947</v>
      </c>
      <c r="D415" t="s">
        <v>55</v>
      </c>
      <c r="E415" t="s">
        <v>3948</v>
      </c>
      <c r="F415">
        <v>124.5</v>
      </c>
      <c r="H415">
        <v>108.26</v>
      </c>
      <c r="K415" t="s">
        <v>3137</v>
      </c>
      <c r="N415">
        <v>800</v>
      </c>
      <c r="O415">
        <v>800</v>
      </c>
      <c r="P415" t="s">
        <v>58</v>
      </c>
      <c r="R415">
        <v>42515</v>
      </c>
    </row>
    <row r="416" spans="1:27">
      <c r="A416" t="s">
        <v>3135</v>
      </c>
      <c r="B416">
        <v>113540</v>
      </c>
      <c r="C416" t="s">
        <v>3925</v>
      </c>
      <c r="D416" t="s">
        <v>55</v>
      </c>
      <c r="E416" t="s">
        <v>3949</v>
      </c>
      <c r="F416">
        <v>3.8</v>
      </c>
      <c r="H416">
        <v>3.3</v>
      </c>
      <c r="K416" t="s">
        <v>3137</v>
      </c>
      <c r="N416">
        <v>700</v>
      </c>
      <c r="O416">
        <v>700</v>
      </c>
      <c r="P416" t="s">
        <v>58</v>
      </c>
      <c r="R416">
        <v>42515</v>
      </c>
    </row>
    <row r="417" spans="1:18">
      <c r="A417" t="s">
        <v>3135</v>
      </c>
      <c r="B417">
        <v>210421</v>
      </c>
      <c r="C417" t="s">
        <v>3735</v>
      </c>
      <c r="D417" t="s">
        <v>1126</v>
      </c>
      <c r="E417" t="s">
        <v>3950</v>
      </c>
      <c r="F417">
        <v>4.4400000000000004</v>
      </c>
      <c r="H417">
        <v>3.86</v>
      </c>
      <c r="K417" t="s">
        <v>3137</v>
      </c>
      <c r="N417">
        <v>750</v>
      </c>
      <c r="O417">
        <v>750</v>
      </c>
      <c r="P417" t="s">
        <v>58</v>
      </c>
      <c r="R417">
        <v>42515</v>
      </c>
    </row>
    <row r="418" spans="1:18">
      <c r="A418" t="s">
        <v>3135</v>
      </c>
      <c r="B418">
        <v>153291</v>
      </c>
      <c r="C418" t="s">
        <v>3951</v>
      </c>
      <c r="D418" t="s">
        <v>121</v>
      </c>
      <c r="E418" t="s">
        <v>3952</v>
      </c>
      <c r="F418">
        <v>36.32</v>
      </c>
      <c r="H418">
        <v>31.58</v>
      </c>
      <c r="K418" t="s">
        <v>3953</v>
      </c>
      <c r="P418" t="s">
        <v>58</v>
      </c>
      <c r="R418">
        <v>42522</v>
      </c>
    </row>
    <row r="419" spans="1:18">
      <c r="A419" t="s">
        <v>3135</v>
      </c>
      <c r="B419">
        <v>153367</v>
      </c>
      <c r="C419" t="s">
        <v>3954</v>
      </c>
      <c r="D419" t="s">
        <v>69</v>
      </c>
      <c r="E419" t="s">
        <v>3955</v>
      </c>
      <c r="F419">
        <v>36.32</v>
      </c>
      <c r="H419">
        <v>31.58</v>
      </c>
      <c r="K419" t="s">
        <v>3956</v>
      </c>
      <c r="P419" t="s">
        <v>58</v>
      </c>
      <c r="R419">
        <v>42522</v>
      </c>
    </row>
    <row r="420" spans="1:18">
      <c r="A420" t="s">
        <v>3135</v>
      </c>
      <c r="B420">
        <v>161312</v>
      </c>
      <c r="C420" t="s">
        <v>3957</v>
      </c>
      <c r="D420" t="s">
        <v>3351</v>
      </c>
      <c r="E420" t="s">
        <v>3958</v>
      </c>
      <c r="F420">
        <v>113.34</v>
      </c>
      <c r="H420">
        <v>98.56</v>
      </c>
      <c r="K420" t="s">
        <v>3137</v>
      </c>
      <c r="P420" t="s">
        <v>58</v>
      </c>
      <c r="R420">
        <v>42516</v>
      </c>
    </row>
    <row r="421" spans="1:18">
      <c r="A421" t="s">
        <v>3135</v>
      </c>
      <c r="B421">
        <v>121780</v>
      </c>
      <c r="C421" t="s">
        <v>3959</v>
      </c>
      <c r="D421" t="s">
        <v>70</v>
      </c>
      <c r="E421" t="s">
        <v>3960</v>
      </c>
      <c r="F421">
        <v>13.32</v>
      </c>
      <c r="H421">
        <v>11.58</v>
      </c>
      <c r="K421" t="s">
        <v>3137</v>
      </c>
      <c r="P421" t="s">
        <v>58</v>
      </c>
      <c r="R421">
        <v>42516</v>
      </c>
    </row>
    <row r="422" spans="1:18">
      <c r="A422" t="s">
        <v>3135</v>
      </c>
      <c r="B422">
        <v>627022</v>
      </c>
      <c r="C422" t="s">
        <v>3961</v>
      </c>
      <c r="D422" t="s">
        <v>110</v>
      </c>
      <c r="E422" t="s">
        <v>3962</v>
      </c>
      <c r="F422">
        <v>20.07</v>
      </c>
      <c r="H422">
        <v>17.45</v>
      </c>
      <c r="K422" t="s">
        <v>3137</v>
      </c>
      <c r="N422">
        <v>700</v>
      </c>
      <c r="O422">
        <v>700</v>
      </c>
      <c r="P422" t="s">
        <v>58</v>
      </c>
      <c r="R422">
        <v>42516</v>
      </c>
    </row>
    <row r="423" spans="1:18">
      <c r="A423" t="s">
        <v>3135</v>
      </c>
      <c r="B423">
        <v>950832</v>
      </c>
      <c r="C423" t="s">
        <v>3963</v>
      </c>
      <c r="D423" t="s">
        <v>75</v>
      </c>
      <c r="E423" t="s">
        <v>3964</v>
      </c>
      <c r="F423">
        <v>19.38</v>
      </c>
      <c r="H423">
        <v>16.850000000000001</v>
      </c>
      <c r="K423" t="s">
        <v>3137</v>
      </c>
      <c r="P423" t="s">
        <v>58</v>
      </c>
      <c r="R423">
        <v>42516</v>
      </c>
    </row>
    <row r="424" spans="1:18">
      <c r="A424" t="s">
        <v>3135</v>
      </c>
      <c r="B424">
        <v>632120</v>
      </c>
      <c r="C424" t="s">
        <v>3965</v>
      </c>
      <c r="D424" t="s">
        <v>80</v>
      </c>
      <c r="E424" t="s">
        <v>3966</v>
      </c>
      <c r="F424">
        <v>42.26</v>
      </c>
      <c r="H424">
        <v>36.75</v>
      </c>
      <c r="K424" t="s">
        <v>3137</v>
      </c>
      <c r="N424">
        <v>1000</v>
      </c>
      <c r="O424">
        <v>1000</v>
      </c>
      <c r="P424" t="s">
        <v>58</v>
      </c>
      <c r="R424">
        <v>42516</v>
      </c>
    </row>
    <row r="425" spans="1:18">
      <c r="A425" t="s">
        <v>3135</v>
      </c>
      <c r="B425">
        <v>140479</v>
      </c>
      <c r="C425" t="s">
        <v>3967</v>
      </c>
      <c r="D425" t="s">
        <v>121</v>
      </c>
      <c r="E425" t="s">
        <v>3968</v>
      </c>
      <c r="F425">
        <v>15.47</v>
      </c>
      <c r="H425">
        <v>13.45</v>
      </c>
      <c r="K425" t="s">
        <v>3137</v>
      </c>
      <c r="N425">
        <v>700</v>
      </c>
      <c r="O425">
        <v>700</v>
      </c>
      <c r="P425" t="s">
        <v>58</v>
      </c>
      <c r="R425">
        <v>42516</v>
      </c>
    </row>
    <row r="426" spans="1:18">
      <c r="A426" t="s">
        <v>3135</v>
      </c>
      <c r="B426">
        <v>177605</v>
      </c>
      <c r="C426" t="s">
        <v>3969</v>
      </c>
      <c r="D426" t="s">
        <v>69</v>
      </c>
      <c r="E426" t="s">
        <v>3970</v>
      </c>
      <c r="F426">
        <v>149.63999999999999</v>
      </c>
      <c r="H426">
        <v>130.12</v>
      </c>
      <c r="K426" t="s">
        <v>3137</v>
      </c>
      <c r="N426">
        <v>1000</v>
      </c>
      <c r="O426">
        <v>1000</v>
      </c>
      <c r="P426" t="s">
        <v>58</v>
      </c>
      <c r="R426">
        <v>42516</v>
      </c>
    </row>
    <row r="427" spans="1:18">
      <c r="A427" t="s">
        <v>3135</v>
      </c>
      <c r="B427">
        <v>138660</v>
      </c>
      <c r="C427" t="s">
        <v>3971</v>
      </c>
      <c r="D427" t="s">
        <v>69</v>
      </c>
      <c r="E427" t="s">
        <v>3972</v>
      </c>
      <c r="F427">
        <v>24.38</v>
      </c>
      <c r="H427">
        <v>21.2</v>
      </c>
      <c r="K427" t="s">
        <v>3137</v>
      </c>
      <c r="P427" t="s">
        <v>58</v>
      </c>
      <c r="R427">
        <v>42516</v>
      </c>
    </row>
    <row r="428" spans="1:18">
      <c r="A428" t="s">
        <v>3135</v>
      </c>
      <c r="B428">
        <v>160484</v>
      </c>
      <c r="C428" t="s">
        <v>3973</v>
      </c>
      <c r="D428" t="s">
        <v>96</v>
      </c>
      <c r="E428" t="s">
        <v>3974</v>
      </c>
      <c r="F428">
        <v>32.78</v>
      </c>
      <c r="H428">
        <v>28.5</v>
      </c>
      <c r="K428" t="s">
        <v>3975</v>
      </c>
      <c r="P428" t="s">
        <v>58</v>
      </c>
      <c r="R428">
        <v>42516</v>
      </c>
    </row>
    <row r="429" spans="1:18">
      <c r="A429" t="s">
        <v>3135</v>
      </c>
      <c r="B429">
        <v>3008378</v>
      </c>
      <c r="C429" t="s">
        <v>3976</v>
      </c>
      <c r="D429" t="s">
        <v>64</v>
      </c>
      <c r="E429" t="s">
        <v>3977</v>
      </c>
      <c r="F429">
        <v>33.93</v>
      </c>
      <c r="H429">
        <v>29.5</v>
      </c>
      <c r="K429" t="s">
        <v>3975</v>
      </c>
      <c r="P429" t="s">
        <v>58</v>
      </c>
      <c r="R429">
        <v>42516</v>
      </c>
    </row>
    <row r="430" spans="1:18">
      <c r="A430" t="s">
        <v>3135</v>
      </c>
      <c r="B430">
        <v>190571</v>
      </c>
      <c r="C430" t="s">
        <v>3978</v>
      </c>
      <c r="D430" t="s">
        <v>1722</v>
      </c>
      <c r="E430" t="s">
        <v>3979</v>
      </c>
      <c r="F430">
        <v>1.1399999999999999</v>
      </c>
      <c r="H430">
        <v>0.99</v>
      </c>
      <c r="K430" t="s">
        <v>3980</v>
      </c>
      <c r="P430" t="s">
        <v>58</v>
      </c>
      <c r="R430">
        <v>42522</v>
      </c>
    </row>
    <row r="431" spans="1:18">
      <c r="A431" t="s">
        <v>3135</v>
      </c>
      <c r="B431">
        <v>190569</v>
      </c>
      <c r="C431" t="s">
        <v>3981</v>
      </c>
      <c r="D431" t="s">
        <v>526</v>
      </c>
      <c r="E431" t="s">
        <v>3982</v>
      </c>
      <c r="F431">
        <v>3.73</v>
      </c>
      <c r="H431">
        <v>3.24</v>
      </c>
      <c r="K431" t="s">
        <v>3980</v>
      </c>
      <c r="P431" t="s">
        <v>58</v>
      </c>
      <c r="R431">
        <v>42522</v>
      </c>
    </row>
    <row r="432" spans="1:18">
      <c r="A432" t="s">
        <v>3135</v>
      </c>
      <c r="B432">
        <v>909770</v>
      </c>
      <c r="C432" t="s">
        <v>3983</v>
      </c>
      <c r="D432" t="s">
        <v>428</v>
      </c>
      <c r="E432" t="s">
        <v>3984</v>
      </c>
      <c r="F432">
        <v>25.68</v>
      </c>
      <c r="H432">
        <v>22.33</v>
      </c>
      <c r="K432" t="s">
        <v>3985</v>
      </c>
      <c r="P432" t="s">
        <v>58</v>
      </c>
      <c r="R432">
        <v>42522</v>
      </c>
    </row>
    <row r="433" spans="1:18">
      <c r="A433" t="s">
        <v>3135</v>
      </c>
      <c r="B433">
        <v>210454</v>
      </c>
      <c r="C433" t="s">
        <v>3986</v>
      </c>
      <c r="D433" t="s">
        <v>121</v>
      </c>
      <c r="E433" t="s">
        <v>3987</v>
      </c>
      <c r="F433">
        <v>2.14</v>
      </c>
      <c r="H433">
        <v>1.86</v>
      </c>
      <c r="K433" t="s">
        <v>3137</v>
      </c>
      <c r="P433" t="s">
        <v>58</v>
      </c>
      <c r="R433">
        <v>42522</v>
      </c>
    </row>
    <row r="434" spans="1:18">
      <c r="A434" t="s">
        <v>3135</v>
      </c>
      <c r="B434">
        <v>940544</v>
      </c>
      <c r="C434" t="s">
        <v>3988</v>
      </c>
      <c r="D434" t="s">
        <v>391</v>
      </c>
      <c r="E434" t="s">
        <v>3989</v>
      </c>
      <c r="F434">
        <v>4.43</v>
      </c>
      <c r="H434">
        <v>3.85</v>
      </c>
      <c r="K434" t="s">
        <v>3990</v>
      </c>
      <c r="P434" t="s">
        <v>58</v>
      </c>
      <c r="R434">
        <v>42522</v>
      </c>
    </row>
    <row r="435" spans="1:18">
      <c r="A435" t="s">
        <v>3135</v>
      </c>
      <c r="B435">
        <v>151278</v>
      </c>
      <c r="C435" t="s">
        <v>3991</v>
      </c>
      <c r="D435" t="s">
        <v>217</v>
      </c>
      <c r="E435" t="s">
        <v>3992</v>
      </c>
      <c r="F435">
        <v>31.53</v>
      </c>
      <c r="H435">
        <v>27.42</v>
      </c>
      <c r="K435" t="s">
        <v>3975</v>
      </c>
      <c r="P435" t="s">
        <v>58</v>
      </c>
      <c r="R435">
        <v>42522</v>
      </c>
    </row>
    <row r="436" spans="1:18">
      <c r="A436" t="s">
        <v>3135</v>
      </c>
      <c r="B436">
        <v>914176</v>
      </c>
      <c r="C436" t="s">
        <v>3993</v>
      </c>
      <c r="D436" t="s">
        <v>67</v>
      </c>
      <c r="E436" t="s">
        <v>3994</v>
      </c>
      <c r="F436">
        <v>6.07</v>
      </c>
      <c r="H436">
        <v>5.28</v>
      </c>
      <c r="K436" t="s">
        <v>3980</v>
      </c>
      <c r="P436" t="s">
        <v>58</v>
      </c>
      <c r="R436">
        <v>42522</v>
      </c>
    </row>
    <row r="437" spans="1:18">
      <c r="A437" t="s">
        <v>3135</v>
      </c>
      <c r="B437">
        <v>914267</v>
      </c>
      <c r="C437" t="s">
        <v>3995</v>
      </c>
      <c r="D437" t="s">
        <v>1722</v>
      </c>
      <c r="E437" t="s">
        <v>3996</v>
      </c>
      <c r="F437">
        <v>3.93</v>
      </c>
      <c r="H437">
        <v>3.42</v>
      </c>
      <c r="K437" t="s">
        <v>3990</v>
      </c>
      <c r="P437" t="s">
        <v>58</v>
      </c>
      <c r="R437">
        <v>42522</v>
      </c>
    </row>
    <row r="438" spans="1:18">
      <c r="A438" t="s">
        <v>3135</v>
      </c>
      <c r="B438">
        <v>930230</v>
      </c>
      <c r="C438" t="s">
        <v>3997</v>
      </c>
      <c r="D438" t="s">
        <v>428</v>
      </c>
      <c r="E438" t="s">
        <v>3998</v>
      </c>
      <c r="F438">
        <v>4.3899999999999997</v>
      </c>
      <c r="H438">
        <v>3.82</v>
      </c>
      <c r="K438" t="s">
        <v>3990</v>
      </c>
      <c r="P438" t="s">
        <v>58</v>
      </c>
      <c r="R438">
        <v>42522</v>
      </c>
    </row>
    <row r="439" spans="1:18">
      <c r="A439" t="s">
        <v>3135</v>
      </c>
      <c r="B439">
        <v>945592</v>
      </c>
      <c r="C439" t="s">
        <v>3999</v>
      </c>
      <c r="D439" t="s">
        <v>862</v>
      </c>
      <c r="E439" t="s">
        <v>4000</v>
      </c>
      <c r="F439">
        <v>29.7</v>
      </c>
      <c r="H439">
        <v>25.83</v>
      </c>
      <c r="K439" t="s">
        <v>4001</v>
      </c>
      <c r="P439" t="s">
        <v>58</v>
      </c>
      <c r="R439">
        <v>42522</v>
      </c>
    </row>
    <row r="440" spans="1:18">
      <c r="A440" t="s">
        <v>3135</v>
      </c>
      <c r="B440">
        <v>160063</v>
      </c>
      <c r="C440" t="s">
        <v>4002</v>
      </c>
      <c r="D440" t="s">
        <v>1722</v>
      </c>
      <c r="E440" t="s">
        <v>4003</v>
      </c>
      <c r="F440">
        <v>621.02</v>
      </c>
      <c r="H440">
        <v>540.02</v>
      </c>
      <c r="P440" t="s">
        <v>58</v>
      </c>
      <c r="R440">
        <v>42522</v>
      </c>
    </row>
    <row r="441" spans="1:18">
      <c r="A441" t="s">
        <v>3135</v>
      </c>
      <c r="B441">
        <v>120557</v>
      </c>
      <c r="C441" t="s">
        <v>4004</v>
      </c>
      <c r="D441" t="s">
        <v>526</v>
      </c>
      <c r="E441" t="s">
        <v>4005</v>
      </c>
      <c r="F441">
        <v>40.270000000000003</v>
      </c>
      <c r="H441">
        <v>35.020000000000003</v>
      </c>
      <c r="P441" t="s">
        <v>58</v>
      </c>
      <c r="R441">
        <v>42522</v>
      </c>
    </row>
    <row r="442" spans="1:18">
      <c r="A442" t="s">
        <v>3135</v>
      </c>
      <c r="B442">
        <v>150153</v>
      </c>
      <c r="C442" t="s">
        <v>4006</v>
      </c>
      <c r="D442" t="s">
        <v>70</v>
      </c>
      <c r="E442" t="s">
        <v>4007</v>
      </c>
      <c r="F442">
        <v>6.53</v>
      </c>
      <c r="H442">
        <v>5.68</v>
      </c>
      <c r="P442" t="s">
        <v>58</v>
      </c>
      <c r="R442">
        <v>42522</v>
      </c>
    </row>
    <row r="443" spans="1:18">
      <c r="A443" t="s">
        <v>3135</v>
      </c>
      <c r="B443">
        <v>210822</v>
      </c>
      <c r="C443" t="s">
        <v>3986</v>
      </c>
      <c r="D443" t="s">
        <v>121</v>
      </c>
      <c r="E443" t="s">
        <v>3987</v>
      </c>
      <c r="F443">
        <v>2.48</v>
      </c>
      <c r="H443">
        <v>2.16</v>
      </c>
      <c r="K443" t="s">
        <v>3137</v>
      </c>
      <c r="P443" t="s">
        <v>58</v>
      </c>
      <c r="R443">
        <v>42522</v>
      </c>
    </row>
    <row r="444" spans="1:18">
      <c r="A444" t="s">
        <v>3135</v>
      </c>
      <c r="B444">
        <v>123247</v>
      </c>
      <c r="C444" t="s">
        <v>4008</v>
      </c>
      <c r="D444" t="s">
        <v>151</v>
      </c>
      <c r="E444" t="s">
        <v>4009</v>
      </c>
      <c r="F444">
        <v>22.16</v>
      </c>
      <c r="H444">
        <v>19.27</v>
      </c>
      <c r="P444" t="s">
        <v>58</v>
      </c>
      <c r="R444">
        <v>42522</v>
      </c>
    </row>
    <row r="445" spans="1:18">
      <c r="A445" t="s">
        <v>3135</v>
      </c>
      <c r="B445">
        <v>132160</v>
      </c>
      <c r="C445" t="s">
        <v>4010</v>
      </c>
      <c r="D445" t="s">
        <v>67</v>
      </c>
      <c r="E445" t="s">
        <v>4011</v>
      </c>
      <c r="F445">
        <v>38.090000000000003</v>
      </c>
      <c r="H445">
        <v>33.119999999999997</v>
      </c>
      <c r="K445" t="s">
        <v>3501</v>
      </c>
      <c r="P445" t="s">
        <v>58</v>
      </c>
      <c r="R445">
        <v>42522</v>
      </c>
    </row>
    <row r="446" spans="1:18">
      <c r="A446" t="s">
        <v>3135</v>
      </c>
      <c r="B446">
        <v>1002575</v>
      </c>
      <c r="C446" t="s">
        <v>4012</v>
      </c>
      <c r="D446" t="s">
        <v>70</v>
      </c>
      <c r="E446" t="s">
        <v>4013</v>
      </c>
      <c r="F446">
        <v>13.36</v>
      </c>
      <c r="H446">
        <v>11.62</v>
      </c>
      <c r="K446" t="s">
        <v>4001</v>
      </c>
      <c r="P446" t="s">
        <v>58</v>
      </c>
      <c r="R446">
        <v>42522</v>
      </c>
    </row>
    <row r="447" spans="1:18">
      <c r="A447" t="s">
        <v>3135</v>
      </c>
      <c r="B447">
        <v>121437</v>
      </c>
      <c r="C447" t="s">
        <v>4014</v>
      </c>
      <c r="D447" t="s">
        <v>67</v>
      </c>
      <c r="E447" t="s">
        <v>4015</v>
      </c>
      <c r="F447">
        <v>4.46</v>
      </c>
      <c r="H447">
        <v>3.88</v>
      </c>
      <c r="P447" t="s">
        <v>58</v>
      </c>
      <c r="R447">
        <v>42522</v>
      </c>
    </row>
    <row r="448" spans="1:18">
      <c r="A448" t="s">
        <v>3135</v>
      </c>
      <c r="B448">
        <v>1002344</v>
      </c>
      <c r="C448" t="s">
        <v>4016</v>
      </c>
      <c r="D448" t="s">
        <v>1722</v>
      </c>
      <c r="E448" t="s">
        <v>4017</v>
      </c>
      <c r="F448">
        <v>20.95</v>
      </c>
      <c r="H448">
        <v>18.22</v>
      </c>
      <c r="K448" t="s">
        <v>3501</v>
      </c>
      <c r="P448" t="s">
        <v>58</v>
      </c>
      <c r="R448">
        <v>42522</v>
      </c>
    </row>
    <row r="449" spans="1:18">
      <c r="A449" t="s">
        <v>3135</v>
      </c>
      <c r="B449">
        <v>140702</v>
      </c>
      <c r="C449" t="s">
        <v>4018</v>
      </c>
      <c r="D449" t="s">
        <v>80</v>
      </c>
      <c r="E449" t="s">
        <v>4019</v>
      </c>
      <c r="F449">
        <v>32.25</v>
      </c>
      <c r="H449">
        <v>28.04</v>
      </c>
      <c r="K449" t="s">
        <v>4020</v>
      </c>
      <c r="P449" t="s">
        <v>58</v>
      </c>
      <c r="R449">
        <v>42522</v>
      </c>
    </row>
    <row r="450" spans="1:18">
      <c r="A450" t="s">
        <v>3135</v>
      </c>
      <c r="B450">
        <v>934232</v>
      </c>
      <c r="C450" t="s">
        <v>4021</v>
      </c>
      <c r="D450" t="s">
        <v>67</v>
      </c>
      <c r="E450" t="s">
        <v>4022</v>
      </c>
      <c r="F450">
        <v>60.95</v>
      </c>
      <c r="H450">
        <v>53</v>
      </c>
      <c r="P450" t="s">
        <v>58</v>
      </c>
      <c r="R450">
        <v>42522</v>
      </c>
    </row>
    <row r="451" spans="1:18">
      <c r="A451" t="s">
        <v>3135</v>
      </c>
      <c r="B451">
        <v>120378002</v>
      </c>
      <c r="C451" t="s">
        <v>4023</v>
      </c>
      <c r="D451" t="s">
        <v>67</v>
      </c>
      <c r="E451" t="s">
        <v>4024</v>
      </c>
      <c r="F451">
        <v>32.32</v>
      </c>
      <c r="H451">
        <v>28.1</v>
      </c>
      <c r="K451" t="s">
        <v>3501</v>
      </c>
      <c r="P451" t="s">
        <v>58</v>
      </c>
      <c r="R451">
        <v>42522</v>
      </c>
    </row>
    <row r="452" spans="1:18">
      <c r="A452" t="s">
        <v>3135</v>
      </c>
      <c r="B452">
        <v>926477</v>
      </c>
      <c r="C452" t="s">
        <v>4025</v>
      </c>
      <c r="D452" t="s">
        <v>151</v>
      </c>
      <c r="E452" t="s">
        <v>4026</v>
      </c>
      <c r="F452">
        <v>64.400000000000006</v>
      </c>
      <c r="H452">
        <v>56</v>
      </c>
      <c r="P452" t="s">
        <v>58</v>
      </c>
      <c r="R452">
        <v>42522</v>
      </c>
    </row>
    <row r="453" spans="1:18">
      <c r="A453" t="s">
        <v>3135</v>
      </c>
      <c r="B453">
        <v>150154</v>
      </c>
      <c r="C453" t="s">
        <v>4027</v>
      </c>
      <c r="D453" t="s">
        <v>70</v>
      </c>
      <c r="E453" t="s">
        <v>4028</v>
      </c>
      <c r="F453">
        <v>167.04</v>
      </c>
      <c r="H453">
        <v>145.25</v>
      </c>
      <c r="K453" t="s">
        <v>4020</v>
      </c>
      <c r="P453" t="s">
        <v>58</v>
      </c>
      <c r="R453">
        <v>42522</v>
      </c>
    </row>
    <row r="454" spans="1:18">
      <c r="A454" t="s">
        <v>3135</v>
      </c>
      <c r="B454">
        <v>548261</v>
      </c>
      <c r="C454" t="s">
        <v>4029</v>
      </c>
      <c r="D454" t="s">
        <v>80</v>
      </c>
      <c r="E454" t="s">
        <v>4030</v>
      </c>
      <c r="F454">
        <v>41</v>
      </c>
      <c r="H454">
        <v>35.65</v>
      </c>
      <c r="K454" t="s">
        <v>3501</v>
      </c>
      <c r="P454" t="s">
        <v>58</v>
      </c>
      <c r="R454">
        <v>42522</v>
      </c>
    </row>
    <row r="455" spans="1:18">
      <c r="A455" t="s">
        <v>3135</v>
      </c>
      <c r="B455">
        <v>934026</v>
      </c>
      <c r="C455" t="s">
        <v>4031</v>
      </c>
      <c r="D455" t="s">
        <v>116</v>
      </c>
      <c r="E455" t="s">
        <v>4032</v>
      </c>
      <c r="F455">
        <v>59.8</v>
      </c>
      <c r="H455">
        <v>52</v>
      </c>
      <c r="P455" t="s">
        <v>58</v>
      </c>
      <c r="R455">
        <v>42522</v>
      </c>
    </row>
    <row r="456" spans="1:18">
      <c r="A456" t="s">
        <v>3135</v>
      </c>
      <c r="B456">
        <v>1002336</v>
      </c>
      <c r="C456" t="s">
        <v>4033</v>
      </c>
      <c r="D456" t="s">
        <v>217</v>
      </c>
      <c r="E456" t="s">
        <v>4034</v>
      </c>
      <c r="F456">
        <v>30.05</v>
      </c>
      <c r="H456">
        <v>26.13</v>
      </c>
      <c r="K456" t="s">
        <v>3501</v>
      </c>
      <c r="P456" t="s">
        <v>58</v>
      </c>
      <c r="R456">
        <v>42522</v>
      </c>
    </row>
    <row r="457" spans="1:18">
      <c r="A457" t="s">
        <v>3135</v>
      </c>
      <c r="B457">
        <v>931311</v>
      </c>
      <c r="C457" t="s">
        <v>4035</v>
      </c>
      <c r="D457" t="s">
        <v>428</v>
      </c>
      <c r="E457" t="s">
        <v>4036</v>
      </c>
      <c r="F457">
        <v>145.47999999999999</v>
      </c>
      <c r="H457">
        <v>126.5</v>
      </c>
      <c r="K457" t="s">
        <v>3501</v>
      </c>
      <c r="P457" t="s">
        <v>58</v>
      </c>
      <c r="R457">
        <v>42522</v>
      </c>
    </row>
    <row r="458" spans="1:18">
      <c r="A458" t="s">
        <v>3135</v>
      </c>
      <c r="B458">
        <v>130938</v>
      </c>
      <c r="C458" t="s">
        <v>4037</v>
      </c>
      <c r="D458" t="s">
        <v>349</v>
      </c>
      <c r="E458" t="s">
        <v>4038</v>
      </c>
      <c r="F458">
        <v>41.88</v>
      </c>
      <c r="H458">
        <v>36.42</v>
      </c>
      <c r="K458" t="s">
        <v>3501</v>
      </c>
      <c r="P458" t="s">
        <v>58</v>
      </c>
      <c r="R458">
        <v>42522</v>
      </c>
    </row>
    <row r="459" spans="1:18">
      <c r="A459" t="s">
        <v>3135</v>
      </c>
      <c r="B459">
        <v>548245</v>
      </c>
      <c r="C459" t="s">
        <v>4039</v>
      </c>
      <c r="D459" t="s">
        <v>110</v>
      </c>
      <c r="E459" t="s">
        <v>4040</v>
      </c>
      <c r="F459">
        <v>175.47</v>
      </c>
      <c r="H459">
        <v>152.58000000000001</v>
      </c>
      <c r="K459" t="s">
        <v>3501</v>
      </c>
      <c r="P459" t="s">
        <v>58</v>
      </c>
      <c r="R459">
        <v>42522</v>
      </c>
    </row>
    <row r="460" spans="1:18">
      <c r="A460" t="s">
        <v>3135</v>
      </c>
      <c r="B460">
        <v>136916</v>
      </c>
      <c r="C460" t="s">
        <v>4041</v>
      </c>
      <c r="D460" t="s">
        <v>110</v>
      </c>
      <c r="E460" t="s">
        <v>4042</v>
      </c>
      <c r="F460">
        <v>41.33</v>
      </c>
      <c r="H460">
        <v>35.94</v>
      </c>
      <c r="K460" t="s">
        <v>3501</v>
      </c>
      <c r="P460" t="s">
        <v>58</v>
      </c>
      <c r="R460">
        <v>42522</v>
      </c>
    </row>
    <row r="461" spans="1:18">
      <c r="A461" t="s">
        <v>3135</v>
      </c>
      <c r="B461">
        <v>130940</v>
      </c>
      <c r="C461" t="s">
        <v>4043</v>
      </c>
      <c r="D461" t="s">
        <v>391</v>
      </c>
      <c r="E461" t="s">
        <v>4044</v>
      </c>
      <c r="F461">
        <v>50.45</v>
      </c>
      <c r="H461">
        <v>43.87</v>
      </c>
      <c r="K461" t="s">
        <v>3501</v>
      </c>
      <c r="P461" t="s">
        <v>58</v>
      </c>
      <c r="R461">
        <v>42522</v>
      </c>
    </row>
    <row r="462" spans="1:18">
      <c r="A462" t="s">
        <v>3135</v>
      </c>
      <c r="B462">
        <v>138433</v>
      </c>
      <c r="C462" t="s">
        <v>4043</v>
      </c>
      <c r="D462" t="s">
        <v>391</v>
      </c>
      <c r="E462" t="s">
        <v>4044</v>
      </c>
      <c r="F462">
        <v>183.8</v>
      </c>
      <c r="H462">
        <v>159.83000000000001</v>
      </c>
      <c r="K462" t="s">
        <v>4045</v>
      </c>
      <c r="P462" t="s">
        <v>58</v>
      </c>
      <c r="R462">
        <v>42522</v>
      </c>
    </row>
    <row r="463" spans="1:18">
      <c r="A463" t="s">
        <v>3135</v>
      </c>
      <c r="B463">
        <v>140700</v>
      </c>
      <c r="C463" t="s">
        <v>4046</v>
      </c>
      <c r="D463" t="s">
        <v>67</v>
      </c>
      <c r="E463" t="s">
        <v>4047</v>
      </c>
      <c r="F463">
        <v>39.299999999999997</v>
      </c>
      <c r="H463">
        <v>34.17</v>
      </c>
      <c r="K463" t="s">
        <v>4020</v>
      </c>
      <c r="P463" t="s">
        <v>58</v>
      </c>
      <c r="R463">
        <v>42522</v>
      </c>
    </row>
    <row r="464" spans="1:18">
      <c r="A464" t="s">
        <v>3135</v>
      </c>
      <c r="B464">
        <v>138430</v>
      </c>
      <c r="C464" t="s">
        <v>4037</v>
      </c>
      <c r="D464" t="s">
        <v>349</v>
      </c>
      <c r="E464" t="s">
        <v>4038</v>
      </c>
      <c r="F464">
        <v>175.51</v>
      </c>
      <c r="H464">
        <v>152.62</v>
      </c>
      <c r="K464" t="s">
        <v>4045</v>
      </c>
      <c r="P464" t="s">
        <v>58</v>
      </c>
      <c r="R464">
        <v>42522</v>
      </c>
    </row>
    <row r="465" spans="1:18">
      <c r="A465" t="s">
        <v>3135</v>
      </c>
      <c r="B465">
        <v>121079</v>
      </c>
      <c r="C465" t="s">
        <v>4048</v>
      </c>
      <c r="D465" t="s">
        <v>1147</v>
      </c>
      <c r="E465" t="s">
        <v>4049</v>
      </c>
      <c r="F465">
        <v>226.32</v>
      </c>
      <c r="H465">
        <v>196.8</v>
      </c>
      <c r="K465" t="s">
        <v>3501</v>
      </c>
      <c r="P465" t="s">
        <v>58</v>
      </c>
      <c r="R465">
        <v>42522</v>
      </c>
    </row>
    <row r="466" spans="1:18">
      <c r="A466" t="s">
        <v>3135</v>
      </c>
      <c r="B466">
        <v>948133</v>
      </c>
      <c r="C466" t="s">
        <v>4050</v>
      </c>
      <c r="D466" t="s">
        <v>116</v>
      </c>
      <c r="E466" t="s">
        <v>4051</v>
      </c>
      <c r="F466">
        <v>83.63</v>
      </c>
      <c r="H466">
        <v>72.72</v>
      </c>
      <c r="K466" t="s">
        <v>3501</v>
      </c>
      <c r="P466" t="s">
        <v>58</v>
      </c>
      <c r="R466">
        <v>42545</v>
      </c>
    </row>
    <row r="467" spans="1:18">
      <c r="A467" t="s">
        <v>3135</v>
      </c>
      <c r="B467">
        <v>172012</v>
      </c>
      <c r="C467" t="s">
        <v>4052</v>
      </c>
      <c r="D467" t="s">
        <v>64</v>
      </c>
      <c r="E467" t="s">
        <v>4053</v>
      </c>
      <c r="F467">
        <v>20.02</v>
      </c>
      <c r="H467">
        <v>17.41</v>
      </c>
      <c r="K467" t="s">
        <v>3501</v>
      </c>
      <c r="P467" t="s">
        <v>58</v>
      </c>
      <c r="R467">
        <v>42522</v>
      </c>
    </row>
    <row r="468" spans="1:18">
      <c r="A468" t="s">
        <v>3135</v>
      </c>
      <c r="B468">
        <v>153196</v>
      </c>
      <c r="C468" t="s">
        <v>4054</v>
      </c>
      <c r="D468" t="s">
        <v>96</v>
      </c>
      <c r="E468" t="s">
        <v>4055</v>
      </c>
      <c r="F468">
        <v>226.32</v>
      </c>
      <c r="H468">
        <v>196.8</v>
      </c>
      <c r="K468" t="s">
        <v>3501</v>
      </c>
      <c r="P468" t="s">
        <v>58</v>
      </c>
      <c r="R468">
        <v>42522</v>
      </c>
    </row>
    <row r="469" spans="1:18">
      <c r="A469" t="s">
        <v>3135</v>
      </c>
      <c r="B469">
        <v>130856</v>
      </c>
      <c r="C469" t="s">
        <v>4056</v>
      </c>
      <c r="D469" t="s">
        <v>1132</v>
      </c>
      <c r="E469" t="s">
        <v>4057</v>
      </c>
      <c r="F469">
        <v>64.98</v>
      </c>
      <c r="H469">
        <v>56.5</v>
      </c>
      <c r="K469" t="s">
        <v>3501</v>
      </c>
      <c r="P469" t="s">
        <v>58</v>
      </c>
      <c r="R469">
        <v>42522</v>
      </c>
    </row>
    <row r="470" spans="1:18">
      <c r="A470" t="s">
        <v>3135</v>
      </c>
      <c r="B470">
        <v>934281</v>
      </c>
      <c r="C470" t="s">
        <v>4058</v>
      </c>
      <c r="D470" t="s">
        <v>862</v>
      </c>
      <c r="E470" t="s">
        <v>4059</v>
      </c>
      <c r="F470">
        <v>60.95</v>
      </c>
      <c r="H470">
        <v>53</v>
      </c>
      <c r="P470" t="s">
        <v>58</v>
      </c>
      <c r="R470">
        <v>42522</v>
      </c>
    </row>
    <row r="471" spans="1:18">
      <c r="A471" t="s">
        <v>3135</v>
      </c>
      <c r="B471">
        <v>160482</v>
      </c>
      <c r="C471" t="s">
        <v>4060</v>
      </c>
      <c r="D471" t="s">
        <v>55</v>
      </c>
      <c r="E471" t="s">
        <v>4061</v>
      </c>
      <c r="F471">
        <v>31.65</v>
      </c>
      <c r="H471">
        <v>27.52</v>
      </c>
      <c r="K471" t="s">
        <v>3501</v>
      </c>
      <c r="P471" t="s">
        <v>58</v>
      </c>
      <c r="R471">
        <v>42522</v>
      </c>
    </row>
    <row r="472" spans="1:18">
      <c r="A472" t="s">
        <v>3135</v>
      </c>
      <c r="B472">
        <v>140034</v>
      </c>
      <c r="C472" t="s">
        <v>4041</v>
      </c>
      <c r="D472" t="s">
        <v>110</v>
      </c>
      <c r="E472" t="s">
        <v>4042</v>
      </c>
      <c r="F472">
        <v>68.14</v>
      </c>
      <c r="H472">
        <v>59.25</v>
      </c>
      <c r="K472" t="s">
        <v>3501</v>
      </c>
      <c r="P472" t="s">
        <v>58</v>
      </c>
      <c r="R472">
        <v>42522</v>
      </c>
    </row>
    <row r="473" spans="1:18">
      <c r="A473" t="s">
        <v>3135</v>
      </c>
      <c r="B473">
        <v>123644</v>
      </c>
      <c r="C473" t="s">
        <v>4062</v>
      </c>
      <c r="D473" t="s">
        <v>75</v>
      </c>
      <c r="E473" t="s">
        <v>4063</v>
      </c>
      <c r="F473">
        <v>95.84</v>
      </c>
      <c r="H473">
        <v>83.34</v>
      </c>
      <c r="K473" t="s">
        <v>3501</v>
      </c>
      <c r="P473" t="s">
        <v>58</v>
      </c>
      <c r="R473">
        <v>42522</v>
      </c>
    </row>
    <row r="474" spans="1:18">
      <c r="A474" t="s">
        <v>3135</v>
      </c>
      <c r="B474">
        <v>132161</v>
      </c>
      <c r="C474" t="s">
        <v>4010</v>
      </c>
      <c r="D474" t="s">
        <v>67</v>
      </c>
      <c r="E474" t="s">
        <v>4064</v>
      </c>
      <c r="F474">
        <v>163.88</v>
      </c>
      <c r="H474">
        <v>142.5</v>
      </c>
      <c r="K474" t="s">
        <v>4045</v>
      </c>
      <c r="P474" t="s">
        <v>58</v>
      </c>
      <c r="R474">
        <v>42522</v>
      </c>
    </row>
    <row r="475" spans="1:18">
      <c r="A475" t="s">
        <v>3135</v>
      </c>
      <c r="B475">
        <v>111212002</v>
      </c>
      <c r="C475" t="s">
        <v>4065</v>
      </c>
      <c r="D475" t="s">
        <v>428</v>
      </c>
      <c r="E475" t="s">
        <v>4066</v>
      </c>
      <c r="F475">
        <v>69.41</v>
      </c>
      <c r="H475">
        <v>60.36</v>
      </c>
      <c r="K475" t="s">
        <v>3501</v>
      </c>
      <c r="P475" t="s">
        <v>58</v>
      </c>
      <c r="R475">
        <v>42522</v>
      </c>
    </row>
    <row r="476" spans="1:18">
      <c r="A476" t="s">
        <v>3135</v>
      </c>
      <c r="B476">
        <v>153174</v>
      </c>
      <c r="C476" t="s">
        <v>4067</v>
      </c>
      <c r="D476" t="s">
        <v>121</v>
      </c>
      <c r="E476" t="s">
        <v>4068</v>
      </c>
      <c r="F476">
        <v>78.84</v>
      </c>
      <c r="H476">
        <v>68.56</v>
      </c>
      <c r="K476" t="s">
        <v>3501</v>
      </c>
      <c r="P476" t="s">
        <v>58</v>
      </c>
      <c r="R476">
        <v>42522</v>
      </c>
    </row>
    <row r="477" spans="1:18">
      <c r="A477" t="s">
        <v>3135</v>
      </c>
      <c r="B477">
        <v>120668</v>
      </c>
      <c r="C477" t="s">
        <v>4069</v>
      </c>
      <c r="D477" t="s">
        <v>110</v>
      </c>
      <c r="E477" t="s">
        <v>4070</v>
      </c>
      <c r="F477">
        <v>37.770000000000003</v>
      </c>
      <c r="H477">
        <v>32.840000000000003</v>
      </c>
      <c r="K477" t="s">
        <v>4045</v>
      </c>
      <c r="P477" t="s">
        <v>58</v>
      </c>
      <c r="R477">
        <v>42522</v>
      </c>
    </row>
    <row r="478" spans="1:18">
      <c r="A478" t="s">
        <v>3135</v>
      </c>
      <c r="B478">
        <v>150088</v>
      </c>
      <c r="C478" t="s">
        <v>4071</v>
      </c>
      <c r="D478" t="s">
        <v>121</v>
      </c>
      <c r="E478" t="s">
        <v>4072</v>
      </c>
      <c r="F478">
        <v>78.84</v>
      </c>
      <c r="H478">
        <v>68.56</v>
      </c>
      <c r="K478" t="s">
        <v>3501</v>
      </c>
      <c r="P478" t="s">
        <v>58</v>
      </c>
      <c r="R478">
        <v>42522</v>
      </c>
    </row>
    <row r="479" spans="1:18">
      <c r="A479" t="s">
        <v>3135</v>
      </c>
      <c r="B479">
        <v>940940</v>
      </c>
      <c r="C479" t="s">
        <v>4073</v>
      </c>
      <c r="D479" t="s">
        <v>1722</v>
      </c>
      <c r="E479" t="s">
        <v>4074</v>
      </c>
      <c r="F479">
        <v>113.62</v>
      </c>
      <c r="H479">
        <v>98.8</v>
      </c>
      <c r="K479" t="s">
        <v>3501</v>
      </c>
      <c r="P479" t="s">
        <v>58</v>
      </c>
      <c r="R479">
        <v>42522</v>
      </c>
    </row>
    <row r="480" spans="1:18">
      <c r="A480" t="s">
        <v>3135</v>
      </c>
      <c r="B480">
        <v>105118</v>
      </c>
      <c r="C480" t="s">
        <v>4075</v>
      </c>
      <c r="D480" t="s">
        <v>3351</v>
      </c>
      <c r="E480" t="s">
        <v>4076</v>
      </c>
      <c r="F480">
        <v>41.07</v>
      </c>
      <c r="H480">
        <v>35.71</v>
      </c>
      <c r="K480" t="s">
        <v>3501</v>
      </c>
      <c r="P480" t="s">
        <v>58</v>
      </c>
      <c r="R480">
        <v>42522</v>
      </c>
    </row>
    <row r="481" spans="1:18">
      <c r="A481" t="s">
        <v>3135</v>
      </c>
      <c r="B481">
        <v>1017870</v>
      </c>
      <c r="C481" t="s">
        <v>4077</v>
      </c>
      <c r="D481" t="s">
        <v>70</v>
      </c>
      <c r="E481" t="s">
        <v>4078</v>
      </c>
      <c r="F481">
        <v>80.14</v>
      </c>
      <c r="H481">
        <v>69.69</v>
      </c>
      <c r="K481" t="s">
        <v>3501</v>
      </c>
      <c r="P481" t="s">
        <v>58</v>
      </c>
      <c r="R481">
        <v>42522</v>
      </c>
    </row>
    <row r="482" spans="1:18">
      <c r="A482" t="s">
        <v>3135</v>
      </c>
      <c r="B482">
        <v>140697</v>
      </c>
      <c r="C482" t="s">
        <v>4079</v>
      </c>
      <c r="D482" t="s">
        <v>151</v>
      </c>
      <c r="E482" t="s">
        <v>4080</v>
      </c>
      <c r="F482">
        <v>260.70999999999998</v>
      </c>
      <c r="H482">
        <v>226.7</v>
      </c>
      <c r="K482" t="s">
        <v>4081</v>
      </c>
      <c r="P482" t="s">
        <v>58</v>
      </c>
      <c r="R482">
        <v>42522</v>
      </c>
    </row>
    <row r="483" spans="1:18">
      <c r="A483" t="s">
        <v>3135</v>
      </c>
      <c r="B483">
        <v>548425</v>
      </c>
      <c r="C483" t="s">
        <v>4082</v>
      </c>
      <c r="D483" t="s">
        <v>121</v>
      </c>
      <c r="E483" t="s">
        <v>4083</v>
      </c>
      <c r="F483">
        <v>199.42</v>
      </c>
      <c r="H483">
        <v>173.41</v>
      </c>
      <c r="K483" t="s">
        <v>4084</v>
      </c>
      <c r="P483" t="s">
        <v>58</v>
      </c>
      <c r="R483">
        <v>42522</v>
      </c>
    </row>
    <row r="484" spans="1:18">
      <c r="A484" t="s">
        <v>3135</v>
      </c>
      <c r="B484">
        <v>931162</v>
      </c>
      <c r="C484" t="s">
        <v>4085</v>
      </c>
      <c r="D484" t="s">
        <v>116</v>
      </c>
      <c r="E484" t="s">
        <v>4086</v>
      </c>
      <c r="F484">
        <v>142.05000000000001</v>
      </c>
      <c r="H484">
        <v>123.52</v>
      </c>
      <c r="K484" t="s">
        <v>3501</v>
      </c>
      <c r="P484" t="s">
        <v>58</v>
      </c>
      <c r="R484">
        <v>42522</v>
      </c>
    </row>
    <row r="485" spans="1:18">
      <c r="A485" t="s">
        <v>3135</v>
      </c>
      <c r="B485">
        <v>172000</v>
      </c>
      <c r="C485" t="s">
        <v>4087</v>
      </c>
      <c r="D485" t="s">
        <v>110</v>
      </c>
      <c r="E485" t="s">
        <v>4088</v>
      </c>
      <c r="F485">
        <v>99.71</v>
      </c>
      <c r="H485">
        <v>86.7</v>
      </c>
      <c r="K485" t="s">
        <v>3501</v>
      </c>
      <c r="P485" t="s">
        <v>58</v>
      </c>
      <c r="R485">
        <v>42522</v>
      </c>
    </row>
    <row r="486" spans="1:18">
      <c r="A486" t="s">
        <v>3135</v>
      </c>
      <c r="B486">
        <v>157852</v>
      </c>
      <c r="C486" t="s">
        <v>4089</v>
      </c>
      <c r="D486" t="s">
        <v>4090</v>
      </c>
      <c r="E486" t="s">
        <v>4091</v>
      </c>
      <c r="F486">
        <v>29.01</v>
      </c>
      <c r="H486">
        <v>25.23</v>
      </c>
      <c r="K486" t="s">
        <v>4092</v>
      </c>
      <c r="P486" t="s">
        <v>58</v>
      </c>
      <c r="R486">
        <v>42522</v>
      </c>
    </row>
    <row r="487" spans="1:18">
      <c r="A487" t="s">
        <v>3135</v>
      </c>
      <c r="B487">
        <v>912022</v>
      </c>
      <c r="C487" t="s">
        <v>4093</v>
      </c>
      <c r="D487" t="s">
        <v>151</v>
      </c>
      <c r="E487" t="s">
        <v>4094</v>
      </c>
      <c r="F487">
        <v>63.25</v>
      </c>
      <c r="H487">
        <v>55</v>
      </c>
      <c r="P487" t="s">
        <v>58</v>
      </c>
      <c r="R487">
        <v>42522</v>
      </c>
    </row>
    <row r="488" spans="1:18">
      <c r="A488" t="s">
        <v>3135</v>
      </c>
      <c r="B488">
        <v>110712</v>
      </c>
      <c r="C488" t="s">
        <v>4095</v>
      </c>
      <c r="D488" t="s">
        <v>1126</v>
      </c>
      <c r="E488" t="s">
        <v>4096</v>
      </c>
      <c r="F488">
        <v>65.14</v>
      </c>
      <c r="H488">
        <v>56.64</v>
      </c>
      <c r="K488" t="s">
        <v>3501</v>
      </c>
      <c r="P488" t="s">
        <v>58</v>
      </c>
      <c r="R488">
        <v>42522</v>
      </c>
    </row>
    <row r="489" spans="1:18">
      <c r="A489" t="s">
        <v>3135</v>
      </c>
      <c r="B489">
        <v>139211</v>
      </c>
      <c r="C489" t="s">
        <v>4097</v>
      </c>
      <c r="D489" t="s">
        <v>96</v>
      </c>
      <c r="E489" t="s">
        <v>4098</v>
      </c>
      <c r="F489">
        <v>2978.81</v>
      </c>
      <c r="H489">
        <v>2590.27</v>
      </c>
      <c r="K489" t="s">
        <v>4099</v>
      </c>
      <c r="P489" t="s">
        <v>58</v>
      </c>
      <c r="R489">
        <v>42522</v>
      </c>
    </row>
    <row r="490" spans="1:18">
      <c r="A490" t="s">
        <v>3135</v>
      </c>
      <c r="B490">
        <v>105041</v>
      </c>
      <c r="C490" t="s">
        <v>4100</v>
      </c>
      <c r="D490" t="s">
        <v>55</v>
      </c>
      <c r="E490" t="s">
        <v>4101</v>
      </c>
      <c r="F490">
        <v>214.59</v>
      </c>
      <c r="H490">
        <v>186.6</v>
      </c>
      <c r="K490" t="s">
        <v>4102</v>
      </c>
      <c r="P490" t="s">
        <v>58</v>
      </c>
      <c r="R490">
        <v>42522</v>
      </c>
    </row>
    <row r="491" spans="1:18">
      <c r="A491" t="s">
        <v>3135</v>
      </c>
      <c r="B491">
        <v>548549</v>
      </c>
      <c r="C491" t="s">
        <v>4103</v>
      </c>
      <c r="D491" t="s">
        <v>64</v>
      </c>
      <c r="E491" t="s">
        <v>4104</v>
      </c>
      <c r="F491">
        <v>622.69000000000005</v>
      </c>
      <c r="H491">
        <v>541.47</v>
      </c>
      <c r="K491" t="s">
        <v>3221</v>
      </c>
      <c r="P491" t="s">
        <v>58</v>
      </c>
      <c r="R491">
        <v>42522</v>
      </c>
    </row>
    <row r="492" spans="1:18">
      <c r="A492" t="s">
        <v>3135</v>
      </c>
      <c r="B492">
        <v>190232</v>
      </c>
      <c r="C492" t="s">
        <v>4105</v>
      </c>
      <c r="D492" t="s">
        <v>69</v>
      </c>
      <c r="E492" t="s">
        <v>4106</v>
      </c>
      <c r="F492">
        <v>266.67</v>
      </c>
      <c r="H492">
        <v>231.89</v>
      </c>
      <c r="K492" t="s">
        <v>4107</v>
      </c>
      <c r="P492" t="s">
        <v>58</v>
      </c>
      <c r="R492">
        <v>42522</v>
      </c>
    </row>
    <row r="493" spans="1:18">
      <c r="A493" t="s">
        <v>3135</v>
      </c>
      <c r="B493">
        <v>632076</v>
      </c>
      <c r="C493" t="s">
        <v>4108</v>
      </c>
      <c r="D493" t="s">
        <v>55</v>
      </c>
      <c r="E493" t="s">
        <v>4109</v>
      </c>
      <c r="F493">
        <v>443.75</v>
      </c>
      <c r="H493">
        <v>385.87</v>
      </c>
      <c r="K493" t="s">
        <v>4099</v>
      </c>
      <c r="P493" t="s">
        <v>58</v>
      </c>
      <c r="R493">
        <v>42522</v>
      </c>
    </row>
    <row r="494" spans="1:18">
      <c r="A494" t="s">
        <v>3135</v>
      </c>
      <c r="B494">
        <v>159176</v>
      </c>
      <c r="C494" t="s">
        <v>4110</v>
      </c>
      <c r="D494" t="s">
        <v>151</v>
      </c>
      <c r="E494" t="s">
        <v>4111</v>
      </c>
      <c r="F494">
        <v>51.75</v>
      </c>
      <c r="H494">
        <v>45</v>
      </c>
      <c r="P494" t="s">
        <v>58</v>
      </c>
      <c r="R494">
        <v>42522</v>
      </c>
    </row>
    <row r="495" spans="1:18">
      <c r="A495" t="s">
        <v>3135</v>
      </c>
      <c r="B495">
        <v>191023</v>
      </c>
      <c r="C495" t="s">
        <v>4112</v>
      </c>
      <c r="D495" t="s">
        <v>121</v>
      </c>
      <c r="E495" t="s">
        <v>4113</v>
      </c>
      <c r="F495">
        <v>187.76</v>
      </c>
      <c r="H495">
        <v>163.27000000000001</v>
      </c>
      <c r="K495" t="s">
        <v>4081</v>
      </c>
      <c r="P495" t="s">
        <v>58</v>
      </c>
      <c r="R495">
        <v>42522</v>
      </c>
    </row>
    <row r="496" spans="1:18">
      <c r="A496" t="s">
        <v>3135</v>
      </c>
      <c r="B496">
        <v>632074</v>
      </c>
      <c r="C496" t="s">
        <v>4114</v>
      </c>
      <c r="D496" t="s">
        <v>80</v>
      </c>
      <c r="E496" t="s">
        <v>4115</v>
      </c>
      <c r="F496">
        <v>411.91</v>
      </c>
      <c r="H496">
        <v>358.18</v>
      </c>
      <c r="K496" t="s">
        <v>4099</v>
      </c>
      <c r="P496" t="s">
        <v>58</v>
      </c>
      <c r="R496">
        <v>42522</v>
      </c>
    </row>
    <row r="497" spans="1:18">
      <c r="A497" t="s">
        <v>3135</v>
      </c>
      <c r="B497">
        <v>159721</v>
      </c>
      <c r="C497" t="s">
        <v>4116</v>
      </c>
      <c r="D497" t="s">
        <v>55</v>
      </c>
      <c r="E497" t="s">
        <v>4117</v>
      </c>
      <c r="F497">
        <v>1018.3</v>
      </c>
      <c r="H497">
        <v>885.48</v>
      </c>
      <c r="K497" t="s">
        <v>4099</v>
      </c>
      <c r="P497" t="s">
        <v>58</v>
      </c>
      <c r="R497">
        <v>42522</v>
      </c>
    </row>
    <row r="498" spans="1:18">
      <c r="A498" t="s">
        <v>3135</v>
      </c>
      <c r="B498">
        <v>172144</v>
      </c>
      <c r="C498" t="s">
        <v>4118</v>
      </c>
      <c r="D498" t="s">
        <v>55</v>
      </c>
      <c r="E498" t="s">
        <v>4119</v>
      </c>
      <c r="F498">
        <v>263.45</v>
      </c>
      <c r="H498">
        <v>229.09</v>
      </c>
      <c r="K498" t="s">
        <v>4120</v>
      </c>
      <c r="P498" t="s">
        <v>58</v>
      </c>
      <c r="R498">
        <v>42522</v>
      </c>
    </row>
    <row r="499" spans="1:18">
      <c r="A499" t="s">
        <v>3135</v>
      </c>
      <c r="B499">
        <v>128434</v>
      </c>
      <c r="C499" t="s">
        <v>4121</v>
      </c>
      <c r="D499" t="s">
        <v>55</v>
      </c>
      <c r="E499" t="s">
        <v>4122</v>
      </c>
      <c r="F499">
        <v>822.88</v>
      </c>
      <c r="H499">
        <v>715.55</v>
      </c>
      <c r="K499" t="s">
        <v>4099</v>
      </c>
      <c r="P499" t="s">
        <v>58</v>
      </c>
      <c r="R499">
        <v>42522</v>
      </c>
    </row>
    <row r="500" spans="1:18">
      <c r="A500" t="s">
        <v>3135</v>
      </c>
      <c r="B500">
        <v>159394</v>
      </c>
      <c r="C500" t="s">
        <v>4123</v>
      </c>
      <c r="D500" t="s">
        <v>69</v>
      </c>
      <c r="E500" t="s">
        <v>4124</v>
      </c>
      <c r="F500">
        <v>37.380000000000003</v>
      </c>
      <c r="H500">
        <v>32.5</v>
      </c>
      <c r="K500" t="s">
        <v>4125</v>
      </c>
      <c r="P500" t="s">
        <v>58</v>
      </c>
      <c r="R500">
        <v>42522</v>
      </c>
    </row>
    <row r="501" spans="1:18">
      <c r="A501" t="s">
        <v>3135</v>
      </c>
      <c r="B501">
        <v>159608</v>
      </c>
      <c r="C501" t="s">
        <v>4126</v>
      </c>
      <c r="D501" t="s">
        <v>55</v>
      </c>
      <c r="E501" t="s">
        <v>4127</v>
      </c>
      <c r="F501">
        <v>1571.49</v>
      </c>
      <c r="H501">
        <v>1366.51</v>
      </c>
      <c r="K501" t="s">
        <v>4099</v>
      </c>
      <c r="P501" t="s">
        <v>58</v>
      </c>
      <c r="R501">
        <v>42522</v>
      </c>
    </row>
    <row r="502" spans="1:18">
      <c r="A502" t="s">
        <v>3135</v>
      </c>
      <c r="B502">
        <v>116792</v>
      </c>
      <c r="C502" t="s">
        <v>4128</v>
      </c>
      <c r="D502" t="s">
        <v>349</v>
      </c>
      <c r="E502" t="s">
        <v>4129</v>
      </c>
      <c r="F502">
        <v>327.12</v>
      </c>
      <c r="H502">
        <v>284.45</v>
      </c>
      <c r="K502" t="s">
        <v>3221</v>
      </c>
      <c r="P502" t="s">
        <v>58</v>
      </c>
      <c r="R502">
        <v>42522</v>
      </c>
    </row>
    <row r="503" spans="1:18">
      <c r="A503" t="s">
        <v>3135</v>
      </c>
      <c r="B503">
        <v>637027</v>
      </c>
      <c r="C503" t="s">
        <v>4130</v>
      </c>
      <c r="D503" t="s">
        <v>69</v>
      </c>
      <c r="E503" t="s">
        <v>4131</v>
      </c>
      <c r="F503">
        <v>2429.0100000000002</v>
      </c>
      <c r="H503">
        <v>2112.1799999999998</v>
      </c>
      <c r="K503" t="s">
        <v>4099</v>
      </c>
      <c r="P503" t="s">
        <v>58</v>
      </c>
      <c r="R503">
        <v>42522</v>
      </c>
    </row>
    <row r="504" spans="1:18">
      <c r="A504" t="s">
        <v>3135</v>
      </c>
      <c r="B504">
        <v>131077</v>
      </c>
      <c r="C504" t="s">
        <v>4132</v>
      </c>
      <c r="D504" t="s">
        <v>67</v>
      </c>
      <c r="E504" t="s">
        <v>4133</v>
      </c>
      <c r="F504">
        <v>212.15</v>
      </c>
      <c r="H504">
        <v>184.48</v>
      </c>
      <c r="K504" t="s">
        <v>4102</v>
      </c>
      <c r="P504" t="s">
        <v>58</v>
      </c>
      <c r="R504">
        <v>42522</v>
      </c>
    </row>
    <row r="505" spans="1:18">
      <c r="A505" t="s">
        <v>3135</v>
      </c>
      <c r="B505">
        <v>191111</v>
      </c>
      <c r="C505" t="s">
        <v>4134</v>
      </c>
      <c r="D505" t="s">
        <v>121</v>
      </c>
      <c r="E505" t="s">
        <v>4135</v>
      </c>
      <c r="F505">
        <v>104.54</v>
      </c>
      <c r="H505">
        <v>90.9</v>
      </c>
      <c r="K505" t="s">
        <v>3501</v>
      </c>
      <c r="P505" t="s">
        <v>58</v>
      </c>
      <c r="R505">
        <v>42522</v>
      </c>
    </row>
    <row r="506" spans="1:18">
      <c r="A506" t="s">
        <v>3135</v>
      </c>
      <c r="B506">
        <v>153622</v>
      </c>
      <c r="C506" t="s">
        <v>4136</v>
      </c>
      <c r="D506" t="s">
        <v>67</v>
      </c>
      <c r="E506" t="s">
        <v>4137</v>
      </c>
      <c r="F506">
        <v>238.38</v>
      </c>
      <c r="H506">
        <v>207.29</v>
      </c>
      <c r="K506" t="s">
        <v>4102</v>
      </c>
      <c r="P506" t="s">
        <v>58</v>
      </c>
      <c r="R506">
        <v>42522</v>
      </c>
    </row>
    <row r="507" spans="1:18">
      <c r="A507" t="s">
        <v>3135</v>
      </c>
      <c r="B507">
        <v>215064</v>
      </c>
      <c r="C507" t="s">
        <v>4138</v>
      </c>
      <c r="D507" t="s">
        <v>55</v>
      </c>
      <c r="E507" t="s">
        <v>4139</v>
      </c>
      <c r="F507">
        <v>830.48</v>
      </c>
      <c r="H507">
        <v>722.16</v>
      </c>
      <c r="K507" t="s">
        <v>4099</v>
      </c>
      <c r="P507" t="s">
        <v>58</v>
      </c>
      <c r="R507">
        <v>42522</v>
      </c>
    </row>
    <row r="508" spans="1:18">
      <c r="A508" t="s">
        <v>3135</v>
      </c>
      <c r="B508">
        <v>147997</v>
      </c>
      <c r="C508" t="s">
        <v>4140</v>
      </c>
      <c r="D508" t="s">
        <v>1132</v>
      </c>
      <c r="E508" t="s">
        <v>4141</v>
      </c>
      <c r="F508">
        <v>104.87</v>
      </c>
      <c r="H508">
        <v>91.19</v>
      </c>
      <c r="K508" t="s">
        <v>4099</v>
      </c>
      <c r="P508" t="s">
        <v>58</v>
      </c>
      <c r="R508">
        <v>42522</v>
      </c>
    </row>
    <row r="509" spans="1:18">
      <c r="A509" t="s">
        <v>3135</v>
      </c>
      <c r="B509">
        <v>637148</v>
      </c>
      <c r="C509" t="s">
        <v>4142</v>
      </c>
      <c r="D509" t="s">
        <v>69</v>
      </c>
      <c r="E509" t="s">
        <v>4143</v>
      </c>
      <c r="F509">
        <v>586.05999999999995</v>
      </c>
      <c r="H509">
        <v>509.62</v>
      </c>
      <c r="K509" t="s">
        <v>4099</v>
      </c>
      <c r="P509" t="s">
        <v>58</v>
      </c>
      <c r="R509">
        <v>42522</v>
      </c>
    </row>
    <row r="510" spans="1:18">
      <c r="A510" t="s">
        <v>3135</v>
      </c>
      <c r="B510">
        <v>128859</v>
      </c>
      <c r="C510" t="s">
        <v>4144</v>
      </c>
      <c r="D510" t="s">
        <v>428</v>
      </c>
      <c r="E510" t="s">
        <v>4145</v>
      </c>
      <c r="F510">
        <v>2407.5100000000002</v>
      </c>
      <c r="H510">
        <v>2093.4899999999998</v>
      </c>
      <c r="K510" t="s">
        <v>4099</v>
      </c>
      <c r="P510" t="s">
        <v>58</v>
      </c>
      <c r="R510">
        <v>42522</v>
      </c>
    </row>
    <row r="511" spans="1:18">
      <c r="A511" t="s">
        <v>3135</v>
      </c>
      <c r="B511">
        <v>139723</v>
      </c>
      <c r="C511" t="s">
        <v>4146</v>
      </c>
      <c r="D511" t="s">
        <v>75</v>
      </c>
      <c r="E511" t="s">
        <v>4147</v>
      </c>
      <c r="F511">
        <v>2869.28</v>
      </c>
      <c r="H511">
        <v>2495.0300000000002</v>
      </c>
      <c r="K511" t="s">
        <v>4099</v>
      </c>
      <c r="P511" t="s">
        <v>58</v>
      </c>
      <c r="R511">
        <v>42522</v>
      </c>
    </row>
    <row r="512" spans="1:18">
      <c r="A512" t="s">
        <v>3135</v>
      </c>
      <c r="B512">
        <v>179785</v>
      </c>
      <c r="C512" t="s">
        <v>4148</v>
      </c>
      <c r="D512" t="s">
        <v>64</v>
      </c>
      <c r="E512" t="s">
        <v>4149</v>
      </c>
      <c r="F512">
        <v>3119.43</v>
      </c>
      <c r="H512">
        <v>2712.55</v>
      </c>
      <c r="K512" t="s">
        <v>4099</v>
      </c>
      <c r="P512" t="s">
        <v>58</v>
      </c>
      <c r="R512">
        <v>42522</v>
      </c>
    </row>
    <row r="513" spans="1:18">
      <c r="A513" t="s">
        <v>3135</v>
      </c>
      <c r="B513">
        <v>159872</v>
      </c>
      <c r="C513" t="s">
        <v>4150</v>
      </c>
      <c r="D513" t="s">
        <v>55</v>
      </c>
      <c r="E513" t="s">
        <v>4151</v>
      </c>
      <c r="F513">
        <v>2253.4499999999998</v>
      </c>
      <c r="H513">
        <v>1959.52</v>
      </c>
      <c r="K513" t="s">
        <v>4099</v>
      </c>
      <c r="P513" t="s">
        <v>58</v>
      </c>
      <c r="R513">
        <v>42522</v>
      </c>
    </row>
    <row r="514" spans="1:18">
      <c r="A514" t="s">
        <v>3135</v>
      </c>
      <c r="B514">
        <v>169333</v>
      </c>
      <c r="C514" t="s">
        <v>4152</v>
      </c>
      <c r="D514" t="s">
        <v>64</v>
      </c>
      <c r="E514" t="s">
        <v>4153</v>
      </c>
      <c r="F514">
        <v>4248.7</v>
      </c>
      <c r="H514">
        <v>3694.52</v>
      </c>
      <c r="K514" t="s">
        <v>4099</v>
      </c>
      <c r="P514" t="s">
        <v>58</v>
      </c>
      <c r="R514">
        <v>42522</v>
      </c>
    </row>
    <row r="515" spans="1:18">
      <c r="A515" t="s">
        <v>3135</v>
      </c>
      <c r="B515">
        <v>189036</v>
      </c>
      <c r="C515" t="s">
        <v>4154</v>
      </c>
      <c r="D515" t="s">
        <v>64</v>
      </c>
      <c r="E515" t="s">
        <v>4155</v>
      </c>
      <c r="F515">
        <v>3106.36</v>
      </c>
      <c r="H515">
        <v>2701.18</v>
      </c>
      <c r="K515" t="s">
        <v>4099</v>
      </c>
      <c r="P515" t="s">
        <v>58</v>
      </c>
      <c r="R515">
        <v>42522</v>
      </c>
    </row>
    <row r="516" spans="1:18">
      <c r="A516" t="s">
        <v>3135</v>
      </c>
      <c r="B516">
        <v>179081</v>
      </c>
      <c r="C516" t="s">
        <v>4156</v>
      </c>
      <c r="D516" t="s">
        <v>121</v>
      </c>
      <c r="E516" t="s">
        <v>4157</v>
      </c>
      <c r="F516">
        <v>3374.86</v>
      </c>
      <c r="H516">
        <v>2934.66</v>
      </c>
      <c r="K516" t="s">
        <v>4099</v>
      </c>
      <c r="P516" t="s">
        <v>58</v>
      </c>
      <c r="R516">
        <v>42522</v>
      </c>
    </row>
    <row r="517" spans="1:18">
      <c r="A517" t="s">
        <v>3135</v>
      </c>
      <c r="B517">
        <v>179901</v>
      </c>
      <c r="C517" t="s">
        <v>4158</v>
      </c>
      <c r="D517" t="s">
        <v>3351</v>
      </c>
      <c r="E517" t="s">
        <v>4159</v>
      </c>
      <c r="F517">
        <v>936.47</v>
      </c>
      <c r="H517">
        <v>814.32</v>
      </c>
      <c r="K517" t="s">
        <v>4099</v>
      </c>
      <c r="P517" t="s">
        <v>58</v>
      </c>
      <c r="R517">
        <v>42522</v>
      </c>
    </row>
    <row r="518" spans="1:18">
      <c r="A518" t="s">
        <v>3135</v>
      </c>
      <c r="B518">
        <v>3006338</v>
      </c>
      <c r="C518" t="s">
        <v>4160</v>
      </c>
      <c r="D518" t="s">
        <v>64</v>
      </c>
      <c r="E518" t="s">
        <v>4161</v>
      </c>
      <c r="F518">
        <v>3706.76</v>
      </c>
      <c r="H518">
        <v>3223.27</v>
      </c>
      <c r="K518" t="s">
        <v>4099</v>
      </c>
      <c r="P518" t="s">
        <v>58</v>
      </c>
      <c r="R518">
        <v>42522</v>
      </c>
    </row>
    <row r="519" spans="1:18">
      <c r="A519" t="s">
        <v>3135</v>
      </c>
      <c r="B519">
        <v>205554</v>
      </c>
      <c r="C519" t="s">
        <v>4162</v>
      </c>
      <c r="D519" t="s">
        <v>69</v>
      </c>
      <c r="E519" t="s">
        <v>4163</v>
      </c>
      <c r="F519">
        <v>1105.1300000000001</v>
      </c>
      <c r="H519">
        <v>960.98</v>
      </c>
      <c r="K519" t="s">
        <v>4099</v>
      </c>
      <c r="P519" t="s">
        <v>58</v>
      </c>
      <c r="R519">
        <v>42522</v>
      </c>
    </row>
    <row r="520" spans="1:18">
      <c r="A520" t="s">
        <v>3135</v>
      </c>
      <c r="B520">
        <v>159321</v>
      </c>
      <c r="C520" t="s">
        <v>4164</v>
      </c>
      <c r="D520" t="s">
        <v>69</v>
      </c>
      <c r="E520" t="s">
        <v>4165</v>
      </c>
      <c r="F520">
        <v>3428.29</v>
      </c>
      <c r="H520">
        <v>2981.12</v>
      </c>
      <c r="K520" t="s">
        <v>4125</v>
      </c>
      <c r="P520" t="s">
        <v>58</v>
      </c>
      <c r="R520">
        <v>42522</v>
      </c>
    </row>
    <row r="521" spans="1:18">
      <c r="A521" t="s">
        <v>3135</v>
      </c>
      <c r="B521">
        <v>215014</v>
      </c>
      <c r="C521" t="s">
        <v>4166</v>
      </c>
      <c r="D521" t="s">
        <v>121</v>
      </c>
      <c r="E521" t="s">
        <v>4167</v>
      </c>
      <c r="F521">
        <v>3488.12</v>
      </c>
      <c r="H521">
        <v>3033.15</v>
      </c>
      <c r="K521" t="s">
        <v>4099</v>
      </c>
      <c r="P521" t="s">
        <v>58</v>
      </c>
      <c r="R521">
        <v>42522</v>
      </c>
    </row>
    <row r="522" spans="1:18">
      <c r="A522" t="s">
        <v>3135</v>
      </c>
      <c r="B522">
        <v>139259</v>
      </c>
      <c r="C522" t="s">
        <v>4168</v>
      </c>
      <c r="D522" t="s">
        <v>70</v>
      </c>
      <c r="E522" t="s">
        <v>4169</v>
      </c>
      <c r="F522">
        <v>163.94</v>
      </c>
      <c r="H522">
        <v>142.56</v>
      </c>
      <c r="K522" t="s">
        <v>4170</v>
      </c>
      <c r="P522" t="s">
        <v>58</v>
      </c>
      <c r="R522">
        <v>42542</v>
      </c>
    </row>
    <row r="523" spans="1:18">
      <c r="A523" t="s">
        <v>3135</v>
      </c>
      <c r="B523">
        <v>123609</v>
      </c>
      <c r="C523" t="s">
        <v>4171</v>
      </c>
      <c r="D523" t="s">
        <v>75</v>
      </c>
      <c r="E523" t="s">
        <v>4172</v>
      </c>
      <c r="F523">
        <v>65.39</v>
      </c>
      <c r="H523">
        <v>56.86</v>
      </c>
      <c r="K523" t="s">
        <v>3980</v>
      </c>
      <c r="P523" t="s">
        <v>58</v>
      </c>
      <c r="R523">
        <v>42542</v>
      </c>
    </row>
    <row r="524" spans="1:18">
      <c r="A524" t="s">
        <v>3135</v>
      </c>
      <c r="B524">
        <v>199104</v>
      </c>
      <c r="C524">
        <v>199104</v>
      </c>
      <c r="D524" t="s">
        <v>3351</v>
      </c>
      <c r="E524" t="s">
        <v>4173</v>
      </c>
      <c r="F524">
        <v>191.88</v>
      </c>
      <c r="H524">
        <v>166.85</v>
      </c>
      <c r="K524" t="s">
        <v>4170</v>
      </c>
      <c r="P524" t="s">
        <v>58</v>
      </c>
      <c r="R524">
        <v>42542</v>
      </c>
    </row>
    <row r="525" spans="1:18">
      <c r="A525" t="s">
        <v>3135</v>
      </c>
      <c r="B525">
        <v>179599</v>
      </c>
      <c r="C525">
        <v>179599</v>
      </c>
      <c r="D525" t="s">
        <v>75</v>
      </c>
      <c r="E525" t="s">
        <v>4174</v>
      </c>
      <c r="F525">
        <v>989</v>
      </c>
      <c r="H525">
        <v>860</v>
      </c>
      <c r="K525" t="s">
        <v>4175</v>
      </c>
      <c r="P525" t="s">
        <v>58</v>
      </c>
      <c r="R525">
        <v>42542</v>
      </c>
    </row>
    <row r="526" spans="1:18">
      <c r="A526" t="s">
        <v>3135</v>
      </c>
      <c r="B526">
        <v>170438</v>
      </c>
      <c r="C526">
        <v>170438</v>
      </c>
      <c r="D526" t="s">
        <v>80</v>
      </c>
      <c r="E526" t="s">
        <v>4176</v>
      </c>
      <c r="F526">
        <v>44.28</v>
      </c>
      <c r="H526">
        <v>38.5</v>
      </c>
      <c r="K526" t="s">
        <v>3980</v>
      </c>
      <c r="P526" t="s">
        <v>58</v>
      </c>
      <c r="R526">
        <v>42542</v>
      </c>
    </row>
    <row r="527" spans="1:18">
      <c r="A527" t="s">
        <v>3135</v>
      </c>
      <c r="B527">
        <v>158006</v>
      </c>
      <c r="C527">
        <v>158006</v>
      </c>
      <c r="D527" t="s">
        <v>1132</v>
      </c>
      <c r="E527" t="s">
        <v>4177</v>
      </c>
      <c r="F527">
        <v>39.79</v>
      </c>
      <c r="H527">
        <v>34.6</v>
      </c>
      <c r="K527" t="s">
        <v>4178</v>
      </c>
      <c r="P527" t="s">
        <v>58</v>
      </c>
      <c r="R527">
        <v>42542</v>
      </c>
    </row>
    <row r="528" spans="1:18">
      <c r="A528" t="s">
        <v>3135</v>
      </c>
      <c r="B528">
        <v>179604</v>
      </c>
      <c r="C528">
        <v>179604</v>
      </c>
      <c r="D528" t="s">
        <v>80</v>
      </c>
      <c r="E528" t="s">
        <v>4179</v>
      </c>
      <c r="F528">
        <v>270.25</v>
      </c>
      <c r="H528">
        <v>235</v>
      </c>
      <c r="K528" t="s">
        <v>4180</v>
      </c>
      <c r="P528" t="s">
        <v>58</v>
      </c>
      <c r="R528">
        <v>42542</v>
      </c>
    </row>
    <row r="529" spans="1:18">
      <c r="A529" t="s">
        <v>3135</v>
      </c>
      <c r="B529">
        <v>548377</v>
      </c>
      <c r="C529">
        <v>548377</v>
      </c>
      <c r="D529" t="s">
        <v>69</v>
      </c>
      <c r="E529" t="s">
        <v>4181</v>
      </c>
      <c r="F529">
        <v>16.77</v>
      </c>
      <c r="H529">
        <v>14.58</v>
      </c>
      <c r="K529" t="s">
        <v>4182</v>
      </c>
      <c r="P529" t="s">
        <v>58</v>
      </c>
      <c r="R529">
        <v>42542</v>
      </c>
    </row>
    <row r="530" spans="1:18">
      <c r="A530" t="s">
        <v>3135</v>
      </c>
      <c r="B530">
        <v>159741</v>
      </c>
      <c r="C530">
        <v>159741</v>
      </c>
      <c r="D530" t="s">
        <v>80</v>
      </c>
      <c r="E530" t="s">
        <v>4183</v>
      </c>
      <c r="F530">
        <v>402.5</v>
      </c>
      <c r="H530">
        <v>350</v>
      </c>
      <c r="K530" t="s">
        <v>4184</v>
      </c>
      <c r="P530" t="s">
        <v>58</v>
      </c>
      <c r="R530">
        <v>42542</v>
      </c>
    </row>
    <row r="531" spans="1:18">
      <c r="A531" t="s">
        <v>3135</v>
      </c>
      <c r="B531">
        <v>170146</v>
      </c>
      <c r="C531">
        <v>170146</v>
      </c>
      <c r="D531" t="s">
        <v>69</v>
      </c>
      <c r="E531" t="s">
        <v>4185</v>
      </c>
      <c r="F531">
        <v>43.72</v>
      </c>
      <c r="H531">
        <v>38.020000000000003</v>
      </c>
      <c r="K531" t="s">
        <v>4186</v>
      </c>
      <c r="P531" t="s">
        <v>58</v>
      </c>
      <c r="R531">
        <v>42542</v>
      </c>
    </row>
    <row r="532" spans="1:18">
      <c r="A532" t="s">
        <v>3135</v>
      </c>
      <c r="B532">
        <v>189456</v>
      </c>
      <c r="C532">
        <v>189456</v>
      </c>
      <c r="D532" t="s">
        <v>69</v>
      </c>
      <c r="E532" t="s">
        <v>4187</v>
      </c>
      <c r="F532">
        <v>368</v>
      </c>
      <c r="H532">
        <v>320</v>
      </c>
      <c r="K532" t="s">
        <v>4125</v>
      </c>
      <c r="P532" t="s">
        <v>58</v>
      </c>
      <c r="R532">
        <v>42542</v>
      </c>
    </row>
    <row r="533" spans="1:18">
      <c r="A533" t="s">
        <v>3135</v>
      </c>
      <c r="B533">
        <v>162346</v>
      </c>
      <c r="C533" t="s">
        <v>4188</v>
      </c>
      <c r="D533" t="s">
        <v>64</v>
      </c>
      <c r="E533" t="s">
        <v>4189</v>
      </c>
      <c r="F533">
        <v>782</v>
      </c>
      <c r="H533">
        <v>680</v>
      </c>
      <c r="K533" t="s">
        <v>4190</v>
      </c>
      <c r="P533" t="s">
        <v>58</v>
      </c>
      <c r="R533">
        <v>42544</v>
      </c>
    </row>
    <row r="534" spans="1:18">
      <c r="A534" t="s">
        <v>3135</v>
      </c>
      <c r="B534">
        <v>3003746</v>
      </c>
      <c r="C534" t="s">
        <v>4191</v>
      </c>
      <c r="D534" t="s">
        <v>69</v>
      </c>
      <c r="E534" t="s">
        <v>4192</v>
      </c>
      <c r="F534">
        <v>287.5</v>
      </c>
      <c r="H534">
        <v>250</v>
      </c>
      <c r="K534" t="s">
        <v>4193</v>
      </c>
      <c r="P534" t="s">
        <v>58</v>
      </c>
      <c r="R534">
        <v>42544</v>
      </c>
    </row>
    <row r="535" spans="1:18">
      <c r="A535" t="s">
        <v>3135</v>
      </c>
      <c r="B535">
        <v>548426</v>
      </c>
      <c r="C535" t="s">
        <v>4194</v>
      </c>
      <c r="D535" t="s">
        <v>64</v>
      </c>
      <c r="E535" t="s">
        <v>4195</v>
      </c>
      <c r="F535">
        <v>69</v>
      </c>
      <c r="H535">
        <v>60</v>
      </c>
      <c r="K535" t="s">
        <v>4196</v>
      </c>
      <c r="P535" t="s">
        <v>58</v>
      </c>
      <c r="R535">
        <v>42544</v>
      </c>
    </row>
    <row r="536" spans="1:18">
      <c r="A536" t="s">
        <v>3135</v>
      </c>
      <c r="B536">
        <v>161118</v>
      </c>
      <c r="C536" t="s">
        <v>4197</v>
      </c>
      <c r="D536" t="s">
        <v>80</v>
      </c>
      <c r="E536" t="s">
        <v>4198</v>
      </c>
      <c r="F536">
        <v>13.8</v>
      </c>
      <c r="H536">
        <v>12</v>
      </c>
      <c r="K536" t="s">
        <v>4199</v>
      </c>
      <c r="P536" t="s">
        <v>58</v>
      </c>
      <c r="R536">
        <v>42544</v>
      </c>
    </row>
    <row r="537" spans="1:18">
      <c r="A537" t="s">
        <v>3135</v>
      </c>
      <c r="B537">
        <v>136619</v>
      </c>
      <c r="C537" t="s">
        <v>4200</v>
      </c>
      <c r="D537" t="s">
        <v>55</v>
      </c>
      <c r="E537" t="s">
        <v>4201</v>
      </c>
      <c r="F537">
        <v>46</v>
      </c>
      <c r="H537">
        <v>40</v>
      </c>
      <c r="K537" t="s">
        <v>4196</v>
      </c>
      <c r="P537" t="s">
        <v>58</v>
      </c>
      <c r="R537">
        <v>42544</v>
      </c>
    </row>
    <row r="538" spans="1:18">
      <c r="A538" t="s">
        <v>3135</v>
      </c>
      <c r="B538">
        <v>940965</v>
      </c>
      <c r="C538" t="s">
        <v>4202</v>
      </c>
      <c r="D538" t="s">
        <v>151</v>
      </c>
      <c r="E538" t="s">
        <v>4203</v>
      </c>
      <c r="F538">
        <v>47.15</v>
      </c>
      <c r="H538">
        <v>41</v>
      </c>
      <c r="K538" t="s">
        <v>4196</v>
      </c>
      <c r="P538" t="s">
        <v>58</v>
      </c>
      <c r="R538">
        <v>42544</v>
      </c>
    </row>
    <row r="539" spans="1:18">
      <c r="A539" t="s">
        <v>3135</v>
      </c>
      <c r="B539">
        <v>548430</v>
      </c>
      <c r="C539" t="s">
        <v>4204</v>
      </c>
      <c r="D539" t="s">
        <v>75</v>
      </c>
      <c r="E539" t="s">
        <v>4205</v>
      </c>
      <c r="F539">
        <v>42.55</v>
      </c>
      <c r="H539">
        <v>37</v>
      </c>
      <c r="K539" t="s">
        <v>4196</v>
      </c>
      <c r="P539" t="s">
        <v>58</v>
      </c>
      <c r="R539">
        <v>42544</v>
      </c>
    </row>
    <row r="540" spans="1:18">
      <c r="A540" t="s">
        <v>3135</v>
      </c>
      <c r="B540">
        <v>940981</v>
      </c>
      <c r="C540" t="s">
        <v>4202</v>
      </c>
      <c r="D540" t="s">
        <v>151</v>
      </c>
      <c r="E540" t="s">
        <v>4206</v>
      </c>
      <c r="F540">
        <v>48.3</v>
      </c>
      <c r="H540">
        <v>42</v>
      </c>
      <c r="K540" t="s">
        <v>4196</v>
      </c>
      <c r="P540" t="s">
        <v>58</v>
      </c>
      <c r="R540">
        <v>42544</v>
      </c>
    </row>
    <row r="541" spans="1:18">
      <c r="A541" t="s">
        <v>3135</v>
      </c>
      <c r="B541">
        <v>162311</v>
      </c>
      <c r="C541" t="s">
        <v>4207</v>
      </c>
      <c r="D541" t="s">
        <v>80</v>
      </c>
      <c r="E541" t="s">
        <v>4208</v>
      </c>
      <c r="F541">
        <v>207</v>
      </c>
      <c r="H541">
        <v>180</v>
      </c>
      <c r="K541" t="s">
        <v>3501</v>
      </c>
      <c r="P541" t="s">
        <v>58</v>
      </c>
      <c r="R541">
        <v>42544</v>
      </c>
    </row>
    <row r="542" spans="1:18">
      <c r="A542" t="s">
        <v>3135</v>
      </c>
      <c r="B542">
        <v>3005139</v>
      </c>
      <c r="C542" t="s">
        <v>4209</v>
      </c>
      <c r="D542" t="s">
        <v>4210</v>
      </c>
      <c r="E542" t="s">
        <v>4211</v>
      </c>
      <c r="F542">
        <v>57.5</v>
      </c>
      <c r="H542">
        <v>50</v>
      </c>
      <c r="K542" t="s">
        <v>4212</v>
      </c>
      <c r="P542" t="s">
        <v>58</v>
      </c>
      <c r="R542">
        <v>42544</v>
      </c>
    </row>
    <row r="543" spans="1:18">
      <c r="A543" t="s">
        <v>3135</v>
      </c>
      <c r="B543">
        <v>548188002</v>
      </c>
      <c r="C543" t="s">
        <v>4213</v>
      </c>
      <c r="D543" t="s">
        <v>526</v>
      </c>
      <c r="E543" t="s">
        <v>4214</v>
      </c>
      <c r="F543">
        <v>172.5</v>
      </c>
      <c r="H543">
        <v>150</v>
      </c>
      <c r="K543" t="s">
        <v>4196</v>
      </c>
      <c r="P543" t="s">
        <v>58</v>
      </c>
      <c r="R543">
        <v>42544</v>
      </c>
    </row>
    <row r="544" spans="1:18">
      <c r="A544" t="s">
        <v>3135</v>
      </c>
      <c r="B544" t="s">
        <v>4215</v>
      </c>
      <c r="C544" t="s">
        <v>4216</v>
      </c>
      <c r="D544" t="s">
        <v>121</v>
      </c>
      <c r="E544" t="s">
        <v>4217</v>
      </c>
      <c r="F544">
        <v>874</v>
      </c>
      <c r="H544">
        <v>760</v>
      </c>
      <c r="K544" t="s">
        <v>4099</v>
      </c>
      <c r="P544" t="s">
        <v>58</v>
      </c>
      <c r="R544">
        <v>42544</v>
      </c>
    </row>
    <row r="545" spans="1:28">
      <c r="A545" t="s">
        <v>3135</v>
      </c>
      <c r="B545">
        <v>934182</v>
      </c>
      <c r="C545" t="s">
        <v>4218</v>
      </c>
      <c r="D545" t="s">
        <v>1722</v>
      </c>
      <c r="E545" t="s">
        <v>4219</v>
      </c>
      <c r="F545">
        <v>69</v>
      </c>
      <c r="H545">
        <v>60</v>
      </c>
      <c r="K545" t="s">
        <v>4220</v>
      </c>
      <c r="P545" t="s">
        <v>58</v>
      </c>
      <c r="R545">
        <v>42544</v>
      </c>
    </row>
    <row r="546" spans="1:28">
      <c r="A546" t="s">
        <v>3135</v>
      </c>
      <c r="B546">
        <v>175219</v>
      </c>
      <c r="C546" t="s">
        <v>4221</v>
      </c>
      <c r="D546" t="s">
        <v>80</v>
      </c>
      <c r="E546" t="s">
        <v>4222</v>
      </c>
      <c r="F546">
        <v>63.25</v>
      </c>
      <c r="H546">
        <v>55</v>
      </c>
      <c r="K546" t="s">
        <v>4081</v>
      </c>
      <c r="P546" t="s">
        <v>58</v>
      </c>
      <c r="R546">
        <v>42544</v>
      </c>
    </row>
    <row r="547" spans="1:28">
      <c r="A547" t="s">
        <v>3135</v>
      </c>
      <c r="B547">
        <v>194091</v>
      </c>
      <c r="C547" t="s">
        <v>4223</v>
      </c>
      <c r="D547" t="s">
        <v>64</v>
      </c>
      <c r="E547" t="s">
        <v>4224</v>
      </c>
      <c r="F547">
        <v>437</v>
      </c>
      <c r="H547">
        <v>380</v>
      </c>
      <c r="K547" t="s">
        <v>4045</v>
      </c>
      <c r="P547" t="s">
        <v>58</v>
      </c>
      <c r="R547">
        <v>42544</v>
      </c>
    </row>
    <row r="548" spans="1:28">
      <c r="A548" t="s">
        <v>3135</v>
      </c>
      <c r="B548">
        <v>210683</v>
      </c>
      <c r="C548" t="s">
        <v>4225</v>
      </c>
      <c r="D548" t="s">
        <v>121</v>
      </c>
      <c r="E548" t="s">
        <v>4226</v>
      </c>
      <c r="F548">
        <v>546.25</v>
      </c>
      <c r="H548">
        <v>475</v>
      </c>
      <c r="K548" t="s">
        <v>4227</v>
      </c>
      <c r="P548" t="s">
        <v>58</v>
      </c>
      <c r="R548">
        <v>42544</v>
      </c>
    </row>
    <row r="549" spans="1:28">
      <c r="A549" t="s">
        <v>3135</v>
      </c>
      <c r="B549" t="s">
        <v>4228</v>
      </c>
      <c r="E549" t="s">
        <v>4229</v>
      </c>
      <c r="F549">
        <v>45.63</v>
      </c>
      <c r="H549">
        <v>39.68</v>
      </c>
      <c r="K549" t="s">
        <v>4230</v>
      </c>
      <c r="L549">
        <v>2.6</v>
      </c>
      <c r="P549" t="s">
        <v>58</v>
      </c>
      <c r="R549">
        <v>42608</v>
      </c>
    </row>
    <row r="550" spans="1:28">
      <c r="A550" t="s">
        <v>3135</v>
      </c>
      <c r="B550" t="s">
        <v>4231</v>
      </c>
      <c r="E550" t="s">
        <v>4232</v>
      </c>
      <c r="F550">
        <v>24.38</v>
      </c>
      <c r="H550">
        <v>21.2</v>
      </c>
      <c r="K550" t="s">
        <v>4230</v>
      </c>
      <c r="L550">
        <v>0.82</v>
      </c>
      <c r="P550" t="s">
        <v>58</v>
      </c>
      <c r="R550">
        <v>42608</v>
      </c>
    </row>
    <row r="551" spans="1:28">
      <c r="A551" t="s">
        <v>3135</v>
      </c>
      <c r="B551" t="s">
        <v>4233</v>
      </c>
      <c r="E551" t="s">
        <v>4234</v>
      </c>
      <c r="F551">
        <v>44.45</v>
      </c>
      <c r="H551">
        <v>38.65</v>
      </c>
      <c r="K551" t="s">
        <v>4235</v>
      </c>
      <c r="L551">
        <v>2.6</v>
      </c>
      <c r="P551" t="s">
        <v>58</v>
      </c>
      <c r="R551">
        <v>42608</v>
      </c>
    </row>
    <row r="552" spans="1:28">
      <c r="A552" t="s">
        <v>3135</v>
      </c>
      <c r="B552" t="s">
        <v>4236</v>
      </c>
      <c r="E552" t="s">
        <v>4237</v>
      </c>
      <c r="F552">
        <v>23.64</v>
      </c>
      <c r="H552">
        <v>20.56</v>
      </c>
      <c r="K552" t="s">
        <v>4235</v>
      </c>
      <c r="L552">
        <v>0.82</v>
      </c>
      <c r="P552" t="s">
        <v>58</v>
      </c>
      <c r="R552">
        <v>42608</v>
      </c>
    </row>
    <row r="553" spans="1:28">
      <c r="A553" t="s">
        <v>3135</v>
      </c>
      <c r="B553" t="s">
        <v>4238</v>
      </c>
      <c r="E553" t="s">
        <v>4239</v>
      </c>
      <c r="F553">
        <v>48.88</v>
      </c>
      <c r="H553">
        <v>42.5</v>
      </c>
      <c r="K553" t="s">
        <v>4240</v>
      </c>
      <c r="L553">
        <v>2.6</v>
      </c>
      <c r="P553" t="s">
        <v>58</v>
      </c>
      <c r="R553">
        <v>42608</v>
      </c>
    </row>
    <row r="554" spans="1:28">
      <c r="A554" t="s">
        <v>3135</v>
      </c>
      <c r="B554" t="s">
        <v>4241</v>
      </c>
      <c r="E554" t="s">
        <v>4242</v>
      </c>
      <c r="F554">
        <v>24.73</v>
      </c>
      <c r="H554">
        <v>21.5</v>
      </c>
      <c r="K554" t="s">
        <v>4240</v>
      </c>
      <c r="L554">
        <v>0.82</v>
      </c>
      <c r="P554" t="s">
        <v>58</v>
      </c>
      <c r="R554">
        <v>42608</v>
      </c>
    </row>
    <row r="555" spans="1:28">
      <c r="A555" t="s">
        <v>3135</v>
      </c>
      <c r="B555">
        <v>210453</v>
      </c>
      <c r="C555" t="s">
        <v>4243</v>
      </c>
      <c r="D555" t="s">
        <v>55</v>
      </c>
      <c r="E555" t="s">
        <v>4244</v>
      </c>
      <c r="F555">
        <v>10.75</v>
      </c>
      <c r="H555">
        <v>9.35</v>
      </c>
      <c r="K555" t="s">
        <v>3137</v>
      </c>
      <c r="L555">
        <v>0.86</v>
      </c>
      <c r="P555" t="s">
        <v>58</v>
      </c>
      <c r="R555">
        <v>42614</v>
      </c>
    </row>
    <row r="556" spans="1:28">
      <c r="A556" t="s">
        <v>3135</v>
      </c>
      <c r="B556">
        <v>210451</v>
      </c>
      <c r="C556" t="s">
        <v>3735</v>
      </c>
      <c r="D556" t="s">
        <v>1126</v>
      </c>
      <c r="E556" t="s">
        <v>4245</v>
      </c>
      <c r="F556">
        <v>5.64</v>
      </c>
      <c r="H556">
        <v>4.9000000000000004</v>
      </c>
      <c r="K556" t="s">
        <v>3137</v>
      </c>
      <c r="L556">
        <v>0.28000000000000003</v>
      </c>
      <c r="P556" t="s">
        <v>58</v>
      </c>
      <c r="R556">
        <v>42614</v>
      </c>
    </row>
    <row r="557" spans="1:28">
      <c r="A557" t="s">
        <v>3135</v>
      </c>
      <c r="B557" t="s">
        <v>4246</v>
      </c>
      <c r="C557" t="s">
        <v>4246</v>
      </c>
      <c r="D557" t="s">
        <v>55</v>
      </c>
      <c r="E557" t="s">
        <v>4247</v>
      </c>
      <c r="F557">
        <v>5.98</v>
      </c>
      <c r="H557">
        <v>5.2</v>
      </c>
      <c r="K557" t="s">
        <v>1262</v>
      </c>
      <c r="L557">
        <v>0.75</v>
      </c>
      <c r="P557" t="s">
        <v>58</v>
      </c>
      <c r="R557">
        <v>42705</v>
      </c>
      <c r="U557">
        <v>3.61</v>
      </c>
      <c r="V557" t="s">
        <v>3208</v>
      </c>
    </row>
    <row r="558" spans="1:28">
      <c r="A558" t="s">
        <v>3135</v>
      </c>
      <c r="B558">
        <v>172027</v>
      </c>
      <c r="C558">
        <v>172027</v>
      </c>
      <c r="E558" t="s">
        <v>4248</v>
      </c>
      <c r="F558">
        <v>7.13</v>
      </c>
      <c r="H558">
        <v>6.2</v>
      </c>
      <c r="K558" t="s">
        <v>1262</v>
      </c>
      <c r="L558">
        <v>0.65</v>
      </c>
      <c r="P558" t="s">
        <v>58</v>
      </c>
      <c r="R558">
        <v>42705</v>
      </c>
    </row>
    <row r="559" spans="1:28">
      <c r="A559" t="s">
        <v>3135</v>
      </c>
      <c r="B559" t="s">
        <v>4249</v>
      </c>
      <c r="C559" t="s">
        <v>4249</v>
      </c>
      <c r="D559" t="s">
        <v>110</v>
      </c>
      <c r="E559" t="s">
        <v>4250</v>
      </c>
      <c r="F559">
        <v>5.51</v>
      </c>
      <c r="H559">
        <v>4.79</v>
      </c>
      <c r="K559" t="s">
        <v>3137</v>
      </c>
      <c r="L559">
        <v>0.7</v>
      </c>
      <c r="P559" t="s">
        <v>58</v>
      </c>
      <c r="R559">
        <v>40194</v>
      </c>
      <c r="U559">
        <v>4.8</v>
      </c>
      <c r="V559" t="s">
        <v>3208</v>
      </c>
    </row>
    <row r="560" spans="1:28">
      <c r="A560" t="s">
        <v>3135</v>
      </c>
      <c r="B560" t="s">
        <v>7058</v>
      </c>
      <c r="C560">
        <v>730030</v>
      </c>
      <c r="D560" t="s">
        <v>7066</v>
      </c>
      <c r="E560" t="s">
        <v>7056</v>
      </c>
      <c r="F560">
        <v>0.64</v>
      </c>
      <c r="H560">
        <v>0.56000000000000005</v>
      </c>
      <c r="K560" t="s">
        <v>704</v>
      </c>
      <c r="L560">
        <v>0.01</v>
      </c>
      <c r="P560" t="s">
        <v>58</v>
      </c>
      <c r="R560">
        <v>40194</v>
      </c>
      <c r="S560">
        <v>1</v>
      </c>
      <c r="U560">
        <v>0.48</v>
      </c>
      <c r="V560" t="s">
        <v>3208</v>
      </c>
      <c r="X560" t="s">
        <v>7059</v>
      </c>
      <c r="Y560" t="s">
        <v>341</v>
      </c>
      <c r="Z560">
        <v>1</v>
      </c>
      <c r="AA560" t="s">
        <v>3436</v>
      </c>
      <c r="AB560">
        <v>1</v>
      </c>
    </row>
    <row r="561" spans="1:22">
      <c r="A561" t="s">
        <v>3135</v>
      </c>
      <c r="B561" t="s">
        <v>7060</v>
      </c>
      <c r="C561">
        <v>730030</v>
      </c>
      <c r="D561" t="s">
        <v>7066</v>
      </c>
      <c r="E561" t="s">
        <v>7056</v>
      </c>
      <c r="F561">
        <v>1.64</v>
      </c>
      <c r="H561">
        <v>1.43</v>
      </c>
      <c r="K561" t="s">
        <v>704</v>
      </c>
      <c r="L561">
        <v>0.46</v>
      </c>
      <c r="P561" t="s">
        <v>58</v>
      </c>
      <c r="R561">
        <v>40194</v>
      </c>
      <c r="U561">
        <v>1.68</v>
      </c>
      <c r="V561" t="s">
        <v>3208</v>
      </c>
    </row>
    <row r="562" spans="1:22">
      <c r="A562" t="s">
        <v>3135</v>
      </c>
      <c r="B562">
        <v>120853</v>
      </c>
      <c r="C562" t="s">
        <v>7055</v>
      </c>
      <c r="D562" t="s">
        <v>7066</v>
      </c>
      <c r="E562" t="s">
        <v>7056</v>
      </c>
      <c r="F562">
        <v>1.48</v>
      </c>
      <c r="H562">
        <v>1.29</v>
      </c>
      <c r="K562" t="s">
        <v>704</v>
      </c>
      <c r="L562">
        <v>0.02</v>
      </c>
      <c r="P562" t="s">
        <v>58</v>
      </c>
      <c r="R562">
        <v>40194</v>
      </c>
      <c r="S562">
        <v>6</v>
      </c>
      <c r="U562">
        <v>1.1299999999999999</v>
      </c>
      <c r="V562" t="s">
        <v>3208</v>
      </c>
    </row>
    <row r="563" spans="1:22">
      <c r="A563" t="s">
        <v>3135</v>
      </c>
      <c r="B563">
        <v>3012224</v>
      </c>
      <c r="C563">
        <v>3012224</v>
      </c>
      <c r="E563" t="s">
        <v>7069</v>
      </c>
      <c r="F563">
        <v>13.66</v>
      </c>
      <c r="H563">
        <v>11.88</v>
      </c>
      <c r="K563" t="s">
        <v>7067</v>
      </c>
      <c r="L563">
        <v>1.01</v>
      </c>
      <c r="N563">
        <v>690</v>
      </c>
      <c r="O563">
        <v>690</v>
      </c>
      <c r="P563" t="s">
        <v>58</v>
      </c>
      <c r="R563">
        <v>42867</v>
      </c>
    </row>
    <row r="564" spans="1:22">
      <c r="A564" t="s">
        <v>3135</v>
      </c>
      <c r="B564">
        <v>3012259</v>
      </c>
      <c r="C564">
        <v>3012259</v>
      </c>
      <c r="E564" t="s">
        <v>7068</v>
      </c>
      <c r="F564">
        <v>22.95</v>
      </c>
      <c r="H564">
        <v>19.96</v>
      </c>
      <c r="K564" t="s">
        <v>3137</v>
      </c>
      <c r="L564">
        <v>3.4</v>
      </c>
      <c r="N564">
        <v>730</v>
      </c>
      <c r="O564">
        <v>730</v>
      </c>
      <c r="P564" t="s">
        <v>58</v>
      </c>
      <c r="R564">
        <v>42867</v>
      </c>
    </row>
  </sheetData>
  <phoneticPr fontId="8" type="noConversion"/>
  <hyperlinks>
    <hyperlink ref="B43" r:id="rId1" display="file://E:\waccache\Users\ITE\AppData\Local\Microsoft\Windows\Temporary Internet Files\Users\ITE\AppData\Local\Microsoft\Windows\Temporary Internet Files\Users\Tim\AppData\Local\Microsoft\Windows\Temporary Internet Files\Documents and Settings\Owner\Local Settings\Local Settings\Temporary Internet Files\Content.IE5\ZZ0NJCUO\Drawings\esp\160046.PDF.pdf" xr:uid="{00000000-0004-0000-0100-000000000000}"/>
  </hyperlinks>
  <pageMargins left="0.75" right="0.75" top="1" bottom="1" header="0.5" footer="0.5"/>
  <pageSetup orientation="portrait" horizontalDpi="4294967292" verticalDpi="4294967292" r:id="rId2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2"/>
  <sheetViews>
    <sheetView workbookViewId="0">
      <selection sqref="A1:XFD1048576"/>
    </sheetView>
  </sheetViews>
  <sheetFormatPr baseColWidth="10" defaultColWidth="8.6640625" defaultRowHeight="13"/>
  <cols>
    <col min="1" max="1" width="5.1640625" customWidth="1"/>
    <col min="2" max="2" width="11.1640625" customWidth="1"/>
    <col min="3" max="3" width="9.33203125" customWidth="1"/>
    <col min="4" max="4" width="4.33203125" customWidth="1"/>
    <col min="5" max="5" width="29.6640625" customWidth="1"/>
    <col min="6" max="6" width="9" customWidth="1"/>
    <col min="8" max="8" width="9" customWidth="1"/>
    <col min="9" max="9" width="8.33203125" customWidth="1"/>
    <col min="10" max="10" width="10.5" bestFit="1" customWidth="1"/>
    <col min="11" max="11" width="8.33203125" customWidth="1"/>
    <col min="13" max="13" width="7.1640625" customWidth="1"/>
    <col min="14" max="14" width="8.33203125" customWidth="1"/>
    <col min="16" max="16" width="5.6640625" customWidth="1"/>
    <col min="17" max="17" width="5.33203125" customWidth="1"/>
    <col min="18" max="18" width="7.6640625" customWidth="1"/>
    <col min="19" max="19" width="6.1640625" customWidth="1"/>
    <col min="20" max="20" width="11.1640625" customWidth="1"/>
  </cols>
  <sheetData>
    <row r="2" ht="14" thickBot="1"/>
  </sheetData>
  <phoneticPr fontId="11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I2:I8"/>
  <sheetViews>
    <sheetView workbookViewId="0">
      <selection sqref="A1:XFD1048576"/>
    </sheetView>
  </sheetViews>
  <sheetFormatPr baseColWidth="10" defaultColWidth="8.83203125" defaultRowHeight="13"/>
  <cols>
    <col min="1" max="1" width="5.1640625" customWidth="1"/>
    <col min="2" max="2" width="11.1640625" customWidth="1"/>
    <col min="3" max="3" width="9.33203125" customWidth="1"/>
    <col min="4" max="4" width="4.33203125" customWidth="1"/>
    <col min="5" max="5" width="29.6640625" customWidth="1"/>
    <col min="6" max="6" width="9" customWidth="1"/>
    <col min="7" max="7" width="8.6640625" customWidth="1"/>
    <col min="8" max="8" width="9" customWidth="1"/>
    <col min="9" max="9" width="8.33203125" customWidth="1"/>
    <col min="10" max="10" width="5.6640625" bestFit="1" customWidth="1"/>
    <col min="11" max="11" width="8.33203125" customWidth="1"/>
    <col min="13" max="13" width="7.1640625" customWidth="1"/>
    <col min="14" max="14" width="8.33203125" customWidth="1"/>
    <col min="16" max="16" width="5.6640625" customWidth="1"/>
    <col min="17" max="17" width="5.33203125" customWidth="1"/>
    <col min="18" max="18" width="8.6640625" bestFit="1" customWidth="1"/>
    <col min="19" max="19" width="6.1640625" customWidth="1"/>
    <col min="20" max="20" width="11.1640625" customWidth="1"/>
  </cols>
  <sheetData>
    <row r="2" spans="9:9" ht="14" thickBot="1"/>
    <row r="8" spans="9:9"/>
  </sheetData>
  <phoneticPr fontId="1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B21"/>
  <sheetViews>
    <sheetView workbookViewId="0">
      <pane ySplit="2" topLeftCell="A14" activePane="bottomLeft" state="frozen"/>
      <selection pane="bottomLeft" activeCell="M41" sqref="M41:N41"/>
    </sheetView>
  </sheetViews>
  <sheetFormatPr baseColWidth="10" defaultColWidth="8.83203125" defaultRowHeight="13"/>
  <cols>
    <col min="1" max="1" width="6.33203125" style="9" bestFit="1" customWidth="1"/>
    <col min="2" max="2" width="12.5" style="17" bestFit="1" customWidth="1"/>
    <col min="3" max="3" width="11.6640625" style="17" bestFit="1" customWidth="1"/>
    <col min="4" max="4" width="4.33203125" style="9" customWidth="1"/>
    <col min="5" max="5" width="29.6640625" style="9" customWidth="1"/>
    <col min="6" max="8" width="9" style="18" customWidth="1"/>
    <col min="9" max="9" width="8.33203125" style="18" customWidth="1"/>
    <col min="10" max="10" width="7.33203125" style="19" customWidth="1"/>
    <col min="11" max="11" width="19.83203125" style="20" customWidth="1"/>
    <col min="12" max="12" width="9.1640625" style="20" customWidth="1"/>
    <col min="13" max="13" width="7.1640625" style="9" customWidth="1"/>
    <col min="14" max="14" width="9.5" style="18" bestFit="1" customWidth="1"/>
    <col min="15" max="15" width="9.1640625" style="18" bestFit="1" customWidth="1"/>
    <col min="16" max="17" width="7.1640625" style="20" bestFit="1" customWidth="1"/>
    <col min="18" max="18" width="11.6640625" style="21" customWidth="1"/>
    <col min="19" max="19" width="8.83203125" style="9" customWidth="1"/>
    <col min="20" max="20" width="11.1640625" style="9" customWidth="1"/>
    <col min="21" max="21" width="12.5" style="9" bestFit="1" customWidth="1"/>
    <col min="22" max="22" width="13.5" style="9" bestFit="1" customWidth="1"/>
    <col min="23" max="23" width="8.6640625" style="9" customWidth="1"/>
    <col min="24" max="24" width="10.6640625" style="9" bestFit="1" customWidth="1"/>
    <col min="25" max="25" width="13.6640625" style="9" bestFit="1" customWidth="1"/>
    <col min="26" max="26" width="8.33203125" style="9" bestFit="1" customWidth="1"/>
    <col min="27" max="27" width="12.6640625" style="9" customWidth="1"/>
    <col min="28" max="28" width="8.33203125" style="9" bestFit="1" customWidth="1"/>
    <col min="29" max="16384" width="8.83203125" style="9"/>
  </cols>
  <sheetData>
    <row r="1" spans="1:28">
      <c r="A1" s="2" t="s">
        <v>0</v>
      </c>
      <c r="B1" s="3" t="s">
        <v>1</v>
      </c>
      <c r="C1" s="3" t="s">
        <v>2</v>
      </c>
      <c r="D1" s="4" t="s">
        <v>3</v>
      </c>
      <c r="E1" s="90"/>
      <c r="F1" s="94" t="s">
        <v>4562</v>
      </c>
      <c r="G1" s="94"/>
      <c r="H1" s="94" t="s">
        <v>4252</v>
      </c>
      <c r="I1" s="94"/>
      <c r="J1" s="92"/>
      <c r="K1" s="90"/>
      <c r="L1" s="5" t="s">
        <v>3130</v>
      </c>
      <c r="M1" s="4" t="s">
        <v>7</v>
      </c>
      <c r="N1" s="6" t="s">
        <v>8</v>
      </c>
      <c r="O1" s="6" t="s">
        <v>8</v>
      </c>
      <c r="P1" s="5" t="s">
        <v>9</v>
      </c>
      <c r="Q1" s="5" t="s">
        <v>3131</v>
      </c>
      <c r="R1" s="7" t="s">
        <v>10</v>
      </c>
      <c r="S1" s="4" t="s">
        <v>7</v>
      </c>
      <c r="T1" s="4"/>
      <c r="U1" s="4"/>
      <c r="V1" s="4"/>
      <c r="W1" s="4"/>
      <c r="X1" s="4"/>
      <c r="Y1" s="4"/>
      <c r="Z1" s="4"/>
      <c r="AA1" s="4"/>
      <c r="AB1" s="8"/>
    </row>
    <row r="2" spans="1:28" ht="14" thickBot="1">
      <c r="A2" s="10" t="s">
        <v>25</v>
      </c>
      <c r="B2" s="11" t="s">
        <v>26</v>
      </c>
      <c r="C2" s="11" t="s">
        <v>26</v>
      </c>
      <c r="D2" s="12" t="s">
        <v>27</v>
      </c>
      <c r="E2" s="91" t="s">
        <v>28</v>
      </c>
      <c r="F2" s="95" t="s">
        <v>4562</v>
      </c>
      <c r="G2" s="95" t="s">
        <v>6457</v>
      </c>
      <c r="H2" s="95" t="s">
        <v>4252</v>
      </c>
      <c r="I2" s="95" t="s">
        <v>4253</v>
      </c>
      <c r="J2" s="93" t="s">
        <v>31</v>
      </c>
      <c r="K2" s="91" t="s">
        <v>32</v>
      </c>
      <c r="L2" s="13" t="s">
        <v>3133</v>
      </c>
      <c r="M2" s="12" t="s">
        <v>34</v>
      </c>
      <c r="N2" s="14" t="s">
        <v>35</v>
      </c>
      <c r="O2" s="14" t="s">
        <v>30</v>
      </c>
      <c r="P2" s="13" t="s">
        <v>25</v>
      </c>
      <c r="Q2" s="13" t="s">
        <v>25</v>
      </c>
      <c r="R2" s="15" t="s">
        <v>37</v>
      </c>
      <c r="S2" s="12" t="s">
        <v>38</v>
      </c>
      <c r="T2" s="12" t="s">
        <v>39</v>
      </c>
      <c r="U2" s="12"/>
      <c r="V2" s="12"/>
      <c r="W2" s="12"/>
      <c r="X2" s="12"/>
      <c r="Y2" s="12"/>
      <c r="Z2" s="12"/>
      <c r="AA2" s="12"/>
      <c r="AB2" s="16"/>
    </row>
    <row r="3" spans="1:28" ht="14" thickTop="1">
      <c r="A3" s="9" t="s">
        <v>7753</v>
      </c>
      <c r="B3" s="17" t="s">
        <v>7032</v>
      </c>
      <c r="C3" s="17" t="s">
        <v>7033</v>
      </c>
      <c r="E3" s="9" t="s">
        <v>7034</v>
      </c>
      <c r="F3" s="18">
        <v>356.94</v>
      </c>
      <c r="H3" s="18">
        <v>310.38</v>
      </c>
      <c r="J3" s="19">
        <f>IF(H3="","",ROUND(F3/H3,2))</f>
        <v>1.1499999999999999</v>
      </c>
      <c r="L3" s="20">
        <v>8</v>
      </c>
      <c r="M3" s="9">
        <v>100</v>
      </c>
      <c r="P3" s="20" t="s">
        <v>7035</v>
      </c>
      <c r="R3" s="21">
        <v>41404</v>
      </c>
      <c r="T3" s="9" t="s">
        <v>7036</v>
      </c>
    </row>
    <row r="4" spans="1:28">
      <c r="A4" s="9" t="s">
        <v>7753</v>
      </c>
      <c r="B4" s="17" t="s">
        <v>7037</v>
      </c>
      <c r="E4" s="9" t="s">
        <v>7038</v>
      </c>
      <c r="F4" s="18">
        <v>67.28</v>
      </c>
      <c r="H4" s="18">
        <v>58.5</v>
      </c>
      <c r="J4" s="19">
        <f>F4/H4</f>
        <v>1.1500854700854701</v>
      </c>
      <c r="P4" s="20" t="s">
        <v>7035</v>
      </c>
      <c r="R4" s="21">
        <v>41641</v>
      </c>
      <c r="S4" s="9">
        <v>3</v>
      </c>
      <c r="T4" s="9" t="s">
        <v>7039</v>
      </c>
    </row>
    <row r="5" spans="1:28">
      <c r="A5" s="9" t="s">
        <v>7753</v>
      </c>
      <c r="B5" s="17" t="s">
        <v>7040</v>
      </c>
      <c r="E5" s="9" t="s">
        <v>7041</v>
      </c>
      <c r="F5" s="18">
        <v>155.25</v>
      </c>
      <c r="H5" s="18">
        <v>135</v>
      </c>
      <c r="J5" s="19">
        <f t="shared" ref="J5:J21" si="0">IF(H5="","",ROUND(F5/H5,2))</f>
        <v>1.1499999999999999</v>
      </c>
      <c r="P5" s="20" t="s">
        <v>7042</v>
      </c>
      <c r="R5" s="21">
        <v>40059</v>
      </c>
    </row>
    <row r="6" spans="1:28">
      <c r="A6" s="9" t="s">
        <v>7753</v>
      </c>
      <c r="B6" s="17" t="s">
        <v>7043</v>
      </c>
      <c r="E6" s="9" t="s">
        <v>7044</v>
      </c>
      <c r="F6" s="18">
        <v>20.7</v>
      </c>
      <c r="H6" s="18">
        <v>18</v>
      </c>
      <c r="J6" s="19">
        <f t="shared" si="0"/>
        <v>1.1499999999999999</v>
      </c>
      <c r="K6" s="20" t="s">
        <v>7045</v>
      </c>
      <c r="L6" s="20">
        <v>0.1</v>
      </c>
      <c r="P6" s="20" t="s">
        <v>7035</v>
      </c>
      <c r="R6" s="21">
        <v>40395</v>
      </c>
    </row>
    <row r="7" spans="1:28">
      <c r="A7" s="9" t="s">
        <v>7753</v>
      </c>
      <c r="B7" s="17" t="s">
        <v>7046</v>
      </c>
      <c r="E7" s="9" t="s">
        <v>7047</v>
      </c>
      <c r="F7" s="18">
        <v>1.1499999999999999</v>
      </c>
      <c r="H7" s="18">
        <v>1</v>
      </c>
      <c r="J7" s="19">
        <f t="shared" si="0"/>
        <v>1.1499999999999999</v>
      </c>
      <c r="P7" s="20" t="s">
        <v>7035</v>
      </c>
      <c r="R7" s="21">
        <v>42422</v>
      </c>
    </row>
    <row r="8" spans="1:28">
      <c r="A8" s="9" t="s">
        <v>7753</v>
      </c>
      <c r="B8" s="17" t="s">
        <v>7048</v>
      </c>
      <c r="E8" s="9" t="s">
        <v>7049</v>
      </c>
      <c r="F8" s="18">
        <v>373.75</v>
      </c>
      <c r="H8" s="18">
        <v>325</v>
      </c>
      <c r="J8" s="19">
        <f t="shared" si="0"/>
        <v>1.1499999999999999</v>
      </c>
      <c r="P8" s="20" t="s">
        <v>7035</v>
      </c>
      <c r="R8" s="21">
        <v>42446</v>
      </c>
      <c r="T8" s="9" t="s">
        <v>7050</v>
      </c>
      <c r="U8" s="9" t="s">
        <v>7051</v>
      </c>
    </row>
    <row r="9" spans="1:28">
      <c r="A9" s="9" t="s">
        <v>7753</v>
      </c>
      <c r="B9" s="17" t="s">
        <v>7052</v>
      </c>
      <c r="E9" s="9" t="s">
        <v>7053</v>
      </c>
      <c r="F9" s="18">
        <v>365.7</v>
      </c>
      <c r="H9" s="18">
        <v>318</v>
      </c>
      <c r="J9" s="19">
        <f t="shared" si="0"/>
        <v>1.1499999999999999</v>
      </c>
      <c r="P9" s="20" t="s">
        <v>7035</v>
      </c>
      <c r="R9" s="21">
        <v>42446</v>
      </c>
      <c r="T9" s="9" t="s">
        <v>7050</v>
      </c>
      <c r="U9" s="9" t="s">
        <v>7051</v>
      </c>
    </row>
    <row r="10" spans="1:28">
      <c r="A10" s="9" t="s">
        <v>7753</v>
      </c>
      <c r="J10" s="19" t="str">
        <f t="shared" si="0"/>
        <v/>
      </c>
    </row>
    <row r="11" spans="1:28">
      <c r="A11" s="9" t="s">
        <v>7753</v>
      </c>
      <c r="J11" s="19" t="str">
        <f t="shared" si="0"/>
        <v/>
      </c>
    </row>
    <row r="12" spans="1:28">
      <c r="A12" s="9" t="s">
        <v>7753</v>
      </c>
      <c r="J12" s="19" t="str">
        <f t="shared" si="0"/>
        <v/>
      </c>
    </row>
    <row r="13" spans="1:28">
      <c r="A13" s="9" t="s">
        <v>7753</v>
      </c>
      <c r="J13" s="19" t="str">
        <f t="shared" si="0"/>
        <v/>
      </c>
    </row>
    <row r="14" spans="1:28">
      <c r="A14" s="9" t="s">
        <v>7753</v>
      </c>
      <c r="J14" s="19" t="str">
        <f t="shared" si="0"/>
        <v/>
      </c>
    </row>
    <row r="15" spans="1:28">
      <c r="A15" s="9" t="s">
        <v>7753</v>
      </c>
      <c r="J15" s="19" t="str">
        <f t="shared" si="0"/>
        <v/>
      </c>
    </row>
    <row r="16" spans="1:28">
      <c r="A16" s="9" t="s">
        <v>7753</v>
      </c>
      <c r="J16" s="19" t="str">
        <f t="shared" si="0"/>
        <v/>
      </c>
    </row>
    <row r="17" spans="1:10">
      <c r="A17" s="9" t="s">
        <v>7753</v>
      </c>
      <c r="J17" s="19" t="str">
        <f t="shared" si="0"/>
        <v/>
      </c>
    </row>
    <row r="18" spans="1:10">
      <c r="A18" s="9" t="s">
        <v>7753</v>
      </c>
      <c r="J18" s="19" t="str">
        <f t="shared" si="0"/>
        <v/>
      </c>
    </row>
    <row r="19" spans="1:10">
      <c r="A19" s="9" t="s">
        <v>7753</v>
      </c>
      <c r="J19" s="19" t="str">
        <f t="shared" si="0"/>
        <v/>
      </c>
    </row>
    <row r="20" spans="1:10">
      <c r="A20" s="9" t="s">
        <v>7753</v>
      </c>
      <c r="J20" s="19" t="str">
        <f t="shared" si="0"/>
        <v/>
      </c>
    </row>
    <row r="21" spans="1:10">
      <c r="A21" s="9" t="s">
        <v>7753</v>
      </c>
      <c r="J21" s="19" t="str">
        <f t="shared" si="0"/>
        <v/>
      </c>
    </row>
  </sheetData>
  <mergeCells count="7">
    <mergeCell ref="K1:K2"/>
    <mergeCell ref="E1:E2"/>
    <mergeCell ref="F1:F2"/>
    <mergeCell ref="G1:G2"/>
    <mergeCell ref="H1:H2"/>
    <mergeCell ref="I1:I2"/>
    <mergeCell ref="J1:J2"/>
  </mergeCells>
  <phoneticPr fontId="11" type="noConversion"/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topLeftCell="A133" workbookViewId="0">
      <selection activeCell="A133" sqref="A1:XFD1048576"/>
    </sheetView>
  </sheetViews>
  <sheetFormatPr baseColWidth="10" defaultColWidth="8.6640625" defaultRowHeight="13"/>
  <sheetData/>
  <phoneticPr fontId="13" type="noConversion"/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2:A114"/>
  <sheetViews>
    <sheetView topLeftCell="A179" workbookViewId="0">
      <selection activeCell="A179" sqref="A1:XFD1048576"/>
    </sheetView>
  </sheetViews>
  <sheetFormatPr baseColWidth="10" defaultColWidth="8.83203125" defaultRowHeight="13"/>
  <cols>
    <col min="1" max="1" width="5.1640625" customWidth="1"/>
    <col min="2" max="2" width="11.1640625" customWidth="1"/>
    <col min="3" max="3" width="9.33203125" customWidth="1"/>
    <col min="4" max="4" width="4.33203125" customWidth="1"/>
    <col min="5" max="5" width="29.6640625" customWidth="1"/>
    <col min="6" max="6" width="9" customWidth="1"/>
    <col min="7" max="7" width="8.6640625" customWidth="1"/>
    <col min="8" max="8" width="9" customWidth="1"/>
    <col min="9" max="9" width="8.33203125" customWidth="1"/>
    <col min="10" max="10" width="4.6640625" customWidth="1"/>
    <col min="11" max="11" width="8.33203125" customWidth="1"/>
    <col min="13" max="13" width="7.1640625" customWidth="1"/>
    <col min="14" max="14" width="8.33203125" customWidth="1"/>
    <col min="16" max="16" width="5.6640625" customWidth="1"/>
    <col min="17" max="17" width="5.33203125" customWidth="1"/>
    <col min="18" max="18" width="7.6640625" customWidth="1"/>
    <col min="19" max="19" width="6.1640625" customWidth="1"/>
    <col min="20" max="20" width="11.1640625" customWidth="1"/>
    <col min="22" max="22" width="10.6640625" customWidth="1"/>
    <col min="24" max="24" width="10.6640625" customWidth="1"/>
    <col min="25" max="25" width="28.33203125" customWidth="1"/>
    <col min="26" max="26" width="9" customWidth="1"/>
    <col min="27" max="27" width="13.1640625" customWidth="1"/>
    <col min="28" max="28" width="7" customWidth="1"/>
    <col min="29" max="29" width="3.1640625" customWidth="1"/>
    <col min="30" max="30" width="7.6640625" customWidth="1"/>
    <col min="31" max="31" width="4" customWidth="1"/>
    <col min="37" max="37" width="11.33203125" customWidth="1"/>
    <col min="38" max="39" width="10.6640625" customWidth="1"/>
    <col min="40" max="42" width="9" customWidth="1"/>
    <col min="43" max="43" width="8.6640625" customWidth="1"/>
    <col min="44" max="44" width="8.33203125" customWidth="1"/>
  </cols>
  <sheetData>
    <row r="2" ht="14" thickBot="1"/>
    <row r="67" ht="12.75" customHeight="1"/>
    <row r="70" ht="12.75" customHeight="1"/>
    <row r="93" ht="16.5" customHeight="1"/>
    <row r="97" ht="16.5" customHeight="1"/>
    <row r="99" ht="16.5" customHeight="1"/>
    <row r="100" ht="16.5" customHeight="1"/>
    <row r="101" ht="16.5" customHeight="1"/>
    <row r="102" ht="16.5" customHeight="1"/>
    <row r="103" ht="21" customHeight="1"/>
    <row r="104" ht="10.5" customHeight="1"/>
    <row r="107" ht="12.75" customHeight="1"/>
    <row r="114" ht="15" customHeight="1"/>
  </sheetData>
  <phoneticPr fontId="11" type="noConversion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2:A116"/>
  <sheetViews>
    <sheetView topLeftCell="A69" workbookViewId="0">
      <selection activeCell="A79" sqref="A1:XFD1048576"/>
    </sheetView>
  </sheetViews>
  <sheetFormatPr baseColWidth="10" defaultColWidth="8.83203125" defaultRowHeight="13"/>
  <cols>
    <col min="1" max="1" width="5.1640625" customWidth="1"/>
    <col min="2" max="2" width="11.1640625" customWidth="1"/>
    <col min="3" max="3" width="7" customWidth="1"/>
    <col min="4" max="4" width="4.33203125" customWidth="1"/>
    <col min="5" max="5" width="29.6640625" customWidth="1"/>
    <col min="6" max="9" width="9" customWidth="1"/>
    <col min="10" max="10" width="5.83203125" customWidth="1"/>
    <col min="11" max="11" width="9.33203125" customWidth="1"/>
    <col min="13" max="13" width="9" customWidth="1"/>
    <col min="14" max="14" width="8.33203125" customWidth="1"/>
    <col min="16" max="16" width="5.6640625" customWidth="1"/>
    <col min="17" max="17" width="5.33203125" customWidth="1"/>
    <col min="18" max="18" width="8.1640625" customWidth="1"/>
    <col min="19" max="19" width="6.1640625" customWidth="1"/>
    <col min="20" max="20" width="11.1640625" customWidth="1"/>
    <col min="21" max="22" width="9" customWidth="1"/>
    <col min="24" max="24" width="10.6640625" customWidth="1"/>
    <col min="25" max="25" width="23.33203125" customWidth="1"/>
    <col min="30" max="33" width="9" customWidth="1"/>
    <col min="34" max="34" width="8.6640625" customWidth="1"/>
  </cols>
  <sheetData>
    <row r="2" ht="14" thickBot="1"/>
    <row r="116" ht="12.75" customHeight="1"/>
  </sheetData>
  <phoneticPr fontId="8" type="noConversion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507"/>
  <sheetViews>
    <sheetView zoomScaleNormal="100" workbookViewId="0">
      <pane ySplit="2" topLeftCell="A493" activePane="bottomLeft" state="frozen"/>
      <selection pane="bottomLeft" activeCell="A508" sqref="A508:A521"/>
    </sheetView>
  </sheetViews>
  <sheetFormatPr baseColWidth="10" defaultColWidth="8.6640625" defaultRowHeight="13"/>
  <cols>
    <col min="1" max="1" width="6.6640625" bestFit="1" customWidth="1"/>
    <col min="2" max="3" width="12" bestFit="1" customWidth="1"/>
    <col min="4" max="4" width="5.33203125" bestFit="1" customWidth="1"/>
    <col min="5" max="5" width="38.5" customWidth="1"/>
    <col min="6" max="6" width="10.5" style="1" bestFit="1" customWidth="1"/>
    <col min="7" max="8" width="9.83203125" style="1" bestFit="1" customWidth="1"/>
    <col min="9" max="9" width="10" style="1" bestFit="1" customWidth="1"/>
    <col min="10" max="10" width="7.33203125" style="53" bestFit="1" customWidth="1"/>
    <col min="11" max="11" width="29.1640625" style="66" bestFit="1" customWidth="1"/>
    <col min="12" max="12" width="8.5" bestFit="1" customWidth="1"/>
    <col min="13" max="13" width="9.5" bestFit="1" customWidth="1"/>
    <col min="14" max="15" width="10.1640625" style="1" bestFit="1" customWidth="1"/>
    <col min="16" max="17" width="7.5" bestFit="1" customWidth="1"/>
    <col min="18" max="18" width="11.1640625" style="42" bestFit="1" customWidth="1"/>
    <col min="19" max="19" width="8.1640625" bestFit="1" customWidth="1"/>
    <col min="20" max="20" width="15.83203125" bestFit="1" customWidth="1"/>
    <col min="21" max="21" width="10.332031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F1" s="1" t="s">
        <v>4251</v>
      </c>
      <c r="L1" t="s">
        <v>3130</v>
      </c>
      <c r="M1" t="s">
        <v>7</v>
      </c>
      <c r="N1" s="1" t="s">
        <v>8</v>
      </c>
      <c r="O1" s="1" t="s">
        <v>8</v>
      </c>
      <c r="P1" t="s">
        <v>9</v>
      </c>
      <c r="Q1" t="s">
        <v>3131</v>
      </c>
      <c r="R1" s="42" t="s">
        <v>10</v>
      </c>
      <c r="S1" t="s">
        <v>7</v>
      </c>
      <c r="U1" t="s">
        <v>7512</v>
      </c>
    </row>
    <row r="2" spans="1:21">
      <c r="A2" t="s">
        <v>25</v>
      </c>
      <c r="B2" t="s">
        <v>26</v>
      </c>
      <c r="C2" t="s">
        <v>26</v>
      </c>
      <c r="D2" t="s">
        <v>27</v>
      </c>
      <c r="E2" t="s">
        <v>28</v>
      </c>
      <c r="F2" s="1" t="s">
        <v>29</v>
      </c>
      <c r="H2" s="1" t="s">
        <v>4252</v>
      </c>
      <c r="K2" s="43" t="s">
        <v>32</v>
      </c>
      <c r="L2" t="s">
        <v>3133</v>
      </c>
      <c r="M2" t="s">
        <v>34</v>
      </c>
      <c r="N2" s="1" t="s">
        <v>35</v>
      </c>
      <c r="O2" s="1" t="s">
        <v>30</v>
      </c>
      <c r="P2" t="s">
        <v>25</v>
      </c>
      <c r="Q2" t="s">
        <v>25</v>
      </c>
      <c r="R2" s="42" t="s">
        <v>37</v>
      </c>
      <c r="S2" t="s">
        <v>38</v>
      </c>
      <c r="T2" t="s">
        <v>39</v>
      </c>
    </row>
    <row r="3" spans="1:21">
      <c r="A3" t="s">
        <v>7481</v>
      </c>
      <c r="B3">
        <v>22002</v>
      </c>
      <c r="C3">
        <v>22002</v>
      </c>
      <c r="E3" t="s">
        <v>5229</v>
      </c>
      <c r="F3" s="1">
        <v>13.26</v>
      </c>
      <c r="H3" s="1">
        <v>11.53</v>
      </c>
      <c r="K3" s="66" t="s">
        <v>5298</v>
      </c>
      <c r="M3">
        <v>1000</v>
      </c>
      <c r="N3" s="1">
        <v>2350</v>
      </c>
      <c r="O3" s="1">
        <v>1950</v>
      </c>
    </row>
    <row r="4" spans="1:21">
      <c r="A4" t="s">
        <v>7481</v>
      </c>
      <c r="B4">
        <v>22003</v>
      </c>
      <c r="C4">
        <v>22003</v>
      </c>
      <c r="E4" t="s">
        <v>4987</v>
      </c>
      <c r="F4" s="1">
        <v>0.7</v>
      </c>
      <c r="H4">
        <v>0.61</v>
      </c>
      <c r="K4" s="66" t="s">
        <v>7482</v>
      </c>
      <c r="M4">
        <v>1000</v>
      </c>
      <c r="N4" s="1">
        <v>1050</v>
      </c>
      <c r="O4" s="1">
        <v>830</v>
      </c>
    </row>
    <row r="5" spans="1:21">
      <c r="A5" t="s">
        <v>7481</v>
      </c>
      <c r="B5">
        <v>22004</v>
      </c>
      <c r="C5">
        <v>22004</v>
      </c>
      <c r="E5" t="s">
        <v>7483</v>
      </c>
      <c r="F5" s="1">
        <v>0.38</v>
      </c>
      <c r="H5" s="1">
        <v>0.33</v>
      </c>
      <c r="K5" s="66" t="s">
        <v>2726</v>
      </c>
      <c r="M5">
        <v>1000</v>
      </c>
      <c r="N5" s="1">
        <v>750</v>
      </c>
      <c r="O5" s="1">
        <v>520</v>
      </c>
    </row>
    <row r="6" spans="1:21">
      <c r="A6" t="s">
        <v>7481</v>
      </c>
      <c r="B6">
        <v>22005</v>
      </c>
      <c r="C6">
        <v>22005</v>
      </c>
      <c r="E6" t="s">
        <v>7484</v>
      </c>
      <c r="F6" s="1">
        <v>0.36</v>
      </c>
      <c r="H6" s="1">
        <v>0.31</v>
      </c>
      <c r="K6" s="66" t="s">
        <v>4988</v>
      </c>
      <c r="M6">
        <v>1000</v>
      </c>
      <c r="N6" s="1">
        <v>550</v>
      </c>
      <c r="O6" s="1">
        <v>325</v>
      </c>
    </row>
    <row r="7" spans="1:21">
      <c r="A7" t="s">
        <v>7481</v>
      </c>
      <c r="B7">
        <v>22006</v>
      </c>
      <c r="C7">
        <v>22006</v>
      </c>
      <c r="E7" t="s">
        <v>5039</v>
      </c>
      <c r="F7" s="1">
        <v>0.94</v>
      </c>
      <c r="H7" s="1">
        <v>0.82</v>
      </c>
      <c r="M7">
        <v>1000</v>
      </c>
    </row>
    <row r="8" spans="1:21">
      <c r="A8" t="s">
        <v>7481</v>
      </c>
      <c r="B8">
        <v>22011</v>
      </c>
      <c r="C8">
        <v>22011</v>
      </c>
      <c r="E8" t="s">
        <v>7485</v>
      </c>
      <c r="F8" s="1">
        <v>58.19</v>
      </c>
      <c r="H8" s="1">
        <v>50.6</v>
      </c>
      <c r="K8" s="66" t="s">
        <v>2726</v>
      </c>
      <c r="M8">
        <v>1000</v>
      </c>
    </row>
    <row r="9" spans="1:21">
      <c r="A9" t="s">
        <v>7481</v>
      </c>
      <c r="B9">
        <v>22012</v>
      </c>
      <c r="C9">
        <v>22012</v>
      </c>
      <c r="E9" t="s">
        <v>7486</v>
      </c>
      <c r="F9" s="1">
        <v>76.650000000000006</v>
      </c>
      <c r="H9" s="1">
        <v>66.650000000000006</v>
      </c>
      <c r="K9" s="66" t="s">
        <v>4190</v>
      </c>
      <c r="M9">
        <v>1000</v>
      </c>
    </row>
    <row r="10" spans="1:21">
      <c r="A10" t="s">
        <v>7481</v>
      </c>
      <c r="B10">
        <v>22013</v>
      </c>
      <c r="C10">
        <v>22013</v>
      </c>
      <c r="E10" t="s">
        <v>7487</v>
      </c>
      <c r="F10" s="1">
        <v>84.41</v>
      </c>
      <c r="H10" s="1">
        <v>73.400000000000006</v>
      </c>
      <c r="K10" s="66" t="s">
        <v>4190</v>
      </c>
      <c r="M10">
        <v>1000</v>
      </c>
    </row>
    <row r="11" spans="1:21">
      <c r="A11" t="s">
        <v>7481</v>
      </c>
      <c r="B11">
        <v>22020</v>
      </c>
      <c r="C11" t="s">
        <v>7488</v>
      </c>
      <c r="E11" t="s">
        <v>7601</v>
      </c>
      <c r="F11" s="1">
        <v>28.41</v>
      </c>
      <c r="H11" s="1">
        <f>21+3.7</f>
        <v>24.7</v>
      </c>
      <c r="K11" s="66" t="s">
        <v>1262</v>
      </c>
      <c r="M11">
        <v>500</v>
      </c>
      <c r="N11" s="1">
        <v>3200</v>
      </c>
      <c r="O11" s="1">
        <v>2860</v>
      </c>
      <c r="P11" t="s">
        <v>7751</v>
      </c>
      <c r="R11" s="42">
        <v>43330</v>
      </c>
      <c r="T11" t="s">
        <v>7493</v>
      </c>
    </row>
    <row r="12" spans="1:21">
      <c r="A12" t="s">
        <v>7481</v>
      </c>
      <c r="B12">
        <v>22020</v>
      </c>
      <c r="C12" t="s">
        <v>7488</v>
      </c>
      <c r="E12" t="s">
        <v>7489</v>
      </c>
      <c r="F12" s="1">
        <v>22.77</v>
      </c>
      <c r="H12" s="1">
        <v>19.8</v>
      </c>
      <c r="K12" s="66" t="s">
        <v>1262</v>
      </c>
      <c r="M12">
        <v>500</v>
      </c>
      <c r="N12" s="1">
        <v>3200</v>
      </c>
      <c r="O12" s="1">
        <v>2860</v>
      </c>
      <c r="P12" t="s">
        <v>7751</v>
      </c>
      <c r="R12" s="42">
        <v>43330</v>
      </c>
      <c r="T12" t="s">
        <v>7493</v>
      </c>
    </row>
    <row r="13" spans="1:21">
      <c r="A13" t="s">
        <v>7481</v>
      </c>
      <c r="B13">
        <v>22020</v>
      </c>
      <c r="C13" t="s">
        <v>7488</v>
      </c>
      <c r="E13" t="s">
        <v>7489</v>
      </c>
      <c r="F13" s="1">
        <v>22.77</v>
      </c>
      <c r="H13" s="1">
        <v>19.8</v>
      </c>
      <c r="K13" s="66" t="s">
        <v>1262</v>
      </c>
      <c r="M13">
        <v>1000</v>
      </c>
      <c r="N13" s="1">
        <v>3200</v>
      </c>
      <c r="O13" s="1">
        <v>2860</v>
      </c>
      <c r="P13" t="s">
        <v>7751</v>
      </c>
      <c r="R13" s="42">
        <v>43330</v>
      </c>
      <c r="T13" t="s">
        <v>7493</v>
      </c>
    </row>
    <row r="14" spans="1:21">
      <c r="A14" t="s">
        <v>7481</v>
      </c>
      <c r="B14">
        <v>22021</v>
      </c>
      <c r="C14" t="s">
        <v>7494</v>
      </c>
      <c r="E14" t="s">
        <v>7495</v>
      </c>
      <c r="F14" s="1">
        <v>1.96</v>
      </c>
      <c r="H14" s="1">
        <v>1.7</v>
      </c>
      <c r="M14">
        <v>10000</v>
      </c>
      <c r="N14" s="1">
        <v>1200</v>
      </c>
      <c r="O14" s="1">
        <v>648.5</v>
      </c>
      <c r="R14" s="42">
        <v>43739</v>
      </c>
      <c r="U14" t="s">
        <v>7518</v>
      </c>
    </row>
    <row r="15" spans="1:21">
      <c r="A15" t="s">
        <v>7481</v>
      </c>
      <c r="B15">
        <v>22022</v>
      </c>
      <c r="C15" t="s">
        <v>7496</v>
      </c>
      <c r="E15" t="s">
        <v>7872</v>
      </c>
      <c r="F15" s="1">
        <v>4.83</v>
      </c>
      <c r="H15" s="1">
        <v>4.2</v>
      </c>
      <c r="K15" s="66">
        <v>1045</v>
      </c>
      <c r="M15">
        <v>500</v>
      </c>
      <c r="P15" t="s">
        <v>7751</v>
      </c>
      <c r="R15" s="42">
        <v>44629</v>
      </c>
    </row>
    <row r="16" spans="1:21">
      <c r="A16" t="s">
        <v>7481</v>
      </c>
      <c r="B16">
        <v>22022</v>
      </c>
      <c r="C16" t="s">
        <v>7496</v>
      </c>
      <c r="E16" t="s">
        <v>7501</v>
      </c>
      <c r="F16" s="1">
        <v>4.83</v>
      </c>
      <c r="H16" s="1">
        <v>4.2</v>
      </c>
      <c r="K16" s="66">
        <v>1045</v>
      </c>
      <c r="M16">
        <v>500</v>
      </c>
      <c r="P16" t="s">
        <v>7751</v>
      </c>
      <c r="R16" s="42">
        <v>44629</v>
      </c>
    </row>
    <row r="17" spans="1:21">
      <c r="A17" t="s">
        <v>7481</v>
      </c>
      <c r="B17">
        <v>22022</v>
      </c>
      <c r="C17" t="s">
        <v>7496</v>
      </c>
      <c r="E17" t="s">
        <v>7501</v>
      </c>
      <c r="F17" s="1">
        <v>4.32</v>
      </c>
      <c r="H17" s="1">
        <v>3.76</v>
      </c>
      <c r="K17" s="66">
        <v>1045</v>
      </c>
      <c r="M17">
        <v>500</v>
      </c>
      <c r="P17" t="s">
        <v>7228</v>
      </c>
      <c r="R17" s="42">
        <v>43335</v>
      </c>
      <c r="U17" t="s">
        <v>7514</v>
      </c>
    </row>
    <row r="18" spans="1:21">
      <c r="A18" t="s">
        <v>7481</v>
      </c>
      <c r="B18">
        <v>22023</v>
      </c>
      <c r="C18" t="s">
        <v>7497</v>
      </c>
      <c r="E18" t="s">
        <v>7873</v>
      </c>
      <c r="F18" s="1">
        <v>3.34</v>
      </c>
      <c r="H18" s="1">
        <v>2.9</v>
      </c>
      <c r="K18" s="66">
        <v>1045</v>
      </c>
      <c r="M18">
        <v>500</v>
      </c>
      <c r="P18" t="s">
        <v>7751</v>
      </c>
      <c r="R18" s="42">
        <v>44629</v>
      </c>
    </row>
    <row r="19" spans="1:21">
      <c r="A19" t="s">
        <v>7481</v>
      </c>
      <c r="B19">
        <v>22023</v>
      </c>
      <c r="C19" t="s">
        <v>7497</v>
      </c>
      <c r="E19" t="s">
        <v>7502</v>
      </c>
      <c r="F19" s="1">
        <v>3.34</v>
      </c>
      <c r="H19" s="1">
        <v>2.9</v>
      </c>
      <c r="K19" s="66">
        <v>1045</v>
      </c>
      <c r="M19">
        <v>500</v>
      </c>
      <c r="P19" t="s">
        <v>7751</v>
      </c>
      <c r="R19" s="42">
        <v>44629</v>
      </c>
    </row>
    <row r="20" spans="1:21">
      <c r="A20" t="s">
        <v>7481</v>
      </c>
      <c r="B20">
        <v>22023</v>
      </c>
      <c r="C20" t="s">
        <v>7497</v>
      </c>
      <c r="E20" t="s">
        <v>7502</v>
      </c>
      <c r="F20" s="1">
        <v>2.97</v>
      </c>
      <c r="H20" s="1">
        <v>2.58</v>
      </c>
      <c r="K20" s="66">
        <v>1045</v>
      </c>
      <c r="M20">
        <v>500</v>
      </c>
      <c r="P20" t="s">
        <v>7228</v>
      </c>
      <c r="R20" s="42">
        <v>43335</v>
      </c>
      <c r="T20" t="s">
        <v>5726</v>
      </c>
      <c r="U20" t="s">
        <v>7514</v>
      </c>
    </row>
    <row r="21" spans="1:21">
      <c r="A21" t="s">
        <v>7481</v>
      </c>
      <c r="B21">
        <v>22024</v>
      </c>
      <c r="C21" t="s">
        <v>7498</v>
      </c>
      <c r="E21" t="s">
        <v>7874</v>
      </c>
      <c r="F21" s="1">
        <v>0.72</v>
      </c>
      <c r="H21" s="1">
        <v>0.63</v>
      </c>
      <c r="K21" s="66">
        <v>1045</v>
      </c>
      <c r="M21">
        <v>500</v>
      </c>
      <c r="P21" t="s">
        <v>7751</v>
      </c>
      <c r="R21" s="42">
        <v>44629</v>
      </c>
    </row>
    <row r="22" spans="1:21">
      <c r="A22" t="s">
        <v>7481</v>
      </c>
      <c r="B22">
        <v>22024</v>
      </c>
      <c r="C22" t="s">
        <v>7498</v>
      </c>
      <c r="E22" t="s">
        <v>7503</v>
      </c>
      <c r="F22" s="1">
        <v>0.72</v>
      </c>
      <c r="H22" s="1">
        <v>0.63</v>
      </c>
      <c r="K22" s="66">
        <v>1045</v>
      </c>
      <c r="M22">
        <v>500</v>
      </c>
      <c r="P22" t="s">
        <v>7751</v>
      </c>
      <c r="R22" s="42">
        <v>44629</v>
      </c>
    </row>
    <row r="23" spans="1:21">
      <c r="A23" t="s">
        <v>7481</v>
      </c>
      <c r="B23">
        <v>22024</v>
      </c>
      <c r="C23" t="s">
        <v>7498</v>
      </c>
      <c r="E23" t="s">
        <v>7503</v>
      </c>
      <c r="F23" s="1">
        <v>0.93</v>
      </c>
      <c r="H23" s="1">
        <v>0.81</v>
      </c>
      <c r="K23" s="66">
        <v>1045</v>
      </c>
      <c r="M23">
        <v>500</v>
      </c>
      <c r="P23" t="s">
        <v>7228</v>
      </c>
      <c r="Q23" t="s">
        <v>7566</v>
      </c>
      <c r="R23" s="42">
        <v>43335</v>
      </c>
      <c r="U23" t="s">
        <v>7514</v>
      </c>
    </row>
    <row r="24" spans="1:21">
      <c r="A24" t="s">
        <v>7481</v>
      </c>
      <c r="B24">
        <v>22025</v>
      </c>
      <c r="C24" t="s">
        <v>7499</v>
      </c>
      <c r="E24" t="s">
        <v>7504</v>
      </c>
      <c r="F24" s="1">
        <v>4.12</v>
      </c>
      <c r="H24" s="1">
        <v>3.58</v>
      </c>
      <c r="K24" s="66">
        <v>1045</v>
      </c>
      <c r="M24">
        <v>500</v>
      </c>
      <c r="P24" t="s">
        <v>7228</v>
      </c>
      <c r="R24" s="42">
        <v>43335</v>
      </c>
      <c r="U24" t="s">
        <v>7514</v>
      </c>
    </row>
    <row r="25" spans="1:21">
      <c r="A25" t="s">
        <v>7481</v>
      </c>
      <c r="B25">
        <v>22026</v>
      </c>
      <c r="C25" t="s">
        <v>7500</v>
      </c>
      <c r="E25" t="s">
        <v>5512</v>
      </c>
      <c r="F25" s="1">
        <v>2.97</v>
      </c>
      <c r="H25" s="1">
        <v>2.58</v>
      </c>
      <c r="K25" s="66">
        <v>1045</v>
      </c>
      <c r="M25">
        <v>500</v>
      </c>
      <c r="P25" t="s">
        <v>7228</v>
      </c>
      <c r="R25" s="42">
        <v>43335</v>
      </c>
      <c r="T25" t="s">
        <v>5726</v>
      </c>
      <c r="U25" t="s">
        <v>7514</v>
      </c>
    </row>
    <row r="26" spans="1:21">
      <c r="A26" t="s">
        <v>7481</v>
      </c>
      <c r="B26" s="56" t="s">
        <v>7535</v>
      </c>
      <c r="E26" t="s">
        <v>4919</v>
      </c>
      <c r="F26" s="1">
        <v>3.91</v>
      </c>
      <c r="H26" s="1">
        <v>3.4</v>
      </c>
      <c r="K26" s="66" t="s">
        <v>5398</v>
      </c>
      <c r="M26">
        <v>500</v>
      </c>
      <c r="N26" s="1">
        <v>450</v>
      </c>
      <c r="O26" s="1">
        <v>200</v>
      </c>
      <c r="P26" t="s">
        <v>7228</v>
      </c>
      <c r="R26" s="42">
        <v>43379</v>
      </c>
      <c r="U26" t="s">
        <v>7538</v>
      </c>
    </row>
    <row r="27" spans="1:21">
      <c r="A27" t="s">
        <v>7481</v>
      </c>
      <c r="B27" s="56" t="s">
        <v>7535</v>
      </c>
      <c r="E27" t="s">
        <v>4919</v>
      </c>
      <c r="F27" s="1">
        <v>3.68</v>
      </c>
      <c r="H27" s="1">
        <v>3.2</v>
      </c>
      <c r="K27" s="66" t="s">
        <v>5398</v>
      </c>
      <c r="M27">
        <v>1000</v>
      </c>
      <c r="N27" s="1">
        <v>450</v>
      </c>
      <c r="O27" s="1">
        <v>200</v>
      </c>
      <c r="P27" t="s">
        <v>7228</v>
      </c>
      <c r="R27" s="42">
        <v>43379</v>
      </c>
      <c r="U27" t="s">
        <v>7538</v>
      </c>
    </row>
    <row r="28" spans="1:21">
      <c r="A28" t="s">
        <v>7481</v>
      </c>
      <c r="B28" s="56" t="s">
        <v>7536</v>
      </c>
      <c r="E28" t="s">
        <v>7915</v>
      </c>
      <c r="F28" s="1">
        <v>5.35</v>
      </c>
      <c r="H28" s="1">
        <v>4.6500000000000004</v>
      </c>
      <c r="K28" s="66" t="s">
        <v>7482</v>
      </c>
      <c r="M28">
        <v>1000</v>
      </c>
      <c r="N28" s="1">
        <v>650</v>
      </c>
      <c r="O28" s="1">
        <v>380</v>
      </c>
      <c r="P28" t="s">
        <v>7228</v>
      </c>
      <c r="R28" s="42">
        <v>43379</v>
      </c>
      <c r="U28" t="s">
        <v>7538</v>
      </c>
    </row>
    <row r="29" spans="1:21">
      <c r="A29" t="s">
        <v>7481</v>
      </c>
      <c r="B29" s="56" t="s">
        <v>7536</v>
      </c>
      <c r="E29" t="s">
        <v>4919</v>
      </c>
      <c r="F29" s="1">
        <v>5.9</v>
      </c>
      <c r="H29" s="1">
        <v>5.13</v>
      </c>
      <c r="K29" s="66" t="s">
        <v>7482</v>
      </c>
      <c r="M29">
        <v>500</v>
      </c>
      <c r="N29" s="1">
        <v>650</v>
      </c>
      <c r="O29" s="1">
        <v>380</v>
      </c>
      <c r="P29" t="s">
        <v>7228</v>
      </c>
      <c r="R29" s="42">
        <v>43379</v>
      </c>
      <c r="U29" t="s">
        <v>7538</v>
      </c>
    </row>
    <row r="30" spans="1:21">
      <c r="A30" t="s">
        <v>7481</v>
      </c>
      <c r="B30" s="56" t="s">
        <v>7537</v>
      </c>
      <c r="E30" t="s">
        <v>4919</v>
      </c>
      <c r="F30" s="1">
        <v>20.64</v>
      </c>
      <c r="H30" s="1">
        <v>17.95</v>
      </c>
      <c r="K30" s="66" t="s">
        <v>7539</v>
      </c>
      <c r="M30">
        <v>500</v>
      </c>
      <c r="N30" s="1">
        <v>650</v>
      </c>
      <c r="O30" s="1">
        <v>380</v>
      </c>
      <c r="P30" t="s">
        <v>7228</v>
      </c>
      <c r="R30" s="42">
        <v>43379</v>
      </c>
      <c r="U30" t="s">
        <v>7538</v>
      </c>
    </row>
    <row r="31" spans="1:21">
      <c r="A31" t="s">
        <v>7481</v>
      </c>
      <c r="B31" s="56" t="s">
        <v>7537</v>
      </c>
      <c r="E31" t="s">
        <v>4919</v>
      </c>
      <c r="F31" s="1">
        <v>18.75</v>
      </c>
      <c r="H31" s="1">
        <v>16.3</v>
      </c>
      <c r="K31" s="66" t="s">
        <v>7539</v>
      </c>
      <c r="M31">
        <v>1000</v>
      </c>
      <c r="N31" s="1">
        <v>650</v>
      </c>
      <c r="O31" s="1">
        <v>380</v>
      </c>
      <c r="P31" t="s">
        <v>7228</v>
      </c>
      <c r="R31" s="42">
        <v>43379</v>
      </c>
      <c r="U31" t="s">
        <v>7538</v>
      </c>
    </row>
    <row r="32" spans="1:21">
      <c r="A32" t="s">
        <v>7481</v>
      </c>
      <c r="B32">
        <v>22028</v>
      </c>
      <c r="E32" t="s">
        <v>7506</v>
      </c>
      <c r="F32" s="1">
        <v>5.04</v>
      </c>
      <c r="H32" s="1">
        <v>4.38</v>
      </c>
      <c r="K32" s="66" t="s">
        <v>7522</v>
      </c>
      <c r="M32">
        <v>500</v>
      </c>
      <c r="N32" s="1">
        <v>1980</v>
      </c>
      <c r="O32" s="1">
        <v>1750</v>
      </c>
      <c r="P32" t="s">
        <v>7228</v>
      </c>
      <c r="R32" s="42">
        <v>43356</v>
      </c>
      <c r="U32" t="s">
        <v>7521</v>
      </c>
    </row>
    <row r="33" spans="1:21">
      <c r="A33" t="s">
        <v>7481</v>
      </c>
      <c r="B33">
        <v>22028</v>
      </c>
      <c r="E33" t="s">
        <v>7506</v>
      </c>
      <c r="F33" s="1">
        <v>4.62</v>
      </c>
      <c r="H33" s="1">
        <v>4.0199999999999996</v>
      </c>
      <c r="K33" s="66" t="s">
        <v>7522</v>
      </c>
      <c r="M33">
        <v>1000</v>
      </c>
      <c r="N33" s="1">
        <v>1980</v>
      </c>
      <c r="O33" s="1">
        <v>1750</v>
      </c>
      <c r="P33" t="s">
        <v>7228</v>
      </c>
      <c r="R33" s="42">
        <v>43356</v>
      </c>
      <c r="U33" t="s">
        <v>7521</v>
      </c>
    </row>
    <row r="34" spans="1:21">
      <c r="A34" t="s">
        <v>7481</v>
      </c>
      <c r="B34">
        <v>22028</v>
      </c>
      <c r="E34" t="s">
        <v>7506</v>
      </c>
      <c r="F34" s="1">
        <v>13.79</v>
      </c>
      <c r="H34" s="1">
        <v>11.99</v>
      </c>
      <c r="K34" s="66" t="s">
        <v>7516</v>
      </c>
      <c r="M34">
        <v>500</v>
      </c>
      <c r="P34" t="s">
        <v>7751</v>
      </c>
      <c r="Q34" t="s">
        <v>7228</v>
      </c>
      <c r="R34" s="42">
        <v>43339</v>
      </c>
      <c r="U34" t="s">
        <v>7515</v>
      </c>
    </row>
    <row r="35" spans="1:21">
      <c r="A35" t="s">
        <v>7481</v>
      </c>
      <c r="B35">
        <v>22028</v>
      </c>
      <c r="E35" t="s">
        <v>7506</v>
      </c>
      <c r="F35" s="1">
        <v>13.79</v>
      </c>
      <c r="H35" s="1">
        <v>11.99</v>
      </c>
      <c r="K35" s="66" t="s">
        <v>7516</v>
      </c>
      <c r="M35">
        <v>1000</v>
      </c>
      <c r="P35" t="s">
        <v>7751</v>
      </c>
      <c r="Q35" t="s">
        <v>7228</v>
      </c>
      <c r="R35" s="42">
        <v>43339</v>
      </c>
      <c r="U35" t="s">
        <v>7515</v>
      </c>
    </row>
    <row r="36" spans="1:21">
      <c r="A36" t="s">
        <v>7481</v>
      </c>
      <c r="B36">
        <v>22029</v>
      </c>
      <c r="E36" t="s">
        <v>7507</v>
      </c>
      <c r="F36" s="1">
        <v>5.04</v>
      </c>
      <c r="H36" s="1">
        <v>4.38</v>
      </c>
      <c r="K36" s="66" t="s">
        <v>7522</v>
      </c>
      <c r="M36">
        <v>500</v>
      </c>
      <c r="N36" s="1">
        <v>1980</v>
      </c>
      <c r="O36" s="1">
        <v>1750</v>
      </c>
      <c r="P36" t="s">
        <v>7228</v>
      </c>
      <c r="R36" s="42">
        <v>43356</v>
      </c>
      <c r="U36" t="s">
        <v>7521</v>
      </c>
    </row>
    <row r="37" spans="1:21">
      <c r="A37" t="s">
        <v>7481</v>
      </c>
      <c r="B37">
        <v>22029</v>
      </c>
      <c r="E37" t="s">
        <v>7507</v>
      </c>
      <c r="F37" s="1">
        <v>4.62</v>
      </c>
      <c r="H37" s="1">
        <v>4.0199999999999996</v>
      </c>
      <c r="K37" s="66" t="s">
        <v>7522</v>
      </c>
      <c r="M37">
        <v>1000</v>
      </c>
      <c r="N37" s="1">
        <v>1980</v>
      </c>
      <c r="O37" s="1">
        <v>1750</v>
      </c>
      <c r="P37" t="s">
        <v>7228</v>
      </c>
      <c r="R37" s="42">
        <v>43356</v>
      </c>
      <c r="U37" t="s">
        <v>7521</v>
      </c>
    </row>
    <row r="38" spans="1:21">
      <c r="A38" t="s">
        <v>7481</v>
      </c>
      <c r="B38">
        <v>22029</v>
      </c>
      <c r="E38" t="s">
        <v>7507</v>
      </c>
      <c r="F38" s="1">
        <v>12.09</v>
      </c>
      <c r="H38" s="1">
        <v>10.51</v>
      </c>
      <c r="K38" s="66" t="s">
        <v>7516</v>
      </c>
      <c r="M38">
        <v>500</v>
      </c>
      <c r="P38" t="s">
        <v>7751</v>
      </c>
      <c r="Q38" t="s">
        <v>7228</v>
      </c>
      <c r="R38" s="42">
        <v>43339</v>
      </c>
      <c r="U38" t="s">
        <v>7515</v>
      </c>
    </row>
    <row r="39" spans="1:21">
      <c r="A39" t="s">
        <v>7481</v>
      </c>
      <c r="B39">
        <v>22029</v>
      </c>
      <c r="E39" t="s">
        <v>7507</v>
      </c>
      <c r="F39" s="1">
        <v>12.09</v>
      </c>
      <c r="H39" s="1">
        <v>10.51</v>
      </c>
      <c r="K39" s="66" t="s">
        <v>7516</v>
      </c>
      <c r="M39">
        <v>1000</v>
      </c>
      <c r="P39" t="s">
        <v>7751</v>
      </c>
      <c r="Q39" t="s">
        <v>7228</v>
      </c>
      <c r="R39" s="42">
        <v>43339</v>
      </c>
      <c r="U39" t="s">
        <v>7515</v>
      </c>
    </row>
    <row r="40" spans="1:21">
      <c r="A40" t="s">
        <v>7481</v>
      </c>
      <c r="B40">
        <v>22030</v>
      </c>
      <c r="C40" t="s">
        <v>7508</v>
      </c>
      <c r="E40" t="s">
        <v>7875</v>
      </c>
      <c r="F40" s="1">
        <v>8.17</v>
      </c>
      <c r="H40" s="1">
        <v>7.1</v>
      </c>
      <c r="K40" s="66">
        <v>1045</v>
      </c>
      <c r="M40">
        <v>750</v>
      </c>
      <c r="P40" t="s">
        <v>7751</v>
      </c>
      <c r="R40" s="42">
        <v>44635</v>
      </c>
    </row>
    <row r="41" spans="1:21">
      <c r="A41" t="s">
        <v>7481</v>
      </c>
      <c r="B41">
        <v>22030</v>
      </c>
      <c r="C41" t="s">
        <v>7508</v>
      </c>
      <c r="E41" t="s">
        <v>4595</v>
      </c>
      <c r="F41" s="1">
        <v>8.17</v>
      </c>
      <c r="H41" s="1">
        <v>7.1</v>
      </c>
      <c r="K41" s="66">
        <v>1045</v>
      </c>
      <c r="M41">
        <v>750</v>
      </c>
      <c r="P41" t="s">
        <v>7751</v>
      </c>
      <c r="R41" s="42">
        <v>44635</v>
      </c>
    </row>
    <row r="42" spans="1:21">
      <c r="A42" t="s">
        <v>7481</v>
      </c>
      <c r="B42">
        <v>22030</v>
      </c>
      <c r="C42" t="s">
        <v>7508</v>
      </c>
      <c r="E42" t="s">
        <v>4595</v>
      </c>
      <c r="F42" s="1">
        <v>8.0500000000000007</v>
      </c>
      <c r="H42" s="1">
        <v>7</v>
      </c>
      <c r="K42" s="66">
        <v>1045</v>
      </c>
      <c r="M42">
        <v>750</v>
      </c>
      <c r="P42" t="s">
        <v>7751</v>
      </c>
      <c r="Q42" t="s">
        <v>7228</v>
      </c>
      <c r="R42" s="42">
        <v>43346</v>
      </c>
      <c r="U42" t="s">
        <v>7513</v>
      </c>
    </row>
    <row r="43" spans="1:21">
      <c r="A43" t="s">
        <v>7481</v>
      </c>
      <c r="B43">
        <v>22031</v>
      </c>
      <c r="C43" t="s">
        <v>7509</v>
      </c>
      <c r="E43" t="s">
        <v>7876</v>
      </c>
      <c r="F43" s="1">
        <v>5.95</v>
      </c>
      <c r="H43" s="1">
        <v>5.17</v>
      </c>
      <c r="K43" s="66">
        <v>1045</v>
      </c>
      <c r="M43">
        <v>750</v>
      </c>
      <c r="P43" t="s">
        <v>7751</v>
      </c>
      <c r="R43" s="42">
        <v>44629</v>
      </c>
    </row>
    <row r="44" spans="1:21">
      <c r="A44" t="s">
        <v>7481</v>
      </c>
      <c r="B44">
        <v>22031</v>
      </c>
      <c r="C44" t="s">
        <v>7509</v>
      </c>
      <c r="E44" t="s">
        <v>5672</v>
      </c>
      <c r="F44" s="1">
        <v>5.95</v>
      </c>
      <c r="H44" s="1">
        <v>5.17</v>
      </c>
      <c r="K44" s="66">
        <v>1045</v>
      </c>
      <c r="M44">
        <v>750</v>
      </c>
      <c r="P44" t="s">
        <v>7751</v>
      </c>
      <c r="R44" s="42">
        <v>44629</v>
      </c>
    </row>
    <row r="45" spans="1:21">
      <c r="A45" t="s">
        <v>7481</v>
      </c>
      <c r="B45">
        <v>22031</v>
      </c>
      <c r="C45" t="s">
        <v>7509</v>
      </c>
      <c r="E45" t="s">
        <v>5672</v>
      </c>
      <c r="F45" s="1">
        <v>5.41</v>
      </c>
      <c r="H45" s="1">
        <v>4.7</v>
      </c>
      <c r="K45" s="66">
        <v>1045</v>
      </c>
      <c r="M45">
        <v>750</v>
      </c>
      <c r="P45" t="s">
        <v>7751</v>
      </c>
      <c r="Q45" t="s">
        <v>7228</v>
      </c>
      <c r="R45" s="42">
        <v>43346</v>
      </c>
      <c r="U45" t="s">
        <v>7517</v>
      </c>
    </row>
    <row r="46" spans="1:21">
      <c r="A46" t="s">
        <v>7481</v>
      </c>
      <c r="B46">
        <v>22032</v>
      </c>
      <c r="C46" t="s">
        <v>7510</v>
      </c>
      <c r="E46" t="s">
        <v>7877</v>
      </c>
      <c r="F46" s="1">
        <v>1.52</v>
      </c>
      <c r="H46" s="1">
        <v>1.32</v>
      </c>
      <c r="K46" s="66">
        <v>1045</v>
      </c>
      <c r="M46">
        <v>750</v>
      </c>
      <c r="P46" t="s">
        <v>7751</v>
      </c>
      <c r="R46" s="42">
        <v>44629</v>
      </c>
    </row>
    <row r="47" spans="1:21">
      <c r="A47" t="s">
        <v>7481</v>
      </c>
      <c r="B47">
        <v>22032</v>
      </c>
      <c r="C47" t="s">
        <v>7510</v>
      </c>
      <c r="E47" t="s">
        <v>7511</v>
      </c>
      <c r="F47" s="1">
        <v>1.52</v>
      </c>
      <c r="H47" s="1">
        <v>1.32</v>
      </c>
      <c r="K47" s="66">
        <v>1045</v>
      </c>
      <c r="M47">
        <v>750</v>
      </c>
      <c r="P47" t="s">
        <v>7751</v>
      </c>
      <c r="R47" s="42">
        <v>44629</v>
      </c>
    </row>
    <row r="48" spans="1:21">
      <c r="A48" t="s">
        <v>7481</v>
      </c>
      <c r="B48">
        <v>22032</v>
      </c>
      <c r="C48" t="s">
        <v>7510</v>
      </c>
      <c r="E48" t="s">
        <v>7511</v>
      </c>
      <c r="F48" s="1">
        <v>1.38</v>
      </c>
      <c r="H48" s="1">
        <v>1.2</v>
      </c>
      <c r="K48" s="66">
        <v>1045</v>
      </c>
      <c r="M48">
        <v>750</v>
      </c>
      <c r="P48" t="s">
        <v>7751</v>
      </c>
      <c r="Q48" t="s">
        <v>7228</v>
      </c>
      <c r="R48" s="42">
        <v>43346</v>
      </c>
      <c r="U48" t="s">
        <v>7517</v>
      </c>
    </row>
    <row r="49" spans="1:21">
      <c r="A49" t="s">
        <v>7481</v>
      </c>
      <c r="B49">
        <v>22033</v>
      </c>
      <c r="C49" t="s">
        <v>7523</v>
      </c>
      <c r="E49" t="s">
        <v>7721</v>
      </c>
      <c r="F49" s="1">
        <v>5.96</v>
      </c>
      <c r="H49" s="1">
        <v>5.18</v>
      </c>
      <c r="K49" s="66" t="s">
        <v>7525</v>
      </c>
      <c r="M49">
        <v>2000</v>
      </c>
      <c r="P49" t="s">
        <v>7228</v>
      </c>
      <c r="Q49" t="s">
        <v>7566</v>
      </c>
      <c r="R49" s="42">
        <v>43375</v>
      </c>
      <c r="U49" t="s">
        <v>7524</v>
      </c>
    </row>
    <row r="50" spans="1:21">
      <c r="A50" t="s">
        <v>7481</v>
      </c>
      <c r="B50">
        <v>22033</v>
      </c>
      <c r="C50" t="s">
        <v>7523</v>
      </c>
      <c r="E50" t="s">
        <v>7721</v>
      </c>
      <c r="F50" s="1">
        <v>5.42</v>
      </c>
      <c r="H50" s="1">
        <v>4.71</v>
      </c>
      <c r="K50" s="66" t="s">
        <v>7525</v>
      </c>
      <c r="M50">
        <v>4000</v>
      </c>
      <c r="P50" t="s">
        <v>7228</v>
      </c>
      <c r="Q50" t="s">
        <v>7566</v>
      </c>
      <c r="R50" s="42">
        <v>43375</v>
      </c>
      <c r="U50" t="s">
        <v>7524</v>
      </c>
    </row>
    <row r="51" spans="1:21">
      <c r="A51" t="s">
        <v>7481</v>
      </c>
      <c r="B51">
        <v>22034</v>
      </c>
      <c r="C51" t="s">
        <v>7533</v>
      </c>
      <c r="E51" t="s">
        <v>5503</v>
      </c>
      <c r="F51" s="1">
        <v>1.1499999999999999</v>
      </c>
      <c r="H51" s="1">
        <v>1</v>
      </c>
      <c r="K51" s="66">
        <v>1020</v>
      </c>
      <c r="M51">
        <v>500</v>
      </c>
      <c r="P51" t="s">
        <v>7228</v>
      </c>
      <c r="R51" s="42">
        <v>43377</v>
      </c>
    </row>
    <row r="52" spans="1:21">
      <c r="A52" t="s">
        <v>7481</v>
      </c>
      <c r="B52" s="56" t="s">
        <v>7570</v>
      </c>
      <c r="C52">
        <v>40016</v>
      </c>
      <c r="E52" t="s">
        <v>7568</v>
      </c>
      <c r="F52" s="1">
        <v>8.2799999999999994</v>
      </c>
      <c r="H52" s="1">
        <v>7.2</v>
      </c>
      <c r="K52" s="66" t="s">
        <v>5892</v>
      </c>
      <c r="M52">
        <v>1000</v>
      </c>
      <c r="N52" s="1">
        <v>1500</v>
      </c>
      <c r="O52" s="1">
        <v>1050</v>
      </c>
      <c r="P52" t="s">
        <v>7751</v>
      </c>
      <c r="R52" s="42">
        <v>43395</v>
      </c>
      <c r="U52" t="s">
        <v>7574</v>
      </c>
    </row>
    <row r="53" spans="1:21">
      <c r="A53" t="s">
        <v>7481</v>
      </c>
      <c r="B53" s="56" t="s">
        <v>7571</v>
      </c>
      <c r="C53">
        <v>40016</v>
      </c>
      <c r="E53" t="s">
        <v>7569</v>
      </c>
      <c r="F53" s="1">
        <v>9.66</v>
      </c>
      <c r="H53" s="1">
        <v>8.4</v>
      </c>
      <c r="K53" s="66" t="s">
        <v>5892</v>
      </c>
      <c r="M53">
        <v>1000</v>
      </c>
      <c r="N53" s="1">
        <v>1500</v>
      </c>
      <c r="O53" s="1">
        <v>1050</v>
      </c>
      <c r="P53" t="s">
        <v>7751</v>
      </c>
      <c r="R53" s="42">
        <v>43395</v>
      </c>
      <c r="U53" t="s">
        <v>7574</v>
      </c>
    </row>
    <row r="54" spans="1:21">
      <c r="A54" t="s">
        <v>7481</v>
      </c>
      <c r="B54" s="56" t="s">
        <v>7572</v>
      </c>
      <c r="C54">
        <v>40016</v>
      </c>
      <c r="E54" t="s">
        <v>7573</v>
      </c>
      <c r="F54" s="1">
        <v>9.09</v>
      </c>
      <c r="H54" s="1">
        <v>7.9</v>
      </c>
      <c r="K54" s="66" t="s">
        <v>5892</v>
      </c>
      <c r="M54">
        <v>1000</v>
      </c>
      <c r="N54" s="1">
        <v>1500</v>
      </c>
      <c r="O54" s="1">
        <v>1050</v>
      </c>
      <c r="P54" t="s">
        <v>7751</v>
      </c>
      <c r="R54" s="42">
        <v>43395</v>
      </c>
      <c r="U54" t="s">
        <v>7574</v>
      </c>
    </row>
    <row r="55" spans="1:21">
      <c r="A55" t="s">
        <v>7481</v>
      </c>
      <c r="B55">
        <v>22036</v>
      </c>
      <c r="C55" t="s">
        <v>7595</v>
      </c>
      <c r="E55" t="s">
        <v>7591</v>
      </c>
      <c r="F55" s="1">
        <v>37.380000000000003</v>
      </c>
      <c r="H55" s="1">
        <v>32.5</v>
      </c>
      <c r="K55" s="66" t="s">
        <v>2690</v>
      </c>
      <c r="M55">
        <v>500</v>
      </c>
      <c r="N55" s="1">
        <v>2460</v>
      </c>
      <c r="O55" s="1">
        <v>2050</v>
      </c>
      <c r="P55" t="s">
        <v>7751</v>
      </c>
      <c r="R55" s="42">
        <v>43476</v>
      </c>
      <c r="T55" t="s">
        <v>7592</v>
      </c>
      <c r="U55" t="s">
        <v>7590</v>
      </c>
    </row>
    <row r="56" spans="1:21">
      <c r="A56" t="s">
        <v>7481</v>
      </c>
      <c r="B56">
        <v>22036</v>
      </c>
      <c r="C56" t="s">
        <v>7595</v>
      </c>
      <c r="E56" t="s">
        <v>7591</v>
      </c>
      <c r="F56" s="1">
        <v>35.08</v>
      </c>
      <c r="H56" s="1">
        <v>30.5</v>
      </c>
      <c r="K56" s="66" t="s">
        <v>2690</v>
      </c>
      <c r="M56">
        <v>100</v>
      </c>
      <c r="N56" s="1">
        <v>2460</v>
      </c>
      <c r="O56" s="1">
        <v>2050</v>
      </c>
      <c r="P56" t="s">
        <v>7751</v>
      </c>
      <c r="R56" s="42">
        <v>43476</v>
      </c>
      <c r="T56" t="s">
        <v>7592</v>
      </c>
      <c r="U56" t="s">
        <v>7590</v>
      </c>
    </row>
    <row r="57" spans="1:21">
      <c r="A57" t="s">
        <v>7481</v>
      </c>
      <c r="B57">
        <v>22036</v>
      </c>
      <c r="C57" t="s">
        <v>7595</v>
      </c>
      <c r="E57" t="s">
        <v>7591</v>
      </c>
      <c r="F57" s="1">
        <v>34.270000000000003</v>
      </c>
      <c r="H57" s="1">
        <v>29.8</v>
      </c>
      <c r="K57" s="66" t="s">
        <v>2690</v>
      </c>
      <c r="M57">
        <v>500</v>
      </c>
      <c r="N57" s="1">
        <v>4500</v>
      </c>
      <c r="O57" s="1">
        <v>3800</v>
      </c>
      <c r="P57" t="s">
        <v>7751</v>
      </c>
      <c r="R57" s="42">
        <v>43479</v>
      </c>
      <c r="T57" t="s">
        <v>7594</v>
      </c>
      <c r="U57" t="s">
        <v>7593</v>
      </c>
    </row>
    <row r="58" spans="1:21">
      <c r="A58" t="s">
        <v>7481</v>
      </c>
      <c r="B58">
        <v>22036</v>
      </c>
      <c r="C58" t="s">
        <v>7595</v>
      </c>
      <c r="E58" t="s">
        <v>7591</v>
      </c>
      <c r="F58" s="1">
        <v>31.97</v>
      </c>
      <c r="H58" s="1">
        <v>27.8</v>
      </c>
      <c r="K58" s="66" t="s">
        <v>2690</v>
      </c>
      <c r="M58">
        <v>100</v>
      </c>
      <c r="N58" s="1">
        <v>4500</v>
      </c>
      <c r="O58" s="1">
        <v>3800</v>
      </c>
      <c r="P58" t="s">
        <v>7751</v>
      </c>
      <c r="R58" s="42">
        <v>43479</v>
      </c>
      <c r="T58" t="s">
        <v>7594</v>
      </c>
      <c r="U58" t="s">
        <v>7593</v>
      </c>
    </row>
    <row r="59" spans="1:21">
      <c r="A59" t="s">
        <v>7481</v>
      </c>
      <c r="B59">
        <v>22037</v>
      </c>
      <c r="C59" t="s">
        <v>7596</v>
      </c>
      <c r="E59" t="s">
        <v>7597</v>
      </c>
      <c r="F59" s="1">
        <v>0</v>
      </c>
      <c r="K59" s="66" t="s">
        <v>7598</v>
      </c>
      <c r="M59">
        <v>2000</v>
      </c>
      <c r="U59" t="s">
        <v>7599</v>
      </c>
    </row>
    <row r="60" spans="1:21">
      <c r="A60" t="s">
        <v>7481</v>
      </c>
      <c r="B60">
        <v>22038</v>
      </c>
      <c r="C60" t="s">
        <v>7602</v>
      </c>
      <c r="E60" t="s">
        <v>7603</v>
      </c>
      <c r="F60" s="1">
        <v>0</v>
      </c>
    </row>
    <row r="61" spans="1:21">
      <c r="A61" t="s">
        <v>7481</v>
      </c>
      <c r="B61" s="56" t="s">
        <v>7640</v>
      </c>
      <c r="C61">
        <v>22040</v>
      </c>
      <c r="E61" t="s">
        <v>5041</v>
      </c>
      <c r="F61" s="1">
        <v>9.6300000000000008</v>
      </c>
      <c r="H61" s="1">
        <v>8.3699999999999992</v>
      </c>
      <c r="K61" s="66" t="s">
        <v>5298</v>
      </c>
      <c r="M61">
        <v>250</v>
      </c>
      <c r="N61" s="1">
        <v>2500</v>
      </c>
      <c r="O61" s="1">
        <v>2240</v>
      </c>
      <c r="P61" t="s">
        <v>7751</v>
      </c>
      <c r="R61" s="42">
        <v>43679</v>
      </c>
      <c r="U61" t="s">
        <v>7646</v>
      </c>
    </row>
    <row r="62" spans="1:21">
      <c r="A62" t="s">
        <v>7481</v>
      </c>
      <c r="B62" s="56" t="s">
        <v>7640</v>
      </c>
      <c r="C62">
        <v>22040</v>
      </c>
      <c r="E62" t="s">
        <v>7667</v>
      </c>
      <c r="F62" s="1">
        <v>9.5500000000000007</v>
      </c>
      <c r="H62" s="1">
        <v>8.3000000000000007</v>
      </c>
      <c r="K62" s="66" t="s">
        <v>5298</v>
      </c>
      <c r="M62">
        <v>500</v>
      </c>
      <c r="N62" s="1">
        <v>2500</v>
      </c>
      <c r="O62" s="1">
        <v>2240</v>
      </c>
      <c r="P62" t="s">
        <v>7751</v>
      </c>
      <c r="R62" s="42">
        <v>43679</v>
      </c>
      <c r="U62" t="s">
        <v>7646</v>
      </c>
    </row>
    <row r="63" spans="1:21">
      <c r="A63" t="s">
        <v>7481</v>
      </c>
      <c r="B63" s="56" t="s">
        <v>7641</v>
      </c>
      <c r="C63">
        <v>22040</v>
      </c>
      <c r="E63" t="s">
        <v>7669</v>
      </c>
      <c r="F63" s="1">
        <v>4.5999999999999996</v>
      </c>
      <c r="H63" s="1">
        <v>4</v>
      </c>
      <c r="K63" s="66" t="s">
        <v>4656</v>
      </c>
      <c r="M63">
        <v>500</v>
      </c>
      <c r="N63" s="1">
        <v>2400</v>
      </c>
      <c r="O63" s="1">
        <v>2160</v>
      </c>
      <c r="P63" t="s">
        <v>7228</v>
      </c>
      <c r="R63" s="42">
        <v>43679</v>
      </c>
      <c r="U63" t="s">
        <v>7646</v>
      </c>
    </row>
    <row r="64" spans="1:21">
      <c r="A64" t="s">
        <v>7481</v>
      </c>
      <c r="B64" s="56" t="s">
        <v>7641</v>
      </c>
      <c r="C64">
        <v>22040</v>
      </c>
      <c r="E64" t="s">
        <v>7670</v>
      </c>
      <c r="F64" s="1">
        <v>5.31</v>
      </c>
      <c r="H64" s="1">
        <v>4.62</v>
      </c>
      <c r="K64" s="66" t="s">
        <v>4656</v>
      </c>
      <c r="M64">
        <v>250</v>
      </c>
      <c r="N64" s="1">
        <v>2400</v>
      </c>
      <c r="O64" s="1">
        <v>2160</v>
      </c>
      <c r="P64" t="s">
        <v>7228</v>
      </c>
      <c r="R64" s="42">
        <v>43679</v>
      </c>
      <c r="U64" t="s">
        <v>7646</v>
      </c>
    </row>
    <row r="65" spans="1:21">
      <c r="A65" t="s">
        <v>7481</v>
      </c>
      <c r="B65">
        <v>22041</v>
      </c>
      <c r="C65">
        <v>22041</v>
      </c>
      <c r="E65" t="s">
        <v>7642</v>
      </c>
      <c r="F65" s="1">
        <v>3.11</v>
      </c>
      <c r="H65" s="1">
        <v>2.7</v>
      </c>
      <c r="K65" s="66" t="s">
        <v>7643</v>
      </c>
      <c r="M65">
        <v>250</v>
      </c>
      <c r="P65" t="s">
        <v>7751</v>
      </c>
      <c r="R65" s="42">
        <v>43679</v>
      </c>
      <c r="U65" t="s">
        <v>7646</v>
      </c>
    </row>
    <row r="66" spans="1:21">
      <c r="A66" t="s">
        <v>7481</v>
      </c>
      <c r="B66">
        <v>22041</v>
      </c>
      <c r="C66">
        <v>22041</v>
      </c>
      <c r="E66" t="s">
        <v>7642</v>
      </c>
      <c r="F66" s="1">
        <v>2.99</v>
      </c>
      <c r="H66" s="1">
        <v>2.6</v>
      </c>
      <c r="K66" s="66" t="s">
        <v>7643</v>
      </c>
      <c r="M66">
        <v>500</v>
      </c>
      <c r="P66" t="s">
        <v>7751</v>
      </c>
      <c r="R66" s="42">
        <v>43679</v>
      </c>
      <c r="U66" t="s">
        <v>7646</v>
      </c>
    </row>
    <row r="67" spans="1:21">
      <c r="A67" t="s">
        <v>7481</v>
      </c>
      <c r="B67">
        <v>22042</v>
      </c>
      <c r="C67">
        <v>22042</v>
      </c>
      <c r="E67" t="s">
        <v>7667</v>
      </c>
      <c r="F67" s="1">
        <v>6.73</v>
      </c>
      <c r="H67" s="1">
        <v>5.85</v>
      </c>
      <c r="K67" s="66" t="s">
        <v>7644</v>
      </c>
      <c r="M67">
        <v>500</v>
      </c>
      <c r="P67" t="s">
        <v>7751</v>
      </c>
      <c r="R67" s="42">
        <v>43679</v>
      </c>
      <c r="U67" t="s">
        <v>7646</v>
      </c>
    </row>
    <row r="68" spans="1:21">
      <c r="A68" t="s">
        <v>7481</v>
      </c>
      <c r="B68">
        <v>22042</v>
      </c>
      <c r="C68">
        <v>22042</v>
      </c>
      <c r="E68" t="s">
        <v>7667</v>
      </c>
      <c r="F68" s="1">
        <v>6.85</v>
      </c>
      <c r="H68" s="1">
        <v>5.96</v>
      </c>
      <c r="K68" s="66" t="s">
        <v>7644</v>
      </c>
      <c r="M68">
        <v>250</v>
      </c>
      <c r="P68" t="s">
        <v>7751</v>
      </c>
      <c r="R68" s="42">
        <v>43679</v>
      </c>
      <c r="U68" t="s">
        <v>7646</v>
      </c>
    </row>
    <row r="69" spans="1:21">
      <c r="A69" t="s">
        <v>7481</v>
      </c>
      <c r="B69">
        <v>22043</v>
      </c>
      <c r="C69">
        <v>22043</v>
      </c>
      <c r="E69" t="s">
        <v>4987</v>
      </c>
      <c r="F69" s="1">
        <v>0.6</v>
      </c>
      <c r="H69" s="1">
        <v>0.52</v>
      </c>
      <c r="K69" s="66" t="s">
        <v>7645</v>
      </c>
      <c r="M69">
        <v>250</v>
      </c>
      <c r="N69" s="1">
        <v>450</v>
      </c>
      <c r="O69" s="1">
        <v>356</v>
      </c>
      <c r="P69" t="s">
        <v>7751</v>
      </c>
      <c r="R69" s="42">
        <v>43679</v>
      </c>
      <c r="U69" t="s">
        <v>7646</v>
      </c>
    </row>
    <row r="70" spans="1:21">
      <c r="A70" t="s">
        <v>7481</v>
      </c>
      <c r="B70">
        <v>22043</v>
      </c>
      <c r="C70">
        <v>22043</v>
      </c>
      <c r="E70" t="s">
        <v>4987</v>
      </c>
      <c r="F70" s="1">
        <v>0.55000000000000004</v>
      </c>
      <c r="H70" s="1">
        <v>0.48</v>
      </c>
      <c r="K70" s="66" t="s">
        <v>7645</v>
      </c>
      <c r="M70">
        <v>500</v>
      </c>
      <c r="N70" s="1">
        <v>450</v>
      </c>
      <c r="O70" s="1">
        <v>356</v>
      </c>
      <c r="P70" t="s">
        <v>7751</v>
      </c>
      <c r="R70" s="42">
        <v>43679</v>
      </c>
      <c r="U70" t="s">
        <v>7646</v>
      </c>
    </row>
    <row r="71" spans="1:21">
      <c r="A71" t="s">
        <v>7481</v>
      </c>
      <c r="B71">
        <v>22044</v>
      </c>
      <c r="E71" t="s">
        <v>6550</v>
      </c>
      <c r="F71" s="1">
        <v>4.83</v>
      </c>
      <c r="H71" s="1">
        <v>4.2</v>
      </c>
      <c r="K71" s="66" t="s">
        <v>2726</v>
      </c>
      <c r="M71">
        <v>500</v>
      </c>
      <c r="P71" t="s">
        <v>7751</v>
      </c>
      <c r="R71" s="42">
        <v>43679</v>
      </c>
      <c r="U71" t="s">
        <v>7646</v>
      </c>
    </row>
    <row r="72" spans="1:21">
      <c r="A72" t="s">
        <v>7481</v>
      </c>
      <c r="B72">
        <v>22044</v>
      </c>
      <c r="E72" t="s">
        <v>6550</v>
      </c>
      <c r="F72" s="1">
        <v>4.92</v>
      </c>
      <c r="H72" s="1">
        <v>4.28</v>
      </c>
      <c r="K72" s="66" t="s">
        <v>2726</v>
      </c>
      <c r="M72">
        <v>250</v>
      </c>
      <c r="P72" t="s">
        <v>7751</v>
      </c>
      <c r="R72" s="42">
        <v>43679</v>
      </c>
      <c r="U72" t="s">
        <v>7646</v>
      </c>
    </row>
    <row r="73" spans="1:21">
      <c r="A73" t="s">
        <v>7481</v>
      </c>
      <c r="B73">
        <v>22045</v>
      </c>
      <c r="C73">
        <v>301</v>
      </c>
      <c r="E73" t="s">
        <v>7655</v>
      </c>
      <c r="F73" s="1">
        <v>8.0500000000000007</v>
      </c>
      <c r="H73" s="1">
        <v>7</v>
      </c>
      <c r="K73" s="66">
        <v>1045</v>
      </c>
      <c r="M73" t="s">
        <v>7658</v>
      </c>
      <c r="P73" t="s">
        <v>7751</v>
      </c>
      <c r="R73" s="42">
        <v>43732</v>
      </c>
    </row>
    <row r="74" spans="1:21">
      <c r="A74" t="s">
        <v>7481</v>
      </c>
      <c r="B74">
        <v>22046</v>
      </c>
      <c r="C74" t="s">
        <v>7653</v>
      </c>
      <c r="E74" t="s">
        <v>7656</v>
      </c>
      <c r="F74" s="1">
        <v>7.82</v>
      </c>
      <c r="H74" s="1">
        <v>6.8</v>
      </c>
      <c r="K74" s="66">
        <v>1045</v>
      </c>
      <c r="M74" t="s">
        <v>7658</v>
      </c>
      <c r="P74" t="s">
        <v>7751</v>
      </c>
      <c r="R74" s="42">
        <v>43732</v>
      </c>
    </row>
    <row r="75" spans="1:21">
      <c r="A75" t="s">
        <v>7481</v>
      </c>
      <c r="B75">
        <v>22047</v>
      </c>
      <c r="C75" t="s">
        <v>7654</v>
      </c>
      <c r="E75" t="s">
        <v>7657</v>
      </c>
      <c r="F75" s="1">
        <v>5.75</v>
      </c>
      <c r="H75" s="1">
        <v>5</v>
      </c>
      <c r="K75" s="66">
        <v>1045</v>
      </c>
      <c r="M75" t="s">
        <v>7658</v>
      </c>
      <c r="P75" t="s">
        <v>7751</v>
      </c>
      <c r="R75" s="42">
        <v>43732</v>
      </c>
    </row>
    <row r="76" spans="1:21">
      <c r="A76" t="s">
        <v>7481</v>
      </c>
      <c r="B76">
        <v>22048</v>
      </c>
      <c r="C76">
        <v>22048</v>
      </c>
      <c r="E76" t="s">
        <v>7660</v>
      </c>
      <c r="F76" s="1">
        <v>1.73</v>
      </c>
      <c r="H76" s="1">
        <v>1.5</v>
      </c>
      <c r="K76" s="66" t="s">
        <v>4656</v>
      </c>
      <c r="P76" t="s">
        <v>7751</v>
      </c>
      <c r="R76" s="42">
        <v>43776</v>
      </c>
    </row>
    <row r="77" spans="1:21">
      <c r="A77" t="s">
        <v>7481</v>
      </c>
      <c r="B77">
        <v>22048</v>
      </c>
      <c r="C77">
        <v>22048</v>
      </c>
      <c r="E77" t="s">
        <v>7660</v>
      </c>
      <c r="F77" s="1">
        <v>1.73</v>
      </c>
      <c r="H77" s="1">
        <v>1.5</v>
      </c>
      <c r="K77" s="66" t="s">
        <v>4656</v>
      </c>
      <c r="N77" s="1">
        <v>850</v>
      </c>
      <c r="O77" s="1">
        <v>750</v>
      </c>
      <c r="P77" t="s">
        <v>7228</v>
      </c>
      <c r="R77" s="42">
        <v>43776</v>
      </c>
    </row>
    <row r="78" spans="1:21">
      <c r="A78" t="s">
        <v>7481</v>
      </c>
      <c r="B78">
        <v>22049</v>
      </c>
      <c r="C78">
        <v>370</v>
      </c>
      <c r="E78" t="s">
        <v>7663</v>
      </c>
      <c r="F78" s="1">
        <v>5.0599999999999996</v>
      </c>
      <c r="G78"/>
      <c r="H78" s="1">
        <v>4.4000000000000004</v>
      </c>
      <c r="K78" s="66" t="s">
        <v>4190</v>
      </c>
      <c r="M78">
        <v>250</v>
      </c>
      <c r="P78" t="s">
        <v>7751</v>
      </c>
      <c r="U78" t="s">
        <v>7672</v>
      </c>
    </row>
    <row r="79" spans="1:21">
      <c r="A79" t="s">
        <v>7481</v>
      </c>
      <c r="B79">
        <v>22049</v>
      </c>
      <c r="C79">
        <v>370</v>
      </c>
      <c r="E79" t="s">
        <v>7663</v>
      </c>
      <c r="F79" s="1">
        <v>4.37</v>
      </c>
      <c r="H79" s="1">
        <v>3.8</v>
      </c>
      <c r="K79" s="66" t="s">
        <v>2726</v>
      </c>
      <c r="M79">
        <v>500</v>
      </c>
      <c r="P79" t="s">
        <v>7751</v>
      </c>
      <c r="U79" t="s">
        <v>7672</v>
      </c>
    </row>
    <row r="80" spans="1:21">
      <c r="A80" t="s">
        <v>7481</v>
      </c>
      <c r="B80">
        <v>22049</v>
      </c>
      <c r="C80">
        <v>370</v>
      </c>
      <c r="E80" t="s">
        <v>7663</v>
      </c>
      <c r="F80" s="1">
        <v>4.5999999999999996</v>
      </c>
      <c r="H80" s="1">
        <v>4</v>
      </c>
      <c r="K80" s="66" t="s">
        <v>2726</v>
      </c>
      <c r="M80">
        <v>250</v>
      </c>
      <c r="P80" t="s">
        <v>7751</v>
      </c>
      <c r="U80" t="s">
        <v>7672</v>
      </c>
    </row>
    <row r="81" spans="1:21">
      <c r="A81" t="s">
        <v>7481</v>
      </c>
      <c r="B81">
        <v>22049</v>
      </c>
      <c r="C81">
        <v>370</v>
      </c>
      <c r="E81" t="s">
        <v>7663</v>
      </c>
      <c r="F81" s="1">
        <v>4.8899999999999997</v>
      </c>
      <c r="G81"/>
      <c r="H81" s="1">
        <v>4.25</v>
      </c>
      <c r="K81" s="66" t="s">
        <v>4190</v>
      </c>
      <c r="M81">
        <v>500</v>
      </c>
      <c r="P81" t="s">
        <v>7751</v>
      </c>
      <c r="U81" t="s">
        <v>7672</v>
      </c>
    </row>
    <row r="82" spans="1:21">
      <c r="A82" t="s">
        <v>7481</v>
      </c>
      <c r="B82">
        <v>22050</v>
      </c>
      <c r="C82">
        <v>139</v>
      </c>
      <c r="E82" t="s">
        <v>7662</v>
      </c>
      <c r="F82" s="1">
        <v>4.5999999999999996</v>
      </c>
      <c r="H82" s="1">
        <v>4</v>
      </c>
      <c r="K82" s="66" t="s">
        <v>2726</v>
      </c>
      <c r="M82">
        <v>500</v>
      </c>
      <c r="P82" t="s">
        <v>7751</v>
      </c>
      <c r="U82" t="s">
        <v>7672</v>
      </c>
    </row>
    <row r="83" spans="1:21">
      <c r="A83" t="s">
        <v>7481</v>
      </c>
      <c r="B83">
        <v>22050</v>
      </c>
      <c r="C83">
        <v>139</v>
      </c>
      <c r="E83" t="s">
        <v>7662</v>
      </c>
      <c r="F83" s="1">
        <v>4.83</v>
      </c>
      <c r="H83" s="1">
        <v>4.2</v>
      </c>
      <c r="K83" s="66" t="s">
        <v>2726</v>
      </c>
      <c r="M83">
        <v>250</v>
      </c>
      <c r="P83" t="s">
        <v>7751</v>
      </c>
      <c r="U83" t="s">
        <v>7672</v>
      </c>
    </row>
    <row r="84" spans="1:21">
      <c r="A84" t="s">
        <v>7481</v>
      </c>
      <c r="B84">
        <v>22050</v>
      </c>
      <c r="C84">
        <v>139</v>
      </c>
      <c r="E84" t="s">
        <v>7662</v>
      </c>
      <c r="F84" s="1">
        <v>4.09</v>
      </c>
      <c r="G84"/>
      <c r="H84" s="1">
        <v>3.56</v>
      </c>
      <c r="K84" s="66" t="s">
        <v>4190</v>
      </c>
      <c r="M84">
        <v>500</v>
      </c>
      <c r="P84" t="s">
        <v>7228</v>
      </c>
      <c r="U84" t="s">
        <v>7672</v>
      </c>
    </row>
    <row r="85" spans="1:21">
      <c r="A85" t="s">
        <v>7481</v>
      </c>
      <c r="B85">
        <v>22050</v>
      </c>
      <c r="C85">
        <v>139</v>
      </c>
      <c r="E85" t="s">
        <v>7662</v>
      </c>
      <c r="F85" s="1">
        <v>4.43</v>
      </c>
      <c r="G85"/>
      <c r="H85" s="1">
        <v>3.85</v>
      </c>
      <c r="K85" s="66" t="s">
        <v>4190</v>
      </c>
      <c r="M85">
        <v>250</v>
      </c>
      <c r="P85" t="s">
        <v>7228</v>
      </c>
      <c r="U85" t="s">
        <v>7672</v>
      </c>
    </row>
    <row r="86" spans="1:21">
      <c r="A86" t="s">
        <v>7481</v>
      </c>
      <c r="B86">
        <v>22051</v>
      </c>
      <c r="C86">
        <v>138</v>
      </c>
      <c r="E86" t="s">
        <v>7661</v>
      </c>
      <c r="F86" s="1">
        <v>3.45</v>
      </c>
      <c r="H86" s="1">
        <v>3</v>
      </c>
      <c r="K86" s="66" t="s">
        <v>2726</v>
      </c>
      <c r="M86">
        <v>500</v>
      </c>
      <c r="P86" t="s">
        <v>7751</v>
      </c>
      <c r="U86" t="s">
        <v>7672</v>
      </c>
    </row>
    <row r="87" spans="1:21">
      <c r="A87" t="s">
        <v>7481</v>
      </c>
      <c r="B87">
        <v>22051</v>
      </c>
      <c r="C87">
        <v>138</v>
      </c>
      <c r="E87" t="s">
        <v>7661</v>
      </c>
      <c r="F87" s="1">
        <v>3.68</v>
      </c>
      <c r="H87" s="1">
        <v>3.2</v>
      </c>
      <c r="K87" s="66" t="s">
        <v>2726</v>
      </c>
      <c r="M87">
        <v>250</v>
      </c>
      <c r="P87" t="s">
        <v>7751</v>
      </c>
      <c r="U87" t="s">
        <v>7672</v>
      </c>
    </row>
    <row r="88" spans="1:21">
      <c r="A88" t="s">
        <v>7481</v>
      </c>
      <c r="B88">
        <v>22051</v>
      </c>
      <c r="C88">
        <v>138</v>
      </c>
      <c r="E88" t="s">
        <v>7661</v>
      </c>
      <c r="F88" s="1">
        <v>2.94</v>
      </c>
      <c r="H88" s="1">
        <v>2.56</v>
      </c>
      <c r="K88" s="66" t="s">
        <v>4190</v>
      </c>
      <c r="M88">
        <v>500</v>
      </c>
      <c r="P88" t="s">
        <v>7228</v>
      </c>
      <c r="U88" t="s">
        <v>7672</v>
      </c>
    </row>
    <row r="89" spans="1:21">
      <c r="A89" t="s">
        <v>7481</v>
      </c>
      <c r="B89">
        <v>22051</v>
      </c>
      <c r="C89">
        <v>138</v>
      </c>
      <c r="E89" t="s">
        <v>7661</v>
      </c>
      <c r="F89" s="1">
        <v>3.17</v>
      </c>
      <c r="H89" s="1">
        <v>2.76</v>
      </c>
      <c r="K89" s="66" t="s">
        <v>4190</v>
      </c>
      <c r="M89">
        <v>250</v>
      </c>
      <c r="P89" t="s">
        <v>7228</v>
      </c>
      <c r="U89" t="s">
        <v>7672</v>
      </c>
    </row>
    <row r="90" spans="1:21">
      <c r="A90" t="s">
        <v>7481</v>
      </c>
      <c r="B90">
        <v>22052</v>
      </c>
      <c r="C90">
        <v>398</v>
      </c>
      <c r="E90" t="s">
        <v>7664</v>
      </c>
      <c r="F90" s="1">
        <v>1.74</v>
      </c>
      <c r="H90" s="1">
        <v>1.51</v>
      </c>
      <c r="K90" s="66" t="s">
        <v>5162</v>
      </c>
      <c r="M90">
        <v>500</v>
      </c>
      <c r="N90" s="1">
        <v>500</v>
      </c>
      <c r="P90" t="s">
        <v>7228</v>
      </c>
      <c r="U90" t="s">
        <v>7672</v>
      </c>
    </row>
    <row r="91" spans="1:21">
      <c r="A91" t="s">
        <v>7481</v>
      </c>
      <c r="B91">
        <v>22052</v>
      </c>
      <c r="C91">
        <v>398</v>
      </c>
      <c r="E91" t="s">
        <v>7664</v>
      </c>
      <c r="F91" s="1">
        <v>1.86</v>
      </c>
      <c r="H91" s="1">
        <v>1.62</v>
      </c>
      <c r="K91" s="66" t="s">
        <v>5162</v>
      </c>
      <c r="M91">
        <v>250</v>
      </c>
      <c r="N91" s="1">
        <v>500</v>
      </c>
      <c r="P91" t="s">
        <v>7228</v>
      </c>
      <c r="U91" t="s">
        <v>7672</v>
      </c>
    </row>
    <row r="92" spans="1:21">
      <c r="A92" t="s">
        <v>7481</v>
      </c>
      <c r="B92">
        <v>22053</v>
      </c>
      <c r="E92" t="s">
        <v>7665</v>
      </c>
      <c r="F92" s="1">
        <v>4.74</v>
      </c>
      <c r="H92" s="1">
        <v>4.12</v>
      </c>
      <c r="K92" s="66" t="s">
        <v>7666</v>
      </c>
      <c r="M92">
        <v>250</v>
      </c>
      <c r="P92" t="s">
        <v>7751</v>
      </c>
      <c r="R92" s="42">
        <v>43787</v>
      </c>
    </row>
    <row r="93" spans="1:21">
      <c r="A93" t="s">
        <v>7481</v>
      </c>
      <c r="B93">
        <v>22053</v>
      </c>
      <c r="E93" t="s">
        <v>7665</v>
      </c>
      <c r="F93" s="1">
        <v>4.57</v>
      </c>
      <c r="H93" s="1">
        <v>3.97</v>
      </c>
      <c r="K93" s="66" t="s">
        <v>7666</v>
      </c>
      <c r="M93">
        <v>500</v>
      </c>
      <c r="P93" t="s">
        <v>7751</v>
      </c>
      <c r="R93" s="42">
        <v>43787</v>
      </c>
    </row>
    <row r="94" spans="1:21">
      <c r="A94" t="s">
        <v>7481</v>
      </c>
      <c r="B94">
        <v>22054</v>
      </c>
      <c r="E94" t="s">
        <v>7668</v>
      </c>
      <c r="F94" s="1">
        <v>4.3099999999999996</v>
      </c>
      <c r="H94" s="1">
        <v>3.75</v>
      </c>
      <c r="K94" s="66" t="s">
        <v>4656</v>
      </c>
      <c r="M94">
        <v>500</v>
      </c>
      <c r="N94" s="1">
        <v>2400</v>
      </c>
      <c r="O94" s="1">
        <v>2160</v>
      </c>
      <c r="P94" t="s">
        <v>7228</v>
      </c>
      <c r="R94" s="42">
        <v>43815</v>
      </c>
      <c r="U94" t="s">
        <v>7671</v>
      </c>
    </row>
    <row r="95" spans="1:21">
      <c r="A95" t="s">
        <v>7481</v>
      </c>
      <c r="B95">
        <v>22054</v>
      </c>
      <c r="E95" t="s">
        <v>7668</v>
      </c>
      <c r="F95" s="1">
        <v>4.9800000000000004</v>
      </c>
      <c r="H95" s="1">
        <v>4.33</v>
      </c>
      <c r="K95" s="66" t="s">
        <v>4656</v>
      </c>
      <c r="M95">
        <v>250</v>
      </c>
      <c r="N95" s="1">
        <v>2400</v>
      </c>
      <c r="O95" s="1">
        <v>2160</v>
      </c>
      <c r="P95" t="s">
        <v>7228</v>
      </c>
      <c r="R95" s="42">
        <v>43815</v>
      </c>
      <c r="U95" t="s">
        <v>7671</v>
      </c>
    </row>
    <row r="96" spans="1:21">
      <c r="A96" t="s">
        <v>7481</v>
      </c>
      <c r="B96">
        <v>22055</v>
      </c>
      <c r="C96">
        <v>22055</v>
      </c>
      <c r="E96" t="s">
        <v>7709</v>
      </c>
      <c r="F96" s="1">
        <v>32.36</v>
      </c>
      <c r="H96" s="1">
        <f>27.44+0.7</f>
        <v>28.14</v>
      </c>
      <c r="L96">
        <v>1.9359999999999999</v>
      </c>
      <c r="M96">
        <v>250</v>
      </c>
      <c r="N96" s="1">
        <f>9850/2+430</f>
        <v>5355</v>
      </c>
      <c r="O96" s="1">
        <v>410</v>
      </c>
      <c r="P96" t="s">
        <v>7228</v>
      </c>
      <c r="R96" s="42">
        <v>44588</v>
      </c>
      <c r="U96" t="s">
        <v>7822</v>
      </c>
    </row>
    <row r="97" spans="1:21">
      <c r="A97" t="s">
        <v>7481</v>
      </c>
      <c r="B97">
        <v>22055</v>
      </c>
      <c r="C97">
        <v>22055</v>
      </c>
      <c r="E97" t="s">
        <v>7709</v>
      </c>
      <c r="F97" s="1">
        <v>31.56</v>
      </c>
      <c r="H97" s="1">
        <v>27.44</v>
      </c>
      <c r="L97">
        <v>1.9359999999999999</v>
      </c>
      <c r="M97">
        <v>250</v>
      </c>
      <c r="N97" s="1">
        <f>9850/2+430</f>
        <v>5355</v>
      </c>
      <c r="O97" s="1">
        <v>410</v>
      </c>
      <c r="P97" t="s">
        <v>7228</v>
      </c>
      <c r="R97" s="42">
        <v>44588</v>
      </c>
      <c r="U97" t="s">
        <v>7822</v>
      </c>
    </row>
    <row r="98" spans="1:21">
      <c r="A98" t="s">
        <v>7481</v>
      </c>
      <c r="B98">
        <v>22055</v>
      </c>
      <c r="C98">
        <v>22055</v>
      </c>
      <c r="E98" t="s">
        <v>7709</v>
      </c>
      <c r="F98" s="1">
        <v>31.56</v>
      </c>
      <c r="H98" s="1">
        <v>27.44</v>
      </c>
      <c r="L98">
        <v>1.9359999999999999</v>
      </c>
      <c r="M98">
        <v>500</v>
      </c>
      <c r="N98" s="1">
        <f>9850/2+430</f>
        <v>5355</v>
      </c>
      <c r="O98" s="1">
        <v>410</v>
      </c>
      <c r="P98" t="s">
        <v>7228</v>
      </c>
      <c r="R98" s="42">
        <v>44588</v>
      </c>
      <c r="U98" t="s">
        <v>7822</v>
      </c>
    </row>
    <row r="99" spans="1:21">
      <c r="A99" t="s">
        <v>7481</v>
      </c>
      <c r="B99">
        <v>22056</v>
      </c>
      <c r="C99">
        <v>22056</v>
      </c>
      <c r="E99" t="s">
        <v>7673</v>
      </c>
      <c r="F99" s="1">
        <v>0.45</v>
      </c>
      <c r="H99" s="1">
        <v>0.39</v>
      </c>
      <c r="M99">
        <v>1000</v>
      </c>
      <c r="P99" t="s">
        <v>7228</v>
      </c>
      <c r="R99" s="42">
        <v>43826</v>
      </c>
      <c r="U99" t="s">
        <v>7680</v>
      </c>
    </row>
    <row r="100" spans="1:21">
      <c r="A100" t="s">
        <v>7481</v>
      </c>
      <c r="B100">
        <v>22056</v>
      </c>
      <c r="C100">
        <v>22056</v>
      </c>
      <c r="E100" t="s">
        <v>7673</v>
      </c>
      <c r="F100" s="1">
        <v>0.52</v>
      </c>
      <c r="H100" s="1">
        <v>0.45</v>
      </c>
      <c r="M100">
        <v>500</v>
      </c>
      <c r="P100" t="s">
        <v>7228</v>
      </c>
      <c r="R100" s="42">
        <v>43826</v>
      </c>
      <c r="U100" t="s">
        <v>7680</v>
      </c>
    </row>
    <row r="101" spans="1:21">
      <c r="A101" t="s">
        <v>7481</v>
      </c>
      <c r="B101">
        <v>22057</v>
      </c>
      <c r="C101">
        <v>22057</v>
      </c>
      <c r="E101" t="s">
        <v>7902</v>
      </c>
      <c r="F101" s="1">
        <v>1.0900000000000001</v>
      </c>
      <c r="H101" s="1">
        <v>0.95</v>
      </c>
      <c r="K101" s="66" t="s">
        <v>4612</v>
      </c>
      <c r="L101">
        <v>8.5999999999999993E-2</v>
      </c>
      <c r="M101">
        <v>250</v>
      </c>
      <c r="N101" s="1">
        <v>1300</v>
      </c>
      <c r="O101" s="1">
        <v>1090</v>
      </c>
      <c r="P101" t="s">
        <v>7751</v>
      </c>
      <c r="R101" s="42">
        <v>43909</v>
      </c>
      <c r="U101" t="s">
        <v>7685</v>
      </c>
    </row>
    <row r="102" spans="1:21">
      <c r="A102" t="s">
        <v>7481</v>
      </c>
      <c r="B102">
        <v>22057</v>
      </c>
      <c r="C102">
        <v>22057</v>
      </c>
      <c r="E102" t="s">
        <v>7683</v>
      </c>
      <c r="F102" s="1">
        <v>1.0900000000000001</v>
      </c>
      <c r="H102" s="1">
        <v>0.95</v>
      </c>
      <c r="K102" s="66" t="s">
        <v>4612</v>
      </c>
      <c r="L102">
        <v>8.5999999999999993E-2</v>
      </c>
      <c r="M102">
        <v>250</v>
      </c>
      <c r="N102" s="1">
        <v>1300</v>
      </c>
      <c r="O102" s="1">
        <v>1090</v>
      </c>
      <c r="P102" t="s">
        <v>7751</v>
      </c>
      <c r="R102" s="42">
        <v>43909</v>
      </c>
      <c r="U102" t="s">
        <v>7685</v>
      </c>
    </row>
    <row r="103" spans="1:21">
      <c r="A103" t="s">
        <v>7481</v>
      </c>
      <c r="B103">
        <v>22057</v>
      </c>
      <c r="C103">
        <v>22057</v>
      </c>
      <c r="E103" t="s">
        <v>7683</v>
      </c>
      <c r="F103" s="1">
        <v>1</v>
      </c>
      <c r="H103" s="1">
        <v>0.87</v>
      </c>
      <c r="K103" s="66" t="s">
        <v>4612</v>
      </c>
      <c r="L103">
        <v>8.5999999999999993E-2</v>
      </c>
      <c r="M103">
        <v>500</v>
      </c>
      <c r="P103" t="s">
        <v>7751</v>
      </c>
      <c r="R103" s="42">
        <v>43909</v>
      </c>
      <c r="U103" t="s">
        <v>7685</v>
      </c>
    </row>
    <row r="104" spans="1:21">
      <c r="A104" t="s">
        <v>7481</v>
      </c>
      <c r="B104">
        <v>22058</v>
      </c>
      <c r="C104">
        <v>22058</v>
      </c>
      <c r="E104" t="s">
        <v>7684</v>
      </c>
      <c r="F104" s="1">
        <v>3.22</v>
      </c>
      <c r="H104" s="1">
        <v>2.8</v>
      </c>
      <c r="K104" s="66" t="s">
        <v>2157</v>
      </c>
      <c r="L104">
        <v>4.5999999999999999E-2</v>
      </c>
      <c r="M104">
        <v>250</v>
      </c>
      <c r="N104" s="1">
        <v>1200</v>
      </c>
      <c r="O104" s="1">
        <v>943</v>
      </c>
      <c r="P104" t="s">
        <v>7228</v>
      </c>
      <c r="R104" s="42">
        <v>43909</v>
      </c>
      <c r="U104" t="s">
        <v>7685</v>
      </c>
    </row>
    <row r="105" spans="1:21">
      <c r="A105" t="s">
        <v>7481</v>
      </c>
      <c r="B105">
        <v>22058</v>
      </c>
      <c r="C105">
        <v>22058</v>
      </c>
      <c r="E105" t="s">
        <v>7684</v>
      </c>
      <c r="F105" s="1">
        <v>3.05</v>
      </c>
      <c r="H105" s="1">
        <v>2.65</v>
      </c>
      <c r="K105" s="66" t="s">
        <v>2157</v>
      </c>
      <c r="L105">
        <v>4.5999999999999999E-2</v>
      </c>
      <c r="M105">
        <v>500</v>
      </c>
      <c r="P105" t="s">
        <v>7228</v>
      </c>
      <c r="R105" s="42">
        <v>43909</v>
      </c>
      <c r="U105" t="s">
        <v>7685</v>
      </c>
    </row>
    <row r="106" spans="1:21">
      <c r="A106" t="s">
        <v>7481</v>
      </c>
      <c r="B106">
        <v>22059</v>
      </c>
      <c r="C106">
        <v>629202000</v>
      </c>
      <c r="E106" t="s">
        <v>7686</v>
      </c>
      <c r="F106" s="1">
        <v>9.26</v>
      </c>
      <c r="H106" s="1">
        <v>8.0500000000000007</v>
      </c>
      <c r="K106" s="66" t="s">
        <v>7689</v>
      </c>
      <c r="M106">
        <v>1500</v>
      </c>
      <c r="N106" s="1">
        <v>5600</v>
      </c>
      <c r="O106" s="1">
        <v>3297</v>
      </c>
      <c r="P106" t="s">
        <v>7751</v>
      </c>
      <c r="Q106" t="s">
        <v>7228</v>
      </c>
      <c r="R106" s="42">
        <v>43923</v>
      </c>
      <c r="T106" t="s">
        <v>7691</v>
      </c>
      <c r="U106" t="s">
        <v>7690</v>
      </c>
    </row>
    <row r="107" spans="1:21">
      <c r="A107" t="s">
        <v>7481</v>
      </c>
      <c r="B107">
        <v>22059</v>
      </c>
      <c r="C107">
        <v>629202000</v>
      </c>
      <c r="E107" t="s">
        <v>7686</v>
      </c>
      <c r="F107" s="1">
        <v>10.47</v>
      </c>
      <c r="H107" s="1">
        <v>9.1</v>
      </c>
      <c r="K107" s="66" t="s">
        <v>7689</v>
      </c>
      <c r="M107">
        <v>1500</v>
      </c>
      <c r="N107" s="1">
        <v>2800</v>
      </c>
      <c r="O107" s="1">
        <v>1670</v>
      </c>
      <c r="P107" t="s">
        <v>7751</v>
      </c>
      <c r="Q107" t="s">
        <v>7228</v>
      </c>
      <c r="R107" s="42">
        <v>43921</v>
      </c>
      <c r="T107" t="s">
        <v>7692</v>
      </c>
      <c r="U107" t="s">
        <v>7690</v>
      </c>
    </row>
    <row r="108" spans="1:21">
      <c r="A108" t="s">
        <v>7481</v>
      </c>
      <c r="B108">
        <v>22060</v>
      </c>
      <c r="C108">
        <v>664281000</v>
      </c>
      <c r="E108" t="s">
        <v>7687</v>
      </c>
      <c r="F108" s="1">
        <v>8.0500000000000007</v>
      </c>
      <c r="H108" s="1">
        <v>7</v>
      </c>
      <c r="K108" s="66" t="s">
        <v>2690</v>
      </c>
      <c r="M108">
        <v>1500</v>
      </c>
      <c r="N108" s="1">
        <v>2100</v>
      </c>
      <c r="O108" s="1">
        <v>1040</v>
      </c>
      <c r="P108" t="s">
        <v>7751</v>
      </c>
      <c r="R108" s="42">
        <v>43921</v>
      </c>
      <c r="U108" t="s">
        <v>7690</v>
      </c>
    </row>
    <row r="109" spans="1:21">
      <c r="A109" t="s">
        <v>7481</v>
      </c>
      <c r="B109">
        <v>22061</v>
      </c>
      <c r="C109">
        <v>604210000</v>
      </c>
      <c r="E109" t="s">
        <v>7688</v>
      </c>
      <c r="F109" s="1">
        <v>11.04</v>
      </c>
      <c r="H109" s="1">
        <v>9.6</v>
      </c>
      <c r="M109">
        <v>1500</v>
      </c>
      <c r="N109" s="1">
        <v>6500</v>
      </c>
      <c r="O109" s="1">
        <v>3710</v>
      </c>
      <c r="P109" t="s">
        <v>7751</v>
      </c>
      <c r="Q109" t="s">
        <v>7228</v>
      </c>
      <c r="R109" s="42">
        <v>43923</v>
      </c>
      <c r="T109" t="s">
        <v>7691</v>
      </c>
      <c r="U109" t="s">
        <v>7690</v>
      </c>
    </row>
    <row r="110" spans="1:21">
      <c r="A110" t="s">
        <v>7481</v>
      </c>
      <c r="B110">
        <v>22061</v>
      </c>
      <c r="C110">
        <v>604210000</v>
      </c>
      <c r="E110" t="s">
        <v>7688</v>
      </c>
      <c r="F110" s="1">
        <v>11.96</v>
      </c>
      <c r="H110" s="1">
        <v>10.4</v>
      </c>
      <c r="M110">
        <v>1500</v>
      </c>
      <c r="N110" s="1">
        <v>3200</v>
      </c>
      <c r="O110" s="1">
        <v>2102</v>
      </c>
      <c r="P110" t="s">
        <v>7751</v>
      </c>
      <c r="Q110" t="s">
        <v>7228</v>
      </c>
      <c r="R110" s="42">
        <v>43921</v>
      </c>
      <c r="T110" t="s">
        <v>7692</v>
      </c>
      <c r="U110" t="s">
        <v>7690</v>
      </c>
    </row>
    <row r="111" spans="1:21">
      <c r="A111" t="s">
        <v>7481</v>
      </c>
      <c r="B111">
        <v>22062</v>
      </c>
      <c r="C111">
        <v>22062</v>
      </c>
      <c r="E111" t="s">
        <v>7693</v>
      </c>
      <c r="F111" s="1">
        <v>0.45</v>
      </c>
      <c r="H111" s="1">
        <v>0.39</v>
      </c>
      <c r="M111">
        <v>1000</v>
      </c>
      <c r="P111" t="s">
        <v>7751</v>
      </c>
      <c r="R111" s="42">
        <v>43942</v>
      </c>
      <c r="U111" t="s">
        <v>7694</v>
      </c>
    </row>
    <row r="112" spans="1:21">
      <c r="A112" t="s">
        <v>7481</v>
      </c>
      <c r="B112">
        <v>22063</v>
      </c>
      <c r="C112">
        <v>22063</v>
      </c>
      <c r="E112" t="s">
        <v>7695</v>
      </c>
      <c r="F112" s="1">
        <v>0.61</v>
      </c>
      <c r="H112" s="1">
        <v>0.53</v>
      </c>
      <c r="K112" s="66" t="s">
        <v>4629</v>
      </c>
      <c r="L112">
        <v>0.01</v>
      </c>
      <c r="M112">
        <v>500</v>
      </c>
      <c r="P112" t="s">
        <v>7751</v>
      </c>
      <c r="R112" s="42">
        <v>43972</v>
      </c>
      <c r="U112" t="s">
        <v>7696</v>
      </c>
    </row>
    <row r="113" spans="1:21">
      <c r="A113" t="s">
        <v>7481</v>
      </c>
      <c r="B113">
        <v>22063</v>
      </c>
      <c r="C113">
        <v>22063</v>
      </c>
      <c r="E113" t="s">
        <v>7695</v>
      </c>
      <c r="F113" s="1">
        <v>0.55000000000000004</v>
      </c>
      <c r="H113" s="1">
        <v>0.48</v>
      </c>
      <c r="K113" s="66" t="s">
        <v>4629</v>
      </c>
      <c r="L113">
        <v>0.01</v>
      </c>
      <c r="M113">
        <v>1000</v>
      </c>
      <c r="P113" t="s">
        <v>7751</v>
      </c>
      <c r="R113" s="42">
        <v>43972</v>
      </c>
      <c r="U113" t="s">
        <v>7696</v>
      </c>
    </row>
    <row r="114" spans="1:21">
      <c r="A114" t="s">
        <v>7481</v>
      </c>
      <c r="B114">
        <v>22063</v>
      </c>
      <c r="C114">
        <v>22063</v>
      </c>
      <c r="E114" t="s">
        <v>7695</v>
      </c>
      <c r="F114" s="1">
        <v>0.61</v>
      </c>
      <c r="H114" s="1">
        <v>0.53</v>
      </c>
      <c r="K114" s="66" t="s">
        <v>7698</v>
      </c>
      <c r="L114">
        <v>1.2E-2</v>
      </c>
      <c r="M114">
        <v>500</v>
      </c>
      <c r="P114" t="s">
        <v>7751</v>
      </c>
      <c r="R114" s="42">
        <v>43972</v>
      </c>
      <c r="U114" t="s">
        <v>7696</v>
      </c>
    </row>
    <row r="115" spans="1:21">
      <c r="A115" t="s">
        <v>7481</v>
      </c>
      <c r="B115">
        <v>22063</v>
      </c>
      <c r="C115">
        <v>22063</v>
      </c>
      <c r="E115" t="s">
        <v>7695</v>
      </c>
      <c r="F115" s="1">
        <v>0.55000000000000004</v>
      </c>
      <c r="H115" s="1">
        <v>0.48</v>
      </c>
      <c r="K115" s="66" t="s">
        <v>7698</v>
      </c>
      <c r="L115">
        <v>1.2E-2</v>
      </c>
      <c r="M115">
        <v>1000</v>
      </c>
      <c r="P115" t="s">
        <v>7751</v>
      </c>
      <c r="R115" s="42">
        <v>43972</v>
      </c>
      <c r="U115" t="s">
        <v>7696</v>
      </c>
    </row>
    <row r="116" spans="1:21">
      <c r="A116" t="s">
        <v>7481</v>
      </c>
      <c r="B116">
        <v>22063</v>
      </c>
      <c r="C116">
        <v>22063</v>
      </c>
      <c r="E116" t="s">
        <v>7695</v>
      </c>
      <c r="F116" s="1">
        <v>0.78</v>
      </c>
      <c r="H116" s="1">
        <v>0.68</v>
      </c>
      <c r="K116" s="66" t="s">
        <v>4190</v>
      </c>
      <c r="L116">
        <v>1.2E-2</v>
      </c>
      <c r="M116">
        <v>500</v>
      </c>
      <c r="P116" t="s">
        <v>7751</v>
      </c>
      <c r="R116" s="42">
        <v>43972</v>
      </c>
      <c r="U116" t="s">
        <v>7696</v>
      </c>
    </row>
    <row r="117" spans="1:21">
      <c r="A117" t="s">
        <v>7481</v>
      </c>
      <c r="B117">
        <v>22063</v>
      </c>
      <c r="C117">
        <v>22063</v>
      </c>
      <c r="E117" t="s">
        <v>7695</v>
      </c>
      <c r="F117" s="1">
        <v>0.71</v>
      </c>
      <c r="H117" s="1">
        <v>0.62</v>
      </c>
      <c r="K117" s="66" t="s">
        <v>4190</v>
      </c>
      <c r="L117">
        <v>1.2E-2</v>
      </c>
      <c r="M117">
        <v>1000</v>
      </c>
      <c r="P117" t="s">
        <v>7751</v>
      </c>
      <c r="R117" s="42">
        <v>43972</v>
      </c>
      <c r="U117" t="s">
        <v>7696</v>
      </c>
    </row>
    <row r="118" spans="1:21">
      <c r="A118" t="s">
        <v>7481</v>
      </c>
      <c r="B118">
        <v>22064</v>
      </c>
      <c r="C118">
        <v>22064</v>
      </c>
      <c r="E118" t="s">
        <v>7699</v>
      </c>
      <c r="F118" s="1">
        <v>0</v>
      </c>
    </row>
    <row r="119" spans="1:21">
      <c r="A119" t="s">
        <v>7481</v>
      </c>
      <c r="B119">
        <v>22065</v>
      </c>
      <c r="C119" t="s">
        <v>7702</v>
      </c>
      <c r="E119" t="s">
        <v>7703</v>
      </c>
      <c r="F119" s="1">
        <v>4.37</v>
      </c>
      <c r="H119" s="1">
        <v>3.8</v>
      </c>
      <c r="K119" s="66" t="s">
        <v>2726</v>
      </c>
      <c r="M119">
        <v>3000</v>
      </c>
      <c r="N119" s="1">
        <v>550</v>
      </c>
      <c r="O119" s="1">
        <v>435</v>
      </c>
      <c r="P119" t="s">
        <v>7751</v>
      </c>
      <c r="Q119" t="s">
        <v>7228</v>
      </c>
      <c r="R119" s="42">
        <v>44030</v>
      </c>
      <c r="U119" t="s">
        <v>7704</v>
      </c>
    </row>
    <row r="120" spans="1:21">
      <c r="A120" t="s">
        <v>7481</v>
      </c>
      <c r="B120">
        <v>22066</v>
      </c>
      <c r="C120">
        <v>22066</v>
      </c>
      <c r="E120" t="s">
        <v>7871</v>
      </c>
      <c r="F120" s="1">
        <v>8.4</v>
      </c>
      <c r="H120" s="1">
        <v>7.3</v>
      </c>
      <c r="L120">
        <v>6.3E-2</v>
      </c>
      <c r="P120" t="s">
        <v>7751</v>
      </c>
      <c r="R120" s="42">
        <v>44630</v>
      </c>
    </row>
    <row r="121" spans="1:21">
      <c r="A121" t="s">
        <v>7481</v>
      </c>
      <c r="B121">
        <v>22066</v>
      </c>
      <c r="C121">
        <v>22066</v>
      </c>
      <c r="E121" t="s">
        <v>7722</v>
      </c>
      <c r="F121" s="1">
        <v>8.4</v>
      </c>
      <c r="H121" s="1">
        <v>7.3</v>
      </c>
      <c r="L121">
        <v>6.3E-2</v>
      </c>
      <c r="P121" t="s">
        <v>7751</v>
      </c>
      <c r="R121" s="42">
        <v>44461</v>
      </c>
    </row>
    <row r="122" spans="1:21">
      <c r="A122" t="s">
        <v>7481</v>
      </c>
      <c r="B122">
        <v>22067</v>
      </c>
      <c r="C122">
        <v>22067</v>
      </c>
      <c r="E122" t="s">
        <v>7723</v>
      </c>
      <c r="F122" s="1">
        <v>0.69</v>
      </c>
      <c r="H122" s="1">
        <v>0.6</v>
      </c>
      <c r="P122" t="s">
        <v>7751</v>
      </c>
      <c r="Q122" t="s">
        <v>7228</v>
      </c>
      <c r="R122" s="42">
        <v>44202</v>
      </c>
    </row>
    <row r="123" spans="1:21">
      <c r="A123" t="s">
        <v>7481</v>
      </c>
      <c r="B123">
        <v>22068</v>
      </c>
      <c r="C123">
        <v>4240038</v>
      </c>
      <c r="E123" t="s">
        <v>7739</v>
      </c>
      <c r="F123" s="1">
        <v>8.4</v>
      </c>
      <c r="H123" s="1">
        <v>7.3</v>
      </c>
      <c r="M123" t="s">
        <v>7747</v>
      </c>
      <c r="N123" s="1">
        <v>1100</v>
      </c>
      <c r="O123" s="1">
        <v>885.94</v>
      </c>
      <c r="P123" t="s">
        <v>7751</v>
      </c>
      <c r="R123" s="42">
        <v>44284</v>
      </c>
      <c r="T123" s="1">
        <f>F123*1.25</f>
        <v>10.5</v>
      </c>
      <c r="U123" t="s">
        <v>7752</v>
      </c>
    </row>
    <row r="124" spans="1:21">
      <c r="A124" t="s">
        <v>7481</v>
      </c>
      <c r="B124">
        <v>22069</v>
      </c>
      <c r="C124">
        <v>3500038</v>
      </c>
      <c r="E124" t="s">
        <v>7740</v>
      </c>
      <c r="F124" s="1">
        <v>6.9</v>
      </c>
      <c r="H124" s="1">
        <v>6</v>
      </c>
      <c r="M124" t="s">
        <v>7748</v>
      </c>
      <c r="N124" s="1">
        <v>1100</v>
      </c>
      <c r="O124" s="1">
        <v>843.75</v>
      </c>
      <c r="P124" t="s">
        <v>7751</v>
      </c>
      <c r="R124" s="42">
        <v>44284</v>
      </c>
      <c r="T124" s="1">
        <f t="shared" ref="T124:T130" si="0">F124*1.25</f>
        <v>8.625</v>
      </c>
      <c r="U124" t="s">
        <v>7752</v>
      </c>
    </row>
    <row r="125" spans="1:21">
      <c r="A125" t="s">
        <v>7481</v>
      </c>
      <c r="B125">
        <v>22070</v>
      </c>
      <c r="C125">
        <v>4240011</v>
      </c>
      <c r="E125" t="s">
        <v>7741</v>
      </c>
      <c r="F125" s="1">
        <v>9.69</v>
      </c>
      <c r="H125" s="1">
        <v>8.43</v>
      </c>
      <c r="M125" t="s">
        <v>7749</v>
      </c>
      <c r="N125" s="1">
        <v>1100</v>
      </c>
      <c r="O125" s="1">
        <v>907</v>
      </c>
      <c r="P125" t="s">
        <v>7751</v>
      </c>
      <c r="R125" s="42">
        <v>44284</v>
      </c>
      <c r="T125" s="1">
        <f t="shared" si="0"/>
        <v>12.112499999999999</v>
      </c>
      <c r="U125" t="s">
        <v>7752</v>
      </c>
    </row>
    <row r="126" spans="1:21">
      <c r="A126" t="s">
        <v>7481</v>
      </c>
      <c r="B126">
        <v>22071</v>
      </c>
      <c r="C126">
        <v>3500011</v>
      </c>
      <c r="E126" t="s">
        <v>7742</v>
      </c>
      <c r="F126" s="1">
        <v>8.0299999999999994</v>
      </c>
      <c r="H126" s="1">
        <v>6.98</v>
      </c>
      <c r="M126" t="s">
        <v>7750</v>
      </c>
      <c r="N126" s="1">
        <v>1000</v>
      </c>
      <c r="O126" s="1">
        <v>843.75</v>
      </c>
      <c r="P126" t="s">
        <v>7751</v>
      </c>
      <c r="R126" s="42">
        <v>44284</v>
      </c>
      <c r="T126" s="1">
        <f t="shared" si="0"/>
        <v>10.0375</v>
      </c>
      <c r="U126" t="s">
        <v>7752</v>
      </c>
    </row>
    <row r="127" spans="1:21">
      <c r="A127" t="s">
        <v>7481</v>
      </c>
      <c r="B127">
        <v>22072</v>
      </c>
      <c r="C127">
        <v>4240009</v>
      </c>
      <c r="E127" t="s">
        <v>7743</v>
      </c>
      <c r="F127" s="1">
        <v>7.02</v>
      </c>
      <c r="H127" s="1">
        <v>6.1</v>
      </c>
      <c r="M127" t="s">
        <v>7749</v>
      </c>
      <c r="N127" s="1">
        <v>1100</v>
      </c>
      <c r="O127" s="1">
        <v>885.94</v>
      </c>
      <c r="P127" t="s">
        <v>7751</v>
      </c>
      <c r="R127" s="42">
        <v>44284</v>
      </c>
      <c r="T127" s="1">
        <f t="shared" si="0"/>
        <v>8.7749999999999986</v>
      </c>
      <c r="U127" t="s">
        <v>7752</v>
      </c>
    </row>
    <row r="128" spans="1:21">
      <c r="A128" t="s">
        <v>7481</v>
      </c>
      <c r="B128">
        <v>22073</v>
      </c>
      <c r="C128">
        <v>3500009</v>
      </c>
      <c r="E128" t="s">
        <v>7744</v>
      </c>
      <c r="F128" s="1">
        <v>7.02</v>
      </c>
      <c r="H128" s="1">
        <v>6.1</v>
      </c>
      <c r="M128" t="s">
        <v>7750</v>
      </c>
      <c r="N128" s="1">
        <v>1000</v>
      </c>
      <c r="O128" s="1">
        <v>822.66</v>
      </c>
      <c r="P128" t="s">
        <v>7751</v>
      </c>
      <c r="R128" s="42">
        <v>44284</v>
      </c>
      <c r="T128" s="1">
        <f t="shared" si="0"/>
        <v>8.7749999999999986</v>
      </c>
      <c r="U128" t="s">
        <v>7752</v>
      </c>
    </row>
    <row r="129" spans="1:21">
      <c r="A129" t="s">
        <v>7481</v>
      </c>
      <c r="B129">
        <v>22074</v>
      </c>
      <c r="C129">
        <v>4240012</v>
      </c>
      <c r="E129" t="s">
        <v>7745</v>
      </c>
      <c r="F129" s="1">
        <v>9.43</v>
      </c>
      <c r="H129" s="1">
        <v>8.1999999999999993</v>
      </c>
      <c r="M129" t="s">
        <v>7747</v>
      </c>
      <c r="N129" s="1">
        <v>1100</v>
      </c>
      <c r="O129" s="1">
        <v>885.94</v>
      </c>
      <c r="P129" t="s">
        <v>7751</v>
      </c>
      <c r="R129" s="42">
        <v>44284</v>
      </c>
      <c r="T129" s="1">
        <f t="shared" si="0"/>
        <v>11.7875</v>
      </c>
      <c r="U129" t="s">
        <v>7752</v>
      </c>
    </row>
    <row r="130" spans="1:21">
      <c r="A130" t="s">
        <v>7481</v>
      </c>
      <c r="B130">
        <v>22075</v>
      </c>
      <c r="C130">
        <v>3500012</v>
      </c>
      <c r="E130" t="s">
        <v>7746</v>
      </c>
      <c r="F130" s="1">
        <v>7.36</v>
      </c>
      <c r="H130" s="1">
        <v>6.4</v>
      </c>
      <c r="M130" t="s">
        <v>7748</v>
      </c>
      <c r="N130" s="1">
        <v>1080</v>
      </c>
      <c r="O130" s="1">
        <v>822.66</v>
      </c>
      <c r="P130" t="s">
        <v>7751</v>
      </c>
      <c r="R130" s="42">
        <v>44284</v>
      </c>
      <c r="T130" s="1">
        <f t="shared" si="0"/>
        <v>9.2000000000000011</v>
      </c>
      <c r="U130" t="s">
        <v>7752</v>
      </c>
    </row>
    <row r="131" spans="1:21">
      <c r="A131" t="s">
        <v>7481</v>
      </c>
      <c r="B131">
        <v>22076</v>
      </c>
      <c r="C131">
        <v>22076</v>
      </c>
      <c r="E131" t="s">
        <v>7759</v>
      </c>
      <c r="F131" s="1">
        <v>24.15</v>
      </c>
      <c r="H131" s="1">
        <v>21</v>
      </c>
      <c r="N131" s="1">
        <v>2200</v>
      </c>
      <c r="O131" s="1">
        <v>2000</v>
      </c>
      <c r="P131" t="s">
        <v>844</v>
      </c>
      <c r="R131" s="42">
        <v>44344</v>
      </c>
      <c r="T131" s="1">
        <f t="shared" ref="T131" si="1">F131*1.25</f>
        <v>30.1875</v>
      </c>
      <c r="U131" t="s">
        <v>7760</v>
      </c>
    </row>
    <row r="132" spans="1:21">
      <c r="A132" t="s">
        <v>7481</v>
      </c>
      <c r="B132">
        <v>22076</v>
      </c>
      <c r="C132">
        <v>22076</v>
      </c>
      <c r="E132" t="s">
        <v>7759</v>
      </c>
      <c r="F132" s="1">
        <v>30.94</v>
      </c>
      <c r="H132" s="1">
        <v>26.9</v>
      </c>
      <c r="N132" s="1">
        <v>850</v>
      </c>
      <c r="O132" s="1">
        <v>500</v>
      </c>
      <c r="P132" t="s">
        <v>7228</v>
      </c>
      <c r="Q132" t="s">
        <v>7751</v>
      </c>
      <c r="R132" s="42">
        <v>44343</v>
      </c>
      <c r="T132" s="1">
        <f t="shared" ref="T132:T134" si="2">F132*1.25</f>
        <v>38.675000000000004</v>
      </c>
      <c r="U132" t="s">
        <v>7760</v>
      </c>
    </row>
    <row r="133" spans="1:21">
      <c r="A133" t="s">
        <v>7481</v>
      </c>
      <c r="B133">
        <v>22077</v>
      </c>
      <c r="C133">
        <v>177002.07</v>
      </c>
      <c r="E133" t="s">
        <v>7764</v>
      </c>
      <c r="F133" s="1">
        <v>23</v>
      </c>
      <c r="H133" s="1">
        <v>20</v>
      </c>
      <c r="M133" t="s">
        <v>7767</v>
      </c>
      <c r="N133" s="1">
        <v>900</v>
      </c>
      <c r="O133" s="1">
        <v>700</v>
      </c>
      <c r="P133" t="s">
        <v>844</v>
      </c>
      <c r="R133" s="42">
        <v>44385</v>
      </c>
      <c r="T133" s="1">
        <f t="shared" si="2"/>
        <v>28.75</v>
      </c>
      <c r="U133" t="s">
        <v>7768</v>
      </c>
    </row>
    <row r="134" spans="1:21">
      <c r="A134" t="s">
        <v>7481</v>
      </c>
      <c r="B134">
        <v>22078</v>
      </c>
      <c r="C134" t="s">
        <v>7765</v>
      </c>
      <c r="E134" t="s">
        <v>7766</v>
      </c>
      <c r="F134" s="1">
        <v>43.7</v>
      </c>
      <c r="H134" s="1">
        <v>38</v>
      </c>
      <c r="M134" t="s">
        <v>7767</v>
      </c>
      <c r="N134" s="1">
        <v>1050</v>
      </c>
      <c r="O134" s="1">
        <v>875</v>
      </c>
      <c r="P134" t="s">
        <v>844</v>
      </c>
      <c r="R134" s="42">
        <v>44385</v>
      </c>
      <c r="T134" s="1">
        <f t="shared" si="2"/>
        <v>54.625</v>
      </c>
      <c r="U134" t="s">
        <v>7768</v>
      </c>
    </row>
    <row r="135" spans="1:21">
      <c r="A135" t="s">
        <v>7481</v>
      </c>
      <c r="B135">
        <v>22079</v>
      </c>
      <c r="E135" t="s">
        <v>7770</v>
      </c>
      <c r="F135" s="1">
        <v>0</v>
      </c>
      <c r="K135" s="66" t="s">
        <v>7771</v>
      </c>
      <c r="L135">
        <v>3</v>
      </c>
      <c r="M135" t="s">
        <v>7772</v>
      </c>
    </row>
    <row r="136" spans="1:21">
      <c r="A136" t="s">
        <v>7481</v>
      </c>
      <c r="B136">
        <v>22080</v>
      </c>
      <c r="E136" t="s">
        <v>7773</v>
      </c>
      <c r="F136" s="1">
        <v>0</v>
      </c>
      <c r="K136" s="66" t="s">
        <v>7774</v>
      </c>
      <c r="L136">
        <v>0.23599999999999999</v>
      </c>
      <c r="M136" t="s">
        <v>7772</v>
      </c>
    </row>
    <row r="137" spans="1:21">
      <c r="A137" t="s">
        <v>7481</v>
      </c>
      <c r="B137">
        <v>22081</v>
      </c>
      <c r="E137" t="s">
        <v>7775</v>
      </c>
      <c r="F137" s="1">
        <v>0</v>
      </c>
      <c r="M137" t="s">
        <v>7772</v>
      </c>
    </row>
    <row r="138" spans="1:21">
      <c r="A138" t="s">
        <v>7481</v>
      </c>
      <c r="B138">
        <v>22082</v>
      </c>
      <c r="E138" t="s">
        <v>7776</v>
      </c>
      <c r="F138" s="1">
        <v>0</v>
      </c>
      <c r="K138" s="66" t="s">
        <v>6848</v>
      </c>
      <c r="L138">
        <v>0.35</v>
      </c>
    </row>
    <row r="139" spans="1:21">
      <c r="A139" t="s">
        <v>7481</v>
      </c>
      <c r="B139">
        <v>22083</v>
      </c>
      <c r="E139" t="s">
        <v>7777</v>
      </c>
      <c r="F139" s="1">
        <v>0</v>
      </c>
      <c r="K139" s="66" t="s">
        <v>6848</v>
      </c>
      <c r="L139">
        <v>5.7000000000000002E-2</v>
      </c>
    </row>
    <row r="140" spans="1:21">
      <c r="A140" t="s">
        <v>7481</v>
      </c>
      <c r="B140">
        <v>22084</v>
      </c>
      <c r="E140" t="s">
        <v>7779</v>
      </c>
      <c r="F140" s="1">
        <v>0</v>
      </c>
      <c r="K140" s="66" t="s">
        <v>4190</v>
      </c>
      <c r="L140">
        <v>7.0000000000000001E-3</v>
      </c>
    </row>
    <row r="141" spans="1:21">
      <c r="A141" t="s">
        <v>7481</v>
      </c>
      <c r="B141">
        <v>22085</v>
      </c>
      <c r="E141" t="s">
        <v>7780</v>
      </c>
      <c r="F141" s="1">
        <v>0</v>
      </c>
      <c r="K141" s="66" t="s">
        <v>4190</v>
      </c>
      <c r="L141">
        <v>8.0000000000000002E-3</v>
      </c>
    </row>
    <row r="142" spans="1:21">
      <c r="A142" t="s">
        <v>7481</v>
      </c>
      <c r="B142">
        <v>22086</v>
      </c>
      <c r="E142" t="s">
        <v>7778</v>
      </c>
      <c r="F142" s="1">
        <v>0</v>
      </c>
      <c r="K142" s="66" t="s">
        <v>7781</v>
      </c>
      <c r="L142">
        <v>2.5000000000000001E-2</v>
      </c>
    </row>
    <row r="143" spans="1:21">
      <c r="A143" t="s">
        <v>7481</v>
      </c>
      <c r="B143">
        <v>22087</v>
      </c>
      <c r="E143" t="s">
        <v>7840</v>
      </c>
      <c r="F143" s="1">
        <v>0.99</v>
      </c>
      <c r="H143" s="1">
        <v>0.86</v>
      </c>
      <c r="M143">
        <v>500</v>
      </c>
      <c r="P143" t="s">
        <v>7751</v>
      </c>
      <c r="R143" s="42">
        <v>44483</v>
      </c>
      <c r="U143" t="s">
        <v>7795</v>
      </c>
    </row>
    <row r="144" spans="1:21">
      <c r="A144" t="s">
        <v>7481</v>
      </c>
      <c r="B144">
        <v>22087</v>
      </c>
      <c r="E144" t="s">
        <v>7840</v>
      </c>
      <c r="F144" s="1">
        <v>0.92</v>
      </c>
      <c r="H144" s="1">
        <v>0.8</v>
      </c>
      <c r="M144">
        <v>1000</v>
      </c>
      <c r="P144" t="s">
        <v>7751</v>
      </c>
      <c r="R144" s="42">
        <v>44483</v>
      </c>
      <c r="U144" t="s">
        <v>7795</v>
      </c>
    </row>
    <row r="145" spans="1:21">
      <c r="A145" t="s">
        <v>7481</v>
      </c>
      <c r="B145">
        <v>22088</v>
      </c>
      <c r="E145" t="s">
        <v>7841</v>
      </c>
      <c r="F145" s="1">
        <v>0.89</v>
      </c>
      <c r="H145" s="1">
        <v>0.77</v>
      </c>
      <c r="M145">
        <v>500</v>
      </c>
      <c r="P145" t="s">
        <v>7751</v>
      </c>
      <c r="R145" s="42">
        <v>44483</v>
      </c>
      <c r="U145" t="s">
        <v>7795</v>
      </c>
    </row>
    <row r="146" spans="1:21">
      <c r="A146" t="s">
        <v>7481</v>
      </c>
      <c r="B146">
        <v>22088</v>
      </c>
      <c r="E146" t="s">
        <v>7841</v>
      </c>
      <c r="F146" s="1">
        <v>0.83</v>
      </c>
      <c r="H146" s="1">
        <v>0.72</v>
      </c>
      <c r="M146">
        <v>1000</v>
      </c>
      <c r="P146" t="s">
        <v>7751</v>
      </c>
      <c r="R146" s="42">
        <v>44483</v>
      </c>
      <c r="U146" t="s">
        <v>7795</v>
      </c>
    </row>
    <row r="147" spans="1:21">
      <c r="A147" t="s">
        <v>7481</v>
      </c>
      <c r="B147">
        <v>22089</v>
      </c>
      <c r="E147" t="s">
        <v>7842</v>
      </c>
      <c r="F147" s="1">
        <v>0.81</v>
      </c>
      <c r="H147" s="1">
        <v>0.7</v>
      </c>
      <c r="M147">
        <v>500</v>
      </c>
      <c r="O147" s="1">
        <v>468</v>
      </c>
      <c r="P147" t="s">
        <v>7751</v>
      </c>
      <c r="R147" s="42">
        <v>44483</v>
      </c>
      <c r="U147" t="s">
        <v>7795</v>
      </c>
    </row>
    <row r="148" spans="1:21">
      <c r="A148" t="s">
        <v>7481</v>
      </c>
      <c r="B148">
        <v>22089</v>
      </c>
      <c r="E148" t="s">
        <v>7842</v>
      </c>
      <c r="F148" s="1">
        <v>0.75</v>
      </c>
      <c r="H148" s="1">
        <v>0.65</v>
      </c>
      <c r="M148">
        <v>1000</v>
      </c>
      <c r="O148" s="1">
        <v>468</v>
      </c>
      <c r="P148" t="s">
        <v>7815</v>
      </c>
      <c r="R148" s="42">
        <v>44483</v>
      </c>
      <c r="U148" t="s">
        <v>7795</v>
      </c>
    </row>
    <row r="149" spans="1:21">
      <c r="A149" t="s">
        <v>7481</v>
      </c>
      <c r="B149">
        <v>22090</v>
      </c>
      <c r="C149" t="s">
        <v>7796</v>
      </c>
      <c r="E149" t="s">
        <v>7801</v>
      </c>
      <c r="F149" s="1">
        <v>12.32</v>
      </c>
      <c r="H149" s="1">
        <v>10.71</v>
      </c>
      <c r="K149" s="66" t="s">
        <v>7803</v>
      </c>
      <c r="L149">
        <v>1.3640000000000001</v>
      </c>
      <c r="M149">
        <v>250</v>
      </c>
      <c r="N149" s="1">
        <v>0</v>
      </c>
      <c r="O149" s="1">
        <v>1875</v>
      </c>
      <c r="P149" t="s">
        <v>7751</v>
      </c>
      <c r="R149" s="42">
        <v>44503</v>
      </c>
      <c r="U149" t="s">
        <v>7807</v>
      </c>
    </row>
    <row r="150" spans="1:21">
      <c r="A150" t="s">
        <v>7481</v>
      </c>
      <c r="B150">
        <v>22090</v>
      </c>
      <c r="C150" t="s">
        <v>7796</v>
      </c>
      <c r="E150" t="s">
        <v>7801</v>
      </c>
      <c r="F150" s="1">
        <v>12.32</v>
      </c>
      <c r="H150" s="1">
        <v>10.71</v>
      </c>
      <c r="K150" s="66" t="s">
        <v>7803</v>
      </c>
      <c r="M150">
        <v>500</v>
      </c>
      <c r="N150" s="1">
        <v>0</v>
      </c>
      <c r="O150" s="1">
        <v>1875</v>
      </c>
      <c r="P150" t="s">
        <v>7751</v>
      </c>
      <c r="R150" s="42">
        <v>44503</v>
      </c>
      <c r="U150" t="s">
        <v>7807</v>
      </c>
    </row>
    <row r="151" spans="1:21">
      <c r="A151" t="s">
        <v>7481</v>
      </c>
      <c r="B151">
        <v>22091</v>
      </c>
      <c r="C151" t="s">
        <v>7797</v>
      </c>
      <c r="E151" t="s">
        <v>7802</v>
      </c>
      <c r="F151" s="1">
        <v>13.71</v>
      </c>
      <c r="H151" s="1">
        <v>11.92</v>
      </c>
      <c r="K151" s="66" t="s">
        <v>7803</v>
      </c>
      <c r="L151">
        <v>1.8180000000000001</v>
      </c>
      <c r="M151">
        <v>250</v>
      </c>
      <c r="N151" s="1">
        <v>0</v>
      </c>
      <c r="O151" s="1">
        <v>1875</v>
      </c>
      <c r="P151" t="s">
        <v>7751</v>
      </c>
      <c r="R151" s="42">
        <v>44503</v>
      </c>
      <c r="U151" t="s">
        <v>7807</v>
      </c>
    </row>
    <row r="152" spans="1:21">
      <c r="A152" t="s">
        <v>7481</v>
      </c>
      <c r="B152">
        <v>22091</v>
      </c>
      <c r="C152" t="s">
        <v>7797</v>
      </c>
      <c r="E152" t="s">
        <v>7802</v>
      </c>
      <c r="F152" s="1">
        <v>13.71</v>
      </c>
      <c r="H152" s="1">
        <v>11.92</v>
      </c>
      <c r="K152" s="66" t="s">
        <v>7803</v>
      </c>
      <c r="M152">
        <v>500</v>
      </c>
      <c r="N152" s="1">
        <v>0</v>
      </c>
      <c r="O152" s="1">
        <v>1875</v>
      </c>
      <c r="P152" t="s">
        <v>7751</v>
      </c>
      <c r="R152" s="42">
        <v>44503</v>
      </c>
      <c r="U152" t="s">
        <v>7807</v>
      </c>
    </row>
    <row r="153" spans="1:21">
      <c r="A153" t="s">
        <v>7481</v>
      </c>
      <c r="B153">
        <v>22092</v>
      </c>
      <c r="C153" t="s">
        <v>7798</v>
      </c>
      <c r="E153" t="s">
        <v>7804</v>
      </c>
      <c r="F153" s="1">
        <v>32.909999999999997</v>
      </c>
      <c r="H153" s="1">
        <v>28.62</v>
      </c>
      <c r="K153" s="66" t="s">
        <v>4886</v>
      </c>
      <c r="L153">
        <v>7.2729999999999997</v>
      </c>
      <c r="M153">
        <v>250</v>
      </c>
      <c r="N153" s="1">
        <v>0</v>
      </c>
      <c r="O153" s="1">
        <v>1875</v>
      </c>
      <c r="P153" t="s">
        <v>7751</v>
      </c>
      <c r="R153" s="42">
        <v>44503</v>
      </c>
      <c r="U153" t="s">
        <v>7807</v>
      </c>
    </row>
    <row r="154" spans="1:21">
      <c r="A154" t="s">
        <v>7481</v>
      </c>
      <c r="B154">
        <v>22092</v>
      </c>
      <c r="C154" t="s">
        <v>7798</v>
      </c>
      <c r="E154" t="s">
        <v>7804</v>
      </c>
      <c r="F154" s="1">
        <v>32.909999999999997</v>
      </c>
      <c r="H154" s="1">
        <v>28.62</v>
      </c>
      <c r="K154" s="66" t="s">
        <v>4886</v>
      </c>
      <c r="M154">
        <v>500</v>
      </c>
      <c r="N154" s="1">
        <v>0</v>
      </c>
      <c r="O154" s="1">
        <v>1875</v>
      </c>
      <c r="P154" t="s">
        <v>7751</v>
      </c>
      <c r="R154" s="42">
        <v>44503</v>
      </c>
      <c r="U154" t="s">
        <v>7807</v>
      </c>
    </row>
    <row r="155" spans="1:21">
      <c r="A155" t="s">
        <v>7481</v>
      </c>
      <c r="B155">
        <v>22093</v>
      </c>
      <c r="C155" t="s">
        <v>7799</v>
      </c>
      <c r="E155" t="s">
        <v>5986</v>
      </c>
      <c r="F155" s="1">
        <v>23.32</v>
      </c>
      <c r="H155" s="1">
        <v>20.28</v>
      </c>
      <c r="K155" s="66" t="s">
        <v>4886</v>
      </c>
      <c r="L155">
        <v>4.5449999999999999</v>
      </c>
      <c r="M155">
        <v>250</v>
      </c>
      <c r="N155" s="1">
        <v>0</v>
      </c>
      <c r="O155" s="1">
        <v>1875</v>
      </c>
      <c r="P155" t="s">
        <v>7751</v>
      </c>
      <c r="R155" s="42">
        <v>44503</v>
      </c>
      <c r="U155" t="s">
        <v>7807</v>
      </c>
    </row>
    <row r="156" spans="1:21">
      <c r="A156" t="s">
        <v>7481</v>
      </c>
      <c r="B156">
        <v>22093</v>
      </c>
      <c r="C156" t="s">
        <v>7799</v>
      </c>
      <c r="E156" t="s">
        <v>5986</v>
      </c>
      <c r="F156" s="1">
        <v>23.32</v>
      </c>
      <c r="H156" s="1">
        <v>20.28</v>
      </c>
      <c r="K156" s="66" t="s">
        <v>4886</v>
      </c>
      <c r="M156">
        <v>500</v>
      </c>
      <c r="N156" s="1">
        <v>0</v>
      </c>
      <c r="O156" s="1">
        <v>1875</v>
      </c>
      <c r="P156" t="s">
        <v>7751</v>
      </c>
      <c r="R156" s="42">
        <v>44503</v>
      </c>
      <c r="U156" t="s">
        <v>7807</v>
      </c>
    </row>
    <row r="157" spans="1:21">
      <c r="A157" t="s">
        <v>7481</v>
      </c>
      <c r="B157">
        <v>22094</v>
      </c>
      <c r="C157" t="s">
        <v>7800</v>
      </c>
      <c r="F157" s="1">
        <v>0</v>
      </c>
      <c r="K157" s="66" t="s">
        <v>4886</v>
      </c>
      <c r="M157">
        <v>250</v>
      </c>
    </row>
    <row r="158" spans="1:21">
      <c r="A158" t="s">
        <v>7481</v>
      </c>
      <c r="B158">
        <v>22094</v>
      </c>
      <c r="C158" t="s">
        <v>7800</v>
      </c>
      <c r="F158" s="1">
        <v>0</v>
      </c>
      <c r="K158" s="66" t="s">
        <v>4886</v>
      </c>
      <c r="M158">
        <v>500</v>
      </c>
    </row>
    <row r="159" spans="1:21">
      <c r="A159" t="s">
        <v>7481</v>
      </c>
      <c r="B159">
        <v>22095</v>
      </c>
      <c r="C159">
        <v>22095</v>
      </c>
      <c r="E159" t="s">
        <v>7908</v>
      </c>
      <c r="F159" s="1">
        <v>1.01</v>
      </c>
      <c r="H159" s="1">
        <v>0.88</v>
      </c>
      <c r="K159" s="66" t="s">
        <v>4656</v>
      </c>
      <c r="M159">
        <v>1000</v>
      </c>
      <c r="N159" s="1">
        <v>2000</v>
      </c>
      <c r="O159" s="1">
        <v>1700</v>
      </c>
      <c r="P159" t="s">
        <v>7228</v>
      </c>
      <c r="R159" s="42">
        <v>44529</v>
      </c>
      <c r="U159" t="s">
        <v>7813</v>
      </c>
    </row>
    <row r="160" spans="1:21">
      <c r="A160" t="s">
        <v>7481</v>
      </c>
      <c r="B160">
        <v>22095</v>
      </c>
      <c r="C160">
        <v>22095</v>
      </c>
      <c r="E160" t="s">
        <v>7812</v>
      </c>
      <c r="F160" s="1">
        <v>1.01</v>
      </c>
      <c r="H160" s="1">
        <v>0.88</v>
      </c>
      <c r="K160" s="66" t="s">
        <v>4656</v>
      </c>
      <c r="M160">
        <v>1000</v>
      </c>
      <c r="N160" s="1">
        <v>2000</v>
      </c>
      <c r="O160" s="1">
        <v>1700</v>
      </c>
      <c r="P160" t="s">
        <v>7228</v>
      </c>
      <c r="R160" s="42">
        <v>44529</v>
      </c>
      <c r="U160" t="s">
        <v>7813</v>
      </c>
    </row>
    <row r="161" spans="1:21">
      <c r="A161" t="s">
        <v>7481</v>
      </c>
      <c r="B161">
        <v>22096</v>
      </c>
      <c r="C161">
        <v>22096</v>
      </c>
      <c r="E161" t="s">
        <v>7881</v>
      </c>
      <c r="F161" s="1">
        <v>27.11</v>
      </c>
      <c r="H161" s="1">
        <v>23.57</v>
      </c>
      <c r="N161" s="1">
        <f>N162</f>
        <v>46230</v>
      </c>
      <c r="O161" s="1">
        <f>O162</f>
        <v>38574</v>
      </c>
      <c r="P161" t="s">
        <v>7751</v>
      </c>
      <c r="R161" s="42">
        <v>44586</v>
      </c>
      <c r="U161" t="s">
        <v>7847</v>
      </c>
    </row>
    <row r="162" spans="1:21">
      <c r="A162" t="s">
        <v>7481</v>
      </c>
      <c r="B162">
        <v>22096</v>
      </c>
      <c r="C162">
        <v>22096</v>
      </c>
      <c r="E162" t="s">
        <v>7860</v>
      </c>
      <c r="F162" s="1">
        <v>27.11</v>
      </c>
      <c r="H162" s="1">
        <f>SUM(H163:H186)</f>
        <v>23.56999999999999</v>
      </c>
      <c r="N162" s="1">
        <f>SUM(N163:N186)</f>
        <v>46230</v>
      </c>
      <c r="O162" s="1">
        <f>SUM(O163:O180)</f>
        <v>38574</v>
      </c>
      <c r="P162" t="s">
        <v>7751</v>
      </c>
      <c r="R162" s="42">
        <v>44586</v>
      </c>
      <c r="U162" t="s">
        <v>7847</v>
      </c>
    </row>
    <row r="163" spans="1:21">
      <c r="A163" t="s">
        <v>7481</v>
      </c>
      <c r="B163">
        <v>22097</v>
      </c>
      <c r="C163">
        <v>22097</v>
      </c>
      <c r="E163" t="s">
        <v>5986</v>
      </c>
      <c r="F163" s="1">
        <v>5.76</v>
      </c>
      <c r="H163" s="1">
        <v>5.01</v>
      </c>
      <c r="K163" s="66" t="s">
        <v>5892</v>
      </c>
      <c r="N163" s="1">
        <f>INT(O163*1.2/10)*10</f>
        <v>1420</v>
      </c>
      <c r="O163" s="1">
        <v>1190</v>
      </c>
      <c r="P163" t="s">
        <v>7751</v>
      </c>
      <c r="R163" s="42">
        <v>44586</v>
      </c>
      <c r="U163" t="s">
        <v>7847</v>
      </c>
    </row>
    <row r="164" spans="1:21">
      <c r="A164" t="s">
        <v>7481</v>
      </c>
      <c r="B164">
        <v>22098</v>
      </c>
      <c r="C164">
        <v>22098</v>
      </c>
      <c r="E164" t="s">
        <v>7843</v>
      </c>
      <c r="F164" s="1">
        <v>3.98</v>
      </c>
      <c r="H164" s="1">
        <v>3.46</v>
      </c>
      <c r="K164" s="66" t="s">
        <v>7846</v>
      </c>
      <c r="N164" s="1">
        <f t="shared" ref="N164:N186" si="3">INT(O164*1.2/10)*10</f>
        <v>8190</v>
      </c>
      <c r="O164" s="1">
        <v>6826</v>
      </c>
      <c r="P164" t="s">
        <v>7751</v>
      </c>
      <c r="R164" s="42">
        <v>44586</v>
      </c>
      <c r="U164" t="s">
        <v>7847</v>
      </c>
    </row>
    <row r="165" spans="1:21">
      <c r="A165" t="s">
        <v>7481</v>
      </c>
      <c r="B165">
        <v>22099</v>
      </c>
      <c r="C165">
        <v>22099</v>
      </c>
      <c r="E165" t="s">
        <v>7844</v>
      </c>
      <c r="F165" s="1">
        <v>5.27</v>
      </c>
      <c r="H165" s="1">
        <v>4.58</v>
      </c>
      <c r="K165" s="66" t="s">
        <v>7846</v>
      </c>
      <c r="N165" s="1">
        <f t="shared" si="3"/>
        <v>8570</v>
      </c>
      <c r="O165" s="1">
        <v>7143</v>
      </c>
      <c r="P165" t="s">
        <v>7751</v>
      </c>
      <c r="R165" s="42">
        <v>44586</v>
      </c>
      <c r="U165" t="s">
        <v>7847</v>
      </c>
    </row>
    <row r="166" spans="1:21">
      <c r="A166" t="s">
        <v>7481</v>
      </c>
      <c r="B166">
        <v>22100</v>
      </c>
      <c r="C166">
        <v>22100</v>
      </c>
      <c r="E166" t="s">
        <v>7845</v>
      </c>
      <c r="F166" s="1">
        <v>1.38</v>
      </c>
      <c r="H166" s="1">
        <v>1.2</v>
      </c>
      <c r="K166" s="66" t="s">
        <v>5892</v>
      </c>
      <c r="N166" s="1">
        <f t="shared" si="3"/>
        <v>660</v>
      </c>
      <c r="O166" s="1">
        <v>556</v>
      </c>
      <c r="P166" t="s">
        <v>7751</v>
      </c>
      <c r="R166" s="42">
        <v>44586</v>
      </c>
      <c r="U166" t="s">
        <v>7847</v>
      </c>
    </row>
    <row r="167" spans="1:21">
      <c r="A167" t="s">
        <v>7481</v>
      </c>
      <c r="B167">
        <v>22101</v>
      </c>
      <c r="C167">
        <v>22101</v>
      </c>
      <c r="E167" t="s">
        <v>7848</v>
      </c>
      <c r="F167" s="1">
        <v>1.1000000000000001</v>
      </c>
      <c r="H167" s="1">
        <v>0.96</v>
      </c>
      <c r="K167" s="66" t="s">
        <v>7846</v>
      </c>
      <c r="N167" s="1">
        <f t="shared" si="3"/>
        <v>4380</v>
      </c>
      <c r="O167" s="1">
        <v>3651</v>
      </c>
      <c r="P167" t="s">
        <v>7751</v>
      </c>
      <c r="R167" s="42">
        <v>44586</v>
      </c>
      <c r="U167" t="s">
        <v>7847</v>
      </c>
    </row>
    <row r="168" spans="1:21">
      <c r="A168" t="s">
        <v>7481</v>
      </c>
      <c r="B168">
        <v>22102</v>
      </c>
      <c r="C168">
        <v>22102</v>
      </c>
      <c r="E168" t="s">
        <v>7849</v>
      </c>
      <c r="F168" s="1">
        <v>0.14000000000000001</v>
      </c>
      <c r="H168" s="1">
        <v>0.12</v>
      </c>
      <c r="K168" s="66" t="s">
        <v>7850</v>
      </c>
      <c r="N168" s="1">
        <f t="shared" si="3"/>
        <v>4190</v>
      </c>
      <c r="O168" s="1">
        <v>3492</v>
      </c>
      <c r="P168" t="s">
        <v>7751</v>
      </c>
      <c r="R168" s="42">
        <v>44586</v>
      </c>
      <c r="U168" t="s">
        <v>7847</v>
      </c>
    </row>
    <row r="169" spans="1:21">
      <c r="A169" t="s">
        <v>7481</v>
      </c>
      <c r="B169">
        <v>22103</v>
      </c>
      <c r="C169">
        <v>22103</v>
      </c>
      <c r="E169" t="s">
        <v>7851</v>
      </c>
      <c r="F169" s="1">
        <v>0.28000000000000003</v>
      </c>
      <c r="H169" s="1">
        <v>0.24</v>
      </c>
      <c r="K169" s="66" t="s">
        <v>7781</v>
      </c>
      <c r="N169" s="1">
        <f t="shared" si="3"/>
        <v>0</v>
      </c>
      <c r="P169" t="s">
        <v>7751</v>
      </c>
      <c r="R169" s="42">
        <v>44586</v>
      </c>
      <c r="U169" t="s">
        <v>7847</v>
      </c>
    </row>
    <row r="170" spans="1:21">
      <c r="A170" t="s">
        <v>7481</v>
      </c>
      <c r="B170">
        <v>22104</v>
      </c>
      <c r="C170">
        <v>22104</v>
      </c>
      <c r="E170" t="s">
        <v>7852</v>
      </c>
      <c r="F170" s="1">
        <v>1.38</v>
      </c>
      <c r="H170" s="1">
        <v>1.2</v>
      </c>
      <c r="K170" s="66" t="s">
        <v>5959</v>
      </c>
      <c r="N170" s="1">
        <f t="shared" si="3"/>
        <v>0</v>
      </c>
      <c r="P170" t="s">
        <v>7751</v>
      </c>
      <c r="R170" s="42">
        <v>44586</v>
      </c>
      <c r="U170" t="s">
        <v>7847</v>
      </c>
    </row>
    <row r="171" spans="1:21">
      <c r="A171" t="s">
        <v>7481</v>
      </c>
      <c r="B171">
        <v>22105</v>
      </c>
      <c r="C171">
        <v>22105</v>
      </c>
      <c r="E171" t="s">
        <v>4983</v>
      </c>
      <c r="F171" s="1">
        <v>0.69</v>
      </c>
      <c r="H171" s="1">
        <v>0.6</v>
      </c>
      <c r="K171" s="66" t="s">
        <v>7781</v>
      </c>
      <c r="N171" s="1">
        <f t="shared" si="3"/>
        <v>0</v>
      </c>
      <c r="P171" t="s">
        <v>7751</v>
      </c>
      <c r="R171" s="42">
        <v>44586</v>
      </c>
      <c r="U171" t="s">
        <v>7847</v>
      </c>
    </row>
    <row r="172" spans="1:21">
      <c r="A172" t="s">
        <v>7481</v>
      </c>
      <c r="B172">
        <v>22106</v>
      </c>
      <c r="C172">
        <v>22106</v>
      </c>
      <c r="E172" t="s">
        <v>7853</v>
      </c>
      <c r="F172" s="1">
        <v>0.21</v>
      </c>
      <c r="H172" s="1">
        <v>0.18</v>
      </c>
      <c r="K172" s="66" t="s">
        <v>2726</v>
      </c>
      <c r="N172" s="1">
        <f t="shared" si="3"/>
        <v>0</v>
      </c>
      <c r="P172" t="s">
        <v>7751</v>
      </c>
      <c r="R172" s="42">
        <v>44586</v>
      </c>
      <c r="U172" t="s">
        <v>7847</v>
      </c>
    </row>
    <row r="173" spans="1:21">
      <c r="A173" t="s">
        <v>7481</v>
      </c>
      <c r="B173">
        <v>22107</v>
      </c>
      <c r="C173">
        <v>22107</v>
      </c>
      <c r="E173" t="s">
        <v>4762</v>
      </c>
      <c r="F173" s="1">
        <v>0.21</v>
      </c>
      <c r="H173" s="1">
        <v>0.18</v>
      </c>
      <c r="K173" s="66" t="s">
        <v>7850</v>
      </c>
      <c r="N173" s="1">
        <f t="shared" si="3"/>
        <v>5330</v>
      </c>
      <c r="O173" s="1">
        <v>4445</v>
      </c>
      <c r="P173" t="s">
        <v>7751</v>
      </c>
      <c r="R173" s="42">
        <v>44586</v>
      </c>
      <c r="U173" t="s">
        <v>7847</v>
      </c>
    </row>
    <row r="174" spans="1:21">
      <c r="A174" t="s">
        <v>7481</v>
      </c>
      <c r="B174">
        <v>22108</v>
      </c>
      <c r="C174">
        <v>22108</v>
      </c>
      <c r="E174" t="s">
        <v>7854</v>
      </c>
      <c r="F174" s="1">
        <v>0.14000000000000001</v>
      </c>
      <c r="H174" s="1">
        <v>0.12</v>
      </c>
      <c r="K174" s="66" t="s">
        <v>7850</v>
      </c>
      <c r="N174" s="1">
        <f t="shared" si="3"/>
        <v>3040</v>
      </c>
      <c r="O174" s="1">
        <v>2540</v>
      </c>
      <c r="P174" t="s">
        <v>7751</v>
      </c>
      <c r="R174" s="42">
        <v>44586</v>
      </c>
      <c r="U174" t="s">
        <v>7847</v>
      </c>
    </row>
    <row r="175" spans="1:21">
      <c r="A175" t="s">
        <v>7481</v>
      </c>
      <c r="B175">
        <v>22109</v>
      </c>
      <c r="C175">
        <v>22109</v>
      </c>
      <c r="E175" t="s">
        <v>5121</v>
      </c>
      <c r="F175" s="1">
        <v>0.28000000000000003</v>
      </c>
      <c r="H175" s="1">
        <v>0.24</v>
      </c>
      <c r="K175" s="66" t="s">
        <v>4612</v>
      </c>
      <c r="N175" s="1">
        <f t="shared" si="3"/>
        <v>0</v>
      </c>
      <c r="P175" t="s">
        <v>7751</v>
      </c>
      <c r="R175" s="42">
        <v>44586</v>
      </c>
      <c r="U175" t="s">
        <v>7847</v>
      </c>
    </row>
    <row r="176" spans="1:21">
      <c r="A176" t="s">
        <v>7481</v>
      </c>
      <c r="B176">
        <v>22110</v>
      </c>
      <c r="C176">
        <v>22110</v>
      </c>
      <c r="E176" t="s">
        <v>7855</v>
      </c>
      <c r="F176" s="1">
        <v>1.24</v>
      </c>
      <c r="H176" s="1">
        <v>1.08</v>
      </c>
      <c r="K176" s="66" t="s">
        <v>7850</v>
      </c>
      <c r="N176" s="1">
        <f t="shared" si="3"/>
        <v>2470</v>
      </c>
      <c r="O176" s="1">
        <v>2064</v>
      </c>
      <c r="P176" t="s">
        <v>7751</v>
      </c>
      <c r="R176" s="42">
        <v>44586</v>
      </c>
      <c r="U176" t="s">
        <v>7847</v>
      </c>
    </row>
    <row r="177" spans="1:21">
      <c r="A177" t="s">
        <v>7481</v>
      </c>
      <c r="B177">
        <v>22111</v>
      </c>
      <c r="C177">
        <v>22111</v>
      </c>
      <c r="E177" t="s">
        <v>7856</v>
      </c>
      <c r="F177" s="1">
        <v>1.1000000000000001</v>
      </c>
      <c r="H177" s="1">
        <v>0.96</v>
      </c>
      <c r="K177" s="66" t="s">
        <v>4612</v>
      </c>
      <c r="N177" s="1">
        <f t="shared" si="3"/>
        <v>2280</v>
      </c>
      <c r="O177" s="1">
        <v>1905</v>
      </c>
      <c r="P177" t="s">
        <v>7751</v>
      </c>
      <c r="R177" s="42">
        <v>44586</v>
      </c>
      <c r="U177" t="s">
        <v>7847</v>
      </c>
    </row>
    <row r="178" spans="1:21">
      <c r="A178" t="s">
        <v>7481</v>
      </c>
      <c r="B178">
        <v>22112</v>
      </c>
      <c r="C178">
        <v>22112</v>
      </c>
      <c r="E178" t="s">
        <v>4809</v>
      </c>
      <c r="F178" s="1">
        <v>0.55000000000000004</v>
      </c>
      <c r="H178" s="1">
        <v>0.48</v>
      </c>
      <c r="K178" s="66" t="s">
        <v>5318</v>
      </c>
      <c r="N178" s="1">
        <f t="shared" si="3"/>
        <v>470</v>
      </c>
      <c r="O178" s="1">
        <v>397</v>
      </c>
      <c r="P178" t="s">
        <v>7751</v>
      </c>
      <c r="R178" s="42">
        <v>44586</v>
      </c>
      <c r="U178" t="s">
        <v>7847</v>
      </c>
    </row>
    <row r="179" spans="1:21">
      <c r="A179" t="s">
        <v>7481</v>
      </c>
      <c r="B179">
        <v>22113</v>
      </c>
      <c r="C179">
        <v>22113</v>
      </c>
      <c r="E179" t="s">
        <v>4919</v>
      </c>
      <c r="F179" s="1">
        <v>1.79</v>
      </c>
      <c r="G179"/>
      <c r="H179" s="1">
        <v>1.56</v>
      </c>
      <c r="K179" s="66" t="s">
        <v>5318</v>
      </c>
      <c r="N179" s="1">
        <f t="shared" si="3"/>
        <v>1040</v>
      </c>
      <c r="O179" s="1">
        <v>873</v>
      </c>
      <c r="P179" t="s">
        <v>7751</v>
      </c>
      <c r="R179" s="42">
        <v>44586</v>
      </c>
      <c r="U179" t="s">
        <v>7847</v>
      </c>
    </row>
    <row r="180" spans="1:21">
      <c r="A180" t="s">
        <v>7481</v>
      </c>
      <c r="B180">
        <v>22114</v>
      </c>
      <c r="C180">
        <v>22114</v>
      </c>
      <c r="E180" t="s">
        <v>7857</v>
      </c>
      <c r="F180" s="1">
        <v>0.28000000000000003</v>
      </c>
      <c r="H180" s="1">
        <v>0.24</v>
      </c>
      <c r="K180" s="66" t="s">
        <v>7850</v>
      </c>
      <c r="N180" s="1">
        <f t="shared" si="3"/>
        <v>4190</v>
      </c>
      <c r="O180" s="1">
        <v>3492</v>
      </c>
      <c r="P180" t="s">
        <v>7751</v>
      </c>
      <c r="R180" s="42">
        <v>44586</v>
      </c>
      <c r="U180" t="s">
        <v>7847</v>
      </c>
    </row>
    <row r="181" spans="1:21">
      <c r="A181" t="s">
        <v>7481</v>
      </c>
      <c r="B181">
        <v>22115</v>
      </c>
      <c r="C181">
        <v>22115</v>
      </c>
      <c r="E181" t="s">
        <v>7858</v>
      </c>
      <c r="F181" s="1">
        <v>0.21</v>
      </c>
      <c r="H181" s="1">
        <v>0.18</v>
      </c>
      <c r="K181" s="66" t="s">
        <v>7781</v>
      </c>
      <c r="N181" s="1">
        <f t="shared" si="3"/>
        <v>0</v>
      </c>
      <c r="P181" t="s">
        <v>7751</v>
      </c>
      <c r="R181" s="42">
        <v>44586</v>
      </c>
      <c r="U181" t="s">
        <v>7847</v>
      </c>
    </row>
    <row r="182" spans="1:21">
      <c r="A182" t="s">
        <v>7481</v>
      </c>
      <c r="B182">
        <v>22116</v>
      </c>
      <c r="C182">
        <v>22116</v>
      </c>
      <c r="E182" t="s">
        <v>7859</v>
      </c>
      <c r="F182" s="1">
        <v>0.28000000000000003</v>
      </c>
      <c r="H182" s="1">
        <v>0.24</v>
      </c>
      <c r="K182" s="66" t="s">
        <v>7781</v>
      </c>
      <c r="N182" s="1">
        <f t="shared" si="3"/>
        <v>0</v>
      </c>
      <c r="P182" t="s">
        <v>7751</v>
      </c>
      <c r="R182" s="42">
        <v>44586</v>
      </c>
      <c r="U182" t="s">
        <v>7847</v>
      </c>
    </row>
    <row r="183" spans="1:21">
      <c r="A183" t="s">
        <v>7481</v>
      </c>
      <c r="B183">
        <v>22117</v>
      </c>
      <c r="C183">
        <v>22117</v>
      </c>
      <c r="E183" t="s">
        <v>4809</v>
      </c>
      <c r="F183" s="1">
        <v>0.12</v>
      </c>
      <c r="H183" s="1">
        <v>0.1</v>
      </c>
      <c r="K183" s="66" t="s">
        <v>4612</v>
      </c>
      <c r="N183" s="1">
        <f t="shared" si="3"/>
        <v>0</v>
      </c>
      <c r="P183" t="s">
        <v>7751</v>
      </c>
      <c r="R183" s="42">
        <v>44586</v>
      </c>
      <c r="U183" t="s">
        <v>7847</v>
      </c>
    </row>
    <row r="184" spans="1:21">
      <c r="A184" t="s">
        <v>7481</v>
      </c>
      <c r="B184">
        <v>22118</v>
      </c>
      <c r="C184">
        <v>22118</v>
      </c>
      <c r="E184" t="s">
        <v>4981</v>
      </c>
      <c r="F184" s="1">
        <v>7.0000000000000007E-2</v>
      </c>
      <c r="H184" s="1">
        <v>0.06</v>
      </c>
      <c r="K184" s="66" t="s">
        <v>2726</v>
      </c>
      <c r="N184" s="1">
        <f t="shared" si="3"/>
        <v>0</v>
      </c>
      <c r="P184" t="s">
        <v>7751</v>
      </c>
      <c r="R184" s="42">
        <v>44586</v>
      </c>
      <c r="U184" t="s">
        <v>7847</v>
      </c>
    </row>
    <row r="185" spans="1:21">
      <c r="A185" t="s">
        <v>7481</v>
      </c>
      <c r="B185">
        <v>22119</v>
      </c>
      <c r="C185">
        <v>22119</v>
      </c>
      <c r="E185" t="s">
        <v>5780</v>
      </c>
      <c r="F185" s="1">
        <v>0.62</v>
      </c>
      <c r="H185" s="1">
        <v>0.54</v>
      </c>
      <c r="K185" s="66" t="s">
        <v>2726</v>
      </c>
      <c r="N185" s="1">
        <f t="shared" si="3"/>
        <v>0</v>
      </c>
      <c r="P185" t="s">
        <v>7751</v>
      </c>
      <c r="R185" s="42">
        <v>44586</v>
      </c>
      <c r="U185" t="s">
        <v>7847</v>
      </c>
    </row>
    <row r="186" spans="1:21">
      <c r="A186" t="s">
        <v>7481</v>
      </c>
      <c r="B186">
        <v>22120</v>
      </c>
      <c r="C186">
        <v>22120</v>
      </c>
      <c r="E186" t="s">
        <v>5780</v>
      </c>
      <c r="F186" s="1">
        <v>0.05</v>
      </c>
      <c r="H186" s="1">
        <v>0.04</v>
      </c>
      <c r="K186" s="66" t="s">
        <v>4612</v>
      </c>
      <c r="N186" s="1">
        <f t="shared" si="3"/>
        <v>0</v>
      </c>
      <c r="P186" t="s">
        <v>7751</v>
      </c>
      <c r="R186" s="42">
        <v>44586</v>
      </c>
      <c r="U186" t="s">
        <v>7847</v>
      </c>
    </row>
    <row r="187" spans="1:21">
      <c r="A187" t="s">
        <v>7481</v>
      </c>
      <c r="B187">
        <v>22121</v>
      </c>
      <c r="C187">
        <v>22121</v>
      </c>
      <c r="E187" t="s">
        <v>7878</v>
      </c>
      <c r="F187" s="1">
        <v>105.8</v>
      </c>
      <c r="H187" s="1">
        <v>92</v>
      </c>
      <c r="N187" s="1">
        <v>2980</v>
      </c>
      <c r="O187" s="1">
        <v>2540</v>
      </c>
      <c r="P187" t="s">
        <v>7751</v>
      </c>
      <c r="R187" s="42">
        <v>44637</v>
      </c>
      <c r="U187" t="s">
        <v>7879</v>
      </c>
    </row>
    <row r="188" spans="1:21">
      <c r="A188" t="s">
        <v>7481</v>
      </c>
      <c r="B188">
        <v>22122</v>
      </c>
      <c r="C188">
        <v>57992</v>
      </c>
      <c r="E188" t="s">
        <v>7889</v>
      </c>
      <c r="F188" s="1">
        <v>8.31</v>
      </c>
      <c r="H188" s="1">
        <v>7.23</v>
      </c>
      <c r="L188">
        <v>0.9</v>
      </c>
      <c r="M188">
        <v>400</v>
      </c>
      <c r="N188" s="1">
        <v>7800</v>
      </c>
      <c r="O188" s="1">
        <v>6508</v>
      </c>
      <c r="P188" t="s">
        <v>7751</v>
      </c>
      <c r="R188" s="42">
        <v>44692</v>
      </c>
      <c r="U188" t="s">
        <v>7888</v>
      </c>
    </row>
    <row r="189" spans="1:21">
      <c r="A189" t="s">
        <v>7481</v>
      </c>
      <c r="B189">
        <v>22123</v>
      </c>
      <c r="C189">
        <v>57995</v>
      </c>
      <c r="E189" t="s">
        <v>7890</v>
      </c>
      <c r="F189" s="1">
        <v>7.21</v>
      </c>
      <c r="H189" s="1">
        <v>6.27</v>
      </c>
      <c r="L189">
        <v>0.45</v>
      </c>
      <c r="M189">
        <v>100</v>
      </c>
      <c r="N189" s="1">
        <v>7500</v>
      </c>
      <c r="O189" s="1">
        <v>6191</v>
      </c>
      <c r="P189" t="s">
        <v>7751</v>
      </c>
      <c r="R189" s="42">
        <v>44692</v>
      </c>
      <c r="U189" t="s">
        <v>7888</v>
      </c>
    </row>
    <row r="190" spans="1:21">
      <c r="A190" t="s">
        <v>7481</v>
      </c>
      <c r="B190">
        <v>22124</v>
      </c>
      <c r="C190">
        <v>50215</v>
      </c>
      <c r="E190" t="s">
        <v>7894</v>
      </c>
      <c r="F190" s="1">
        <v>4.96</v>
      </c>
      <c r="H190" s="1">
        <v>4.3099999999999996</v>
      </c>
      <c r="M190">
        <v>400</v>
      </c>
      <c r="N190" s="1">
        <v>1100</v>
      </c>
      <c r="O190" s="1">
        <v>878</v>
      </c>
      <c r="P190" t="s">
        <v>7751</v>
      </c>
      <c r="R190" s="42">
        <v>44704</v>
      </c>
      <c r="U190" t="s">
        <v>7898</v>
      </c>
    </row>
    <row r="191" spans="1:21">
      <c r="A191" t="s">
        <v>7481</v>
      </c>
      <c r="B191">
        <v>22125</v>
      </c>
      <c r="C191">
        <v>50225</v>
      </c>
      <c r="E191" t="s">
        <v>7895</v>
      </c>
      <c r="F191" s="1">
        <v>18.579999999999998</v>
      </c>
      <c r="H191" s="1">
        <v>16.16</v>
      </c>
      <c r="M191">
        <v>400</v>
      </c>
      <c r="N191" s="1">
        <v>1200</v>
      </c>
      <c r="O191" s="1">
        <v>1016</v>
      </c>
      <c r="P191" t="s">
        <v>7751</v>
      </c>
      <c r="R191" s="42">
        <v>44704</v>
      </c>
      <c r="U191" t="s">
        <v>7898</v>
      </c>
    </row>
    <row r="192" spans="1:21">
      <c r="A192" t="s">
        <v>7481</v>
      </c>
      <c r="B192">
        <v>22126</v>
      </c>
      <c r="C192">
        <v>50235</v>
      </c>
      <c r="E192" t="s">
        <v>7896</v>
      </c>
      <c r="F192" s="1">
        <v>41.98</v>
      </c>
      <c r="H192" s="1">
        <v>36.5</v>
      </c>
      <c r="M192">
        <v>400</v>
      </c>
      <c r="N192" s="1">
        <v>1400</v>
      </c>
      <c r="O192" s="1">
        <v>924</v>
      </c>
      <c r="P192" t="s">
        <v>7751</v>
      </c>
      <c r="R192" s="42">
        <v>44704</v>
      </c>
      <c r="U192" t="s">
        <v>7898</v>
      </c>
    </row>
    <row r="193" spans="1:21">
      <c r="A193" t="s">
        <v>7481</v>
      </c>
      <c r="B193">
        <v>22127</v>
      </c>
      <c r="C193">
        <v>50255</v>
      </c>
      <c r="E193" t="s">
        <v>7897</v>
      </c>
      <c r="F193" s="1">
        <v>76.08</v>
      </c>
      <c r="H193" s="1">
        <v>66.16</v>
      </c>
      <c r="M193">
        <v>400</v>
      </c>
      <c r="N193" s="1">
        <v>2400</v>
      </c>
      <c r="O193" s="1">
        <v>2077</v>
      </c>
      <c r="P193" t="s">
        <v>7751</v>
      </c>
      <c r="R193" s="42">
        <v>44704</v>
      </c>
      <c r="U193" t="s">
        <v>7898</v>
      </c>
    </row>
    <row r="194" spans="1:21">
      <c r="A194" t="s">
        <v>7481</v>
      </c>
      <c r="B194">
        <v>22128</v>
      </c>
      <c r="C194">
        <v>22128</v>
      </c>
      <c r="E194" t="s">
        <v>7900</v>
      </c>
      <c r="F194" s="1">
        <v>13.6</v>
      </c>
      <c r="H194" s="1">
        <f>9.58+2.25</f>
        <v>11.83</v>
      </c>
      <c r="P194" t="s">
        <v>7751</v>
      </c>
      <c r="R194" s="42">
        <v>44708</v>
      </c>
      <c r="T194">
        <v>40016</v>
      </c>
    </row>
    <row r="195" spans="1:21">
      <c r="A195" t="s">
        <v>7481</v>
      </c>
      <c r="B195">
        <v>22128</v>
      </c>
      <c r="C195">
        <v>22128</v>
      </c>
      <c r="E195" t="s">
        <v>7901</v>
      </c>
      <c r="F195" s="1">
        <v>12.86</v>
      </c>
      <c r="H195" s="1">
        <f>9.58+1.6</f>
        <v>11.18</v>
      </c>
      <c r="P195" t="s">
        <v>7751</v>
      </c>
      <c r="R195" s="42">
        <v>44708</v>
      </c>
      <c r="T195">
        <v>40016</v>
      </c>
    </row>
    <row r="196" spans="1:21">
      <c r="A196" t="s">
        <v>7481</v>
      </c>
      <c r="B196">
        <v>22128</v>
      </c>
      <c r="C196">
        <v>22128</v>
      </c>
      <c r="E196" t="s">
        <v>7899</v>
      </c>
      <c r="F196" s="1">
        <v>11.02</v>
      </c>
      <c r="H196" s="1">
        <f>9.58225</f>
        <v>9.5822500000000002</v>
      </c>
      <c r="P196" t="s">
        <v>7751</v>
      </c>
      <c r="R196" s="42">
        <v>44708</v>
      </c>
      <c r="T196">
        <v>40016</v>
      </c>
    </row>
    <row r="197" spans="1:21">
      <c r="A197" t="s">
        <v>7481</v>
      </c>
      <c r="B197">
        <v>22129</v>
      </c>
      <c r="C197">
        <v>22129</v>
      </c>
      <c r="E197" t="s">
        <v>7861</v>
      </c>
      <c r="F197" s="1">
        <v>87.77</v>
      </c>
      <c r="H197" s="1">
        <v>76.319999999999993</v>
      </c>
      <c r="O197" s="1">
        <f>SUM(O198:O212)</f>
        <v>6364.6699999999992</v>
      </c>
      <c r="P197" t="s">
        <v>7751</v>
      </c>
      <c r="U197" t="s">
        <v>7880</v>
      </c>
    </row>
    <row r="198" spans="1:21">
      <c r="A198" t="s">
        <v>7481</v>
      </c>
      <c r="B198">
        <v>22130</v>
      </c>
      <c r="C198">
        <v>22130</v>
      </c>
      <c r="E198" t="s">
        <v>7823</v>
      </c>
      <c r="F198" s="1">
        <v>12.39</v>
      </c>
      <c r="H198" s="1">
        <v>10.77</v>
      </c>
      <c r="K198" s="66" t="s">
        <v>4886</v>
      </c>
      <c r="L198">
        <v>2.78</v>
      </c>
      <c r="N198" s="1">
        <v>1700</v>
      </c>
      <c r="O198" s="1">
        <v>1523.81</v>
      </c>
      <c r="P198" t="s">
        <v>7751</v>
      </c>
      <c r="U198" t="s">
        <v>7880</v>
      </c>
    </row>
    <row r="199" spans="1:21">
      <c r="A199" t="s">
        <v>7481</v>
      </c>
      <c r="B199">
        <v>22131</v>
      </c>
      <c r="C199">
        <v>22131</v>
      </c>
      <c r="E199" t="s">
        <v>7824</v>
      </c>
      <c r="F199" s="1">
        <v>4.01</v>
      </c>
      <c r="H199" s="1">
        <v>3.49</v>
      </c>
      <c r="K199" s="66" t="s">
        <v>2690</v>
      </c>
      <c r="L199">
        <v>0.52700000000000002</v>
      </c>
      <c r="O199" s="1">
        <v>1238.0999999999999</v>
      </c>
      <c r="P199" t="s">
        <v>7751</v>
      </c>
      <c r="U199" t="s">
        <v>7880</v>
      </c>
    </row>
    <row r="200" spans="1:21">
      <c r="A200" t="s">
        <v>7481</v>
      </c>
      <c r="B200">
        <v>22132</v>
      </c>
      <c r="C200">
        <v>22132</v>
      </c>
      <c r="E200" t="s">
        <v>7825</v>
      </c>
      <c r="F200" s="1">
        <v>3.83</v>
      </c>
      <c r="H200" s="1">
        <v>3.33</v>
      </c>
      <c r="K200" s="66" t="s">
        <v>2690</v>
      </c>
      <c r="L200">
        <v>0.42599999999999999</v>
      </c>
      <c r="O200" s="1">
        <v>1158.73</v>
      </c>
      <c r="P200" t="s">
        <v>7751</v>
      </c>
      <c r="U200" t="s">
        <v>7880</v>
      </c>
    </row>
    <row r="201" spans="1:21">
      <c r="A201" t="s">
        <v>7481</v>
      </c>
      <c r="B201">
        <v>22133</v>
      </c>
      <c r="C201">
        <v>22133</v>
      </c>
      <c r="E201" t="s">
        <v>7826</v>
      </c>
      <c r="F201" s="1">
        <v>2.7</v>
      </c>
      <c r="H201" s="1">
        <v>2.35</v>
      </c>
      <c r="K201" s="66" t="s">
        <v>5162</v>
      </c>
      <c r="L201">
        <v>0.379</v>
      </c>
      <c r="P201" t="s">
        <v>7751</v>
      </c>
      <c r="U201" t="s">
        <v>7880</v>
      </c>
    </row>
    <row r="202" spans="1:21">
      <c r="A202" t="s">
        <v>7481</v>
      </c>
      <c r="B202">
        <v>22134</v>
      </c>
      <c r="C202">
        <v>22134</v>
      </c>
      <c r="E202" t="s">
        <v>6550</v>
      </c>
      <c r="F202" s="1">
        <v>11.44</v>
      </c>
      <c r="H202" s="1">
        <v>9.9499999999999993</v>
      </c>
      <c r="K202" s="66" t="s">
        <v>4190</v>
      </c>
      <c r="L202">
        <v>0.56000000000000005</v>
      </c>
      <c r="P202" t="s">
        <v>7751</v>
      </c>
      <c r="U202" t="s">
        <v>7880</v>
      </c>
    </row>
    <row r="203" spans="1:21">
      <c r="A203" t="s">
        <v>7481</v>
      </c>
      <c r="B203">
        <v>22135</v>
      </c>
      <c r="C203">
        <v>22135</v>
      </c>
      <c r="E203" t="s">
        <v>7827</v>
      </c>
      <c r="F203" s="1">
        <v>3.28</v>
      </c>
      <c r="H203" s="1">
        <v>2.85</v>
      </c>
      <c r="K203" s="66" t="s">
        <v>4190</v>
      </c>
      <c r="L203">
        <v>0.17899999999999999</v>
      </c>
      <c r="P203" t="s">
        <v>7751</v>
      </c>
      <c r="U203" t="s">
        <v>7880</v>
      </c>
    </row>
    <row r="204" spans="1:21">
      <c r="A204" t="s">
        <v>7481</v>
      </c>
      <c r="B204">
        <v>22136</v>
      </c>
      <c r="C204">
        <v>22136</v>
      </c>
      <c r="E204" t="s">
        <v>7054</v>
      </c>
      <c r="F204" s="1">
        <v>12.45</v>
      </c>
      <c r="H204" s="1">
        <v>10.83</v>
      </c>
      <c r="K204" s="66" t="s">
        <v>4659</v>
      </c>
      <c r="L204">
        <v>0.37</v>
      </c>
      <c r="P204" t="s">
        <v>7751</v>
      </c>
      <c r="U204" t="s">
        <v>7880</v>
      </c>
    </row>
    <row r="205" spans="1:21">
      <c r="A205" t="s">
        <v>7481</v>
      </c>
      <c r="B205">
        <v>22137</v>
      </c>
      <c r="C205">
        <v>22137</v>
      </c>
      <c r="E205" t="s">
        <v>7828</v>
      </c>
      <c r="F205" s="1">
        <v>6.33</v>
      </c>
      <c r="H205" s="1">
        <v>5.5</v>
      </c>
      <c r="K205" s="66" t="s">
        <v>4659</v>
      </c>
      <c r="L205">
        <v>0.123</v>
      </c>
      <c r="P205" t="s">
        <v>7751</v>
      </c>
      <c r="U205" t="s">
        <v>7880</v>
      </c>
    </row>
    <row r="206" spans="1:21">
      <c r="A206" t="s">
        <v>7481</v>
      </c>
      <c r="B206">
        <v>22138</v>
      </c>
      <c r="C206">
        <v>22138</v>
      </c>
      <c r="E206" t="s">
        <v>7829</v>
      </c>
      <c r="F206" s="1">
        <v>3.71</v>
      </c>
      <c r="H206" s="1">
        <v>3.23</v>
      </c>
      <c r="K206" s="66" t="s">
        <v>7831</v>
      </c>
      <c r="L206">
        <v>2.1999999999999999E-2</v>
      </c>
      <c r="P206" t="s">
        <v>7751</v>
      </c>
      <c r="U206" t="s">
        <v>7880</v>
      </c>
    </row>
    <row r="207" spans="1:21">
      <c r="A207" t="s">
        <v>7481</v>
      </c>
      <c r="B207">
        <v>22139</v>
      </c>
      <c r="C207">
        <v>22139</v>
      </c>
      <c r="E207" t="s">
        <v>7830</v>
      </c>
      <c r="F207" s="1">
        <v>0.46</v>
      </c>
      <c r="H207" s="1">
        <v>0.4</v>
      </c>
      <c r="K207" s="66" t="s">
        <v>7832</v>
      </c>
      <c r="L207">
        <v>6.0000000000000001E-3</v>
      </c>
      <c r="P207" t="s">
        <v>7751</v>
      </c>
      <c r="U207" t="s">
        <v>7880</v>
      </c>
    </row>
    <row r="208" spans="1:21">
      <c r="A208" t="s">
        <v>7481</v>
      </c>
      <c r="B208">
        <v>22140</v>
      </c>
      <c r="C208">
        <v>22140</v>
      </c>
      <c r="E208" t="s">
        <v>7833</v>
      </c>
      <c r="F208" s="1">
        <v>0.92</v>
      </c>
      <c r="H208" s="1">
        <v>0.8</v>
      </c>
      <c r="K208" s="66" t="s">
        <v>7834</v>
      </c>
      <c r="O208" s="1">
        <v>920.23</v>
      </c>
      <c r="P208" t="s">
        <v>7751</v>
      </c>
      <c r="U208" t="s">
        <v>7880</v>
      </c>
    </row>
    <row r="209" spans="1:21">
      <c r="A209" t="s">
        <v>7481</v>
      </c>
      <c r="B209">
        <v>22141</v>
      </c>
      <c r="C209">
        <v>22141</v>
      </c>
      <c r="E209" t="s">
        <v>7835</v>
      </c>
      <c r="F209" s="1">
        <v>0.23</v>
      </c>
      <c r="H209" s="1">
        <v>0.2</v>
      </c>
      <c r="K209" s="66" t="s">
        <v>7836</v>
      </c>
      <c r="O209" s="1">
        <v>761.9</v>
      </c>
      <c r="P209" t="s">
        <v>7751</v>
      </c>
      <c r="U209" t="s">
        <v>7880</v>
      </c>
    </row>
    <row r="210" spans="1:21">
      <c r="A210" t="s">
        <v>7481</v>
      </c>
      <c r="B210">
        <v>22142</v>
      </c>
      <c r="C210">
        <v>22142</v>
      </c>
      <c r="E210" t="s">
        <v>7837</v>
      </c>
      <c r="F210" s="1">
        <v>0.23</v>
      </c>
      <c r="H210" s="1">
        <v>0.2</v>
      </c>
      <c r="K210" s="66" t="s">
        <v>7836</v>
      </c>
      <c r="O210" s="1">
        <v>761.9</v>
      </c>
      <c r="P210" t="s">
        <v>7751</v>
      </c>
      <c r="U210" t="s">
        <v>7880</v>
      </c>
    </row>
    <row r="211" spans="1:21">
      <c r="A211" t="s">
        <v>7481</v>
      </c>
      <c r="B211">
        <v>22143</v>
      </c>
      <c r="C211">
        <v>22143</v>
      </c>
      <c r="E211" t="s">
        <v>7838</v>
      </c>
      <c r="F211" s="1">
        <v>0.28999999999999998</v>
      </c>
      <c r="H211" s="1">
        <v>0.25</v>
      </c>
      <c r="K211" s="66" t="s">
        <v>4656</v>
      </c>
      <c r="P211" t="s">
        <v>7751</v>
      </c>
      <c r="U211" t="s">
        <v>7880</v>
      </c>
    </row>
    <row r="212" spans="1:21">
      <c r="A212" t="s">
        <v>7481</v>
      </c>
      <c r="B212">
        <v>22144</v>
      </c>
      <c r="C212">
        <v>22144</v>
      </c>
      <c r="E212" t="s">
        <v>7839</v>
      </c>
      <c r="F212" s="1">
        <v>0.86</v>
      </c>
      <c r="H212" s="1">
        <v>0.75</v>
      </c>
      <c r="K212" s="66" t="s">
        <v>4659</v>
      </c>
      <c r="L212">
        <v>2.3E-2</v>
      </c>
      <c r="P212" t="s">
        <v>7751</v>
      </c>
      <c r="U212" t="s">
        <v>7880</v>
      </c>
    </row>
    <row r="213" spans="1:21">
      <c r="A213" t="s">
        <v>7481</v>
      </c>
      <c r="B213">
        <v>22145</v>
      </c>
      <c r="C213">
        <v>22145</v>
      </c>
      <c r="E213" t="s">
        <v>7866</v>
      </c>
      <c r="F213" s="1">
        <v>10.87</v>
      </c>
      <c r="H213" s="1">
        <v>9.4499999999999993</v>
      </c>
      <c r="K213" s="66" t="s">
        <v>4659</v>
      </c>
      <c r="L213">
        <v>0.33500000000000002</v>
      </c>
      <c r="P213" t="s">
        <v>7751</v>
      </c>
      <c r="U213" t="s">
        <v>7869</v>
      </c>
    </row>
    <row r="214" spans="1:21">
      <c r="A214" t="s">
        <v>7481</v>
      </c>
      <c r="B214">
        <v>22146</v>
      </c>
      <c r="C214">
        <v>22146</v>
      </c>
      <c r="E214" t="s">
        <v>7867</v>
      </c>
      <c r="F214" s="1">
        <v>10.9</v>
      </c>
      <c r="H214" s="1">
        <v>9.48</v>
      </c>
      <c r="K214" s="66" t="s">
        <v>4190</v>
      </c>
      <c r="L214">
        <v>0.44600000000000001</v>
      </c>
      <c r="P214" t="s">
        <v>7751</v>
      </c>
      <c r="U214" t="s">
        <v>7869</v>
      </c>
    </row>
    <row r="215" spans="1:21">
      <c r="A215" t="s">
        <v>7481</v>
      </c>
      <c r="B215">
        <v>22147</v>
      </c>
      <c r="C215">
        <v>22147</v>
      </c>
      <c r="E215" t="s">
        <v>7868</v>
      </c>
      <c r="F215" s="1">
        <v>3.39</v>
      </c>
      <c r="H215" s="1">
        <v>2.95</v>
      </c>
      <c r="K215" s="66" t="s">
        <v>4020</v>
      </c>
      <c r="L215">
        <v>0.377</v>
      </c>
      <c r="N215" s="1">
        <v>850</v>
      </c>
      <c r="O215" s="1">
        <v>605</v>
      </c>
      <c r="P215" t="s">
        <v>7751</v>
      </c>
      <c r="U215" t="s">
        <v>7869</v>
      </c>
    </row>
    <row r="216" spans="1:21">
      <c r="A216" t="s">
        <v>7481</v>
      </c>
      <c r="B216">
        <v>22148</v>
      </c>
      <c r="C216">
        <v>22148</v>
      </c>
      <c r="E216" t="s">
        <v>7870</v>
      </c>
      <c r="F216" s="1">
        <v>57.19</v>
      </c>
      <c r="H216" s="1">
        <f>H198+H215+H214+H213+H212+H204+H205</f>
        <v>49.73</v>
      </c>
      <c r="P216" t="s">
        <v>7751</v>
      </c>
    </row>
    <row r="217" spans="1:21">
      <c r="A217" t="s">
        <v>7481</v>
      </c>
      <c r="B217">
        <v>22149</v>
      </c>
      <c r="C217" s="56" t="s">
        <v>7903</v>
      </c>
      <c r="E217" t="s">
        <v>7904</v>
      </c>
      <c r="F217" s="1">
        <v>8.5</v>
      </c>
      <c r="H217" s="1">
        <v>7.39</v>
      </c>
      <c r="K217" s="66" t="s">
        <v>7212</v>
      </c>
      <c r="L217">
        <v>1.9470000000000001</v>
      </c>
      <c r="P217" t="s">
        <v>7751</v>
      </c>
      <c r="U217" t="s">
        <v>7907</v>
      </c>
    </row>
    <row r="218" spans="1:21">
      <c r="A218" t="s">
        <v>7481</v>
      </c>
      <c r="B218">
        <v>22150</v>
      </c>
      <c r="C218" s="56" t="s">
        <v>7903</v>
      </c>
      <c r="E218" t="s">
        <v>7905</v>
      </c>
      <c r="F218" s="1">
        <v>8.5</v>
      </c>
      <c r="H218" s="1">
        <v>7.39</v>
      </c>
      <c r="K218" s="66" t="s">
        <v>7212</v>
      </c>
      <c r="L218">
        <v>1.9470000000000001</v>
      </c>
      <c r="P218" t="s">
        <v>7751</v>
      </c>
      <c r="U218" t="s">
        <v>7907</v>
      </c>
    </row>
    <row r="219" spans="1:21">
      <c r="A219" t="s">
        <v>7481</v>
      </c>
      <c r="B219">
        <v>22151</v>
      </c>
      <c r="C219" s="56" t="s">
        <v>7903</v>
      </c>
      <c r="E219" t="s">
        <v>7906</v>
      </c>
      <c r="F219" s="1">
        <v>8.5</v>
      </c>
      <c r="H219" s="1">
        <v>7.39</v>
      </c>
      <c r="K219" s="66" t="s">
        <v>7212</v>
      </c>
      <c r="L219">
        <v>1.9470000000000001</v>
      </c>
      <c r="P219" t="s">
        <v>7751</v>
      </c>
      <c r="U219" t="s">
        <v>7907</v>
      </c>
    </row>
    <row r="220" spans="1:21">
      <c r="A220" t="s">
        <v>7481</v>
      </c>
      <c r="B220">
        <v>22152</v>
      </c>
    </row>
    <row r="221" spans="1:21">
      <c r="A221" t="s">
        <v>7481</v>
      </c>
      <c r="B221">
        <v>22153</v>
      </c>
    </row>
    <row r="222" spans="1:21">
      <c r="A222" t="s">
        <v>7481</v>
      </c>
      <c r="B222">
        <v>22154</v>
      </c>
    </row>
    <row r="223" spans="1:21">
      <c r="A223" t="s">
        <v>7481</v>
      </c>
      <c r="B223">
        <v>22155</v>
      </c>
    </row>
    <row r="224" spans="1:21">
      <c r="A224" t="s">
        <v>7481</v>
      </c>
      <c r="B224">
        <v>22156</v>
      </c>
    </row>
    <row r="225" spans="1:2">
      <c r="A225" t="s">
        <v>7481</v>
      </c>
      <c r="B225">
        <v>22157</v>
      </c>
    </row>
    <row r="226" spans="1:2">
      <c r="A226" t="s">
        <v>7481</v>
      </c>
      <c r="B226">
        <v>22158</v>
      </c>
    </row>
    <row r="227" spans="1:2">
      <c r="A227" t="s">
        <v>7481</v>
      </c>
      <c r="B227">
        <v>22159</v>
      </c>
    </row>
    <row r="228" spans="1:2">
      <c r="A228" t="s">
        <v>7481</v>
      </c>
    </row>
    <row r="229" spans="1:2">
      <c r="A229" t="s">
        <v>7481</v>
      </c>
    </row>
    <row r="230" spans="1:2">
      <c r="A230" t="s">
        <v>7481</v>
      </c>
    </row>
    <row r="231" spans="1:2">
      <c r="A231" t="s">
        <v>7481</v>
      </c>
    </row>
    <row r="232" spans="1:2">
      <c r="A232" t="s">
        <v>7481</v>
      </c>
    </row>
    <row r="233" spans="1:2">
      <c r="A233" t="s">
        <v>7481</v>
      </c>
    </row>
    <row r="234" spans="1:2">
      <c r="A234" t="s">
        <v>7481</v>
      </c>
    </row>
    <row r="235" spans="1:2">
      <c r="A235" t="s">
        <v>7481</v>
      </c>
    </row>
    <row r="236" spans="1:2">
      <c r="A236" t="s">
        <v>7481</v>
      </c>
    </row>
    <row r="237" spans="1:2">
      <c r="A237" t="s">
        <v>7481</v>
      </c>
    </row>
    <row r="238" spans="1:2">
      <c r="A238" t="s">
        <v>7481</v>
      </c>
    </row>
    <row r="239" spans="1:2">
      <c r="A239" t="s">
        <v>7481</v>
      </c>
    </row>
    <row r="240" spans="1:2">
      <c r="A240" t="s">
        <v>7481</v>
      </c>
    </row>
    <row r="241" spans="1:1">
      <c r="A241" t="s">
        <v>7481</v>
      </c>
    </row>
    <row r="242" spans="1:1">
      <c r="A242" t="s">
        <v>7481</v>
      </c>
    </row>
    <row r="243" spans="1:1">
      <c r="A243" t="s">
        <v>7481</v>
      </c>
    </row>
    <row r="244" spans="1:1">
      <c r="A244" t="s">
        <v>7481</v>
      </c>
    </row>
    <row r="245" spans="1:1">
      <c r="A245" t="s">
        <v>7481</v>
      </c>
    </row>
    <row r="246" spans="1:1">
      <c r="A246" t="s">
        <v>7481</v>
      </c>
    </row>
    <row r="247" spans="1:1">
      <c r="A247" t="s">
        <v>7481</v>
      </c>
    </row>
    <row r="248" spans="1:1">
      <c r="A248" t="s">
        <v>7481</v>
      </c>
    </row>
    <row r="249" spans="1:1">
      <c r="A249" t="s">
        <v>7481</v>
      </c>
    </row>
    <row r="250" spans="1:1">
      <c r="A250" t="s">
        <v>7481</v>
      </c>
    </row>
    <row r="251" spans="1:1">
      <c r="A251" t="s">
        <v>7481</v>
      </c>
    </row>
    <row r="252" spans="1:1">
      <c r="A252" t="s">
        <v>7481</v>
      </c>
    </row>
    <row r="253" spans="1:1">
      <c r="A253" t="s">
        <v>7481</v>
      </c>
    </row>
    <row r="254" spans="1:1">
      <c r="A254" t="s">
        <v>7481</v>
      </c>
    </row>
    <row r="255" spans="1:1">
      <c r="A255" t="s">
        <v>7481</v>
      </c>
    </row>
    <row r="256" spans="1:1">
      <c r="A256" t="s">
        <v>7481</v>
      </c>
    </row>
    <row r="257" spans="1:1">
      <c r="A257" t="s">
        <v>7481</v>
      </c>
    </row>
    <row r="258" spans="1:1">
      <c r="A258" t="s">
        <v>7481</v>
      </c>
    </row>
    <row r="259" spans="1:1">
      <c r="A259" t="s">
        <v>7481</v>
      </c>
    </row>
    <row r="260" spans="1:1">
      <c r="A260" t="s">
        <v>7481</v>
      </c>
    </row>
    <row r="261" spans="1:1">
      <c r="A261" t="s">
        <v>7481</v>
      </c>
    </row>
    <row r="262" spans="1:1">
      <c r="A262" t="s">
        <v>7481</v>
      </c>
    </row>
    <row r="263" spans="1:1">
      <c r="A263" t="s">
        <v>7481</v>
      </c>
    </row>
    <row r="264" spans="1:1">
      <c r="A264" t="s">
        <v>7481</v>
      </c>
    </row>
    <row r="265" spans="1:1">
      <c r="A265" t="s">
        <v>7481</v>
      </c>
    </row>
    <row r="266" spans="1:1">
      <c r="A266" t="s">
        <v>7481</v>
      </c>
    </row>
    <row r="267" spans="1:1">
      <c r="A267" t="s">
        <v>7481</v>
      </c>
    </row>
    <row r="268" spans="1:1">
      <c r="A268" t="s">
        <v>7481</v>
      </c>
    </row>
    <row r="269" spans="1:1">
      <c r="A269" t="s">
        <v>7481</v>
      </c>
    </row>
    <row r="270" spans="1:1">
      <c r="A270" t="s">
        <v>7481</v>
      </c>
    </row>
    <row r="271" spans="1:1">
      <c r="A271" t="s">
        <v>7481</v>
      </c>
    </row>
    <row r="272" spans="1:1">
      <c r="A272" t="s">
        <v>7481</v>
      </c>
    </row>
    <row r="273" spans="1:1">
      <c r="A273" t="s">
        <v>7481</v>
      </c>
    </row>
    <row r="274" spans="1:1">
      <c r="A274" t="s">
        <v>7481</v>
      </c>
    </row>
    <row r="275" spans="1:1">
      <c r="A275" t="s">
        <v>7481</v>
      </c>
    </row>
    <row r="276" spans="1:1">
      <c r="A276" t="s">
        <v>7481</v>
      </c>
    </row>
    <row r="277" spans="1:1">
      <c r="A277" t="s">
        <v>7481</v>
      </c>
    </row>
    <row r="278" spans="1:1">
      <c r="A278" t="s">
        <v>7481</v>
      </c>
    </row>
    <row r="279" spans="1:1">
      <c r="A279" t="s">
        <v>7481</v>
      </c>
    </row>
    <row r="280" spans="1:1">
      <c r="A280" t="s">
        <v>7481</v>
      </c>
    </row>
    <row r="281" spans="1:1">
      <c r="A281" t="s">
        <v>7481</v>
      </c>
    </row>
    <row r="282" spans="1:1">
      <c r="A282" t="s">
        <v>7481</v>
      </c>
    </row>
    <row r="283" spans="1:1">
      <c r="A283" t="s">
        <v>7481</v>
      </c>
    </row>
    <row r="284" spans="1:1">
      <c r="A284" t="s">
        <v>7481</v>
      </c>
    </row>
    <row r="285" spans="1:1">
      <c r="A285" t="s">
        <v>7481</v>
      </c>
    </row>
    <row r="286" spans="1:1">
      <c r="A286" t="s">
        <v>7481</v>
      </c>
    </row>
    <row r="287" spans="1:1">
      <c r="A287" t="s">
        <v>7481</v>
      </c>
    </row>
    <row r="288" spans="1:1">
      <c r="A288" t="s">
        <v>7481</v>
      </c>
    </row>
    <row r="289" spans="1:1">
      <c r="A289" t="s">
        <v>7481</v>
      </c>
    </row>
    <row r="290" spans="1:1">
      <c r="A290" t="s">
        <v>7481</v>
      </c>
    </row>
    <row r="291" spans="1:1">
      <c r="A291" t="s">
        <v>7481</v>
      </c>
    </row>
    <row r="292" spans="1:1">
      <c r="A292" t="s">
        <v>7481</v>
      </c>
    </row>
    <row r="293" spans="1:1">
      <c r="A293" t="s">
        <v>7481</v>
      </c>
    </row>
    <row r="294" spans="1:1">
      <c r="A294" t="s">
        <v>7481</v>
      </c>
    </row>
    <row r="295" spans="1:1">
      <c r="A295" t="s">
        <v>7481</v>
      </c>
    </row>
    <row r="296" spans="1:1">
      <c r="A296" t="s">
        <v>7481</v>
      </c>
    </row>
    <row r="297" spans="1:1">
      <c r="A297" t="s">
        <v>7481</v>
      </c>
    </row>
    <row r="298" spans="1:1">
      <c r="A298" t="s">
        <v>7481</v>
      </c>
    </row>
    <row r="299" spans="1:1">
      <c r="A299" t="s">
        <v>7481</v>
      </c>
    </row>
    <row r="300" spans="1:1">
      <c r="A300" t="s">
        <v>7481</v>
      </c>
    </row>
    <row r="301" spans="1:1">
      <c r="A301" t="s">
        <v>7481</v>
      </c>
    </row>
    <row r="302" spans="1:1">
      <c r="A302" t="s">
        <v>7481</v>
      </c>
    </row>
    <row r="303" spans="1:1">
      <c r="A303" t="s">
        <v>7481</v>
      </c>
    </row>
    <row r="304" spans="1:1">
      <c r="A304" t="s">
        <v>7481</v>
      </c>
    </row>
    <row r="305" spans="1:1">
      <c r="A305" t="s">
        <v>7481</v>
      </c>
    </row>
    <row r="306" spans="1:1">
      <c r="A306" t="s">
        <v>7481</v>
      </c>
    </row>
    <row r="307" spans="1:1">
      <c r="A307" t="s">
        <v>7481</v>
      </c>
    </row>
    <row r="308" spans="1:1">
      <c r="A308" t="s">
        <v>7481</v>
      </c>
    </row>
    <row r="309" spans="1:1">
      <c r="A309" t="s">
        <v>7481</v>
      </c>
    </row>
    <row r="310" spans="1:1">
      <c r="A310" t="s">
        <v>7481</v>
      </c>
    </row>
    <row r="311" spans="1:1">
      <c r="A311" t="s">
        <v>7481</v>
      </c>
    </row>
    <row r="324" spans="1:20">
      <c r="A324" t="s">
        <v>4254</v>
      </c>
      <c r="B324" t="s">
        <v>4255</v>
      </c>
      <c r="C324" t="s">
        <v>4255</v>
      </c>
      <c r="E324" t="s">
        <v>4256</v>
      </c>
      <c r="F324" s="1">
        <v>31.67</v>
      </c>
      <c r="H324" s="1">
        <v>23.69</v>
      </c>
      <c r="K324" s="66" t="s">
        <v>704</v>
      </c>
      <c r="L324">
        <v>2.95</v>
      </c>
      <c r="P324" t="s">
        <v>58</v>
      </c>
      <c r="S324">
        <v>4</v>
      </c>
    </row>
    <row r="325" spans="1:20">
      <c r="A325" t="s">
        <v>4254</v>
      </c>
      <c r="B325" t="s">
        <v>4257</v>
      </c>
      <c r="C325" t="s">
        <v>4257</v>
      </c>
      <c r="D325" t="s">
        <v>121</v>
      </c>
      <c r="E325" t="s">
        <v>4258</v>
      </c>
      <c r="F325" s="1">
        <v>5.0999999999999996</v>
      </c>
      <c r="H325" s="1">
        <v>4.08</v>
      </c>
      <c r="K325" s="66" t="s">
        <v>704</v>
      </c>
      <c r="L325">
        <v>0.71</v>
      </c>
      <c r="P325" t="s">
        <v>58</v>
      </c>
      <c r="S325">
        <v>3</v>
      </c>
    </row>
    <row r="326" spans="1:20">
      <c r="A326" t="s">
        <v>4254</v>
      </c>
      <c r="B326" t="s">
        <v>4259</v>
      </c>
      <c r="C326" t="s">
        <v>4259</v>
      </c>
      <c r="D326" t="s">
        <v>121</v>
      </c>
      <c r="E326" t="s">
        <v>4260</v>
      </c>
      <c r="F326" s="1">
        <v>4.9000000000000004</v>
      </c>
      <c r="H326" s="1">
        <v>3.83</v>
      </c>
      <c r="K326" s="66">
        <v>11</v>
      </c>
      <c r="L326">
        <v>0.38</v>
      </c>
      <c r="P326" t="s">
        <v>58</v>
      </c>
      <c r="S326">
        <v>3</v>
      </c>
    </row>
    <row r="327" spans="1:20">
      <c r="A327" t="s">
        <v>4254</v>
      </c>
      <c r="B327" t="s">
        <v>4261</v>
      </c>
      <c r="C327" t="s">
        <v>4261</v>
      </c>
      <c r="E327" t="s">
        <v>4262</v>
      </c>
      <c r="F327" s="1">
        <v>11.02</v>
      </c>
      <c r="H327" s="1">
        <v>8.24</v>
      </c>
      <c r="K327" s="66" t="s">
        <v>704</v>
      </c>
      <c r="P327" t="s">
        <v>58</v>
      </c>
      <c r="S327">
        <v>2</v>
      </c>
      <c r="T327" t="s">
        <v>4263</v>
      </c>
    </row>
    <row r="328" spans="1:20">
      <c r="A328" t="s">
        <v>4254</v>
      </c>
      <c r="B328" t="s">
        <v>4264</v>
      </c>
      <c r="C328" t="s">
        <v>4264</v>
      </c>
      <c r="E328" t="s">
        <v>4265</v>
      </c>
      <c r="F328" s="1">
        <v>4.88</v>
      </c>
      <c r="H328" s="1">
        <v>3.77</v>
      </c>
      <c r="K328" s="66" t="s">
        <v>704</v>
      </c>
      <c r="L328">
        <v>0.11</v>
      </c>
      <c r="P328" t="s">
        <v>58</v>
      </c>
      <c r="S328">
        <v>2</v>
      </c>
    </row>
    <row r="329" spans="1:20">
      <c r="A329" t="s">
        <v>4254</v>
      </c>
      <c r="B329" t="s">
        <v>4266</v>
      </c>
      <c r="C329" t="s">
        <v>4266</v>
      </c>
      <c r="E329" t="s">
        <v>4267</v>
      </c>
      <c r="F329" s="1">
        <v>5.39</v>
      </c>
      <c r="H329" s="1">
        <v>4.17</v>
      </c>
      <c r="K329" s="66" t="s">
        <v>704</v>
      </c>
      <c r="L329">
        <v>0.3</v>
      </c>
      <c r="P329" t="s">
        <v>58</v>
      </c>
      <c r="S329">
        <v>2</v>
      </c>
    </row>
    <row r="330" spans="1:20">
      <c r="A330" t="s">
        <v>4254</v>
      </c>
      <c r="B330" t="s">
        <v>4268</v>
      </c>
      <c r="C330" t="s">
        <v>4268</v>
      </c>
      <c r="E330" t="s">
        <v>4269</v>
      </c>
      <c r="F330" s="1">
        <v>5.03</v>
      </c>
      <c r="H330" s="1">
        <v>3.86</v>
      </c>
      <c r="K330" s="66" t="s">
        <v>704</v>
      </c>
      <c r="L330">
        <v>0.36</v>
      </c>
      <c r="P330" t="s">
        <v>58</v>
      </c>
      <c r="S330">
        <v>1</v>
      </c>
    </row>
    <row r="331" spans="1:20">
      <c r="A331" t="s">
        <v>4254</v>
      </c>
      <c r="B331" t="s">
        <v>4270</v>
      </c>
      <c r="C331" t="s">
        <v>4270</v>
      </c>
      <c r="E331" t="s">
        <v>4271</v>
      </c>
      <c r="F331" s="1">
        <v>5.49</v>
      </c>
      <c r="H331" s="1">
        <v>4.22</v>
      </c>
      <c r="K331" s="66" t="s">
        <v>704</v>
      </c>
      <c r="L331">
        <v>0.65</v>
      </c>
      <c r="P331" t="s">
        <v>58</v>
      </c>
      <c r="S331">
        <v>1</v>
      </c>
    </row>
    <row r="332" spans="1:20">
      <c r="A332" t="s">
        <v>4254</v>
      </c>
      <c r="B332" t="s">
        <v>4272</v>
      </c>
      <c r="C332" t="s">
        <v>4272</v>
      </c>
      <c r="E332" t="s">
        <v>4273</v>
      </c>
      <c r="F332" s="1">
        <v>10.68</v>
      </c>
      <c r="H332" s="1">
        <v>8.19</v>
      </c>
      <c r="K332" s="66" t="s">
        <v>704</v>
      </c>
      <c r="L332" t="s">
        <v>4274</v>
      </c>
      <c r="P332" t="s">
        <v>58</v>
      </c>
      <c r="S332">
        <v>1</v>
      </c>
    </row>
    <row r="333" spans="1:20">
      <c r="A333" t="s">
        <v>4254</v>
      </c>
      <c r="B333" t="s">
        <v>4275</v>
      </c>
      <c r="C333" t="s">
        <v>4275</v>
      </c>
      <c r="E333" t="s">
        <v>4276</v>
      </c>
      <c r="F333" s="1">
        <v>14.21</v>
      </c>
      <c r="H333" s="1">
        <v>11.22</v>
      </c>
      <c r="K333" s="66" t="s">
        <v>704</v>
      </c>
      <c r="L333">
        <v>1.4</v>
      </c>
      <c r="P333" t="s">
        <v>58</v>
      </c>
      <c r="S333">
        <v>1</v>
      </c>
    </row>
    <row r="334" spans="1:20">
      <c r="A334" t="s">
        <v>4254</v>
      </c>
      <c r="B334" t="s">
        <v>4277</v>
      </c>
      <c r="C334" t="s">
        <v>4277</v>
      </c>
      <c r="E334" t="s">
        <v>4278</v>
      </c>
      <c r="F334" s="1">
        <v>2.86</v>
      </c>
      <c r="H334" s="1">
        <v>2.2400000000000002</v>
      </c>
      <c r="K334" s="66" t="s">
        <v>704</v>
      </c>
      <c r="P334" t="s">
        <v>58</v>
      </c>
      <c r="S334">
        <v>1</v>
      </c>
    </row>
    <row r="335" spans="1:20">
      <c r="A335" t="s">
        <v>4254</v>
      </c>
      <c r="B335" t="s">
        <v>4279</v>
      </c>
      <c r="C335" t="s">
        <v>4279</v>
      </c>
      <c r="E335" t="s">
        <v>4280</v>
      </c>
      <c r="F335" s="1">
        <v>9.18</v>
      </c>
      <c r="H335" s="1">
        <v>6.3</v>
      </c>
      <c r="K335" s="66" t="s">
        <v>704</v>
      </c>
      <c r="L335">
        <v>0.75</v>
      </c>
      <c r="P335" t="s">
        <v>58</v>
      </c>
      <c r="S335">
        <v>1</v>
      </c>
    </row>
    <row r="336" spans="1:20">
      <c r="A336" t="s">
        <v>4254</v>
      </c>
      <c r="B336" t="s">
        <v>4281</v>
      </c>
      <c r="C336" t="s">
        <v>4281</v>
      </c>
      <c r="D336" t="s">
        <v>121</v>
      </c>
      <c r="E336" t="s">
        <v>4282</v>
      </c>
      <c r="F336" s="1">
        <v>4.9800000000000004</v>
      </c>
      <c r="H336" s="1">
        <v>3.98</v>
      </c>
      <c r="K336" s="66" t="s">
        <v>704</v>
      </c>
      <c r="L336">
        <v>0.3</v>
      </c>
      <c r="P336" t="s">
        <v>58</v>
      </c>
      <c r="R336" s="42">
        <v>38754</v>
      </c>
      <c r="S336">
        <v>1</v>
      </c>
    </row>
    <row r="337" spans="1:19">
      <c r="A337" t="s">
        <v>4254</v>
      </c>
      <c r="B337" t="s">
        <v>4283</v>
      </c>
      <c r="C337" t="s">
        <v>4283</v>
      </c>
      <c r="E337" t="s">
        <v>4284</v>
      </c>
      <c r="F337" s="1">
        <v>642.6</v>
      </c>
      <c r="H337" s="1">
        <v>473.8</v>
      </c>
      <c r="K337" s="66" t="s">
        <v>704</v>
      </c>
      <c r="P337" t="s">
        <v>58</v>
      </c>
      <c r="S337">
        <v>1</v>
      </c>
    </row>
    <row r="338" spans="1:19">
      <c r="A338" t="s">
        <v>4254</v>
      </c>
      <c r="B338" t="s">
        <v>4285</v>
      </c>
      <c r="C338" t="s">
        <v>4285</v>
      </c>
      <c r="D338" t="s">
        <v>69</v>
      </c>
      <c r="E338" t="s">
        <v>4286</v>
      </c>
      <c r="F338" s="1">
        <v>10.35</v>
      </c>
      <c r="H338" s="1">
        <v>8.0299999999999994</v>
      </c>
      <c r="K338" s="66" t="s">
        <v>704</v>
      </c>
      <c r="P338" t="s">
        <v>58</v>
      </c>
      <c r="S338">
        <v>1</v>
      </c>
    </row>
    <row r="339" spans="1:19">
      <c r="A339" t="s">
        <v>4254</v>
      </c>
      <c r="B339" t="s">
        <v>4287</v>
      </c>
      <c r="C339" t="s">
        <v>4287</v>
      </c>
      <c r="E339" t="s">
        <v>4288</v>
      </c>
      <c r="F339" s="1">
        <v>7.83</v>
      </c>
      <c r="H339" s="1">
        <v>6.17</v>
      </c>
      <c r="K339" s="66" t="s">
        <v>704</v>
      </c>
      <c r="L339">
        <v>0.88500000000000001</v>
      </c>
      <c r="P339" t="s">
        <v>58</v>
      </c>
      <c r="S339">
        <v>2</v>
      </c>
    </row>
    <row r="340" spans="1:19">
      <c r="A340" t="s">
        <v>4254</v>
      </c>
      <c r="B340" t="s">
        <v>4289</v>
      </c>
      <c r="C340" t="s">
        <v>4289</v>
      </c>
      <c r="E340" t="s">
        <v>4290</v>
      </c>
      <c r="F340" s="1">
        <v>12.63</v>
      </c>
      <c r="H340" s="1">
        <v>9.7899999999999991</v>
      </c>
      <c r="K340" s="66" t="s">
        <v>704</v>
      </c>
      <c r="L340">
        <v>1.84</v>
      </c>
      <c r="P340" t="s">
        <v>58</v>
      </c>
      <c r="S340">
        <v>1</v>
      </c>
    </row>
    <row r="341" spans="1:19">
      <c r="A341" t="s">
        <v>4254</v>
      </c>
      <c r="B341" t="s">
        <v>4291</v>
      </c>
      <c r="C341" t="s">
        <v>4291</v>
      </c>
      <c r="E341" t="s">
        <v>4292</v>
      </c>
      <c r="F341" s="1">
        <v>10.06</v>
      </c>
      <c r="H341" s="1">
        <v>7.62</v>
      </c>
      <c r="K341" s="66" t="s">
        <v>704</v>
      </c>
      <c r="L341">
        <v>0.71</v>
      </c>
      <c r="P341" t="s">
        <v>58</v>
      </c>
      <c r="S341">
        <v>1</v>
      </c>
    </row>
    <row r="342" spans="1:19">
      <c r="A342" t="s">
        <v>4254</v>
      </c>
      <c r="B342" t="s">
        <v>4293</v>
      </c>
      <c r="C342" t="s">
        <v>4293</v>
      </c>
      <c r="E342" t="s">
        <v>4294</v>
      </c>
      <c r="F342" s="1">
        <v>7.06</v>
      </c>
      <c r="H342" s="1">
        <v>5.56</v>
      </c>
      <c r="K342" s="66" t="s">
        <v>704</v>
      </c>
      <c r="L342" t="s">
        <v>4295</v>
      </c>
      <c r="P342" t="s">
        <v>58</v>
      </c>
      <c r="S342">
        <v>1</v>
      </c>
    </row>
    <row r="343" spans="1:19">
      <c r="A343" t="s">
        <v>4254</v>
      </c>
      <c r="B343" t="s">
        <v>4296</v>
      </c>
      <c r="C343" t="s">
        <v>4296</v>
      </c>
      <c r="E343" t="s">
        <v>4297</v>
      </c>
      <c r="F343" s="1">
        <v>10.32</v>
      </c>
      <c r="H343" s="1">
        <v>7.73</v>
      </c>
      <c r="K343" s="66" t="s">
        <v>704</v>
      </c>
      <c r="L343">
        <v>0.5</v>
      </c>
      <c r="P343" t="s">
        <v>58</v>
      </c>
      <c r="S343">
        <v>1</v>
      </c>
    </row>
    <row r="344" spans="1:19">
      <c r="A344" t="s">
        <v>4254</v>
      </c>
      <c r="B344" t="s">
        <v>4298</v>
      </c>
      <c r="C344" t="s">
        <v>4298</v>
      </c>
      <c r="D344" t="s">
        <v>64</v>
      </c>
      <c r="E344" t="s">
        <v>4299</v>
      </c>
      <c r="F344" s="1">
        <v>9.02</v>
      </c>
      <c r="H344" s="1">
        <v>7</v>
      </c>
      <c r="K344" s="66" t="s">
        <v>704</v>
      </c>
      <c r="P344" t="s">
        <v>58</v>
      </c>
      <c r="S344">
        <v>1</v>
      </c>
    </row>
    <row r="345" spans="1:19">
      <c r="A345" t="s">
        <v>4254</v>
      </c>
      <c r="B345" t="s">
        <v>4300</v>
      </c>
      <c r="C345" t="s">
        <v>4300</v>
      </c>
      <c r="D345" t="s">
        <v>3351</v>
      </c>
      <c r="E345" t="s">
        <v>4301</v>
      </c>
      <c r="F345" s="1">
        <v>4.82</v>
      </c>
      <c r="H345" s="1">
        <v>3.72</v>
      </c>
      <c r="P345" t="s">
        <v>58</v>
      </c>
      <c r="S345">
        <v>1</v>
      </c>
    </row>
    <row r="346" spans="1:19">
      <c r="A346" t="s">
        <v>4254</v>
      </c>
      <c r="B346" t="s">
        <v>4302</v>
      </c>
      <c r="C346" t="s">
        <v>4302</v>
      </c>
      <c r="D346" t="s">
        <v>64</v>
      </c>
      <c r="E346" t="s">
        <v>4303</v>
      </c>
      <c r="F346" s="1">
        <v>4.82</v>
      </c>
      <c r="H346" s="1">
        <v>3.72</v>
      </c>
      <c r="P346" t="s">
        <v>58</v>
      </c>
      <c r="S346">
        <v>1</v>
      </c>
    </row>
    <row r="347" spans="1:19">
      <c r="A347" t="s">
        <v>4254</v>
      </c>
      <c r="B347" t="s">
        <v>4304</v>
      </c>
      <c r="C347" t="s">
        <v>4304</v>
      </c>
      <c r="E347" t="s">
        <v>4305</v>
      </c>
      <c r="F347" s="1">
        <v>4.18</v>
      </c>
      <c r="H347" s="1">
        <v>2.58</v>
      </c>
      <c r="K347" s="66" t="s">
        <v>704</v>
      </c>
      <c r="P347" t="s">
        <v>58</v>
      </c>
      <c r="S347">
        <v>1</v>
      </c>
    </row>
    <row r="348" spans="1:19">
      <c r="A348" t="s">
        <v>4254</v>
      </c>
      <c r="B348" t="s">
        <v>4306</v>
      </c>
      <c r="C348" t="s">
        <v>4306</v>
      </c>
      <c r="E348" t="s">
        <v>4307</v>
      </c>
      <c r="F348" s="1">
        <v>11.58</v>
      </c>
      <c r="H348" s="1">
        <v>7.5</v>
      </c>
      <c r="K348" s="66" t="s">
        <v>704</v>
      </c>
      <c r="P348" t="s">
        <v>4308</v>
      </c>
      <c r="S348">
        <v>1</v>
      </c>
    </row>
    <row r="349" spans="1:19">
      <c r="A349" t="s">
        <v>4254</v>
      </c>
      <c r="B349" t="s">
        <v>4309</v>
      </c>
      <c r="C349" t="s">
        <v>4309</v>
      </c>
      <c r="E349" t="s">
        <v>4310</v>
      </c>
      <c r="F349" s="1">
        <v>13.77</v>
      </c>
      <c r="H349" s="1">
        <v>10.71</v>
      </c>
      <c r="K349" s="66" t="s">
        <v>704</v>
      </c>
      <c r="P349" t="s">
        <v>58</v>
      </c>
      <c r="S349">
        <v>1</v>
      </c>
    </row>
    <row r="350" spans="1:19">
      <c r="A350" t="s">
        <v>4254</v>
      </c>
      <c r="B350" t="s">
        <v>4311</v>
      </c>
      <c r="C350" t="s">
        <v>4311</v>
      </c>
      <c r="E350" t="s">
        <v>4312</v>
      </c>
      <c r="F350" s="1">
        <v>6.19</v>
      </c>
      <c r="H350" s="1">
        <v>4.74</v>
      </c>
      <c r="K350" s="66" t="s">
        <v>704</v>
      </c>
      <c r="L350" t="s">
        <v>4313</v>
      </c>
      <c r="P350" t="s">
        <v>58</v>
      </c>
    </row>
    <row r="351" spans="1:19">
      <c r="A351" t="s">
        <v>4254</v>
      </c>
      <c r="B351" t="s">
        <v>4314</v>
      </c>
      <c r="C351" t="s">
        <v>4314</v>
      </c>
      <c r="E351" t="s">
        <v>4315</v>
      </c>
      <c r="F351" s="1">
        <v>5.0999999999999996</v>
      </c>
      <c r="H351" s="1">
        <v>4</v>
      </c>
      <c r="K351" s="66" t="s">
        <v>704</v>
      </c>
      <c r="L351">
        <v>0.55700000000000005</v>
      </c>
      <c r="M351">
        <v>500</v>
      </c>
      <c r="P351" t="s">
        <v>58</v>
      </c>
      <c r="S351">
        <v>2</v>
      </c>
    </row>
    <row r="352" spans="1:19">
      <c r="A352" t="s">
        <v>4254</v>
      </c>
      <c r="B352" t="s">
        <v>4316</v>
      </c>
      <c r="C352" t="s">
        <v>4316</v>
      </c>
      <c r="E352" t="s">
        <v>4317</v>
      </c>
      <c r="F352" s="1">
        <v>4.59</v>
      </c>
      <c r="H352" s="1">
        <v>3.45</v>
      </c>
      <c r="K352" s="66" t="s">
        <v>704</v>
      </c>
      <c r="L352">
        <v>0.308</v>
      </c>
      <c r="P352" t="s">
        <v>58</v>
      </c>
      <c r="S352">
        <v>1</v>
      </c>
    </row>
    <row r="353" spans="1:20">
      <c r="A353" t="s">
        <v>4254</v>
      </c>
      <c r="B353" t="s">
        <v>4318</v>
      </c>
      <c r="C353" t="s">
        <v>4318</v>
      </c>
      <c r="E353" t="s">
        <v>4319</v>
      </c>
      <c r="F353" s="1">
        <v>5.39</v>
      </c>
      <c r="H353" s="1">
        <v>4.17</v>
      </c>
      <c r="K353" s="66" t="s">
        <v>704</v>
      </c>
      <c r="L353">
        <v>0.52500000000000002</v>
      </c>
      <c r="P353" t="s">
        <v>58</v>
      </c>
      <c r="S353">
        <v>1</v>
      </c>
    </row>
    <row r="354" spans="1:20">
      <c r="A354" t="s">
        <v>4254</v>
      </c>
      <c r="B354" t="s">
        <v>4320</v>
      </c>
      <c r="C354" t="s">
        <v>4320</v>
      </c>
      <c r="E354" t="s">
        <v>4321</v>
      </c>
      <c r="F354" s="1">
        <v>4.88</v>
      </c>
      <c r="H354" s="1">
        <v>3.77</v>
      </c>
      <c r="K354" s="66" t="s">
        <v>704</v>
      </c>
      <c r="L354">
        <v>0.28000000000000003</v>
      </c>
      <c r="P354" t="s">
        <v>58</v>
      </c>
      <c r="S354">
        <v>1</v>
      </c>
    </row>
    <row r="355" spans="1:20">
      <c r="A355" t="s">
        <v>4254</v>
      </c>
      <c r="B355" t="s">
        <v>4322</v>
      </c>
      <c r="C355" t="s">
        <v>4322</v>
      </c>
      <c r="E355" t="s">
        <v>4323</v>
      </c>
      <c r="F355" s="1">
        <v>5.39</v>
      </c>
      <c r="H355" s="1">
        <v>4.17</v>
      </c>
      <c r="K355" s="66" t="s">
        <v>704</v>
      </c>
      <c r="L355">
        <v>0.65</v>
      </c>
      <c r="P355" t="s">
        <v>58</v>
      </c>
    </row>
    <row r="356" spans="1:20">
      <c r="A356" t="s">
        <v>4254</v>
      </c>
      <c r="B356" t="s">
        <v>4324</v>
      </c>
      <c r="C356" t="s">
        <v>4324</v>
      </c>
      <c r="E356" t="s">
        <v>4325</v>
      </c>
      <c r="F356" s="1">
        <v>4.88</v>
      </c>
      <c r="H356" s="1">
        <v>3.77</v>
      </c>
      <c r="K356" s="66" t="s">
        <v>704</v>
      </c>
      <c r="L356">
        <v>0.3</v>
      </c>
      <c r="P356" t="s">
        <v>58</v>
      </c>
    </row>
    <row r="357" spans="1:20">
      <c r="A357" t="s">
        <v>4254</v>
      </c>
      <c r="B357" t="s">
        <v>4326</v>
      </c>
      <c r="C357" t="s">
        <v>4326</v>
      </c>
      <c r="E357" t="s">
        <v>4327</v>
      </c>
      <c r="F357" s="1">
        <v>11.22</v>
      </c>
      <c r="H357" s="1">
        <v>8.24</v>
      </c>
      <c r="K357" s="66" t="s">
        <v>704</v>
      </c>
      <c r="L357" t="s">
        <v>4328</v>
      </c>
      <c r="P357" t="s">
        <v>58</v>
      </c>
      <c r="T357" t="s">
        <v>183</v>
      </c>
    </row>
    <row r="358" spans="1:20">
      <c r="A358" t="s">
        <v>4254</v>
      </c>
      <c r="B358" t="s">
        <v>4329</v>
      </c>
      <c r="C358" t="s">
        <v>4329</v>
      </c>
      <c r="E358" t="s">
        <v>4330</v>
      </c>
      <c r="F358" s="1">
        <v>6.5</v>
      </c>
      <c r="H358" s="1">
        <v>4.9400000000000004</v>
      </c>
      <c r="K358" s="66" t="s">
        <v>704</v>
      </c>
      <c r="L358" t="s">
        <v>4331</v>
      </c>
      <c r="P358" t="s">
        <v>58</v>
      </c>
    </row>
    <row r="359" spans="1:20">
      <c r="A359" t="s">
        <v>4254</v>
      </c>
      <c r="B359" t="s">
        <v>4332</v>
      </c>
      <c r="C359" t="s">
        <v>4332</v>
      </c>
      <c r="E359" t="s">
        <v>4333</v>
      </c>
      <c r="F359" s="1">
        <v>5.41</v>
      </c>
      <c r="H359" s="1">
        <v>3.68</v>
      </c>
      <c r="K359" s="66" t="s">
        <v>704</v>
      </c>
      <c r="L359">
        <v>0.77</v>
      </c>
      <c r="P359" t="s">
        <v>58</v>
      </c>
      <c r="T359" t="s">
        <v>4334</v>
      </c>
    </row>
    <row r="360" spans="1:20">
      <c r="A360" t="s">
        <v>4254</v>
      </c>
      <c r="B360" t="s">
        <v>4335</v>
      </c>
      <c r="C360" t="s">
        <v>4335</v>
      </c>
      <c r="E360" t="s">
        <v>4336</v>
      </c>
      <c r="F360" s="1">
        <v>5.48</v>
      </c>
      <c r="H360" s="1">
        <v>4.3899999999999997</v>
      </c>
      <c r="K360" s="66" t="s">
        <v>704</v>
      </c>
      <c r="L360">
        <v>0.71</v>
      </c>
      <c r="P360" t="s">
        <v>58</v>
      </c>
      <c r="T360" t="s">
        <v>4337</v>
      </c>
    </row>
    <row r="361" spans="1:20">
      <c r="A361" t="s">
        <v>4254</v>
      </c>
      <c r="B361" t="s">
        <v>4338</v>
      </c>
      <c r="C361" t="s">
        <v>4338</v>
      </c>
      <c r="E361" t="s">
        <v>4339</v>
      </c>
      <c r="F361" s="1">
        <v>5.48</v>
      </c>
      <c r="H361" s="1">
        <v>4.3899999999999997</v>
      </c>
      <c r="K361" s="66" t="s">
        <v>704</v>
      </c>
      <c r="L361">
        <v>0.76</v>
      </c>
      <c r="P361" t="s">
        <v>58</v>
      </c>
      <c r="T361" t="s">
        <v>4340</v>
      </c>
    </row>
    <row r="362" spans="1:20">
      <c r="A362" t="s">
        <v>4254</v>
      </c>
      <c r="B362" t="s">
        <v>4341</v>
      </c>
      <c r="C362" t="s">
        <v>4341</v>
      </c>
      <c r="E362" t="s">
        <v>4342</v>
      </c>
      <c r="F362" s="1">
        <v>7.11</v>
      </c>
      <c r="H362" s="1">
        <v>5.15</v>
      </c>
      <c r="K362" s="66" t="s">
        <v>704</v>
      </c>
      <c r="L362">
        <v>1.1200000000000001</v>
      </c>
      <c r="P362" t="s">
        <v>58</v>
      </c>
      <c r="T362" t="s">
        <v>4343</v>
      </c>
    </row>
    <row r="363" spans="1:20">
      <c r="A363" t="s">
        <v>4254</v>
      </c>
      <c r="B363" t="s">
        <v>4344</v>
      </c>
      <c r="C363" t="s">
        <v>4344</v>
      </c>
      <c r="E363" t="s">
        <v>4345</v>
      </c>
      <c r="F363" s="1">
        <v>6.74</v>
      </c>
      <c r="H363" s="1">
        <v>4.99</v>
      </c>
      <c r="K363" s="66" t="s">
        <v>704</v>
      </c>
      <c r="L363">
        <v>0.97499999999999998</v>
      </c>
      <c r="P363" t="s">
        <v>58</v>
      </c>
      <c r="R363" s="42">
        <v>39225</v>
      </c>
      <c r="S363">
        <v>1</v>
      </c>
      <c r="T363" t="s">
        <v>4346</v>
      </c>
    </row>
    <row r="364" spans="1:20">
      <c r="A364" t="s">
        <v>4254</v>
      </c>
      <c r="B364" t="s">
        <v>4347</v>
      </c>
      <c r="C364" t="s">
        <v>4347</v>
      </c>
      <c r="E364" t="s">
        <v>4348</v>
      </c>
      <c r="F364" s="1">
        <v>8.4</v>
      </c>
      <c r="H364" s="1">
        <v>5.3</v>
      </c>
      <c r="K364" s="66" t="s">
        <v>704</v>
      </c>
      <c r="L364" t="s">
        <v>3518</v>
      </c>
      <c r="P364" t="s">
        <v>58</v>
      </c>
      <c r="T364" t="s">
        <v>4343</v>
      </c>
    </row>
    <row r="365" spans="1:20">
      <c r="A365" t="s">
        <v>4254</v>
      </c>
      <c r="B365" t="s">
        <v>4349</v>
      </c>
      <c r="C365" t="s">
        <v>4349</v>
      </c>
      <c r="E365" t="s">
        <v>4350</v>
      </c>
      <c r="F365" s="1">
        <v>6.61</v>
      </c>
      <c r="H365" s="1">
        <v>5.0999999999999996</v>
      </c>
      <c r="K365" s="66" t="s">
        <v>704</v>
      </c>
      <c r="L365">
        <v>0.51</v>
      </c>
      <c r="P365" t="s">
        <v>58</v>
      </c>
      <c r="S365">
        <v>1</v>
      </c>
      <c r="T365" t="s">
        <v>4346</v>
      </c>
    </row>
    <row r="366" spans="1:20">
      <c r="A366" t="s">
        <v>4254</v>
      </c>
      <c r="B366" t="s">
        <v>4351</v>
      </c>
      <c r="C366" t="s">
        <v>4351</v>
      </c>
      <c r="E366" t="s">
        <v>4352</v>
      </c>
      <c r="F366" s="1">
        <v>5.37</v>
      </c>
      <c r="H366" s="1">
        <v>3.52</v>
      </c>
      <c r="K366" s="66" t="s">
        <v>704</v>
      </c>
      <c r="L366">
        <v>0.38</v>
      </c>
      <c r="P366" t="s">
        <v>58</v>
      </c>
      <c r="T366" t="s">
        <v>4353</v>
      </c>
    </row>
    <row r="367" spans="1:20">
      <c r="A367" t="s">
        <v>4254</v>
      </c>
      <c r="B367" t="s">
        <v>4354</v>
      </c>
      <c r="C367" t="s">
        <v>4354</v>
      </c>
      <c r="E367" t="s">
        <v>4355</v>
      </c>
      <c r="F367" s="1">
        <v>5.37</v>
      </c>
      <c r="H367" s="1">
        <v>3.52</v>
      </c>
      <c r="K367" s="66" t="s">
        <v>704</v>
      </c>
      <c r="L367">
        <v>0.36499999999999999</v>
      </c>
      <c r="P367" t="s">
        <v>58</v>
      </c>
      <c r="T367" t="s">
        <v>4356</v>
      </c>
    </row>
    <row r="368" spans="1:20">
      <c r="A368" t="s">
        <v>4254</v>
      </c>
      <c r="B368" t="s">
        <v>4357</v>
      </c>
      <c r="C368" t="s">
        <v>4357</v>
      </c>
      <c r="E368" t="s">
        <v>4358</v>
      </c>
      <c r="F368" s="1">
        <v>5.29</v>
      </c>
      <c r="H368" s="1">
        <v>4.13</v>
      </c>
      <c r="K368" s="66" t="s">
        <v>704</v>
      </c>
      <c r="L368">
        <v>0.34</v>
      </c>
      <c r="P368" t="s">
        <v>58</v>
      </c>
      <c r="T368" t="s">
        <v>4337</v>
      </c>
    </row>
    <row r="369" spans="1:20">
      <c r="A369" t="s">
        <v>4254</v>
      </c>
      <c r="B369" t="s">
        <v>4359</v>
      </c>
      <c r="C369" t="s">
        <v>4359</v>
      </c>
      <c r="E369" t="s">
        <v>4360</v>
      </c>
      <c r="F369" s="1">
        <v>5.29</v>
      </c>
      <c r="H369" s="1">
        <v>4.13</v>
      </c>
      <c r="K369" s="66" t="s">
        <v>704</v>
      </c>
      <c r="L369">
        <v>0.40500000000000003</v>
      </c>
      <c r="P369" t="s">
        <v>58</v>
      </c>
      <c r="T369" t="s">
        <v>4340</v>
      </c>
    </row>
    <row r="370" spans="1:20">
      <c r="A370" t="s">
        <v>4254</v>
      </c>
      <c r="B370" t="s">
        <v>4361</v>
      </c>
      <c r="C370" t="s">
        <v>4361</v>
      </c>
      <c r="E370" t="s">
        <v>4362</v>
      </c>
      <c r="F370" s="1">
        <v>6.29</v>
      </c>
      <c r="H370" s="1">
        <v>4.0999999999999996</v>
      </c>
      <c r="K370" s="66" t="s">
        <v>704</v>
      </c>
      <c r="L370">
        <v>0.54</v>
      </c>
      <c r="P370" t="s">
        <v>58</v>
      </c>
      <c r="T370" t="s">
        <v>4343</v>
      </c>
    </row>
    <row r="371" spans="1:20">
      <c r="A371" t="s">
        <v>4254</v>
      </c>
      <c r="B371" t="s">
        <v>4363</v>
      </c>
      <c r="C371" t="s">
        <v>4363</v>
      </c>
      <c r="E371" t="s">
        <v>4364</v>
      </c>
      <c r="F371" s="1">
        <v>5.29</v>
      </c>
      <c r="H371" s="1">
        <v>4.0199999999999996</v>
      </c>
      <c r="K371" s="66" t="s">
        <v>704</v>
      </c>
      <c r="L371">
        <v>0.63</v>
      </c>
      <c r="P371" t="s">
        <v>58</v>
      </c>
      <c r="S371">
        <v>1</v>
      </c>
      <c r="T371" t="s">
        <v>4346</v>
      </c>
    </row>
    <row r="372" spans="1:20">
      <c r="A372" t="s">
        <v>4254</v>
      </c>
      <c r="B372" t="s">
        <v>4365</v>
      </c>
      <c r="C372" t="s">
        <v>4365</v>
      </c>
      <c r="E372" t="s">
        <v>4366</v>
      </c>
      <c r="F372" s="1">
        <v>5.37</v>
      </c>
      <c r="H372" s="1">
        <v>3.52</v>
      </c>
      <c r="K372" s="66" t="s">
        <v>704</v>
      </c>
      <c r="L372">
        <v>0.38</v>
      </c>
      <c r="P372" t="s">
        <v>58</v>
      </c>
      <c r="T372" t="s">
        <v>4353</v>
      </c>
    </row>
    <row r="373" spans="1:20">
      <c r="A373" t="s">
        <v>4254</v>
      </c>
      <c r="B373" t="s">
        <v>4367</v>
      </c>
      <c r="C373" t="s">
        <v>4367</v>
      </c>
      <c r="E373" t="s">
        <v>4368</v>
      </c>
      <c r="F373" s="1">
        <v>5.37</v>
      </c>
      <c r="H373" s="1">
        <v>3.52</v>
      </c>
      <c r="K373" s="66" t="s">
        <v>704</v>
      </c>
      <c r="L373">
        <v>0.36499999999999999</v>
      </c>
      <c r="P373" t="s">
        <v>58</v>
      </c>
      <c r="T373" t="s">
        <v>4356</v>
      </c>
    </row>
    <row r="374" spans="1:20">
      <c r="A374" t="s">
        <v>4254</v>
      </c>
      <c r="B374" t="s">
        <v>4369</v>
      </c>
      <c r="C374" t="s">
        <v>4369</v>
      </c>
      <c r="E374" t="s">
        <v>4370</v>
      </c>
      <c r="F374" s="1">
        <v>6.26</v>
      </c>
      <c r="H374" s="1">
        <v>4.95</v>
      </c>
      <c r="K374" s="66" t="s">
        <v>704</v>
      </c>
      <c r="L374">
        <v>0.35</v>
      </c>
      <c r="P374" t="s">
        <v>58</v>
      </c>
      <c r="R374" s="42">
        <v>39225</v>
      </c>
    </row>
    <row r="375" spans="1:20">
      <c r="A375" t="s">
        <v>4254</v>
      </c>
      <c r="B375" t="s">
        <v>4371</v>
      </c>
      <c r="C375" t="s">
        <v>4371</v>
      </c>
      <c r="E375" t="s">
        <v>4372</v>
      </c>
      <c r="F375" s="1">
        <v>4.67</v>
      </c>
      <c r="H375" s="1">
        <v>3.22</v>
      </c>
      <c r="K375" s="66" t="s">
        <v>704</v>
      </c>
      <c r="L375">
        <v>0.2</v>
      </c>
      <c r="P375" t="s">
        <v>58</v>
      </c>
      <c r="R375" s="42">
        <v>39225</v>
      </c>
    </row>
    <row r="376" spans="1:20">
      <c r="A376" t="s">
        <v>4254</v>
      </c>
      <c r="B376" t="s">
        <v>4373</v>
      </c>
      <c r="C376" t="s">
        <v>4373</v>
      </c>
      <c r="E376" t="s">
        <v>4374</v>
      </c>
      <c r="F376" s="1">
        <v>6.5</v>
      </c>
      <c r="H376" s="1">
        <v>4.9400000000000004</v>
      </c>
      <c r="K376" s="66" t="s">
        <v>704</v>
      </c>
      <c r="P376" t="s">
        <v>58</v>
      </c>
    </row>
    <row r="377" spans="1:20">
      <c r="A377" t="s">
        <v>4254</v>
      </c>
      <c r="B377" t="s">
        <v>4375</v>
      </c>
      <c r="C377" t="s">
        <v>4375</v>
      </c>
      <c r="E377" t="s">
        <v>4376</v>
      </c>
      <c r="F377" s="1">
        <v>10.68</v>
      </c>
      <c r="H377" s="1">
        <v>8.19</v>
      </c>
      <c r="K377" s="66" t="s">
        <v>704</v>
      </c>
      <c r="L377" t="s">
        <v>257</v>
      </c>
      <c r="P377" t="s">
        <v>58</v>
      </c>
    </row>
    <row r="378" spans="1:20">
      <c r="A378" t="s">
        <v>4254</v>
      </c>
      <c r="B378" t="s">
        <v>4377</v>
      </c>
      <c r="C378" t="s">
        <v>4377</v>
      </c>
      <c r="E378" t="s">
        <v>4378</v>
      </c>
      <c r="F378" s="1">
        <v>14.21</v>
      </c>
      <c r="H378" s="1">
        <v>11.22</v>
      </c>
      <c r="K378" s="66" t="s">
        <v>704</v>
      </c>
      <c r="L378">
        <v>2.09</v>
      </c>
      <c r="P378" t="s">
        <v>58</v>
      </c>
    </row>
    <row r="379" spans="1:20">
      <c r="A379" t="s">
        <v>4254</v>
      </c>
      <c r="B379" t="s">
        <v>4379</v>
      </c>
      <c r="C379" t="s">
        <v>4379</v>
      </c>
      <c r="E379" t="s">
        <v>4380</v>
      </c>
      <c r="F379" s="1">
        <v>4.28</v>
      </c>
      <c r="H379" s="1">
        <v>3.12</v>
      </c>
      <c r="K379" s="66" t="s">
        <v>704</v>
      </c>
      <c r="L379">
        <v>0.38</v>
      </c>
      <c r="P379" t="s">
        <v>58</v>
      </c>
    </row>
    <row r="380" spans="1:20">
      <c r="A380" t="s">
        <v>4254</v>
      </c>
      <c r="B380" t="s">
        <v>4381</v>
      </c>
      <c r="C380" t="s">
        <v>4381</v>
      </c>
      <c r="E380" t="s">
        <v>4382</v>
      </c>
      <c r="F380" s="1">
        <v>4.28</v>
      </c>
      <c r="H380" s="1">
        <v>3.12</v>
      </c>
      <c r="K380" s="66" t="s">
        <v>704</v>
      </c>
      <c r="L380">
        <v>0.38</v>
      </c>
      <c r="P380" t="s">
        <v>58</v>
      </c>
    </row>
    <row r="381" spans="1:20">
      <c r="A381" t="s">
        <v>4254</v>
      </c>
      <c r="B381" t="s">
        <v>4383</v>
      </c>
      <c r="C381" t="s">
        <v>4383</v>
      </c>
      <c r="E381" t="s">
        <v>4384</v>
      </c>
      <c r="F381" s="1">
        <v>5.92</v>
      </c>
      <c r="H381" s="1">
        <v>3.71</v>
      </c>
      <c r="K381" s="66" t="s">
        <v>704</v>
      </c>
      <c r="L381">
        <v>0.71</v>
      </c>
      <c r="P381" t="s">
        <v>58</v>
      </c>
    </row>
    <row r="382" spans="1:20">
      <c r="A382" t="s">
        <v>4254</v>
      </c>
      <c r="B382" t="s">
        <v>4385</v>
      </c>
      <c r="C382" t="s">
        <v>4385</v>
      </c>
      <c r="E382" t="s">
        <v>4386</v>
      </c>
      <c r="F382" s="1">
        <v>0.24</v>
      </c>
      <c r="H382" s="1">
        <v>0.16</v>
      </c>
      <c r="K382" s="66" t="s">
        <v>704</v>
      </c>
      <c r="P382" t="s">
        <v>58</v>
      </c>
    </row>
    <row r="383" spans="1:20">
      <c r="A383" t="s">
        <v>4254</v>
      </c>
      <c r="B383" t="s">
        <v>4387</v>
      </c>
      <c r="C383" t="s">
        <v>4387</v>
      </c>
      <c r="E383" t="s">
        <v>4388</v>
      </c>
      <c r="F383" s="1">
        <v>0.16</v>
      </c>
      <c r="H383" s="1">
        <v>0.11</v>
      </c>
      <c r="K383" s="66" t="s">
        <v>704</v>
      </c>
      <c r="L383" t="s">
        <v>4389</v>
      </c>
      <c r="P383" t="s">
        <v>58</v>
      </c>
    </row>
    <row r="384" spans="1:20">
      <c r="A384" t="s">
        <v>4254</v>
      </c>
      <c r="B384" t="s">
        <v>4390</v>
      </c>
      <c r="C384" t="s">
        <v>4390</v>
      </c>
      <c r="E384" t="s">
        <v>4391</v>
      </c>
      <c r="F384" s="1">
        <v>0.16</v>
      </c>
      <c r="H384" s="1">
        <v>0.11</v>
      </c>
      <c r="K384" s="66" t="s">
        <v>704</v>
      </c>
      <c r="L384" t="s">
        <v>4392</v>
      </c>
      <c r="P384" t="s">
        <v>58</v>
      </c>
    </row>
    <row r="385" spans="1:20">
      <c r="A385" t="s">
        <v>4254</v>
      </c>
      <c r="B385" t="s">
        <v>4393</v>
      </c>
      <c r="C385" t="s">
        <v>4393</v>
      </c>
      <c r="E385" t="s">
        <v>4394</v>
      </c>
      <c r="F385" s="1">
        <v>0.51</v>
      </c>
      <c r="H385" s="1">
        <v>0.32</v>
      </c>
      <c r="K385" s="66" t="s">
        <v>704</v>
      </c>
      <c r="L385" t="s">
        <v>4395</v>
      </c>
      <c r="P385" t="s">
        <v>58</v>
      </c>
    </row>
    <row r="386" spans="1:20">
      <c r="A386" t="s">
        <v>4254</v>
      </c>
      <c r="B386" t="s">
        <v>4396</v>
      </c>
      <c r="C386" t="s">
        <v>4396</v>
      </c>
      <c r="E386" t="s">
        <v>4397</v>
      </c>
      <c r="F386" s="1">
        <v>0.26</v>
      </c>
      <c r="H386" s="1">
        <v>0.16</v>
      </c>
      <c r="K386" s="66" t="s">
        <v>704</v>
      </c>
      <c r="L386" t="s">
        <v>4398</v>
      </c>
      <c r="P386" t="s">
        <v>58</v>
      </c>
    </row>
    <row r="387" spans="1:20">
      <c r="A387" t="s">
        <v>4254</v>
      </c>
      <c r="B387" t="s">
        <v>4399</v>
      </c>
      <c r="C387" t="s">
        <v>4399</v>
      </c>
      <c r="E387" t="s">
        <v>4400</v>
      </c>
      <c r="F387" s="1">
        <v>0.24</v>
      </c>
      <c r="H387" s="1">
        <v>0.16</v>
      </c>
      <c r="K387" s="66" t="s">
        <v>704</v>
      </c>
      <c r="L387" t="s">
        <v>1010</v>
      </c>
      <c r="P387" t="s">
        <v>58</v>
      </c>
    </row>
    <row r="388" spans="1:20">
      <c r="A388" t="s">
        <v>4254</v>
      </c>
      <c r="B388" t="s">
        <v>4401</v>
      </c>
      <c r="C388" t="s">
        <v>4401</v>
      </c>
      <c r="E388" t="s">
        <v>4402</v>
      </c>
      <c r="F388" s="1">
        <v>0.16</v>
      </c>
      <c r="H388" s="1">
        <v>0.11</v>
      </c>
      <c r="K388" s="66" t="s">
        <v>704</v>
      </c>
      <c r="L388" t="s">
        <v>4403</v>
      </c>
      <c r="P388" t="s">
        <v>58</v>
      </c>
    </row>
    <row r="389" spans="1:20">
      <c r="A389" t="s">
        <v>4254</v>
      </c>
      <c r="B389" t="s">
        <v>4404</v>
      </c>
      <c r="C389" t="s">
        <v>4404</v>
      </c>
      <c r="E389" t="s">
        <v>4405</v>
      </c>
      <c r="F389" s="1">
        <v>800.7</v>
      </c>
      <c r="H389" s="1">
        <v>536.54999999999995</v>
      </c>
      <c r="P389" t="s">
        <v>58</v>
      </c>
    </row>
    <row r="390" spans="1:20">
      <c r="A390" t="s">
        <v>4254</v>
      </c>
      <c r="B390" t="s">
        <v>4406</v>
      </c>
      <c r="C390" t="s">
        <v>4406</v>
      </c>
      <c r="E390" t="s">
        <v>4407</v>
      </c>
      <c r="F390" s="1">
        <v>4.82</v>
      </c>
      <c r="H390" s="1">
        <v>3.61</v>
      </c>
      <c r="P390" t="s">
        <v>58</v>
      </c>
    </row>
    <row r="391" spans="1:20">
      <c r="A391" t="s">
        <v>4254</v>
      </c>
      <c r="B391" t="s">
        <v>4408</v>
      </c>
      <c r="C391" t="s">
        <v>4408</v>
      </c>
      <c r="E391" t="s">
        <v>4409</v>
      </c>
      <c r="F391" s="1">
        <v>71.400000000000006</v>
      </c>
      <c r="H391" s="1">
        <v>50</v>
      </c>
      <c r="P391" t="s">
        <v>4410</v>
      </c>
    </row>
    <row r="392" spans="1:20">
      <c r="A392" t="s">
        <v>4254</v>
      </c>
      <c r="B392" t="s">
        <v>4411</v>
      </c>
      <c r="C392" t="s">
        <v>4411</v>
      </c>
      <c r="E392" t="s">
        <v>4412</v>
      </c>
      <c r="F392" s="1">
        <v>10.51</v>
      </c>
      <c r="H392" s="1">
        <v>7</v>
      </c>
      <c r="P392" t="s">
        <v>4308</v>
      </c>
    </row>
    <row r="393" spans="1:20">
      <c r="A393" t="s">
        <v>4254</v>
      </c>
      <c r="B393" t="s">
        <v>4413</v>
      </c>
      <c r="C393" t="s">
        <v>4413</v>
      </c>
      <c r="E393" t="s">
        <v>4414</v>
      </c>
      <c r="F393" s="1">
        <v>0.36</v>
      </c>
      <c r="H393" s="1">
        <v>0.18</v>
      </c>
      <c r="K393" s="66" t="s">
        <v>704</v>
      </c>
      <c r="P393" t="s">
        <v>4308</v>
      </c>
    </row>
    <row r="394" spans="1:20">
      <c r="A394" t="s">
        <v>4254</v>
      </c>
      <c r="B394" t="s">
        <v>4415</v>
      </c>
      <c r="C394" t="s">
        <v>4415</v>
      </c>
      <c r="E394" t="s">
        <v>4416</v>
      </c>
      <c r="F394" s="1">
        <v>4.0599999999999996</v>
      </c>
      <c r="H394" s="1">
        <v>3.16</v>
      </c>
      <c r="K394" s="66" t="s">
        <v>704</v>
      </c>
      <c r="P394" t="s">
        <v>58</v>
      </c>
    </row>
    <row r="395" spans="1:20">
      <c r="A395" t="s">
        <v>4254</v>
      </c>
      <c r="B395" t="s">
        <v>4417</v>
      </c>
      <c r="C395" t="s">
        <v>4417</v>
      </c>
      <c r="E395" t="s">
        <v>4418</v>
      </c>
      <c r="F395" s="1">
        <v>8.8800000000000008</v>
      </c>
      <c r="H395" s="1">
        <v>6.5</v>
      </c>
      <c r="P395" t="s">
        <v>4410</v>
      </c>
      <c r="T395" t="s">
        <v>4419</v>
      </c>
    </row>
    <row r="396" spans="1:20">
      <c r="A396" t="s">
        <v>4254</v>
      </c>
      <c r="B396" t="s">
        <v>4420</v>
      </c>
      <c r="C396" t="s">
        <v>4420</v>
      </c>
      <c r="E396" t="s">
        <v>4421</v>
      </c>
      <c r="F396" s="1">
        <v>4.6399999999999997</v>
      </c>
      <c r="H396" s="1">
        <v>3.5</v>
      </c>
      <c r="L396" t="s">
        <v>4422</v>
      </c>
      <c r="P396" t="s">
        <v>4410</v>
      </c>
      <c r="T396" t="s">
        <v>4423</v>
      </c>
    </row>
    <row r="397" spans="1:20">
      <c r="A397" t="s">
        <v>4254</v>
      </c>
      <c r="B397" t="s">
        <v>4424</v>
      </c>
      <c r="C397" t="s">
        <v>4424</v>
      </c>
      <c r="E397" t="s">
        <v>4425</v>
      </c>
      <c r="F397" s="1">
        <v>6.63</v>
      </c>
      <c r="H397" s="1">
        <v>5</v>
      </c>
      <c r="L397" t="s">
        <v>4422</v>
      </c>
      <c r="P397" t="s">
        <v>4410</v>
      </c>
    </row>
    <row r="398" spans="1:20">
      <c r="A398" t="s">
        <v>4254</v>
      </c>
      <c r="B398" t="s">
        <v>4426</v>
      </c>
      <c r="C398" t="s">
        <v>4426</v>
      </c>
      <c r="E398" t="s">
        <v>4427</v>
      </c>
      <c r="F398" s="1">
        <v>10.51</v>
      </c>
      <c r="H398" s="1">
        <v>7</v>
      </c>
      <c r="P398" t="s">
        <v>4308</v>
      </c>
    </row>
    <row r="399" spans="1:20">
      <c r="A399" t="s">
        <v>4254</v>
      </c>
      <c r="B399" t="s">
        <v>4428</v>
      </c>
      <c r="C399" t="s">
        <v>4428</v>
      </c>
      <c r="E399" t="s">
        <v>4429</v>
      </c>
      <c r="F399" s="1">
        <v>2641.8</v>
      </c>
      <c r="H399" s="1">
        <v>1895</v>
      </c>
      <c r="P399" t="s">
        <v>4430</v>
      </c>
      <c r="R399" s="42">
        <v>38358</v>
      </c>
    </row>
    <row r="400" spans="1:20">
      <c r="A400" t="s">
        <v>4254</v>
      </c>
      <c r="B400" t="s">
        <v>4431</v>
      </c>
      <c r="C400" t="s">
        <v>4431</v>
      </c>
      <c r="E400" t="s">
        <v>4432</v>
      </c>
      <c r="F400" s="1">
        <v>499.8</v>
      </c>
      <c r="H400" s="1">
        <v>338</v>
      </c>
      <c r="P400" t="s">
        <v>4430</v>
      </c>
    </row>
    <row r="401" spans="1:20">
      <c r="A401" t="s">
        <v>4254</v>
      </c>
      <c r="B401" t="s">
        <v>4433</v>
      </c>
      <c r="C401" t="s">
        <v>4433</v>
      </c>
      <c r="E401" t="s">
        <v>4434</v>
      </c>
      <c r="F401" s="1">
        <v>17.75</v>
      </c>
      <c r="H401" s="1">
        <v>11.8</v>
      </c>
      <c r="P401" t="s">
        <v>4430</v>
      </c>
    </row>
    <row r="402" spans="1:20">
      <c r="A402" t="s">
        <v>4254</v>
      </c>
      <c r="B402" t="s">
        <v>4435</v>
      </c>
      <c r="C402" t="s">
        <v>4435</v>
      </c>
      <c r="E402" t="s">
        <v>4436</v>
      </c>
      <c r="F402" s="1">
        <v>211.55</v>
      </c>
      <c r="H402" s="1">
        <v>143</v>
      </c>
      <c r="P402" t="s">
        <v>4430</v>
      </c>
    </row>
    <row r="403" spans="1:20">
      <c r="A403" t="s">
        <v>4254</v>
      </c>
      <c r="B403" t="s">
        <v>4437</v>
      </c>
      <c r="C403" t="s">
        <v>4437</v>
      </c>
      <c r="E403" t="s">
        <v>4438</v>
      </c>
      <c r="F403" s="1">
        <v>8.2799999999999994</v>
      </c>
      <c r="H403" s="1">
        <v>5.55</v>
      </c>
      <c r="P403" t="s">
        <v>4430</v>
      </c>
    </row>
    <row r="404" spans="1:20">
      <c r="A404" t="s">
        <v>4254</v>
      </c>
      <c r="B404" t="s">
        <v>4439</v>
      </c>
      <c r="C404" t="s">
        <v>4439</v>
      </c>
      <c r="E404" t="s">
        <v>4440</v>
      </c>
      <c r="F404" s="1">
        <v>14.79</v>
      </c>
      <c r="H404" s="1">
        <v>10</v>
      </c>
      <c r="P404" t="s">
        <v>4430</v>
      </c>
    </row>
    <row r="405" spans="1:20">
      <c r="A405" t="s">
        <v>4254</v>
      </c>
      <c r="B405" t="s">
        <v>4441</v>
      </c>
      <c r="C405" t="s">
        <v>4441</v>
      </c>
      <c r="E405" t="s">
        <v>4442</v>
      </c>
      <c r="F405" s="1">
        <v>16.52</v>
      </c>
      <c r="H405" s="1">
        <v>12.36</v>
      </c>
      <c r="K405" s="66" t="s">
        <v>704</v>
      </c>
      <c r="L405">
        <v>1.05</v>
      </c>
      <c r="P405" t="s">
        <v>58</v>
      </c>
    </row>
    <row r="406" spans="1:20">
      <c r="A406" t="s">
        <v>4254</v>
      </c>
      <c r="B406" t="s">
        <v>4443</v>
      </c>
      <c r="C406" t="s">
        <v>4443</v>
      </c>
      <c r="E406" t="s">
        <v>4444</v>
      </c>
      <c r="F406" s="1">
        <v>3.18</v>
      </c>
      <c r="H406" s="1">
        <v>2.4700000000000002</v>
      </c>
      <c r="K406" s="66" t="s">
        <v>704</v>
      </c>
      <c r="L406">
        <v>0.6</v>
      </c>
      <c r="P406" t="s">
        <v>58</v>
      </c>
    </row>
    <row r="407" spans="1:20">
      <c r="A407" t="s">
        <v>4254</v>
      </c>
      <c r="B407" t="s">
        <v>4445</v>
      </c>
      <c r="C407" t="s">
        <v>4445</v>
      </c>
      <c r="E407" t="s">
        <v>4446</v>
      </c>
      <c r="F407" s="1">
        <v>19.690000000000001</v>
      </c>
      <c r="H407" s="1">
        <v>15.3</v>
      </c>
      <c r="K407" s="66" t="s">
        <v>704</v>
      </c>
      <c r="L407">
        <v>3.71</v>
      </c>
      <c r="P407" t="s">
        <v>58</v>
      </c>
      <c r="T407" t="s">
        <v>4447</v>
      </c>
    </row>
    <row r="408" spans="1:20">
      <c r="A408" t="s">
        <v>4254</v>
      </c>
      <c r="B408" t="s">
        <v>4448</v>
      </c>
      <c r="C408" t="s">
        <v>4448</v>
      </c>
      <c r="E408" t="s">
        <v>4449</v>
      </c>
      <c r="F408" s="1">
        <v>16.12</v>
      </c>
      <c r="H408" s="1">
        <v>11.44</v>
      </c>
      <c r="K408" s="66" t="s">
        <v>704</v>
      </c>
      <c r="L408">
        <v>1</v>
      </c>
      <c r="P408" t="s">
        <v>58</v>
      </c>
    </row>
    <row r="409" spans="1:20">
      <c r="A409" t="s">
        <v>4254</v>
      </c>
      <c r="B409" t="s">
        <v>4450</v>
      </c>
      <c r="C409" t="s">
        <v>4450</v>
      </c>
      <c r="E409" t="s">
        <v>4451</v>
      </c>
      <c r="F409" s="1">
        <v>20.04</v>
      </c>
      <c r="H409" s="1">
        <v>15.65</v>
      </c>
      <c r="K409" s="66" t="s">
        <v>704</v>
      </c>
      <c r="L409">
        <v>3.9</v>
      </c>
      <c r="P409" t="s">
        <v>58</v>
      </c>
      <c r="S409">
        <v>2</v>
      </c>
    </row>
    <row r="410" spans="1:20">
      <c r="A410" t="s">
        <v>4254</v>
      </c>
      <c r="B410" t="s">
        <v>4452</v>
      </c>
      <c r="C410" t="s">
        <v>4452</v>
      </c>
      <c r="E410" t="s">
        <v>4453</v>
      </c>
      <c r="F410" s="1">
        <v>7.06</v>
      </c>
      <c r="H410" s="1">
        <v>5.56</v>
      </c>
      <c r="K410" s="66" t="s">
        <v>704</v>
      </c>
      <c r="L410">
        <v>0.77</v>
      </c>
      <c r="P410" t="s">
        <v>58</v>
      </c>
      <c r="S410">
        <v>1</v>
      </c>
    </row>
    <row r="411" spans="1:20">
      <c r="A411" t="s">
        <v>4254</v>
      </c>
      <c r="B411" t="s">
        <v>4454</v>
      </c>
      <c r="C411" t="s">
        <v>4454</v>
      </c>
      <c r="E411" t="s">
        <v>4455</v>
      </c>
      <c r="F411" s="1">
        <v>7.7</v>
      </c>
      <c r="H411" s="1">
        <v>5.92</v>
      </c>
      <c r="K411" s="66" t="s">
        <v>704</v>
      </c>
      <c r="L411">
        <v>0.375</v>
      </c>
      <c r="P411" t="s">
        <v>58</v>
      </c>
    </row>
    <row r="412" spans="1:20">
      <c r="A412" t="s">
        <v>4254</v>
      </c>
      <c r="B412" t="s">
        <v>4456</v>
      </c>
      <c r="C412" t="s">
        <v>4456</v>
      </c>
      <c r="E412" t="s">
        <v>4457</v>
      </c>
      <c r="F412" s="1">
        <v>16.39</v>
      </c>
      <c r="H412" s="1">
        <v>11.55</v>
      </c>
      <c r="K412" s="66" t="s">
        <v>704</v>
      </c>
      <c r="L412" t="s">
        <v>319</v>
      </c>
      <c r="P412" t="s">
        <v>58</v>
      </c>
      <c r="S412">
        <v>2</v>
      </c>
    </row>
    <row r="413" spans="1:20">
      <c r="A413" t="s">
        <v>4254</v>
      </c>
      <c r="B413" t="s">
        <v>4458</v>
      </c>
      <c r="C413" t="s">
        <v>4458</v>
      </c>
      <c r="E413" t="s">
        <v>4459</v>
      </c>
      <c r="F413" s="1">
        <v>984.3</v>
      </c>
      <c r="H413" s="1">
        <v>721</v>
      </c>
      <c r="P413" t="s">
        <v>58</v>
      </c>
    </row>
    <row r="414" spans="1:20">
      <c r="A414" t="s">
        <v>4254</v>
      </c>
      <c r="B414" t="s">
        <v>4460</v>
      </c>
      <c r="C414" t="s">
        <v>4460</v>
      </c>
      <c r="E414" t="s">
        <v>4461</v>
      </c>
      <c r="F414" s="1">
        <v>1081.2</v>
      </c>
      <c r="H414" s="1">
        <v>785.2</v>
      </c>
      <c r="P414" t="s">
        <v>58</v>
      </c>
    </row>
    <row r="415" spans="1:20">
      <c r="A415" t="s">
        <v>4254</v>
      </c>
      <c r="B415" t="s">
        <v>4462</v>
      </c>
      <c r="C415" t="s">
        <v>4462</v>
      </c>
      <c r="E415" t="s">
        <v>4463</v>
      </c>
      <c r="F415" s="1">
        <v>11.58</v>
      </c>
      <c r="H415" s="1">
        <v>7.5</v>
      </c>
      <c r="P415" t="s">
        <v>4464</v>
      </c>
    </row>
    <row r="416" spans="1:20">
      <c r="A416" t="s">
        <v>4254</v>
      </c>
      <c r="B416" t="s">
        <v>4465</v>
      </c>
      <c r="C416" t="s">
        <v>4465</v>
      </c>
      <c r="E416" t="s">
        <v>4466</v>
      </c>
      <c r="F416" s="1">
        <v>9.2799999999999994</v>
      </c>
      <c r="H416" s="1">
        <v>7.21</v>
      </c>
      <c r="P416" t="s">
        <v>58</v>
      </c>
    </row>
    <row r="417" spans="1:20">
      <c r="A417" t="s">
        <v>4254</v>
      </c>
      <c r="B417" t="s">
        <v>4467</v>
      </c>
      <c r="C417" t="s">
        <v>4467</v>
      </c>
      <c r="E417" t="s">
        <v>4468</v>
      </c>
      <c r="F417" s="1">
        <v>4.96</v>
      </c>
      <c r="H417" s="1">
        <v>3.71</v>
      </c>
      <c r="K417" s="66" t="s">
        <v>704</v>
      </c>
      <c r="P417" t="s">
        <v>58</v>
      </c>
    </row>
    <row r="418" spans="1:20">
      <c r="A418" t="s">
        <v>4254</v>
      </c>
      <c r="E418" t="s">
        <v>4469</v>
      </c>
      <c r="F418" s="1">
        <v>14.95</v>
      </c>
      <c r="H418" s="1">
        <v>11.5</v>
      </c>
      <c r="K418" s="66" t="s">
        <v>704</v>
      </c>
      <c r="L418">
        <v>1.3</v>
      </c>
    </row>
    <row r="419" spans="1:20">
      <c r="A419" t="s">
        <v>4254</v>
      </c>
      <c r="E419" t="s">
        <v>4470</v>
      </c>
      <c r="F419" s="1">
        <v>19.5</v>
      </c>
      <c r="H419" s="1">
        <v>15</v>
      </c>
      <c r="K419" s="66" t="s">
        <v>704</v>
      </c>
      <c r="L419">
        <v>3.9</v>
      </c>
    </row>
    <row r="420" spans="1:20">
      <c r="A420" t="s">
        <v>4254</v>
      </c>
      <c r="E420" t="s">
        <v>4471</v>
      </c>
      <c r="F420" s="1">
        <v>15.2</v>
      </c>
      <c r="H420" s="1">
        <v>11.7</v>
      </c>
      <c r="K420" s="66" t="s">
        <v>704</v>
      </c>
    </row>
    <row r="421" spans="1:20">
      <c r="A421" t="s">
        <v>4254</v>
      </c>
      <c r="E421" t="s">
        <v>4472</v>
      </c>
      <c r="F421" s="1">
        <v>19.8</v>
      </c>
      <c r="H421" s="1">
        <v>15</v>
      </c>
      <c r="K421" s="66" t="s">
        <v>704</v>
      </c>
      <c r="L421">
        <v>3.9</v>
      </c>
    </row>
    <row r="422" spans="1:20">
      <c r="A422" t="s">
        <v>4254</v>
      </c>
      <c r="E422" t="s">
        <v>4473</v>
      </c>
      <c r="F422" s="1">
        <v>0</v>
      </c>
      <c r="H422" s="1">
        <v>153.06</v>
      </c>
    </row>
    <row r="423" spans="1:20">
      <c r="A423" t="s">
        <v>4254</v>
      </c>
      <c r="E423" t="s">
        <v>4474</v>
      </c>
      <c r="F423" s="1">
        <v>0</v>
      </c>
      <c r="H423" s="1">
        <v>200.48</v>
      </c>
    </row>
    <row r="424" spans="1:20">
      <c r="A424" t="s">
        <v>4254</v>
      </c>
      <c r="E424" t="s">
        <v>4475</v>
      </c>
      <c r="F424" s="1">
        <v>0</v>
      </c>
      <c r="H424" s="1">
        <v>311.52</v>
      </c>
    </row>
    <row r="425" spans="1:20">
      <c r="A425" t="s">
        <v>4254</v>
      </c>
      <c r="E425" t="s">
        <v>4476</v>
      </c>
      <c r="F425" s="1">
        <v>0</v>
      </c>
      <c r="H425" s="1">
        <v>351.63</v>
      </c>
    </row>
    <row r="426" spans="1:20">
      <c r="A426" t="s">
        <v>4254</v>
      </c>
      <c r="E426" t="s">
        <v>4477</v>
      </c>
      <c r="F426" s="1">
        <v>0</v>
      </c>
      <c r="H426" s="1">
        <v>65</v>
      </c>
    </row>
    <row r="427" spans="1:20">
      <c r="A427" t="s">
        <v>4254</v>
      </c>
      <c r="E427" t="s">
        <v>4478</v>
      </c>
      <c r="F427" s="1">
        <v>8.57</v>
      </c>
      <c r="H427" s="1">
        <v>6.4</v>
      </c>
      <c r="P427" t="s">
        <v>4410</v>
      </c>
      <c r="T427" t="s">
        <v>4423</v>
      </c>
    </row>
    <row r="428" spans="1:20">
      <c r="A428" t="s">
        <v>4254</v>
      </c>
      <c r="E428" t="s">
        <v>4478</v>
      </c>
      <c r="F428" s="1">
        <v>8.57</v>
      </c>
      <c r="H428" s="1">
        <v>6.2</v>
      </c>
      <c r="P428" t="s">
        <v>4410</v>
      </c>
      <c r="T428" t="s">
        <v>4419</v>
      </c>
    </row>
    <row r="429" spans="1:20">
      <c r="A429" t="s">
        <v>4254</v>
      </c>
      <c r="E429" t="s">
        <v>4479</v>
      </c>
      <c r="F429" s="1">
        <v>165.24</v>
      </c>
      <c r="H429" s="1">
        <v>125.09</v>
      </c>
      <c r="P429" t="s">
        <v>58</v>
      </c>
    </row>
    <row r="430" spans="1:20">
      <c r="A430" t="s">
        <v>4254</v>
      </c>
      <c r="E430" t="s">
        <v>4480</v>
      </c>
      <c r="F430" s="1">
        <v>87.52</v>
      </c>
      <c r="H430" s="1">
        <v>67.98</v>
      </c>
      <c r="K430" s="66" t="s">
        <v>704</v>
      </c>
      <c r="P430" t="s">
        <v>58</v>
      </c>
    </row>
    <row r="431" spans="1:20">
      <c r="A431" t="s">
        <v>4254</v>
      </c>
      <c r="E431" t="s">
        <v>4481</v>
      </c>
      <c r="F431" s="1">
        <v>0</v>
      </c>
      <c r="H431" s="1">
        <v>70</v>
      </c>
      <c r="K431" s="66" t="s">
        <v>704</v>
      </c>
      <c r="L431" t="s">
        <v>1876</v>
      </c>
    </row>
    <row r="432" spans="1:20">
      <c r="A432" t="s">
        <v>4254</v>
      </c>
      <c r="E432" t="s">
        <v>4482</v>
      </c>
      <c r="F432" s="1">
        <v>4.54</v>
      </c>
      <c r="H432" s="1">
        <v>3.57</v>
      </c>
      <c r="T432" t="s">
        <v>4419</v>
      </c>
    </row>
    <row r="433" spans="1:16">
      <c r="A433" t="s">
        <v>4254</v>
      </c>
      <c r="E433" t="s">
        <v>4483</v>
      </c>
      <c r="F433" s="1">
        <v>163.91</v>
      </c>
      <c r="H433" s="1">
        <v>131.13</v>
      </c>
      <c r="P433" t="s">
        <v>58</v>
      </c>
    </row>
    <row r="434" spans="1:16">
      <c r="A434" t="s">
        <v>4254</v>
      </c>
      <c r="E434" t="s">
        <v>4484</v>
      </c>
      <c r="F434" s="1">
        <v>87.52</v>
      </c>
      <c r="H434" s="1">
        <v>67.98</v>
      </c>
      <c r="K434" s="66" t="s">
        <v>704</v>
      </c>
      <c r="P434" t="s">
        <v>58</v>
      </c>
    </row>
    <row r="435" spans="1:16">
      <c r="A435" t="s">
        <v>4254</v>
      </c>
      <c r="E435" t="s">
        <v>4485</v>
      </c>
      <c r="F435" s="1">
        <v>181.56</v>
      </c>
      <c r="H435" s="1">
        <v>120.75</v>
      </c>
      <c r="P435" t="s">
        <v>58</v>
      </c>
    </row>
    <row r="436" spans="1:16">
      <c r="A436" t="s">
        <v>4254</v>
      </c>
      <c r="E436" t="s">
        <v>4486</v>
      </c>
      <c r="F436" s="1">
        <v>99.96</v>
      </c>
      <c r="H436" s="1">
        <v>72.8</v>
      </c>
      <c r="P436" t="s">
        <v>58</v>
      </c>
    </row>
    <row r="437" spans="1:16">
      <c r="A437" t="s">
        <v>4254</v>
      </c>
      <c r="E437" t="s">
        <v>4487</v>
      </c>
      <c r="F437" s="1">
        <v>5.61</v>
      </c>
      <c r="H437" s="1">
        <v>4.17</v>
      </c>
      <c r="K437" s="66" t="s">
        <v>704</v>
      </c>
      <c r="P437" t="s">
        <v>58</v>
      </c>
    </row>
    <row r="438" spans="1:16">
      <c r="A438" t="s">
        <v>4254</v>
      </c>
      <c r="E438" t="s">
        <v>4488</v>
      </c>
      <c r="F438" s="1">
        <v>0.71</v>
      </c>
      <c r="H438" s="1">
        <v>0.52</v>
      </c>
      <c r="K438" s="66" t="s">
        <v>704</v>
      </c>
      <c r="P438" t="s">
        <v>58</v>
      </c>
    </row>
    <row r="439" spans="1:16">
      <c r="A439" t="s">
        <v>4254</v>
      </c>
      <c r="E439" t="s">
        <v>4489</v>
      </c>
      <c r="F439" s="1">
        <v>39.229999999999997</v>
      </c>
      <c r="H439" s="1">
        <v>28.63</v>
      </c>
      <c r="K439" s="66" t="s">
        <v>704</v>
      </c>
      <c r="P439" t="s">
        <v>58</v>
      </c>
    </row>
    <row r="440" spans="1:16">
      <c r="A440" t="s">
        <v>4254</v>
      </c>
      <c r="E440" t="s">
        <v>4490</v>
      </c>
      <c r="F440" s="1">
        <v>18.21</v>
      </c>
      <c r="H440" s="1">
        <v>13.29</v>
      </c>
      <c r="K440" s="66" t="s">
        <v>704</v>
      </c>
      <c r="P440" t="s">
        <v>58</v>
      </c>
    </row>
    <row r="441" spans="1:16">
      <c r="A441" t="s">
        <v>4254</v>
      </c>
      <c r="E441" t="s">
        <v>4491</v>
      </c>
      <c r="F441" s="1">
        <v>12.38</v>
      </c>
      <c r="H441" s="1">
        <v>9.06</v>
      </c>
      <c r="K441" s="66" t="s">
        <v>704</v>
      </c>
      <c r="P441" t="s">
        <v>58</v>
      </c>
    </row>
    <row r="442" spans="1:16">
      <c r="A442" t="s">
        <v>4254</v>
      </c>
      <c r="E442" t="s">
        <v>4492</v>
      </c>
      <c r="F442" s="1">
        <v>7.8</v>
      </c>
      <c r="H442" s="1">
        <v>5.67</v>
      </c>
      <c r="K442" s="66" t="s">
        <v>704</v>
      </c>
      <c r="P442" t="s">
        <v>58</v>
      </c>
    </row>
    <row r="443" spans="1:16">
      <c r="A443" t="s">
        <v>4254</v>
      </c>
      <c r="E443" t="s">
        <v>4493</v>
      </c>
      <c r="F443" s="1">
        <v>12.38</v>
      </c>
      <c r="H443" s="1">
        <v>9.06</v>
      </c>
      <c r="K443" s="66" t="s">
        <v>704</v>
      </c>
      <c r="P443" t="s">
        <v>58</v>
      </c>
    </row>
    <row r="444" spans="1:16">
      <c r="A444" t="s">
        <v>4254</v>
      </c>
      <c r="E444" t="s">
        <v>4494</v>
      </c>
      <c r="F444" s="1">
        <v>7.8</v>
      </c>
      <c r="H444" s="1">
        <v>5.67</v>
      </c>
      <c r="K444" s="66" t="s">
        <v>704</v>
      </c>
      <c r="P444" t="s">
        <v>58</v>
      </c>
    </row>
    <row r="445" spans="1:16">
      <c r="A445" t="s">
        <v>4254</v>
      </c>
      <c r="E445" t="s">
        <v>4495</v>
      </c>
      <c r="F445" s="1">
        <v>13.37</v>
      </c>
      <c r="H445" s="1">
        <v>9.7899999999999991</v>
      </c>
      <c r="K445" s="66" t="s">
        <v>704</v>
      </c>
      <c r="P445" t="s">
        <v>58</v>
      </c>
    </row>
    <row r="446" spans="1:16">
      <c r="A446" t="s">
        <v>4254</v>
      </c>
      <c r="E446" t="s">
        <v>4496</v>
      </c>
      <c r="F446" s="1">
        <v>9.15</v>
      </c>
      <c r="H446" s="1">
        <v>6.7</v>
      </c>
      <c r="K446" s="66" t="s">
        <v>704</v>
      </c>
      <c r="P446" t="s">
        <v>58</v>
      </c>
    </row>
    <row r="447" spans="1:16">
      <c r="A447" t="s">
        <v>4254</v>
      </c>
      <c r="E447" t="s">
        <v>4497</v>
      </c>
      <c r="F447" s="1">
        <v>14.08</v>
      </c>
      <c r="H447" s="1">
        <v>10.3</v>
      </c>
      <c r="K447" s="66" t="s">
        <v>704</v>
      </c>
      <c r="P447" t="s">
        <v>58</v>
      </c>
    </row>
    <row r="448" spans="1:16">
      <c r="A448" t="s">
        <v>4254</v>
      </c>
      <c r="E448" t="s">
        <v>4498</v>
      </c>
      <c r="F448" s="1">
        <v>10.56</v>
      </c>
      <c r="H448" s="1">
        <v>7.73</v>
      </c>
      <c r="K448" s="66" t="s">
        <v>704</v>
      </c>
      <c r="P448" t="s">
        <v>58</v>
      </c>
    </row>
    <row r="449" spans="1:16">
      <c r="A449" t="s">
        <v>4254</v>
      </c>
      <c r="E449" t="s">
        <v>4499</v>
      </c>
      <c r="F449" s="1">
        <v>24.63</v>
      </c>
      <c r="H449" s="1">
        <v>18.03</v>
      </c>
      <c r="K449" s="66" t="s">
        <v>704</v>
      </c>
      <c r="P449" t="s">
        <v>58</v>
      </c>
    </row>
    <row r="450" spans="1:16">
      <c r="A450" t="s">
        <v>4254</v>
      </c>
      <c r="E450" t="s">
        <v>4500</v>
      </c>
      <c r="F450" s="1">
        <v>10.56</v>
      </c>
      <c r="H450" s="1">
        <v>7.73</v>
      </c>
      <c r="K450" s="66" t="s">
        <v>704</v>
      </c>
      <c r="L450" t="s">
        <v>4501</v>
      </c>
      <c r="P450" t="s">
        <v>58</v>
      </c>
    </row>
    <row r="451" spans="1:16">
      <c r="A451" t="s">
        <v>4254</v>
      </c>
      <c r="E451" t="s">
        <v>4502</v>
      </c>
      <c r="F451" s="1">
        <v>34.78</v>
      </c>
      <c r="H451" s="1">
        <v>25.44</v>
      </c>
      <c r="K451" s="66" t="s">
        <v>704</v>
      </c>
      <c r="L451" t="s">
        <v>4501</v>
      </c>
      <c r="P451" t="s">
        <v>58</v>
      </c>
    </row>
    <row r="452" spans="1:16">
      <c r="A452" t="s">
        <v>4254</v>
      </c>
      <c r="E452" t="s">
        <v>4503</v>
      </c>
      <c r="F452" s="1">
        <v>15.94</v>
      </c>
      <c r="H452" s="1">
        <v>11.64</v>
      </c>
      <c r="K452" s="66" t="s">
        <v>704</v>
      </c>
      <c r="P452" t="s">
        <v>58</v>
      </c>
    </row>
    <row r="453" spans="1:16">
      <c r="A453" t="s">
        <v>4254</v>
      </c>
      <c r="E453" t="s">
        <v>4504</v>
      </c>
      <c r="F453" s="1">
        <v>34.78</v>
      </c>
      <c r="H453" s="1">
        <v>25.44</v>
      </c>
      <c r="K453" s="66" t="s">
        <v>704</v>
      </c>
      <c r="P453" t="s">
        <v>58</v>
      </c>
    </row>
    <row r="454" spans="1:16">
      <c r="A454" t="s">
        <v>4254</v>
      </c>
      <c r="E454" t="s">
        <v>4505</v>
      </c>
      <c r="F454" s="1">
        <v>15.94</v>
      </c>
      <c r="H454" s="1">
        <v>11.64</v>
      </c>
      <c r="K454" s="66" t="s">
        <v>704</v>
      </c>
      <c r="P454" t="s">
        <v>58</v>
      </c>
    </row>
    <row r="455" spans="1:16">
      <c r="A455" t="s">
        <v>4254</v>
      </c>
      <c r="E455" t="s">
        <v>4506</v>
      </c>
      <c r="F455" s="1">
        <v>178.5</v>
      </c>
      <c r="H455" s="1">
        <v>142.6</v>
      </c>
      <c r="K455" s="66" t="s">
        <v>704</v>
      </c>
      <c r="P455" t="s">
        <v>58</v>
      </c>
    </row>
    <row r="456" spans="1:16">
      <c r="A456" t="s">
        <v>4254</v>
      </c>
      <c r="E456" t="s">
        <v>4507</v>
      </c>
      <c r="F456" s="1">
        <v>60.18</v>
      </c>
      <c r="H456" s="1">
        <v>47.53</v>
      </c>
      <c r="K456" s="66" t="s">
        <v>704</v>
      </c>
      <c r="P456" t="s">
        <v>58</v>
      </c>
    </row>
    <row r="457" spans="1:16">
      <c r="A457" t="s">
        <v>4254</v>
      </c>
      <c r="E457" t="s">
        <v>4508</v>
      </c>
      <c r="F457" s="1">
        <v>237.66</v>
      </c>
      <c r="H457" s="1">
        <v>0</v>
      </c>
      <c r="K457" s="66" t="s">
        <v>704</v>
      </c>
      <c r="P457" t="s">
        <v>58</v>
      </c>
    </row>
    <row r="458" spans="1:16">
      <c r="A458" t="s">
        <v>4254</v>
      </c>
      <c r="E458" t="s">
        <v>4509</v>
      </c>
      <c r="F458" s="1">
        <v>11.64</v>
      </c>
      <c r="H458" s="1">
        <v>8.6999999999999993</v>
      </c>
      <c r="K458" s="66" t="s">
        <v>704</v>
      </c>
      <c r="P458" t="s">
        <v>58</v>
      </c>
    </row>
    <row r="459" spans="1:16">
      <c r="A459" t="s">
        <v>4254</v>
      </c>
      <c r="E459" t="s">
        <v>4510</v>
      </c>
      <c r="F459" s="1">
        <v>11.27</v>
      </c>
      <c r="H459" s="1">
        <v>8.76</v>
      </c>
      <c r="K459" s="66" t="s">
        <v>704</v>
      </c>
      <c r="P459" t="s">
        <v>58</v>
      </c>
    </row>
    <row r="460" spans="1:16">
      <c r="A460" t="s">
        <v>4254</v>
      </c>
      <c r="E460" t="s">
        <v>4511</v>
      </c>
      <c r="F460" s="1">
        <v>102</v>
      </c>
      <c r="H460" s="1">
        <v>78</v>
      </c>
      <c r="P460" t="s">
        <v>4410</v>
      </c>
    </row>
    <row r="461" spans="1:16">
      <c r="A461" t="s">
        <v>4254</v>
      </c>
      <c r="E461" t="s">
        <v>4512</v>
      </c>
      <c r="F461" s="1">
        <v>6.22</v>
      </c>
      <c r="H461" s="1">
        <v>4.74</v>
      </c>
      <c r="P461" t="s">
        <v>58</v>
      </c>
    </row>
    <row r="462" spans="1:16">
      <c r="A462" t="s">
        <v>4254</v>
      </c>
      <c r="E462" t="s">
        <v>4513</v>
      </c>
      <c r="F462" s="1">
        <v>1.06</v>
      </c>
      <c r="H462" s="1">
        <v>0.82</v>
      </c>
      <c r="K462" s="66" t="s">
        <v>704</v>
      </c>
      <c r="P462" t="s">
        <v>58</v>
      </c>
    </row>
    <row r="463" spans="1:16">
      <c r="A463" t="s">
        <v>4254</v>
      </c>
      <c r="E463" t="s">
        <v>4514</v>
      </c>
      <c r="F463" s="1">
        <v>1.86</v>
      </c>
      <c r="H463" s="1">
        <v>1.44</v>
      </c>
      <c r="K463" s="66" t="s">
        <v>704</v>
      </c>
      <c r="P463" t="s">
        <v>58</v>
      </c>
    </row>
    <row r="464" spans="1:16">
      <c r="A464" t="s">
        <v>4254</v>
      </c>
      <c r="E464" t="s">
        <v>4515</v>
      </c>
      <c r="F464" s="1">
        <v>1.19</v>
      </c>
      <c r="H464" s="1">
        <v>0.93</v>
      </c>
      <c r="K464" s="66" t="s">
        <v>704</v>
      </c>
      <c r="P464" t="s">
        <v>58</v>
      </c>
    </row>
    <row r="465" spans="1:16">
      <c r="A465" t="s">
        <v>4254</v>
      </c>
      <c r="E465" t="s">
        <v>4516</v>
      </c>
      <c r="F465" s="1">
        <v>1.46</v>
      </c>
      <c r="H465" s="1">
        <v>1.1299999999999999</v>
      </c>
      <c r="K465" s="66" t="s">
        <v>704</v>
      </c>
      <c r="P465" t="s">
        <v>58</v>
      </c>
    </row>
    <row r="466" spans="1:16">
      <c r="A466" t="s">
        <v>4254</v>
      </c>
      <c r="E466" t="s">
        <v>4517</v>
      </c>
      <c r="F466" s="1">
        <v>1.99</v>
      </c>
      <c r="H466" s="1">
        <v>1.55</v>
      </c>
      <c r="K466" s="66" t="s">
        <v>704</v>
      </c>
      <c r="P466" t="s">
        <v>58</v>
      </c>
    </row>
    <row r="467" spans="1:16">
      <c r="A467" t="s">
        <v>4254</v>
      </c>
      <c r="E467" t="s">
        <v>4518</v>
      </c>
      <c r="F467" s="1">
        <v>1.19</v>
      </c>
      <c r="H467" s="1">
        <v>0.93</v>
      </c>
      <c r="K467" s="66" t="s">
        <v>704</v>
      </c>
      <c r="P467" t="s">
        <v>58</v>
      </c>
    </row>
    <row r="468" spans="1:16">
      <c r="A468" t="s">
        <v>4254</v>
      </c>
      <c r="E468" t="s">
        <v>4519</v>
      </c>
      <c r="F468" s="1">
        <v>1.33</v>
      </c>
      <c r="H468" s="1">
        <v>1.03</v>
      </c>
      <c r="K468" s="66" t="s">
        <v>704</v>
      </c>
      <c r="P468" t="s">
        <v>58</v>
      </c>
    </row>
    <row r="469" spans="1:16">
      <c r="A469" t="s">
        <v>4254</v>
      </c>
      <c r="E469" t="s">
        <v>4520</v>
      </c>
      <c r="F469" s="1">
        <v>1.59</v>
      </c>
      <c r="H469" s="1">
        <v>1.24</v>
      </c>
      <c r="K469" s="66" t="s">
        <v>704</v>
      </c>
      <c r="P469" t="s">
        <v>58</v>
      </c>
    </row>
    <row r="470" spans="1:16">
      <c r="A470" t="s">
        <v>4254</v>
      </c>
      <c r="E470" t="s">
        <v>4521</v>
      </c>
      <c r="F470" s="1">
        <v>1.46</v>
      </c>
      <c r="H470" s="1">
        <v>1.1299999999999999</v>
      </c>
      <c r="K470" s="66" t="s">
        <v>704</v>
      </c>
      <c r="P470" t="s">
        <v>58</v>
      </c>
    </row>
    <row r="471" spans="1:16">
      <c r="A471" t="s">
        <v>4254</v>
      </c>
      <c r="E471" t="s">
        <v>4522</v>
      </c>
      <c r="F471" s="1">
        <v>1.86</v>
      </c>
      <c r="H471" s="1">
        <v>1.44</v>
      </c>
      <c r="K471" s="66" t="s">
        <v>704</v>
      </c>
      <c r="P471" t="s">
        <v>58</v>
      </c>
    </row>
    <row r="472" spans="1:16">
      <c r="A472" t="s">
        <v>4254</v>
      </c>
      <c r="E472" t="s">
        <v>4523</v>
      </c>
      <c r="F472" s="1">
        <v>2.25</v>
      </c>
      <c r="H472" s="1">
        <v>1.75</v>
      </c>
      <c r="K472" s="66" t="s">
        <v>704</v>
      </c>
      <c r="P472" t="s">
        <v>58</v>
      </c>
    </row>
    <row r="473" spans="1:16">
      <c r="A473" t="s">
        <v>4254</v>
      </c>
      <c r="E473" t="s">
        <v>4524</v>
      </c>
      <c r="F473" s="1">
        <v>1.59</v>
      </c>
      <c r="H473" s="1">
        <v>1.24</v>
      </c>
      <c r="K473" s="66" t="s">
        <v>704</v>
      </c>
      <c r="P473" t="s">
        <v>58</v>
      </c>
    </row>
    <row r="474" spans="1:16">
      <c r="A474" t="s">
        <v>4254</v>
      </c>
      <c r="E474" t="s">
        <v>4525</v>
      </c>
      <c r="F474" s="1">
        <v>1.72</v>
      </c>
      <c r="H474" s="1">
        <v>1.34</v>
      </c>
      <c r="K474" s="66" t="s">
        <v>704</v>
      </c>
      <c r="P474" t="s">
        <v>58</v>
      </c>
    </row>
    <row r="475" spans="1:16">
      <c r="A475" t="s">
        <v>4254</v>
      </c>
      <c r="E475" t="s">
        <v>4526</v>
      </c>
      <c r="F475" s="1">
        <v>1.86</v>
      </c>
      <c r="H475" s="1">
        <v>1.44</v>
      </c>
      <c r="K475" s="66" t="s">
        <v>704</v>
      </c>
      <c r="P475" t="s">
        <v>58</v>
      </c>
    </row>
    <row r="476" spans="1:16">
      <c r="A476" t="s">
        <v>4254</v>
      </c>
      <c r="E476" t="s">
        <v>4527</v>
      </c>
      <c r="F476" s="1">
        <v>2.12</v>
      </c>
      <c r="H476" s="1">
        <v>1.65</v>
      </c>
      <c r="K476" s="66" t="s">
        <v>704</v>
      </c>
      <c r="P476" t="s">
        <v>58</v>
      </c>
    </row>
    <row r="477" spans="1:16">
      <c r="A477" t="s">
        <v>4254</v>
      </c>
      <c r="E477" t="s">
        <v>4528</v>
      </c>
      <c r="F477" s="1">
        <v>2.52</v>
      </c>
      <c r="H477" s="1">
        <v>1.96</v>
      </c>
      <c r="K477" s="66" t="s">
        <v>704</v>
      </c>
      <c r="P477" t="s">
        <v>58</v>
      </c>
    </row>
    <row r="478" spans="1:16">
      <c r="A478" t="s">
        <v>4254</v>
      </c>
      <c r="E478" t="s">
        <v>4529</v>
      </c>
      <c r="F478" s="1">
        <v>30.99</v>
      </c>
      <c r="H478" s="1">
        <v>23.18</v>
      </c>
      <c r="K478" s="66" t="s">
        <v>704</v>
      </c>
      <c r="P478" t="s">
        <v>58</v>
      </c>
    </row>
    <row r="479" spans="1:16">
      <c r="A479" t="s">
        <v>4254</v>
      </c>
      <c r="E479" t="s">
        <v>4530</v>
      </c>
      <c r="F479" s="1">
        <v>1551.42</v>
      </c>
      <c r="H479" s="1">
        <v>1205.0999999999999</v>
      </c>
      <c r="P479" t="s">
        <v>58</v>
      </c>
    </row>
    <row r="480" spans="1:16">
      <c r="A480" t="s">
        <v>4254</v>
      </c>
      <c r="E480" t="s">
        <v>4531</v>
      </c>
      <c r="F480" s="1">
        <v>1975.74</v>
      </c>
      <c r="H480" s="1">
        <v>1534.7</v>
      </c>
      <c r="P480" t="s">
        <v>58</v>
      </c>
    </row>
    <row r="481" spans="1:20">
      <c r="A481" t="s">
        <v>4254</v>
      </c>
      <c r="E481" t="s">
        <v>4532</v>
      </c>
      <c r="F481" s="1">
        <v>157.08000000000001</v>
      </c>
      <c r="H481" s="1">
        <v>118</v>
      </c>
      <c r="K481" s="66" t="s">
        <v>704</v>
      </c>
      <c r="P481" t="s">
        <v>4430</v>
      </c>
      <c r="R481" s="42">
        <v>38358</v>
      </c>
    </row>
    <row r="482" spans="1:20">
      <c r="A482" t="s">
        <v>4254</v>
      </c>
      <c r="E482" t="s">
        <v>4533</v>
      </c>
      <c r="F482" s="1">
        <v>1847.22</v>
      </c>
      <c r="H482" s="1">
        <v>1393</v>
      </c>
      <c r="M482" t="s">
        <v>4534</v>
      </c>
      <c r="P482" t="s">
        <v>58</v>
      </c>
      <c r="R482" s="42">
        <v>38387</v>
      </c>
    </row>
    <row r="483" spans="1:20">
      <c r="A483" t="s">
        <v>4254</v>
      </c>
      <c r="E483" t="s">
        <v>4533</v>
      </c>
      <c r="F483" s="1">
        <v>1847.22</v>
      </c>
      <c r="H483" s="1">
        <v>1379.07</v>
      </c>
      <c r="M483" t="s">
        <v>4535</v>
      </c>
      <c r="P483" t="s">
        <v>58</v>
      </c>
      <c r="R483" s="42">
        <v>38387</v>
      </c>
    </row>
    <row r="484" spans="1:20">
      <c r="A484" t="s">
        <v>4254</v>
      </c>
      <c r="E484" t="s">
        <v>4533</v>
      </c>
      <c r="F484" s="1">
        <v>1795.2</v>
      </c>
      <c r="H484" s="1">
        <v>1351.21</v>
      </c>
      <c r="M484" t="s">
        <v>4536</v>
      </c>
      <c r="P484" t="s">
        <v>58</v>
      </c>
      <c r="R484" s="42">
        <v>38387</v>
      </c>
      <c r="T484" t="s">
        <v>4537</v>
      </c>
    </row>
    <row r="485" spans="1:20">
      <c r="A485" t="s">
        <v>4254</v>
      </c>
      <c r="E485" t="s">
        <v>4538</v>
      </c>
      <c r="F485" s="1">
        <v>755.82</v>
      </c>
      <c r="H485" s="1">
        <v>570</v>
      </c>
      <c r="P485" t="s">
        <v>58</v>
      </c>
      <c r="R485" s="42">
        <v>38387</v>
      </c>
    </row>
    <row r="486" spans="1:20">
      <c r="A486" t="s">
        <v>4254</v>
      </c>
      <c r="E486" t="s">
        <v>4539</v>
      </c>
      <c r="F486" s="1">
        <v>848.23</v>
      </c>
      <c r="H486" s="1">
        <v>693</v>
      </c>
      <c r="P486" t="s">
        <v>58</v>
      </c>
      <c r="R486" s="42">
        <v>38407</v>
      </c>
    </row>
    <row r="487" spans="1:20">
      <c r="A487" t="s">
        <v>4254</v>
      </c>
      <c r="E487" t="s">
        <v>4540</v>
      </c>
      <c r="F487" s="1">
        <v>1265.6199999999999</v>
      </c>
      <c r="H487" s="1">
        <v>1034</v>
      </c>
      <c r="P487" t="s">
        <v>58</v>
      </c>
      <c r="R487" s="42">
        <v>38407</v>
      </c>
    </row>
    <row r="488" spans="1:20">
      <c r="A488" t="s">
        <v>4254</v>
      </c>
      <c r="E488" t="s">
        <v>4541</v>
      </c>
      <c r="F488" s="1">
        <v>1681.78</v>
      </c>
      <c r="H488" s="1">
        <v>1374</v>
      </c>
      <c r="P488" t="s">
        <v>58</v>
      </c>
      <c r="R488" s="42">
        <v>38407</v>
      </c>
    </row>
    <row r="489" spans="1:20">
      <c r="A489" t="s">
        <v>4254</v>
      </c>
      <c r="E489" t="s">
        <v>4542</v>
      </c>
      <c r="F489" s="1">
        <v>2094.2600000000002</v>
      </c>
      <c r="H489" s="1">
        <v>1711</v>
      </c>
      <c r="P489" t="s">
        <v>58</v>
      </c>
      <c r="R489" s="42">
        <v>38407</v>
      </c>
    </row>
    <row r="490" spans="1:20">
      <c r="A490" t="s">
        <v>4254</v>
      </c>
      <c r="E490" t="s">
        <v>4543</v>
      </c>
      <c r="F490" s="1">
        <v>2501.86</v>
      </c>
      <c r="H490" s="1">
        <v>2044</v>
      </c>
      <c r="P490" t="s">
        <v>58</v>
      </c>
      <c r="R490" s="42">
        <v>38407</v>
      </c>
    </row>
    <row r="491" spans="1:20">
      <c r="A491" t="s">
        <v>4254</v>
      </c>
      <c r="E491" t="s">
        <v>4544</v>
      </c>
      <c r="F491" s="1">
        <v>3307.25</v>
      </c>
      <c r="H491" s="1">
        <v>2702</v>
      </c>
      <c r="P491" t="s">
        <v>58</v>
      </c>
      <c r="R491" s="42">
        <v>38407</v>
      </c>
    </row>
    <row r="492" spans="1:20">
      <c r="A492" t="s">
        <v>4254</v>
      </c>
      <c r="E492" t="s">
        <v>4545</v>
      </c>
      <c r="F492" s="1">
        <v>414.94</v>
      </c>
      <c r="H492" s="1">
        <v>339</v>
      </c>
      <c r="P492" t="s">
        <v>58</v>
      </c>
      <c r="R492" s="42">
        <v>38407</v>
      </c>
    </row>
    <row r="493" spans="1:20">
      <c r="A493" t="s">
        <v>4254</v>
      </c>
      <c r="E493" t="s">
        <v>4546</v>
      </c>
      <c r="F493" s="1">
        <v>793.15</v>
      </c>
      <c r="H493" s="1">
        <v>648</v>
      </c>
      <c r="P493" t="s">
        <v>58</v>
      </c>
      <c r="R493" s="42">
        <v>38407</v>
      </c>
    </row>
    <row r="494" spans="1:20">
      <c r="A494" t="s">
        <v>4254</v>
      </c>
      <c r="E494" t="s">
        <v>4547</v>
      </c>
      <c r="F494" s="1">
        <v>625.46</v>
      </c>
      <c r="H494" s="1">
        <v>511</v>
      </c>
      <c r="P494" t="s">
        <v>58</v>
      </c>
      <c r="R494" s="42">
        <v>38407</v>
      </c>
    </row>
    <row r="495" spans="1:20">
      <c r="A495" t="s">
        <v>4254</v>
      </c>
      <c r="E495" t="s">
        <v>4548</v>
      </c>
      <c r="F495" s="1">
        <v>2807.04</v>
      </c>
      <c r="H495" s="1">
        <v>2293</v>
      </c>
      <c r="P495" t="s">
        <v>58</v>
      </c>
      <c r="R495" s="42">
        <v>38419</v>
      </c>
    </row>
    <row r="496" spans="1:20">
      <c r="A496" t="s">
        <v>4254</v>
      </c>
      <c r="E496" t="s">
        <v>4549</v>
      </c>
      <c r="F496" s="1">
        <v>648.72</v>
      </c>
      <c r="H496" s="1">
        <v>530</v>
      </c>
      <c r="P496" t="s">
        <v>58</v>
      </c>
      <c r="R496" s="42">
        <v>38419</v>
      </c>
    </row>
    <row r="497" spans="1:19">
      <c r="A497" t="s">
        <v>4254</v>
      </c>
      <c r="E497" t="s">
        <v>4550</v>
      </c>
      <c r="F497" s="1">
        <v>625.46</v>
      </c>
      <c r="H497" s="1">
        <v>511</v>
      </c>
      <c r="P497" t="s">
        <v>58</v>
      </c>
      <c r="R497" s="42">
        <v>38419</v>
      </c>
    </row>
    <row r="498" spans="1:19">
      <c r="A498" t="s">
        <v>4254</v>
      </c>
      <c r="E498" t="s">
        <v>4551</v>
      </c>
      <c r="F498" s="1">
        <v>1872.72</v>
      </c>
      <c r="H498" s="1">
        <v>1530</v>
      </c>
      <c r="K498" s="66" t="s">
        <v>704</v>
      </c>
      <c r="P498" t="s">
        <v>58</v>
      </c>
      <c r="R498" s="42">
        <v>38419</v>
      </c>
    </row>
    <row r="499" spans="1:19">
      <c r="A499" t="s">
        <v>4254</v>
      </c>
      <c r="E499" t="s">
        <v>4552</v>
      </c>
      <c r="F499" s="1">
        <v>1321.92</v>
      </c>
      <c r="H499" s="1">
        <v>1080</v>
      </c>
      <c r="K499" s="66" t="s">
        <v>704</v>
      </c>
      <c r="P499" t="s">
        <v>58</v>
      </c>
      <c r="R499" s="42">
        <v>38419</v>
      </c>
    </row>
    <row r="500" spans="1:19">
      <c r="A500" t="s">
        <v>4254</v>
      </c>
      <c r="E500" t="s">
        <v>4553</v>
      </c>
      <c r="F500" s="1">
        <v>1470.02</v>
      </c>
      <c r="H500" s="1">
        <v>1201</v>
      </c>
      <c r="K500" s="66" t="s">
        <v>704</v>
      </c>
      <c r="P500" t="s">
        <v>58</v>
      </c>
      <c r="R500" s="42">
        <v>38419</v>
      </c>
    </row>
    <row r="501" spans="1:19">
      <c r="A501" t="s">
        <v>4254</v>
      </c>
      <c r="E501" t="s">
        <v>4554</v>
      </c>
      <c r="F501" s="1">
        <v>29.25</v>
      </c>
      <c r="H501" s="1">
        <v>23.9</v>
      </c>
      <c r="P501" t="s">
        <v>58</v>
      </c>
      <c r="R501" s="42">
        <v>38419</v>
      </c>
    </row>
    <row r="502" spans="1:19">
      <c r="A502" t="s">
        <v>4254</v>
      </c>
      <c r="E502" t="s">
        <v>4555</v>
      </c>
      <c r="F502" s="1">
        <v>336.6</v>
      </c>
      <c r="H502" s="1">
        <v>275</v>
      </c>
      <c r="P502" t="s">
        <v>58</v>
      </c>
      <c r="R502" s="42">
        <v>38419</v>
      </c>
    </row>
    <row r="503" spans="1:19">
      <c r="A503" t="s">
        <v>4254</v>
      </c>
      <c r="E503" t="s">
        <v>4556</v>
      </c>
      <c r="F503" s="1">
        <v>57.53</v>
      </c>
      <c r="H503" s="1">
        <v>47</v>
      </c>
      <c r="P503" t="s">
        <v>58</v>
      </c>
      <c r="R503" s="42">
        <v>38419</v>
      </c>
    </row>
    <row r="504" spans="1:19">
      <c r="A504" t="s">
        <v>4254</v>
      </c>
      <c r="E504" t="s">
        <v>4557</v>
      </c>
      <c r="F504" s="1">
        <v>336.6</v>
      </c>
      <c r="H504" s="1">
        <v>275</v>
      </c>
      <c r="P504" t="s">
        <v>58</v>
      </c>
      <c r="R504" s="42">
        <v>38419</v>
      </c>
    </row>
    <row r="505" spans="1:19">
      <c r="A505" t="s">
        <v>4254</v>
      </c>
      <c r="E505" t="s">
        <v>4558</v>
      </c>
      <c r="F505" s="1">
        <v>65</v>
      </c>
      <c r="H505" s="1">
        <v>47</v>
      </c>
      <c r="P505" t="s">
        <v>4430</v>
      </c>
      <c r="R505" s="42">
        <v>38594</v>
      </c>
    </row>
    <row r="506" spans="1:19">
      <c r="A506" t="s">
        <v>4254</v>
      </c>
      <c r="B506" t="s">
        <v>4559</v>
      </c>
      <c r="E506" t="s">
        <v>4560</v>
      </c>
      <c r="F506" s="1">
        <v>19</v>
      </c>
      <c r="H506" s="1">
        <v>15.2</v>
      </c>
      <c r="K506" s="66" t="s">
        <v>704</v>
      </c>
      <c r="L506">
        <v>1.42</v>
      </c>
      <c r="P506" t="s">
        <v>58</v>
      </c>
      <c r="S506">
        <v>1</v>
      </c>
    </row>
    <row r="507" spans="1:19">
      <c r="A507" t="s">
        <v>4254</v>
      </c>
      <c r="E507" t="s">
        <v>4561</v>
      </c>
      <c r="F507" s="1">
        <v>3.1</v>
      </c>
      <c r="H507" s="1">
        <v>2.4</v>
      </c>
      <c r="K507" s="66" t="s">
        <v>704</v>
      </c>
      <c r="L507">
        <v>0.6</v>
      </c>
      <c r="P507" t="s">
        <v>58</v>
      </c>
    </row>
  </sheetData>
  <phoneticPr fontId="11" type="noConversion"/>
  <printOptions gridLines="1"/>
  <pageMargins left="0.25" right="0.25" top="1" bottom="0.75" header="0.5" footer="0.5"/>
  <pageSetup scale="78" orientation="landscape" r:id="rId1"/>
  <headerFooter alignWithMargins="0">
    <oddHeader>&amp;L&amp;"Arial,Bold"ITE, Inc. Confidential&amp;C&amp;"Arial,Bold"&amp;14PART LIST&amp;R&amp;D</oddHeader>
    <oddFooter>&amp;CPage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B794"/>
  <sheetViews>
    <sheetView workbookViewId="0">
      <pane ySplit="2" topLeftCell="A780" activePane="bottomLeft" state="frozen"/>
      <selection activeCell="F1" sqref="F1"/>
      <selection pane="bottomLeft" activeCell="A794" sqref="A794:A807"/>
    </sheetView>
  </sheetViews>
  <sheetFormatPr baseColWidth="10" defaultColWidth="8.83203125" defaultRowHeight="13"/>
  <cols>
    <col min="1" max="1" width="6.33203125" style="9" bestFit="1" customWidth="1"/>
    <col min="2" max="2" width="12.5" style="17" bestFit="1" customWidth="1"/>
    <col min="3" max="3" width="11.6640625" style="17" bestFit="1" customWidth="1"/>
    <col min="4" max="4" width="4.33203125" style="9" customWidth="1"/>
    <col min="5" max="5" width="29.6640625" style="9" customWidth="1"/>
    <col min="6" max="8" width="9" style="18" customWidth="1"/>
    <col min="9" max="9" width="8.33203125" style="18" customWidth="1"/>
    <col min="10" max="10" width="7.33203125" style="19" customWidth="1"/>
    <col min="11" max="11" width="19.83203125" style="20" customWidth="1"/>
    <col min="12" max="12" width="9.1640625" style="39" customWidth="1"/>
    <col min="13" max="13" width="7.1640625" style="9" customWidth="1"/>
    <col min="14" max="14" width="9.5" style="18" bestFit="1" customWidth="1"/>
    <col min="15" max="15" width="9.1640625" style="18" bestFit="1" customWidth="1"/>
    <col min="16" max="17" width="7.1640625" style="20" bestFit="1" customWidth="1"/>
    <col min="18" max="18" width="11.6640625" style="21" customWidth="1"/>
    <col min="19" max="19" width="8.83203125" style="9" customWidth="1"/>
    <col min="20" max="20" width="11.1640625" style="9" customWidth="1"/>
    <col min="21" max="21" width="12.5" style="9" bestFit="1" customWidth="1"/>
    <col min="22" max="22" width="13.5" style="9" bestFit="1" customWidth="1"/>
    <col min="23" max="23" width="8.6640625" style="9" customWidth="1"/>
    <col min="24" max="24" width="10.6640625" style="9" bestFit="1" customWidth="1"/>
    <col min="25" max="25" width="13.6640625" style="9" bestFit="1" customWidth="1"/>
    <col min="26" max="26" width="8.33203125" style="9" bestFit="1" customWidth="1"/>
    <col min="27" max="27" width="12.6640625" style="9" customWidth="1"/>
    <col min="28" max="28" width="8.33203125" style="9" bestFit="1" customWidth="1"/>
    <col min="29" max="16384" width="8.83203125" style="9"/>
  </cols>
  <sheetData>
    <row r="1" spans="1:28">
      <c r="A1" s="2" t="s">
        <v>25</v>
      </c>
      <c r="B1" s="3" t="s">
        <v>26</v>
      </c>
      <c r="C1" s="3" t="s">
        <v>26</v>
      </c>
      <c r="D1" s="4" t="s">
        <v>27</v>
      </c>
      <c r="E1" s="90" t="s">
        <v>28</v>
      </c>
      <c r="F1" s="94" t="s">
        <v>29</v>
      </c>
      <c r="G1" s="94"/>
      <c r="H1" s="94" t="s">
        <v>4252</v>
      </c>
      <c r="I1" s="94"/>
      <c r="J1" s="92"/>
      <c r="K1" s="90" t="s">
        <v>32</v>
      </c>
      <c r="L1" s="51" t="s">
        <v>3133</v>
      </c>
      <c r="M1" s="4" t="s">
        <v>34</v>
      </c>
      <c r="N1" s="6" t="s">
        <v>35</v>
      </c>
      <c r="O1" s="6" t="s">
        <v>30</v>
      </c>
      <c r="P1" s="5" t="s">
        <v>25</v>
      </c>
      <c r="Q1" s="5" t="s">
        <v>25</v>
      </c>
      <c r="R1" s="7" t="s">
        <v>37</v>
      </c>
      <c r="S1" s="4" t="s">
        <v>38</v>
      </c>
      <c r="T1" s="4" t="s">
        <v>10</v>
      </c>
      <c r="U1" s="4"/>
      <c r="V1" s="4"/>
      <c r="W1" s="4"/>
      <c r="X1" s="4" t="s">
        <v>13</v>
      </c>
      <c r="Y1" s="4" t="s">
        <v>13</v>
      </c>
      <c r="Z1" s="4" t="s">
        <v>14</v>
      </c>
      <c r="AA1" s="4" t="s">
        <v>13</v>
      </c>
      <c r="AB1" s="8" t="s">
        <v>15</v>
      </c>
    </row>
    <row r="2" spans="1:28" ht="14" thickBot="1">
      <c r="A2" s="10" t="s">
        <v>0</v>
      </c>
      <c r="B2" s="11" t="s">
        <v>1</v>
      </c>
      <c r="C2" s="11" t="s">
        <v>2</v>
      </c>
      <c r="D2" s="12" t="s">
        <v>3</v>
      </c>
      <c r="E2" s="91"/>
      <c r="F2" s="95"/>
      <c r="G2" s="95"/>
      <c r="H2" s="95"/>
      <c r="I2" s="95"/>
      <c r="J2" s="93"/>
      <c r="K2" s="91"/>
      <c r="L2" s="52" t="s">
        <v>3130</v>
      </c>
      <c r="M2" s="12" t="s">
        <v>7</v>
      </c>
      <c r="N2" s="14" t="s">
        <v>8</v>
      </c>
      <c r="O2" s="14" t="s">
        <v>8</v>
      </c>
      <c r="P2" s="13" t="s">
        <v>9</v>
      </c>
      <c r="Q2" s="13" t="s">
        <v>3131</v>
      </c>
      <c r="R2" s="15" t="s">
        <v>10</v>
      </c>
      <c r="S2" s="12" t="s">
        <v>7</v>
      </c>
      <c r="T2" s="12" t="s">
        <v>7307</v>
      </c>
      <c r="U2" s="12"/>
      <c r="V2" s="12" t="s">
        <v>40</v>
      </c>
      <c r="W2" s="12"/>
      <c r="X2" s="12" t="s">
        <v>42</v>
      </c>
      <c r="Y2" s="12" t="s">
        <v>43</v>
      </c>
      <c r="Z2" s="12" t="s">
        <v>44</v>
      </c>
      <c r="AA2" s="12" t="s">
        <v>45</v>
      </c>
      <c r="AB2" s="16" t="s">
        <v>44</v>
      </c>
    </row>
    <row r="3" spans="1:28" ht="14" thickTop="1">
      <c r="A3" s="9" t="s">
        <v>4563</v>
      </c>
      <c r="B3" s="17" t="s">
        <v>7725</v>
      </c>
      <c r="C3" s="17" t="s">
        <v>7725</v>
      </c>
      <c r="D3" s="9" t="s">
        <v>64</v>
      </c>
      <c r="E3" s="9" t="s">
        <v>7726</v>
      </c>
      <c r="F3" s="18">
        <v>1.27</v>
      </c>
      <c r="H3" s="18">
        <v>1.1000000000000001</v>
      </c>
      <c r="K3" s="20" t="s">
        <v>7727</v>
      </c>
      <c r="M3" s="9">
        <v>100</v>
      </c>
      <c r="N3" s="18">
        <v>800</v>
      </c>
      <c r="O3" s="18">
        <v>720</v>
      </c>
      <c r="P3" s="20" t="s">
        <v>7751</v>
      </c>
      <c r="Q3" s="20" t="s">
        <v>7228</v>
      </c>
      <c r="R3" s="21">
        <v>44203</v>
      </c>
    </row>
    <row r="4" spans="1:28">
      <c r="A4" s="9" t="s">
        <v>4563</v>
      </c>
      <c r="B4" s="17" t="s">
        <v>4564</v>
      </c>
      <c r="C4" s="17" t="s">
        <v>4565</v>
      </c>
      <c r="D4" s="9" t="s">
        <v>69</v>
      </c>
      <c r="E4" s="9" t="s">
        <v>4566</v>
      </c>
      <c r="F4" s="18">
        <v>11.1</v>
      </c>
      <c r="H4" s="18">
        <v>9.65</v>
      </c>
      <c r="K4" s="20" t="s">
        <v>2690</v>
      </c>
      <c r="L4" s="39">
        <v>1.8</v>
      </c>
      <c r="P4" s="20" t="s">
        <v>7751</v>
      </c>
      <c r="Q4" s="20" t="s">
        <v>58</v>
      </c>
      <c r="R4" s="21">
        <v>41961</v>
      </c>
      <c r="S4" s="9">
        <v>23</v>
      </c>
      <c r="X4" s="9" t="s">
        <v>4568</v>
      </c>
      <c r="Y4" s="9" t="s">
        <v>4569</v>
      </c>
      <c r="Z4" s="9">
        <v>2.5</v>
      </c>
      <c r="AA4" s="9" t="s">
        <v>4570</v>
      </c>
      <c r="AB4" s="9">
        <v>2.4</v>
      </c>
    </row>
    <row r="5" spans="1:28">
      <c r="A5" s="9" t="s">
        <v>4563</v>
      </c>
      <c r="B5" s="17" t="s">
        <v>4571</v>
      </c>
      <c r="C5" s="17" t="s">
        <v>4572</v>
      </c>
      <c r="D5" s="9" t="s">
        <v>69</v>
      </c>
      <c r="E5" s="9" t="s">
        <v>4573</v>
      </c>
      <c r="F5" s="18">
        <v>0.36</v>
      </c>
      <c r="H5" s="18">
        <v>0.31</v>
      </c>
      <c r="K5" s="20" t="s">
        <v>4574</v>
      </c>
      <c r="M5" s="9">
        <v>500</v>
      </c>
      <c r="N5" s="18">
        <v>580</v>
      </c>
      <c r="O5" s="18">
        <v>487</v>
      </c>
      <c r="P5" s="20" t="s">
        <v>7228</v>
      </c>
      <c r="Q5" s="20" t="s">
        <v>7566</v>
      </c>
      <c r="R5" s="21">
        <v>43119</v>
      </c>
      <c r="S5" s="9">
        <v>20</v>
      </c>
      <c r="W5" s="9" t="s">
        <v>4577</v>
      </c>
    </row>
    <row r="6" spans="1:28">
      <c r="A6" s="9" t="s">
        <v>4563</v>
      </c>
      <c r="B6" s="17" t="s">
        <v>4578</v>
      </c>
      <c r="C6" s="17" t="s">
        <v>4579</v>
      </c>
      <c r="D6" s="9" t="s">
        <v>67</v>
      </c>
      <c r="E6" s="9" t="s">
        <v>4580</v>
      </c>
      <c r="F6" s="18">
        <v>6.18</v>
      </c>
      <c r="H6" s="18">
        <v>5.37</v>
      </c>
      <c r="K6" s="20">
        <v>1045</v>
      </c>
      <c r="L6" s="39">
        <v>0.95</v>
      </c>
      <c r="M6" s="9">
        <v>50</v>
      </c>
      <c r="P6" s="20" t="s">
        <v>7751</v>
      </c>
      <c r="Q6" s="20" t="s">
        <v>7228</v>
      </c>
      <c r="R6" s="21">
        <v>43343</v>
      </c>
      <c r="S6" s="9">
        <v>19</v>
      </c>
    </row>
    <row r="7" spans="1:28">
      <c r="A7" s="9" t="s">
        <v>4563</v>
      </c>
      <c r="B7" s="17" t="s">
        <v>4581</v>
      </c>
      <c r="C7" s="17" t="s">
        <v>4582</v>
      </c>
      <c r="D7" s="9" t="s">
        <v>69</v>
      </c>
      <c r="E7" s="9" t="s">
        <v>4583</v>
      </c>
      <c r="F7" s="18">
        <v>15.93</v>
      </c>
      <c r="H7" s="18">
        <v>13.85</v>
      </c>
      <c r="K7" s="20" t="s">
        <v>2690</v>
      </c>
      <c r="L7" s="39">
        <v>3.28</v>
      </c>
      <c r="P7" s="20" t="s">
        <v>7751</v>
      </c>
      <c r="Q7" s="20" t="s">
        <v>58</v>
      </c>
      <c r="R7" s="21">
        <v>41961</v>
      </c>
      <c r="S7" s="9">
        <v>19</v>
      </c>
      <c r="X7" s="9" t="s">
        <v>4584</v>
      </c>
      <c r="Y7" s="9" t="s">
        <v>4585</v>
      </c>
      <c r="Z7" s="9">
        <v>4.8</v>
      </c>
      <c r="AA7" s="9">
        <v>30450</v>
      </c>
      <c r="AB7" s="9">
        <v>3.2</v>
      </c>
    </row>
    <row r="8" spans="1:28">
      <c r="A8" s="9" t="s">
        <v>4563</v>
      </c>
      <c r="B8" s="17" t="s">
        <v>4586</v>
      </c>
      <c r="C8" s="17" t="s">
        <v>4587</v>
      </c>
      <c r="D8" s="9" t="s">
        <v>69</v>
      </c>
      <c r="E8" s="9" t="s">
        <v>4588</v>
      </c>
      <c r="F8" s="18">
        <v>1.04</v>
      </c>
      <c r="H8" s="18">
        <v>0.9</v>
      </c>
      <c r="K8" s="20" t="s">
        <v>4589</v>
      </c>
      <c r="M8" s="9">
        <v>500</v>
      </c>
      <c r="N8" s="18">
        <v>580</v>
      </c>
      <c r="O8" s="18">
        <v>487</v>
      </c>
      <c r="P8" s="20" t="s">
        <v>844</v>
      </c>
      <c r="R8" s="21">
        <v>40318</v>
      </c>
      <c r="S8" s="9">
        <v>18</v>
      </c>
    </row>
    <row r="9" spans="1:28">
      <c r="A9" s="9" t="s">
        <v>4563</v>
      </c>
      <c r="B9" s="17" t="s">
        <v>4590</v>
      </c>
      <c r="C9" s="17" t="s">
        <v>4591</v>
      </c>
      <c r="D9" s="9" t="s">
        <v>75</v>
      </c>
      <c r="E9" s="9" t="s">
        <v>4592</v>
      </c>
      <c r="F9" s="18">
        <v>8.0500000000000007</v>
      </c>
      <c r="H9" s="18">
        <v>7</v>
      </c>
      <c r="K9" s="20">
        <v>1045</v>
      </c>
      <c r="L9" s="39">
        <v>1</v>
      </c>
      <c r="M9" s="9">
        <v>50</v>
      </c>
      <c r="P9" s="20" t="s">
        <v>7751</v>
      </c>
      <c r="Q9" s="20" t="s">
        <v>7228</v>
      </c>
      <c r="R9" s="21">
        <v>43264</v>
      </c>
      <c r="S9" s="9">
        <v>18</v>
      </c>
    </row>
    <row r="10" spans="1:28">
      <c r="A10" s="9" t="s">
        <v>4563</v>
      </c>
      <c r="B10" s="17" t="s">
        <v>4593</v>
      </c>
      <c r="C10" s="17" t="s">
        <v>4594</v>
      </c>
      <c r="D10" s="9" t="s">
        <v>69</v>
      </c>
      <c r="E10" s="9" t="s">
        <v>4595</v>
      </c>
      <c r="F10" s="18">
        <v>7.82</v>
      </c>
      <c r="H10" s="18">
        <v>6.8</v>
      </c>
      <c r="K10" s="20">
        <v>1045</v>
      </c>
      <c r="L10" s="39">
        <v>1.35</v>
      </c>
      <c r="M10" s="9">
        <v>50</v>
      </c>
      <c r="P10" s="20" t="s">
        <v>7751</v>
      </c>
      <c r="Q10" s="20" t="s">
        <v>7228</v>
      </c>
      <c r="R10" s="21">
        <v>43343</v>
      </c>
      <c r="S10" s="9">
        <v>18</v>
      </c>
    </row>
    <row r="11" spans="1:28">
      <c r="A11" s="9" t="s">
        <v>4563</v>
      </c>
      <c r="B11" s="17" t="s">
        <v>4596</v>
      </c>
      <c r="C11" s="17" t="s">
        <v>4597</v>
      </c>
      <c r="E11" s="9" t="s">
        <v>4598</v>
      </c>
      <c r="F11" s="18">
        <v>2.2999999999999998</v>
      </c>
      <c r="H11" s="18">
        <v>2</v>
      </c>
      <c r="K11" s="20" t="s">
        <v>4599</v>
      </c>
      <c r="M11" s="9">
        <v>500</v>
      </c>
      <c r="N11" s="18">
        <v>360</v>
      </c>
      <c r="O11" s="18">
        <v>300</v>
      </c>
      <c r="P11" s="20" t="s">
        <v>844</v>
      </c>
      <c r="R11" s="21">
        <v>40826</v>
      </c>
      <c r="S11" s="9">
        <v>18</v>
      </c>
      <c r="T11" s="9" t="s">
        <v>4600</v>
      </c>
    </row>
    <row r="12" spans="1:28">
      <c r="A12" s="9" t="s">
        <v>4563</v>
      </c>
      <c r="B12" s="17" t="s">
        <v>4601</v>
      </c>
      <c r="C12" s="17" t="s">
        <v>4602</v>
      </c>
      <c r="E12" s="9" t="s">
        <v>4603</v>
      </c>
      <c r="F12" s="18">
        <v>0.39</v>
      </c>
      <c r="H12" s="18">
        <v>0.34</v>
      </c>
      <c r="K12" s="20" t="s">
        <v>4604</v>
      </c>
      <c r="L12" s="39">
        <v>0.01</v>
      </c>
      <c r="M12" s="9">
        <v>500</v>
      </c>
      <c r="P12" s="20" t="s">
        <v>7228</v>
      </c>
      <c r="Q12" s="20" t="s">
        <v>844</v>
      </c>
      <c r="R12" s="21">
        <v>43175</v>
      </c>
      <c r="S12" s="9">
        <v>17</v>
      </c>
    </row>
    <row r="13" spans="1:28">
      <c r="A13" s="9" t="s">
        <v>4563</v>
      </c>
      <c r="B13" s="17" t="s">
        <v>4605</v>
      </c>
      <c r="C13" s="17" t="s">
        <v>4606</v>
      </c>
      <c r="D13" s="9" t="s">
        <v>121</v>
      </c>
      <c r="E13" s="9" t="s">
        <v>4607</v>
      </c>
      <c r="F13" s="18">
        <v>0.83</v>
      </c>
      <c r="H13" s="18">
        <v>0.72</v>
      </c>
      <c r="K13" s="20" t="s">
        <v>4608</v>
      </c>
      <c r="L13" s="39">
        <v>0.18</v>
      </c>
      <c r="M13" s="9">
        <v>50</v>
      </c>
      <c r="P13" s="20" t="s">
        <v>7228</v>
      </c>
      <c r="Q13" s="20" t="s">
        <v>7566</v>
      </c>
      <c r="R13" s="21">
        <v>43378</v>
      </c>
      <c r="S13" s="9">
        <v>17</v>
      </c>
    </row>
    <row r="14" spans="1:28">
      <c r="A14" s="9" t="s">
        <v>4563</v>
      </c>
      <c r="B14" s="17" t="s">
        <v>4609</v>
      </c>
      <c r="C14" s="17" t="s">
        <v>4610</v>
      </c>
      <c r="D14" s="9" t="s">
        <v>121</v>
      </c>
      <c r="E14" s="9" t="s">
        <v>4611</v>
      </c>
      <c r="F14" s="18">
        <v>0.35</v>
      </c>
      <c r="H14" s="18">
        <v>0.3</v>
      </c>
      <c r="K14" s="20" t="s">
        <v>4612</v>
      </c>
      <c r="L14" s="70">
        <v>4.1999999999999997E-3</v>
      </c>
      <c r="M14" s="9">
        <v>500</v>
      </c>
      <c r="N14" s="18">
        <v>580</v>
      </c>
      <c r="O14" s="18">
        <v>487</v>
      </c>
      <c r="P14" s="20" t="s">
        <v>844</v>
      </c>
      <c r="R14" s="21">
        <v>41961</v>
      </c>
      <c r="S14" s="9">
        <v>17</v>
      </c>
    </row>
    <row r="15" spans="1:28">
      <c r="A15" s="9" t="s">
        <v>4563</v>
      </c>
      <c r="B15" s="17" t="s">
        <v>4609</v>
      </c>
      <c r="C15" s="17" t="s">
        <v>4610</v>
      </c>
      <c r="D15" s="9" t="s">
        <v>121</v>
      </c>
      <c r="E15" s="9" t="s">
        <v>4611</v>
      </c>
      <c r="F15" s="18">
        <v>0.35</v>
      </c>
      <c r="H15" s="18">
        <v>0.3</v>
      </c>
      <c r="K15" s="20" t="s">
        <v>4612</v>
      </c>
      <c r="L15" s="70">
        <v>4.1999999999999997E-3</v>
      </c>
      <c r="M15" s="9">
        <v>500</v>
      </c>
      <c r="O15" s="18">
        <v>748</v>
      </c>
      <c r="P15" s="20" t="s">
        <v>7751</v>
      </c>
      <c r="R15" s="21">
        <v>43945</v>
      </c>
      <c r="S15" s="9">
        <v>17</v>
      </c>
    </row>
    <row r="16" spans="1:28">
      <c r="A16" s="9" t="s">
        <v>4563</v>
      </c>
      <c r="B16" s="17" t="s">
        <v>4613</v>
      </c>
      <c r="C16" s="17" t="s">
        <v>4614</v>
      </c>
      <c r="D16" s="9" t="s">
        <v>67</v>
      </c>
      <c r="E16" s="9" t="s">
        <v>4615</v>
      </c>
      <c r="F16" s="18">
        <v>0.81</v>
      </c>
      <c r="H16" s="18">
        <v>0.7</v>
      </c>
      <c r="K16" s="20" t="s">
        <v>4190</v>
      </c>
      <c r="M16" s="9">
        <v>250</v>
      </c>
      <c r="P16" s="20" t="s">
        <v>7228</v>
      </c>
      <c r="R16" s="21">
        <v>41969</v>
      </c>
      <c r="S16" s="9">
        <v>17</v>
      </c>
    </row>
    <row r="17" spans="1:27">
      <c r="A17" s="9" t="s">
        <v>4563</v>
      </c>
      <c r="B17" s="17" t="s">
        <v>4616</v>
      </c>
      <c r="C17" s="17" t="s">
        <v>4617</v>
      </c>
      <c r="D17" s="9" t="s">
        <v>69</v>
      </c>
      <c r="E17" s="9" t="s">
        <v>4618</v>
      </c>
      <c r="F17" s="18">
        <v>1.1000000000000001</v>
      </c>
      <c r="H17" s="18">
        <v>0.96</v>
      </c>
      <c r="K17" s="20" t="s">
        <v>4619</v>
      </c>
      <c r="M17" s="9">
        <v>50</v>
      </c>
      <c r="P17" s="20" t="s">
        <v>7228</v>
      </c>
      <c r="Q17" s="20" t="s">
        <v>7566</v>
      </c>
      <c r="R17" s="21">
        <v>41977</v>
      </c>
      <c r="S17" s="9">
        <v>16</v>
      </c>
      <c r="T17" s="9" t="s">
        <v>4620</v>
      </c>
    </row>
    <row r="18" spans="1:27">
      <c r="A18" s="9" t="s">
        <v>4563</v>
      </c>
      <c r="B18" s="17" t="s">
        <v>4621</v>
      </c>
      <c r="C18" s="17" t="s">
        <v>4622</v>
      </c>
      <c r="E18" s="9" t="s">
        <v>4623</v>
      </c>
      <c r="F18" s="18">
        <v>0.26</v>
      </c>
      <c r="H18" s="18">
        <v>0.23</v>
      </c>
      <c r="K18" s="20" t="s">
        <v>4624</v>
      </c>
      <c r="L18" s="39">
        <f>4/5000</f>
        <v>8.0000000000000004E-4</v>
      </c>
      <c r="M18" s="9">
        <v>500</v>
      </c>
      <c r="N18" s="18">
        <v>240</v>
      </c>
      <c r="O18" s="18">
        <v>200</v>
      </c>
      <c r="P18" s="20" t="s">
        <v>844</v>
      </c>
      <c r="Q18" s="20" t="s">
        <v>2146</v>
      </c>
      <c r="R18" s="21">
        <v>40826</v>
      </c>
      <c r="S18" s="9">
        <v>15</v>
      </c>
    </row>
    <row r="19" spans="1:27">
      <c r="A19" s="9" t="s">
        <v>4563</v>
      </c>
      <c r="B19" s="17" t="s">
        <v>4626</v>
      </c>
      <c r="C19" s="17" t="s">
        <v>4627</v>
      </c>
      <c r="D19" s="9" t="s">
        <v>80</v>
      </c>
      <c r="E19" s="9" t="s">
        <v>4628</v>
      </c>
      <c r="F19" s="18">
        <v>2.2400000000000002</v>
      </c>
      <c r="H19" s="18">
        <v>1.95</v>
      </c>
      <c r="K19" s="20" t="s">
        <v>4629</v>
      </c>
      <c r="P19" s="20" t="s">
        <v>7228</v>
      </c>
      <c r="Q19" s="20" t="s">
        <v>7566</v>
      </c>
      <c r="R19" s="21">
        <v>41977</v>
      </c>
      <c r="S19" s="9">
        <v>15</v>
      </c>
      <c r="T19" s="9" t="s">
        <v>4620</v>
      </c>
    </row>
    <row r="20" spans="1:27">
      <c r="A20" s="9" t="s">
        <v>4563</v>
      </c>
      <c r="B20" s="17" t="s">
        <v>4630</v>
      </c>
      <c r="C20" s="17" t="s">
        <v>4631</v>
      </c>
      <c r="D20" s="9" t="s">
        <v>121</v>
      </c>
      <c r="E20" s="9" t="s">
        <v>4632</v>
      </c>
      <c r="F20" s="18">
        <v>0.48</v>
      </c>
      <c r="H20" s="18">
        <v>0.42</v>
      </c>
      <c r="K20" s="20" t="s">
        <v>4612</v>
      </c>
      <c r="L20" s="39">
        <v>5.5E-2</v>
      </c>
      <c r="M20" s="9">
        <v>500</v>
      </c>
      <c r="N20" s="18">
        <v>580</v>
      </c>
      <c r="O20" s="18">
        <v>487</v>
      </c>
      <c r="P20" s="20" t="s">
        <v>7751</v>
      </c>
      <c r="Q20" s="20" t="s">
        <v>844</v>
      </c>
      <c r="R20" s="21">
        <v>41961</v>
      </c>
      <c r="S20" s="9">
        <v>15</v>
      </c>
      <c r="U20" s="9" t="s">
        <v>6781</v>
      </c>
    </row>
    <row r="21" spans="1:27">
      <c r="A21" s="9" t="s">
        <v>4563</v>
      </c>
      <c r="B21" s="17" t="s">
        <v>4633</v>
      </c>
      <c r="C21" s="17" t="s">
        <v>4634</v>
      </c>
      <c r="D21" s="9" t="s">
        <v>64</v>
      </c>
      <c r="E21" s="9" t="s">
        <v>4635</v>
      </c>
      <c r="F21" s="18">
        <v>2.19</v>
      </c>
      <c r="H21" s="18">
        <v>1.9</v>
      </c>
      <c r="K21" s="20" t="s">
        <v>4589</v>
      </c>
      <c r="L21" s="39">
        <v>3.5999999999999997E-2</v>
      </c>
      <c r="M21" s="9">
        <v>500</v>
      </c>
      <c r="N21" s="18">
        <v>780</v>
      </c>
      <c r="O21" s="18">
        <v>487</v>
      </c>
      <c r="P21" s="20" t="s">
        <v>844</v>
      </c>
      <c r="R21" s="21">
        <v>41961</v>
      </c>
      <c r="S21" s="9">
        <v>15</v>
      </c>
    </row>
    <row r="22" spans="1:27">
      <c r="A22" s="9" t="s">
        <v>4563</v>
      </c>
      <c r="B22" s="17">
        <v>1117895</v>
      </c>
      <c r="C22" s="17" t="s">
        <v>4636</v>
      </c>
      <c r="D22" s="9" t="s">
        <v>69</v>
      </c>
      <c r="E22" s="9" t="s">
        <v>4637</v>
      </c>
      <c r="F22" s="18">
        <v>11.96</v>
      </c>
      <c r="H22" s="18">
        <v>10.4</v>
      </c>
      <c r="K22" s="20" t="s">
        <v>2690</v>
      </c>
      <c r="L22" s="39">
        <v>1.64</v>
      </c>
      <c r="M22" s="9">
        <v>250</v>
      </c>
      <c r="N22" s="18">
        <v>800</v>
      </c>
      <c r="O22" s="18">
        <v>526</v>
      </c>
      <c r="P22" s="20" t="s">
        <v>7751</v>
      </c>
      <c r="Q22" s="20" t="s">
        <v>844</v>
      </c>
      <c r="R22" s="21">
        <v>43236</v>
      </c>
      <c r="S22" s="9">
        <v>15</v>
      </c>
      <c r="T22" s="9" t="s">
        <v>4639</v>
      </c>
    </row>
    <row r="23" spans="1:27">
      <c r="A23" s="9" t="s">
        <v>4563</v>
      </c>
      <c r="B23" s="17">
        <v>1117899</v>
      </c>
      <c r="C23" s="17" t="s">
        <v>4640</v>
      </c>
      <c r="D23" s="9" t="s">
        <v>69</v>
      </c>
      <c r="E23" s="9" t="s">
        <v>4641</v>
      </c>
      <c r="F23" s="18">
        <v>6.61</v>
      </c>
      <c r="H23" s="18">
        <v>5.75</v>
      </c>
      <c r="K23" s="20" t="s">
        <v>2690</v>
      </c>
      <c r="P23" s="20" t="s">
        <v>7751</v>
      </c>
      <c r="Q23" s="20" t="s">
        <v>844</v>
      </c>
      <c r="R23" s="21">
        <v>43299</v>
      </c>
      <c r="S23" s="9">
        <v>15</v>
      </c>
    </row>
    <row r="24" spans="1:27">
      <c r="A24" s="9" t="s">
        <v>4563</v>
      </c>
      <c r="B24" s="17" t="s">
        <v>4642</v>
      </c>
      <c r="C24" s="17" t="s">
        <v>4643</v>
      </c>
      <c r="D24" s="9" t="s">
        <v>69</v>
      </c>
      <c r="E24" s="9" t="s">
        <v>4644</v>
      </c>
      <c r="F24" s="18">
        <v>4.7</v>
      </c>
      <c r="H24" s="18">
        <v>4.09</v>
      </c>
      <c r="K24" s="20">
        <v>1045</v>
      </c>
      <c r="P24" s="20" t="s">
        <v>7228</v>
      </c>
      <c r="Q24" s="20" t="s">
        <v>7566</v>
      </c>
      <c r="R24" s="21">
        <v>43119</v>
      </c>
      <c r="S24" s="9">
        <v>14</v>
      </c>
      <c r="T24" s="9" t="s">
        <v>4645</v>
      </c>
    </row>
    <row r="25" spans="1:27">
      <c r="A25" s="9" t="s">
        <v>4563</v>
      </c>
      <c r="B25" s="17">
        <v>1120724</v>
      </c>
      <c r="C25" s="17" t="s">
        <v>4646</v>
      </c>
      <c r="D25" s="9" t="s">
        <v>121</v>
      </c>
      <c r="E25" s="9" t="s">
        <v>4647</v>
      </c>
      <c r="F25" s="18">
        <v>9.1999999999999993</v>
      </c>
      <c r="H25" s="18">
        <v>8</v>
      </c>
      <c r="K25" s="20" t="s">
        <v>2690</v>
      </c>
      <c r="L25" s="39">
        <v>1.48</v>
      </c>
      <c r="N25" s="18">
        <v>600</v>
      </c>
      <c r="O25" s="18">
        <v>601</v>
      </c>
      <c r="P25" s="20" t="s">
        <v>7751</v>
      </c>
      <c r="Q25" s="20" t="s">
        <v>844</v>
      </c>
      <c r="R25" s="21">
        <v>43236</v>
      </c>
      <c r="S25" s="9">
        <v>14</v>
      </c>
      <c r="T25" s="9" t="s">
        <v>7082</v>
      </c>
      <c r="AA25" s="9">
        <v>40017</v>
      </c>
    </row>
    <row r="26" spans="1:27">
      <c r="A26" s="9" t="s">
        <v>4563</v>
      </c>
      <c r="B26" s="17">
        <v>1117896</v>
      </c>
      <c r="C26" s="17" t="s">
        <v>4648</v>
      </c>
      <c r="D26" s="9" t="s">
        <v>55</v>
      </c>
      <c r="E26" s="9" t="s">
        <v>4649</v>
      </c>
      <c r="F26" s="18">
        <v>25.3</v>
      </c>
      <c r="H26" s="18">
        <v>22</v>
      </c>
      <c r="K26" s="20" t="s">
        <v>2690</v>
      </c>
      <c r="L26" s="39">
        <v>2.2999999999999998</v>
      </c>
      <c r="M26" s="9">
        <v>250</v>
      </c>
      <c r="N26" s="18">
        <v>1400</v>
      </c>
      <c r="P26" s="20" t="s">
        <v>7751</v>
      </c>
      <c r="R26" s="21">
        <v>43319</v>
      </c>
      <c r="S26" s="9">
        <v>14</v>
      </c>
      <c r="T26" s="9" t="s">
        <v>7082</v>
      </c>
      <c r="AA26" s="9">
        <v>50169</v>
      </c>
    </row>
    <row r="27" spans="1:27">
      <c r="A27" s="9" t="s">
        <v>4563</v>
      </c>
      <c r="B27" s="17">
        <v>1117896</v>
      </c>
      <c r="C27" s="17" t="s">
        <v>4648</v>
      </c>
      <c r="D27" s="9" t="s">
        <v>55</v>
      </c>
      <c r="E27" s="9" t="s">
        <v>4649</v>
      </c>
      <c r="F27" s="18">
        <v>28.75</v>
      </c>
      <c r="H27" s="18">
        <v>25</v>
      </c>
      <c r="K27" s="20" t="s">
        <v>2690</v>
      </c>
      <c r="M27" s="9">
        <v>250</v>
      </c>
      <c r="N27" s="18">
        <v>1100</v>
      </c>
      <c r="P27" s="20" t="s">
        <v>844</v>
      </c>
      <c r="Q27" s="20" t="s">
        <v>7566</v>
      </c>
      <c r="R27" s="21">
        <v>43143</v>
      </c>
      <c r="S27" s="9">
        <v>14</v>
      </c>
      <c r="T27" s="9" t="s">
        <v>7082</v>
      </c>
      <c r="AA27" s="9">
        <v>50169</v>
      </c>
    </row>
    <row r="28" spans="1:27">
      <c r="A28" s="9" t="s">
        <v>4563</v>
      </c>
      <c r="B28" s="17" t="s">
        <v>4650</v>
      </c>
      <c r="C28" s="17" t="s">
        <v>4651</v>
      </c>
      <c r="D28" s="9" t="s">
        <v>69</v>
      </c>
      <c r="E28" s="9" t="s">
        <v>4652</v>
      </c>
      <c r="F28" s="18">
        <v>1.23</v>
      </c>
      <c r="H28" s="18">
        <v>1.07</v>
      </c>
      <c r="K28" s="20" t="s">
        <v>4653</v>
      </c>
      <c r="L28" s="39">
        <v>1.9E-2</v>
      </c>
      <c r="M28" s="9">
        <v>250</v>
      </c>
      <c r="P28" s="20" t="s">
        <v>7228</v>
      </c>
      <c r="R28" s="21">
        <v>44490</v>
      </c>
      <c r="S28" s="9">
        <v>14</v>
      </c>
    </row>
    <row r="29" spans="1:27">
      <c r="A29" s="9" t="s">
        <v>4563</v>
      </c>
      <c r="B29" s="17" t="s">
        <v>4650</v>
      </c>
      <c r="C29" s="17" t="s">
        <v>4651</v>
      </c>
      <c r="D29" s="9" t="s">
        <v>69</v>
      </c>
      <c r="E29" s="9" t="s">
        <v>4652</v>
      </c>
      <c r="F29" s="18">
        <v>1.23</v>
      </c>
      <c r="H29" s="18">
        <v>1.07</v>
      </c>
      <c r="K29" s="20" t="s">
        <v>4653</v>
      </c>
      <c r="L29" s="39">
        <v>1.9E-2</v>
      </c>
      <c r="M29" s="9">
        <v>250</v>
      </c>
      <c r="P29" s="20" t="s">
        <v>7228</v>
      </c>
      <c r="R29" s="21">
        <v>41969</v>
      </c>
      <c r="S29" s="9">
        <v>14</v>
      </c>
    </row>
    <row r="30" spans="1:27">
      <c r="A30" s="9" t="s">
        <v>4563</v>
      </c>
      <c r="B30" s="17" t="s">
        <v>4654</v>
      </c>
      <c r="C30" s="17" t="s">
        <v>4654</v>
      </c>
      <c r="D30" s="9" t="s">
        <v>121</v>
      </c>
      <c r="E30" s="9" t="s">
        <v>4655</v>
      </c>
      <c r="F30" s="18">
        <v>1.61</v>
      </c>
      <c r="H30" s="18">
        <v>1.4</v>
      </c>
      <c r="K30" s="20" t="s">
        <v>4656</v>
      </c>
      <c r="L30" s="39">
        <v>0.01</v>
      </c>
      <c r="P30" s="20" t="s">
        <v>7751</v>
      </c>
      <c r="Q30" s="20" t="s">
        <v>2146</v>
      </c>
      <c r="R30" s="21">
        <v>41961</v>
      </c>
      <c r="S30" s="9">
        <v>13</v>
      </c>
    </row>
    <row r="31" spans="1:27">
      <c r="A31" s="9" t="s">
        <v>4563</v>
      </c>
      <c r="B31" s="17" t="s">
        <v>4657</v>
      </c>
      <c r="C31" s="17" t="s">
        <v>4657</v>
      </c>
      <c r="D31" s="9" t="s">
        <v>64</v>
      </c>
      <c r="E31" s="9" t="s">
        <v>4658</v>
      </c>
      <c r="F31" s="18">
        <v>0.56000000000000005</v>
      </c>
      <c r="H31" s="18">
        <v>0.49</v>
      </c>
      <c r="K31" s="20" t="s">
        <v>4659</v>
      </c>
      <c r="M31" s="9">
        <v>500</v>
      </c>
      <c r="P31" s="20" t="s">
        <v>7228</v>
      </c>
      <c r="R31" s="21">
        <v>41969</v>
      </c>
      <c r="S31" s="9">
        <v>13</v>
      </c>
    </row>
    <row r="32" spans="1:27">
      <c r="A32" s="9" t="s">
        <v>4563</v>
      </c>
      <c r="B32" s="17" t="s">
        <v>4660</v>
      </c>
      <c r="C32" s="17" t="s">
        <v>4660</v>
      </c>
      <c r="D32" s="9" t="s">
        <v>69</v>
      </c>
      <c r="E32" s="9" t="s">
        <v>4637</v>
      </c>
      <c r="F32" s="18">
        <v>5.96</v>
      </c>
      <c r="H32" s="18">
        <v>5.18</v>
      </c>
      <c r="K32" s="20" t="s">
        <v>4638</v>
      </c>
      <c r="L32" s="39">
        <v>0.7</v>
      </c>
      <c r="M32" s="9">
        <v>250</v>
      </c>
      <c r="N32" s="18">
        <v>600</v>
      </c>
      <c r="P32" s="20" t="s">
        <v>7751</v>
      </c>
      <c r="Q32" s="20" t="s">
        <v>2146</v>
      </c>
      <c r="R32" s="21">
        <v>41495</v>
      </c>
      <c r="S32" s="9">
        <v>13</v>
      </c>
      <c r="T32" s="9" t="s">
        <v>4661</v>
      </c>
    </row>
    <row r="33" spans="1:21">
      <c r="A33" s="9" t="s">
        <v>4563</v>
      </c>
      <c r="B33" s="17" t="s">
        <v>4662</v>
      </c>
      <c r="C33" s="17" t="s">
        <v>4663</v>
      </c>
      <c r="D33" s="9" t="s">
        <v>69</v>
      </c>
      <c r="E33" s="9" t="s">
        <v>5113</v>
      </c>
      <c r="F33" s="18">
        <v>2.99</v>
      </c>
      <c r="H33" s="18">
        <v>2.6</v>
      </c>
      <c r="K33" s="20" t="s">
        <v>2690</v>
      </c>
      <c r="M33" s="9">
        <v>250</v>
      </c>
      <c r="N33" s="18">
        <v>600</v>
      </c>
      <c r="P33" s="20" t="s">
        <v>7751</v>
      </c>
      <c r="Q33" s="20" t="s">
        <v>7228</v>
      </c>
      <c r="R33" s="21">
        <v>44693</v>
      </c>
      <c r="S33" s="9">
        <v>13</v>
      </c>
    </row>
    <row r="34" spans="1:21">
      <c r="A34" s="9" t="s">
        <v>4563</v>
      </c>
      <c r="B34" s="17" t="s">
        <v>4662</v>
      </c>
      <c r="C34" s="17" t="s">
        <v>4663</v>
      </c>
      <c r="D34" s="9" t="s">
        <v>69</v>
      </c>
      <c r="E34" s="9" t="s">
        <v>5113</v>
      </c>
      <c r="F34" s="18">
        <v>2.2999999999999998</v>
      </c>
      <c r="H34" s="18">
        <v>2</v>
      </c>
      <c r="K34" s="20" t="s">
        <v>2690</v>
      </c>
      <c r="M34" s="9">
        <v>250</v>
      </c>
      <c r="N34" s="18">
        <v>600</v>
      </c>
      <c r="P34" s="20" t="s">
        <v>7751</v>
      </c>
      <c r="Q34" s="20" t="s">
        <v>7228</v>
      </c>
      <c r="R34" s="21">
        <v>41969</v>
      </c>
      <c r="S34" s="9">
        <v>13</v>
      </c>
      <c r="T34" s="9" t="s">
        <v>4664</v>
      </c>
      <c r="U34" s="9">
        <v>41418</v>
      </c>
    </row>
    <row r="35" spans="1:21">
      <c r="A35" s="9" t="s">
        <v>4563</v>
      </c>
      <c r="B35" s="17" t="s">
        <v>4665</v>
      </c>
      <c r="C35" s="17" t="s">
        <v>4666</v>
      </c>
      <c r="D35" s="9" t="s">
        <v>80</v>
      </c>
      <c r="E35" s="9" t="s">
        <v>4667</v>
      </c>
      <c r="F35" s="18">
        <v>2.42</v>
      </c>
      <c r="H35" s="18">
        <v>2.1</v>
      </c>
      <c r="K35" s="20" t="s">
        <v>4653</v>
      </c>
      <c r="L35" s="39">
        <v>7.5999999999999998E-2</v>
      </c>
      <c r="M35" s="9">
        <v>250</v>
      </c>
      <c r="P35" s="20" t="s">
        <v>7228</v>
      </c>
      <c r="R35" s="21">
        <v>41969</v>
      </c>
      <c r="S35" s="9">
        <v>13</v>
      </c>
    </row>
    <row r="36" spans="1:21">
      <c r="A36" s="9" t="s">
        <v>4563</v>
      </c>
      <c r="B36" s="17" t="s">
        <v>4668</v>
      </c>
      <c r="C36" s="17" t="s">
        <v>4669</v>
      </c>
      <c r="D36" s="9" t="s">
        <v>55</v>
      </c>
      <c r="E36" s="9" t="s">
        <v>4670</v>
      </c>
      <c r="F36" s="18">
        <v>4.1399999999999997</v>
      </c>
      <c r="H36" s="18">
        <v>3.6</v>
      </c>
      <c r="K36" s="20" t="s">
        <v>4653</v>
      </c>
      <c r="L36" s="39">
        <v>0.123</v>
      </c>
      <c r="M36" s="9">
        <v>250</v>
      </c>
      <c r="P36" s="20" t="s">
        <v>7228</v>
      </c>
      <c r="R36" s="21">
        <v>44496</v>
      </c>
      <c r="S36" s="9">
        <v>13</v>
      </c>
    </row>
    <row r="37" spans="1:21">
      <c r="A37" s="9" t="s">
        <v>4563</v>
      </c>
      <c r="B37" s="17" t="s">
        <v>4671</v>
      </c>
      <c r="C37" s="17" t="s">
        <v>4672</v>
      </c>
      <c r="D37" s="9" t="s">
        <v>64</v>
      </c>
      <c r="E37" s="9" t="s">
        <v>4673</v>
      </c>
      <c r="F37" s="18">
        <v>2.7</v>
      </c>
      <c r="H37" s="18">
        <v>2.35</v>
      </c>
      <c r="K37" s="20" t="s">
        <v>4659</v>
      </c>
      <c r="L37" s="39">
        <v>8.6999999999999994E-2</v>
      </c>
      <c r="P37" s="20" t="s">
        <v>7228</v>
      </c>
      <c r="R37" s="21">
        <v>43115</v>
      </c>
      <c r="S37" s="9">
        <v>11</v>
      </c>
    </row>
    <row r="38" spans="1:21">
      <c r="A38" s="9" t="s">
        <v>4563</v>
      </c>
      <c r="B38" s="17">
        <v>1117856</v>
      </c>
      <c r="C38" s="17" t="s">
        <v>4674</v>
      </c>
      <c r="D38" s="9" t="s">
        <v>64</v>
      </c>
      <c r="E38" s="9" t="s">
        <v>4675</v>
      </c>
      <c r="F38" s="18">
        <v>0.23</v>
      </c>
      <c r="H38" s="18">
        <v>0.2</v>
      </c>
      <c r="K38" s="20" t="s">
        <v>4676</v>
      </c>
      <c r="L38" s="39">
        <v>5.0000000000000001E-4</v>
      </c>
      <c r="M38" s="9">
        <v>500</v>
      </c>
      <c r="P38" s="20" t="s">
        <v>7228</v>
      </c>
      <c r="R38" s="21">
        <v>41969</v>
      </c>
      <c r="S38" s="9">
        <v>10</v>
      </c>
    </row>
    <row r="39" spans="1:21">
      <c r="A39" s="9" t="s">
        <v>4563</v>
      </c>
      <c r="B39" s="17" t="s">
        <v>4677</v>
      </c>
      <c r="C39" s="17" t="s">
        <v>4674</v>
      </c>
      <c r="D39" s="9" t="s">
        <v>64</v>
      </c>
      <c r="E39" s="9" t="s">
        <v>4675</v>
      </c>
      <c r="F39" s="18">
        <v>1.4</v>
      </c>
      <c r="H39" s="18">
        <v>1.22</v>
      </c>
      <c r="K39" s="20" t="s">
        <v>4678</v>
      </c>
      <c r="L39" s="39">
        <v>5.0000000000000001E-4</v>
      </c>
      <c r="M39" s="9">
        <v>500</v>
      </c>
      <c r="P39" s="20" t="s">
        <v>7228</v>
      </c>
      <c r="R39" s="21">
        <v>42159</v>
      </c>
      <c r="S39" s="9">
        <v>10</v>
      </c>
    </row>
    <row r="40" spans="1:21">
      <c r="A40" s="9" t="s">
        <v>4563</v>
      </c>
      <c r="B40" s="17" t="s">
        <v>4679</v>
      </c>
      <c r="C40" s="17">
        <v>21275</v>
      </c>
      <c r="E40" s="9" t="s">
        <v>4680</v>
      </c>
      <c r="F40" s="18">
        <v>0.56000000000000005</v>
      </c>
      <c r="H40" s="18">
        <v>0.49</v>
      </c>
      <c r="K40" s="20" t="s">
        <v>4190</v>
      </c>
      <c r="L40" s="39">
        <v>1E-3</v>
      </c>
      <c r="P40" s="20" t="s">
        <v>7228</v>
      </c>
      <c r="Q40" s="20" t="s">
        <v>7566</v>
      </c>
      <c r="R40" s="21">
        <v>41969</v>
      </c>
      <c r="S40" s="9">
        <v>10</v>
      </c>
    </row>
    <row r="41" spans="1:21">
      <c r="A41" s="9" t="s">
        <v>4563</v>
      </c>
      <c r="B41" s="17" t="s">
        <v>4681</v>
      </c>
      <c r="C41" s="17" t="s">
        <v>4681</v>
      </c>
      <c r="D41" s="9" t="s">
        <v>121</v>
      </c>
      <c r="E41" s="9" t="s">
        <v>4682</v>
      </c>
      <c r="F41" s="18">
        <v>2.62</v>
      </c>
      <c r="H41" s="18">
        <v>2.2799999999999998</v>
      </c>
      <c r="K41" s="20" t="s">
        <v>4683</v>
      </c>
      <c r="M41" s="9">
        <v>250</v>
      </c>
      <c r="N41" s="18">
        <v>200</v>
      </c>
      <c r="P41" s="20" t="s">
        <v>7228</v>
      </c>
      <c r="Q41" s="20" t="s">
        <v>7566</v>
      </c>
      <c r="R41" s="21">
        <v>41977</v>
      </c>
      <c r="S41" s="9">
        <v>10</v>
      </c>
    </row>
    <row r="42" spans="1:21">
      <c r="A42" s="9" t="s">
        <v>4563</v>
      </c>
      <c r="B42" s="17" t="s">
        <v>4684</v>
      </c>
      <c r="C42" s="17" t="s">
        <v>4685</v>
      </c>
      <c r="D42" s="9" t="s">
        <v>80</v>
      </c>
      <c r="E42" s="9" t="s">
        <v>4686</v>
      </c>
      <c r="F42" s="18">
        <v>0.53</v>
      </c>
      <c r="H42" s="18">
        <v>0.46</v>
      </c>
      <c r="K42" s="20" t="s">
        <v>4190</v>
      </c>
      <c r="M42" s="9">
        <v>250</v>
      </c>
      <c r="P42" s="20" t="s">
        <v>7228</v>
      </c>
      <c r="R42" s="21">
        <v>41969</v>
      </c>
      <c r="S42" s="9">
        <v>10</v>
      </c>
    </row>
    <row r="43" spans="1:21">
      <c r="A43" s="9" t="s">
        <v>4563</v>
      </c>
      <c r="B43" s="17" t="s">
        <v>4687</v>
      </c>
      <c r="C43" s="17" t="s">
        <v>4688</v>
      </c>
      <c r="D43" s="9" t="s">
        <v>454</v>
      </c>
      <c r="E43" s="9" t="s">
        <v>4689</v>
      </c>
      <c r="F43" s="18">
        <v>2.83</v>
      </c>
      <c r="H43" s="18">
        <v>2.46</v>
      </c>
      <c r="K43" s="20" t="s">
        <v>4190</v>
      </c>
      <c r="M43" s="9">
        <v>250</v>
      </c>
      <c r="P43" s="20" t="s">
        <v>7228</v>
      </c>
      <c r="R43" s="21">
        <v>43357</v>
      </c>
      <c r="S43" s="9">
        <v>10</v>
      </c>
    </row>
    <row r="44" spans="1:21">
      <c r="A44" s="9" t="s">
        <v>4563</v>
      </c>
      <c r="B44" s="17" t="s">
        <v>4690</v>
      </c>
      <c r="C44" s="17" t="s">
        <v>4691</v>
      </c>
      <c r="D44" s="9" t="s">
        <v>64</v>
      </c>
      <c r="E44" s="9" t="s">
        <v>4692</v>
      </c>
      <c r="F44" s="18">
        <v>0.72</v>
      </c>
      <c r="H44" s="18">
        <v>0.63</v>
      </c>
      <c r="K44" s="20" t="s">
        <v>4612</v>
      </c>
      <c r="M44" s="9">
        <v>500</v>
      </c>
      <c r="N44" s="18">
        <v>600</v>
      </c>
      <c r="O44" s="18">
        <v>550</v>
      </c>
      <c r="P44" s="20" t="s">
        <v>7228</v>
      </c>
      <c r="R44" s="21">
        <v>44648</v>
      </c>
      <c r="S44" s="9">
        <v>9</v>
      </c>
    </row>
    <row r="45" spans="1:21">
      <c r="A45" s="9" t="s">
        <v>4563</v>
      </c>
      <c r="B45" s="17" t="s">
        <v>4690</v>
      </c>
      <c r="C45" s="17" t="s">
        <v>4691</v>
      </c>
      <c r="D45" s="9" t="s">
        <v>64</v>
      </c>
      <c r="E45" s="9" t="s">
        <v>4692</v>
      </c>
      <c r="F45" s="18">
        <v>0.49</v>
      </c>
      <c r="H45" s="18">
        <v>0.43</v>
      </c>
      <c r="K45" s="20" t="s">
        <v>4612</v>
      </c>
      <c r="M45" s="9">
        <v>500</v>
      </c>
      <c r="N45" s="18">
        <v>470</v>
      </c>
      <c r="P45" s="20" t="s">
        <v>7228</v>
      </c>
      <c r="R45" s="21">
        <v>41969</v>
      </c>
      <c r="S45" s="9">
        <v>9</v>
      </c>
    </row>
    <row r="46" spans="1:21">
      <c r="A46" s="9" t="s">
        <v>4563</v>
      </c>
      <c r="B46" s="17" t="s">
        <v>4693</v>
      </c>
      <c r="C46" s="17" t="s">
        <v>4694</v>
      </c>
      <c r="D46" s="9" t="s">
        <v>64</v>
      </c>
      <c r="E46" s="9" t="s">
        <v>4695</v>
      </c>
      <c r="F46" s="18">
        <v>0.38</v>
      </c>
      <c r="H46" s="18">
        <v>0.33</v>
      </c>
      <c r="K46" s="20" t="s">
        <v>4190</v>
      </c>
      <c r="M46" s="9">
        <v>500</v>
      </c>
      <c r="P46" s="20" t="s">
        <v>7228</v>
      </c>
      <c r="R46" s="21">
        <v>41969</v>
      </c>
      <c r="S46" s="9">
        <v>9</v>
      </c>
    </row>
    <row r="47" spans="1:21">
      <c r="A47" s="9" t="s">
        <v>4563</v>
      </c>
      <c r="B47" s="17" t="s">
        <v>4696</v>
      </c>
      <c r="C47" s="17" t="s">
        <v>4697</v>
      </c>
      <c r="D47" s="9" t="s">
        <v>69</v>
      </c>
      <c r="E47" s="9" t="s">
        <v>4698</v>
      </c>
      <c r="F47" s="18">
        <v>1.6</v>
      </c>
      <c r="H47" s="18">
        <v>1.39</v>
      </c>
      <c r="M47" s="9">
        <v>200</v>
      </c>
      <c r="N47" s="18">
        <v>740</v>
      </c>
      <c r="P47" s="20" t="s">
        <v>7228</v>
      </c>
      <c r="R47" s="21">
        <v>41969</v>
      </c>
      <c r="S47" s="9">
        <v>9</v>
      </c>
    </row>
    <row r="48" spans="1:21">
      <c r="A48" s="9" t="s">
        <v>4563</v>
      </c>
      <c r="B48" s="17" t="s">
        <v>4699</v>
      </c>
      <c r="C48" s="17" t="s">
        <v>4700</v>
      </c>
      <c r="D48" s="9" t="s">
        <v>110</v>
      </c>
      <c r="E48" s="9" t="s">
        <v>4701</v>
      </c>
      <c r="F48" s="18">
        <v>12.48</v>
      </c>
      <c r="H48" s="18">
        <v>10.85</v>
      </c>
      <c r="K48" s="20" t="s">
        <v>4702</v>
      </c>
      <c r="L48" s="39">
        <v>3.52</v>
      </c>
      <c r="M48" s="9">
        <v>200</v>
      </c>
      <c r="P48" s="20" t="s">
        <v>7228</v>
      </c>
      <c r="Q48" s="20" t="s">
        <v>7566</v>
      </c>
      <c r="R48" s="21">
        <v>43189</v>
      </c>
      <c r="S48" s="9">
        <v>9</v>
      </c>
      <c r="T48" s="9" t="s">
        <v>7476</v>
      </c>
    </row>
    <row r="49" spans="1:27">
      <c r="A49" s="9" t="s">
        <v>4563</v>
      </c>
      <c r="B49" s="17" t="s">
        <v>4703</v>
      </c>
      <c r="C49" s="17" t="s">
        <v>4704</v>
      </c>
      <c r="D49" s="9" t="s">
        <v>80</v>
      </c>
      <c r="E49" s="9" t="s">
        <v>4705</v>
      </c>
      <c r="F49" s="18">
        <v>3.31</v>
      </c>
      <c r="H49" s="18">
        <v>2.88</v>
      </c>
      <c r="K49" s="20" t="s">
        <v>4612</v>
      </c>
      <c r="M49" s="9">
        <v>50</v>
      </c>
      <c r="P49" s="20" t="s">
        <v>7751</v>
      </c>
      <c r="Q49" s="20" t="s">
        <v>2146</v>
      </c>
      <c r="R49" s="21">
        <v>39680</v>
      </c>
      <c r="S49" s="9">
        <v>8</v>
      </c>
      <c r="T49" s="9" t="s">
        <v>4620</v>
      </c>
    </row>
    <row r="50" spans="1:27">
      <c r="A50" s="9" t="s">
        <v>4563</v>
      </c>
      <c r="B50" s="17" t="s">
        <v>4706</v>
      </c>
      <c r="C50" s="17" t="s">
        <v>4707</v>
      </c>
      <c r="D50" s="9" t="s">
        <v>69</v>
      </c>
      <c r="E50" s="9" t="s">
        <v>4708</v>
      </c>
      <c r="F50" s="18">
        <v>2.73</v>
      </c>
      <c r="H50" s="18">
        <v>2.37</v>
      </c>
      <c r="K50" s="20" t="s">
        <v>4659</v>
      </c>
      <c r="M50" s="9">
        <v>150</v>
      </c>
      <c r="P50" s="20" t="s">
        <v>7228</v>
      </c>
      <c r="R50" s="21">
        <v>43210</v>
      </c>
      <c r="S50" s="9">
        <v>8</v>
      </c>
    </row>
    <row r="51" spans="1:27">
      <c r="A51" s="9" t="s">
        <v>4563</v>
      </c>
      <c r="B51" s="17" t="s">
        <v>4709</v>
      </c>
      <c r="C51" s="17" t="s">
        <v>4710</v>
      </c>
      <c r="D51" s="9" t="s">
        <v>64</v>
      </c>
      <c r="E51" s="9" t="s">
        <v>4711</v>
      </c>
      <c r="F51" s="18">
        <v>0.35</v>
      </c>
      <c r="H51" s="18">
        <v>0.3</v>
      </c>
      <c r="K51" s="20" t="s">
        <v>4702</v>
      </c>
      <c r="L51" s="39">
        <v>0.28000000000000003</v>
      </c>
      <c r="M51" s="9">
        <v>500</v>
      </c>
      <c r="P51" s="20" t="s">
        <v>7228</v>
      </c>
      <c r="Q51" s="20" t="s">
        <v>7566</v>
      </c>
      <c r="R51" s="21">
        <v>41969</v>
      </c>
      <c r="S51" s="9">
        <v>8</v>
      </c>
      <c r="T51" s="9" t="s">
        <v>4712</v>
      </c>
    </row>
    <row r="52" spans="1:27">
      <c r="A52" s="9" t="s">
        <v>4563</v>
      </c>
      <c r="B52" s="17" t="s">
        <v>7681</v>
      </c>
      <c r="C52" s="17" t="s">
        <v>4714</v>
      </c>
      <c r="D52" s="9" t="s">
        <v>55</v>
      </c>
      <c r="E52" s="9" t="s">
        <v>4715</v>
      </c>
      <c r="F52" s="18">
        <v>5.54</v>
      </c>
      <c r="H52" s="18">
        <v>4.82</v>
      </c>
      <c r="K52" s="20">
        <v>1045</v>
      </c>
      <c r="L52" s="39">
        <v>0.8</v>
      </c>
      <c r="M52" s="9">
        <v>250</v>
      </c>
      <c r="N52" s="18" t="s">
        <v>183</v>
      </c>
      <c r="P52" s="20" t="s">
        <v>7751</v>
      </c>
      <c r="Q52" s="20" t="s">
        <v>7228</v>
      </c>
      <c r="R52" s="21">
        <v>42800</v>
      </c>
      <c r="S52" s="9">
        <v>8</v>
      </c>
    </row>
    <row r="53" spans="1:27">
      <c r="A53" s="9" t="s">
        <v>4563</v>
      </c>
      <c r="B53" s="17" t="s">
        <v>4716</v>
      </c>
      <c r="C53" s="17" t="s">
        <v>4716</v>
      </c>
      <c r="D53" s="9" t="s">
        <v>64</v>
      </c>
      <c r="E53" s="9" t="s">
        <v>4717</v>
      </c>
      <c r="F53" s="18">
        <v>2.29</v>
      </c>
      <c r="H53" s="18">
        <v>1.99</v>
      </c>
      <c r="M53" s="9">
        <v>250</v>
      </c>
      <c r="P53" s="20" t="s">
        <v>7751</v>
      </c>
      <c r="Q53" s="20" t="s">
        <v>2146</v>
      </c>
      <c r="R53" s="21">
        <v>41961</v>
      </c>
      <c r="S53" s="9">
        <v>8</v>
      </c>
      <c r="T53" s="9" t="s">
        <v>4620</v>
      </c>
    </row>
    <row r="54" spans="1:27">
      <c r="A54" s="9" t="s">
        <v>4563</v>
      </c>
      <c r="B54" s="17" t="s">
        <v>4718</v>
      </c>
      <c r="C54" s="17" t="s">
        <v>4719</v>
      </c>
      <c r="D54" s="9" t="s">
        <v>69</v>
      </c>
      <c r="E54" s="9" t="s">
        <v>4720</v>
      </c>
      <c r="F54" s="18">
        <v>2.92</v>
      </c>
      <c r="H54" s="18">
        <v>2.54</v>
      </c>
      <c r="K54" s="20" t="s">
        <v>4721</v>
      </c>
      <c r="M54" s="9">
        <v>500</v>
      </c>
      <c r="N54" s="18" t="s">
        <v>4722</v>
      </c>
      <c r="P54" s="20" t="s">
        <v>7751</v>
      </c>
      <c r="Q54" s="20" t="s">
        <v>2146</v>
      </c>
      <c r="R54" s="21">
        <v>41365</v>
      </c>
      <c r="S54" s="9">
        <v>8</v>
      </c>
    </row>
    <row r="55" spans="1:27">
      <c r="A55" s="9" t="s">
        <v>4563</v>
      </c>
      <c r="B55" s="17" t="s">
        <v>4723</v>
      </c>
      <c r="C55" s="17" t="s">
        <v>4724</v>
      </c>
      <c r="D55" s="9" t="s">
        <v>55</v>
      </c>
      <c r="E55" s="9" t="s">
        <v>4725</v>
      </c>
      <c r="F55" s="18">
        <v>1.0900000000000001</v>
      </c>
      <c r="H55" s="18">
        <v>0.95</v>
      </c>
      <c r="K55" s="20" t="s">
        <v>4726</v>
      </c>
      <c r="M55" s="9">
        <v>200</v>
      </c>
      <c r="N55" s="18">
        <v>650</v>
      </c>
      <c r="P55" s="20" t="s">
        <v>7228</v>
      </c>
      <c r="R55" s="21">
        <v>41969</v>
      </c>
      <c r="S55" s="9">
        <v>8</v>
      </c>
    </row>
    <row r="56" spans="1:27">
      <c r="A56" s="9" t="s">
        <v>4563</v>
      </c>
      <c r="B56" s="17" t="s">
        <v>4727</v>
      </c>
      <c r="C56" s="17" t="s">
        <v>4728</v>
      </c>
      <c r="D56" s="9" t="s">
        <v>64</v>
      </c>
      <c r="E56" s="9" t="s">
        <v>4729</v>
      </c>
      <c r="F56" s="18">
        <v>8.6300000000000008</v>
      </c>
      <c r="H56" s="18">
        <v>7.5</v>
      </c>
      <c r="K56" s="20" t="s">
        <v>2157</v>
      </c>
      <c r="L56" s="39">
        <v>0.67</v>
      </c>
      <c r="M56" s="9">
        <v>250</v>
      </c>
      <c r="N56" s="18" t="s">
        <v>4730</v>
      </c>
      <c r="P56" s="20" t="s">
        <v>7228</v>
      </c>
      <c r="R56" s="21">
        <v>43657</v>
      </c>
      <c r="S56" s="9">
        <v>8</v>
      </c>
    </row>
    <row r="57" spans="1:27">
      <c r="A57" s="9" t="s">
        <v>4563</v>
      </c>
      <c r="B57" s="17" t="s">
        <v>4731</v>
      </c>
      <c r="C57" s="17" t="s">
        <v>4732</v>
      </c>
      <c r="D57" s="9" t="s">
        <v>121</v>
      </c>
      <c r="E57" s="9" t="s">
        <v>4733</v>
      </c>
      <c r="F57" s="18">
        <v>11.73</v>
      </c>
      <c r="H57" s="18">
        <v>10.199999999999999</v>
      </c>
      <c r="K57" s="20" t="s">
        <v>4734</v>
      </c>
      <c r="L57" s="39">
        <v>1.34</v>
      </c>
      <c r="M57" s="9">
        <v>2000</v>
      </c>
      <c r="P57" s="20" t="s">
        <v>7228</v>
      </c>
      <c r="R57" s="21">
        <v>43657</v>
      </c>
      <c r="S57" s="9">
        <v>8</v>
      </c>
      <c r="T57" s="9" t="s">
        <v>4735</v>
      </c>
    </row>
    <row r="58" spans="1:27">
      <c r="A58" s="9" t="s">
        <v>4563</v>
      </c>
      <c r="B58" s="17" t="s">
        <v>4736</v>
      </c>
      <c r="C58" s="17" t="s">
        <v>4736</v>
      </c>
      <c r="D58" s="9" t="s">
        <v>64</v>
      </c>
      <c r="E58" s="9" t="s">
        <v>4737</v>
      </c>
      <c r="F58" s="18">
        <v>0.54</v>
      </c>
      <c r="H58" s="18">
        <v>0.47</v>
      </c>
      <c r="K58" s="20" t="s">
        <v>4612</v>
      </c>
      <c r="M58" s="9">
        <v>500</v>
      </c>
      <c r="N58" s="18" t="s">
        <v>4575</v>
      </c>
      <c r="P58" s="20" t="s">
        <v>844</v>
      </c>
      <c r="R58" s="21">
        <v>40826</v>
      </c>
      <c r="S58" s="9">
        <v>7</v>
      </c>
    </row>
    <row r="59" spans="1:27">
      <c r="A59" s="9" t="s">
        <v>4563</v>
      </c>
      <c r="B59" s="17" t="s">
        <v>4738</v>
      </c>
      <c r="C59" s="17" t="s">
        <v>4738</v>
      </c>
      <c r="D59" s="9" t="s">
        <v>110</v>
      </c>
      <c r="E59" s="9" t="s">
        <v>4740</v>
      </c>
      <c r="F59" s="18">
        <v>2.61</v>
      </c>
      <c r="H59" s="18">
        <v>2.27</v>
      </c>
      <c r="K59" s="20" t="s">
        <v>4190</v>
      </c>
      <c r="L59" s="39">
        <v>0.11</v>
      </c>
      <c r="P59" s="20" t="s">
        <v>7228</v>
      </c>
      <c r="Q59" s="20" t="s">
        <v>7566</v>
      </c>
      <c r="R59" s="21">
        <v>43339</v>
      </c>
      <c r="S59" s="9">
        <v>7</v>
      </c>
      <c r="X59" s="17" t="s">
        <v>4739</v>
      </c>
    </row>
    <row r="60" spans="1:27">
      <c r="A60" s="9" t="s">
        <v>4563</v>
      </c>
      <c r="B60" s="17" t="s">
        <v>4741</v>
      </c>
      <c r="C60" s="17" t="s">
        <v>4741</v>
      </c>
      <c r="D60" s="9" t="s">
        <v>80</v>
      </c>
      <c r="E60" s="9" t="s">
        <v>4743</v>
      </c>
      <c r="F60" s="18">
        <v>3.32</v>
      </c>
      <c r="H60" s="18">
        <v>2.89</v>
      </c>
      <c r="K60" s="20" t="s">
        <v>4190</v>
      </c>
      <c r="L60" s="39">
        <v>0.112</v>
      </c>
      <c r="N60" s="18">
        <v>450</v>
      </c>
      <c r="O60" s="18">
        <v>250</v>
      </c>
      <c r="P60" s="20" t="s">
        <v>7228</v>
      </c>
      <c r="R60" s="21">
        <v>43339</v>
      </c>
      <c r="S60" s="9">
        <v>7</v>
      </c>
      <c r="X60" s="17" t="s">
        <v>4742</v>
      </c>
    </row>
    <row r="61" spans="1:27">
      <c r="A61" s="9" t="s">
        <v>4563</v>
      </c>
      <c r="B61" s="17" t="s">
        <v>4744</v>
      </c>
      <c r="C61" s="17" t="s">
        <v>4745</v>
      </c>
      <c r="D61" s="9" t="s">
        <v>121</v>
      </c>
      <c r="E61" s="9" t="s">
        <v>4746</v>
      </c>
      <c r="F61" s="18">
        <v>2.65</v>
      </c>
      <c r="H61" s="18">
        <v>2.2999999999999998</v>
      </c>
      <c r="K61" s="20" t="s">
        <v>4190</v>
      </c>
      <c r="L61" s="39">
        <v>0.13</v>
      </c>
      <c r="N61" s="18">
        <v>480</v>
      </c>
      <c r="O61" s="18">
        <v>270</v>
      </c>
      <c r="P61" s="20" t="s">
        <v>7228</v>
      </c>
      <c r="Q61" s="20" t="s">
        <v>7566</v>
      </c>
      <c r="R61" s="21">
        <v>41969</v>
      </c>
      <c r="S61" s="9">
        <v>7</v>
      </c>
      <c r="AA61" s="9">
        <v>21300</v>
      </c>
    </row>
    <row r="62" spans="1:27">
      <c r="A62" s="9" t="s">
        <v>4563</v>
      </c>
      <c r="B62" s="17" t="s">
        <v>4747</v>
      </c>
      <c r="C62" s="17" t="s">
        <v>4748</v>
      </c>
      <c r="D62" s="9" t="s">
        <v>121</v>
      </c>
      <c r="E62" s="9" t="s">
        <v>4749</v>
      </c>
      <c r="F62" s="18">
        <v>5.96</v>
      </c>
      <c r="H62" s="18">
        <v>5.18</v>
      </c>
      <c r="K62" s="20" t="s">
        <v>4750</v>
      </c>
      <c r="M62" s="9">
        <v>250</v>
      </c>
      <c r="P62" s="20" t="s">
        <v>7751</v>
      </c>
      <c r="Q62" s="20" t="s">
        <v>7228</v>
      </c>
      <c r="R62" s="21">
        <v>42800</v>
      </c>
      <c r="S62" s="9">
        <v>7</v>
      </c>
      <c r="T62" s="9" t="s">
        <v>4751</v>
      </c>
    </row>
    <row r="63" spans="1:27">
      <c r="A63" s="9" t="s">
        <v>4563</v>
      </c>
      <c r="B63" s="17" t="s">
        <v>4752</v>
      </c>
      <c r="C63" s="17" t="s">
        <v>4752</v>
      </c>
      <c r="D63" s="9" t="s">
        <v>121</v>
      </c>
      <c r="E63" s="9" t="s">
        <v>4753</v>
      </c>
      <c r="F63" s="18">
        <v>7.54</v>
      </c>
      <c r="H63" s="18">
        <v>6.56</v>
      </c>
      <c r="K63" s="20" t="s">
        <v>2726</v>
      </c>
      <c r="M63" s="9">
        <v>250</v>
      </c>
      <c r="P63" s="20" t="s">
        <v>7228</v>
      </c>
      <c r="Q63" s="20" t="s">
        <v>2146</v>
      </c>
      <c r="R63" s="21">
        <v>41969</v>
      </c>
      <c r="S63" s="9">
        <v>7</v>
      </c>
    </row>
    <row r="64" spans="1:27">
      <c r="A64" s="9" t="s">
        <v>4563</v>
      </c>
      <c r="B64" s="17" t="s">
        <v>4754</v>
      </c>
      <c r="C64" s="17" t="s">
        <v>4755</v>
      </c>
      <c r="D64" s="9" t="s">
        <v>69</v>
      </c>
      <c r="E64" s="9" t="s">
        <v>4756</v>
      </c>
      <c r="F64" s="18">
        <v>0.94</v>
      </c>
      <c r="H64" s="18">
        <v>0.82</v>
      </c>
      <c r="K64" s="20" t="s">
        <v>4653</v>
      </c>
      <c r="M64" s="9">
        <v>250</v>
      </c>
      <c r="P64" s="20" t="s">
        <v>7228</v>
      </c>
      <c r="R64" s="21">
        <v>43893</v>
      </c>
      <c r="S64" s="9">
        <v>7</v>
      </c>
    </row>
    <row r="65" spans="1:27">
      <c r="A65" s="9" t="s">
        <v>4563</v>
      </c>
      <c r="B65" s="17" t="s">
        <v>4757</v>
      </c>
      <c r="C65" s="17" t="s">
        <v>4758</v>
      </c>
      <c r="D65" s="9" t="s">
        <v>69</v>
      </c>
      <c r="E65" s="9" t="s">
        <v>4759</v>
      </c>
      <c r="F65" s="18">
        <v>0.79</v>
      </c>
      <c r="H65" s="18">
        <v>0.69</v>
      </c>
      <c r="K65" s="20" t="s">
        <v>4653</v>
      </c>
      <c r="M65" s="9">
        <v>250</v>
      </c>
      <c r="P65" s="20" t="s">
        <v>7228</v>
      </c>
      <c r="R65" s="21">
        <v>41969</v>
      </c>
      <c r="S65" s="9">
        <v>7</v>
      </c>
    </row>
    <row r="66" spans="1:27">
      <c r="A66" s="9" t="s">
        <v>4563</v>
      </c>
      <c r="B66" s="17" t="s">
        <v>4760</v>
      </c>
      <c r="C66" s="17" t="s">
        <v>4761</v>
      </c>
      <c r="E66" s="9" t="s">
        <v>4762</v>
      </c>
      <c r="F66" s="18">
        <v>2.65</v>
      </c>
      <c r="H66" s="18">
        <v>2.2999999999999998</v>
      </c>
      <c r="K66" s="20" t="s">
        <v>4190</v>
      </c>
      <c r="M66" s="9">
        <v>250</v>
      </c>
      <c r="P66" s="20" t="s">
        <v>7228</v>
      </c>
      <c r="R66" s="21">
        <v>41969</v>
      </c>
      <c r="S66" s="9">
        <v>7</v>
      </c>
    </row>
    <row r="67" spans="1:27">
      <c r="A67" s="9" t="s">
        <v>4563</v>
      </c>
      <c r="B67" s="17" t="s">
        <v>4763</v>
      </c>
      <c r="C67" s="17" t="s">
        <v>4764</v>
      </c>
      <c r="E67" s="9" t="s">
        <v>4765</v>
      </c>
      <c r="F67" s="18">
        <v>3.31</v>
      </c>
      <c r="H67" s="18">
        <v>2.88</v>
      </c>
      <c r="K67" s="20" t="s">
        <v>4659</v>
      </c>
      <c r="L67" s="39">
        <v>0.125</v>
      </c>
      <c r="M67" s="9">
        <v>500</v>
      </c>
      <c r="P67" s="20" t="s">
        <v>7228</v>
      </c>
      <c r="R67" s="21">
        <v>43115</v>
      </c>
      <c r="S67" s="9">
        <v>6</v>
      </c>
    </row>
    <row r="68" spans="1:27">
      <c r="A68" s="9" t="s">
        <v>4563</v>
      </c>
      <c r="B68" s="17" t="s">
        <v>4766</v>
      </c>
      <c r="C68" s="17" t="s">
        <v>4766</v>
      </c>
      <c r="D68" s="9" t="s">
        <v>64</v>
      </c>
      <c r="E68" s="9" t="s">
        <v>4767</v>
      </c>
      <c r="F68" s="18">
        <v>0</v>
      </c>
      <c r="M68" s="9">
        <v>500</v>
      </c>
      <c r="P68" s="20" t="s">
        <v>7228</v>
      </c>
      <c r="R68" s="21">
        <v>41914</v>
      </c>
      <c r="S68" s="9">
        <v>6</v>
      </c>
    </row>
    <row r="69" spans="1:27">
      <c r="A69" s="9" t="s">
        <v>4563</v>
      </c>
      <c r="B69" s="17" t="s">
        <v>7155</v>
      </c>
      <c r="C69" s="17" t="s">
        <v>4768</v>
      </c>
      <c r="D69" s="9" t="s">
        <v>80</v>
      </c>
      <c r="E69" s="9" t="s">
        <v>4769</v>
      </c>
      <c r="F69" s="18">
        <v>1.04</v>
      </c>
      <c r="H69" s="18">
        <v>0.9</v>
      </c>
      <c r="K69" s="20" t="s">
        <v>4599</v>
      </c>
      <c r="L69" s="39">
        <v>8.5000000000000006E-2</v>
      </c>
      <c r="N69" s="18">
        <v>2700</v>
      </c>
      <c r="O69" s="18">
        <v>2700</v>
      </c>
      <c r="P69" s="20" t="s">
        <v>7228</v>
      </c>
      <c r="R69" s="21">
        <v>41969</v>
      </c>
      <c r="S69" s="9">
        <v>6</v>
      </c>
    </row>
    <row r="70" spans="1:27">
      <c r="A70" s="9" t="s">
        <v>4563</v>
      </c>
      <c r="B70" s="17" t="s">
        <v>4770</v>
      </c>
      <c r="C70" s="17" t="s">
        <v>4771</v>
      </c>
      <c r="E70" s="9" t="s">
        <v>4772</v>
      </c>
      <c r="F70" s="18">
        <v>0.99</v>
      </c>
      <c r="H70" s="18">
        <v>0.86</v>
      </c>
      <c r="K70" s="20" t="s">
        <v>4702</v>
      </c>
      <c r="L70" s="39">
        <v>0.105</v>
      </c>
      <c r="P70" s="20" t="s">
        <v>7228</v>
      </c>
      <c r="Q70" s="20" t="s">
        <v>7566</v>
      </c>
      <c r="R70" s="21">
        <v>43378</v>
      </c>
      <c r="S70" s="9">
        <v>6</v>
      </c>
    </row>
    <row r="71" spans="1:27">
      <c r="A71" s="9" t="s">
        <v>4563</v>
      </c>
      <c r="B71" s="17">
        <v>1122691</v>
      </c>
      <c r="C71" s="17" t="s">
        <v>4773</v>
      </c>
      <c r="D71" s="9" t="s">
        <v>69</v>
      </c>
      <c r="E71" s="9" t="s">
        <v>4774</v>
      </c>
      <c r="F71" s="18">
        <v>4.5</v>
      </c>
      <c r="H71" s="18">
        <v>3.91</v>
      </c>
      <c r="K71" s="20" t="s">
        <v>4230</v>
      </c>
      <c r="N71" s="18">
        <v>450</v>
      </c>
      <c r="O71" s="18">
        <v>250</v>
      </c>
      <c r="P71" s="20" t="s">
        <v>7228</v>
      </c>
      <c r="R71" s="21">
        <v>43357</v>
      </c>
      <c r="S71" s="9">
        <v>6</v>
      </c>
    </row>
    <row r="72" spans="1:27">
      <c r="A72" s="9" t="s">
        <v>4563</v>
      </c>
      <c r="B72" s="17" t="s">
        <v>4775</v>
      </c>
      <c r="C72" s="17" t="s">
        <v>4776</v>
      </c>
      <c r="D72" s="9" t="s">
        <v>80</v>
      </c>
      <c r="E72" s="9" t="s">
        <v>4777</v>
      </c>
      <c r="F72" s="18">
        <v>2.6</v>
      </c>
      <c r="H72" s="18">
        <v>2.2599999999999998</v>
      </c>
      <c r="K72" s="20" t="s">
        <v>4190</v>
      </c>
      <c r="L72" s="39">
        <v>0.161</v>
      </c>
      <c r="P72" s="20" t="s">
        <v>7228</v>
      </c>
      <c r="R72" s="21">
        <v>43115</v>
      </c>
      <c r="S72" s="9">
        <v>6</v>
      </c>
    </row>
    <row r="73" spans="1:27">
      <c r="A73" s="9" t="s">
        <v>4563</v>
      </c>
      <c r="B73" s="17" t="s">
        <v>4778</v>
      </c>
      <c r="C73" s="17" t="s">
        <v>4779</v>
      </c>
      <c r="E73" s="9" t="s">
        <v>4780</v>
      </c>
      <c r="F73" s="18">
        <v>0.38</v>
      </c>
      <c r="H73" s="18">
        <v>0.33</v>
      </c>
      <c r="K73" s="20" t="s">
        <v>4702</v>
      </c>
      <c r="M73" s="9">
        <v>500</v>
      </c>
      <c r="P73" s="20" t="s">
        <v>7228</v>
      </c>
      <c r="R73" s="21">
        <v>41969</v>
      </c>
      <c r="S73" s="9">
        <v>6</v>
      </c>
    </row>
    <row r="74" spans="1:27">
      <c r="A74" s="9" t="s">
        <v>4563</v>
      </c>
      <c r="B74" s="17">
        <v>1119726</v>
      </c>
      <c r="C74" s="17" t="s">
        <v>4781</v>
      </c>
      <c r="D74" s="9" t="s">
        <v>121</v>
      </c>
      <c r="E74" s="9" t="s">
        <v>4782</v>
      </c>
      <c r="F74" s="18">
        <v>15.87</v>
      </c>
      <c r="H74" s="18">
        <v>13.8</v>
      </c>
      <c r="K74" s="20" t="s">
        <v>2690</v>
      </c>
      <c r="L74" s="39">
        <v>2.48</v>
      </c>
      <c r="N74" s="18">
        <v>760</v>
      </c>
      <c r="O74" s="18">
        <v>600</v>
      </c>
      <c r="P74" s="20" t="s">
        <v>7751</v>
      </c>
      <c r="Q74" s="20" t="s">
        <v>2146</v>
      </c>
      <c r="R74" s="21">
        <v>43325</v>
      </c>
      <c r="S74" s="9">
        <v>6</v>
      </c>
      <c r="AA74" s="9">
        <v>40026</v>
      </c>
    </row>
    <row r="75" spans="1:27">
      <c r="A75" s="9" t="s">
        <v>4563</v>
      </c>
      <c r="B75" s="17" t="s">
        <v>4783</v>
      </c>
      <c r="C75" s="17" t="s">
        <v>4784</v>
      </c>
      <c r="D75" s="9" t="s">
        <v>69</v>
      </c>
      <c r="E75" s="9" t="s">
        <v>4785</v>
      </c>
      <c r="F75" s="18">
        <v>2.5299999999999998</v>
      </c>
      <c r="H75" s="18">
        <v>2.2000000000000002</v>
      </c>
      <c r="K75" s="20" t="s">
        <v>4612</v>
      </c>
      <c r="M75" s="9">
        <v>250</v>
      </c>
      <c r="N75" s="18">
        <v>240</v>
      </c>
      <c r="P75" s="20" t="s">
        <v>7751</v>
      </c>
      <c r="Q75" s="20" t="s">
        <v>7228</v>
      </c>
      <c r="R75" s="21">
        <v>42800</v>
      </c>
      <c r="S75" s="9">
        <v>6</v>
      </c>
      <c r="T75" s="9" t="s">
        <v>4786</v>
      </c>
    </row>
    <row r="76" spans="1:27">
      <c r="A76" s="9" t="s">
        <v>4563</v>
      </c>
      <c r="B76" s="17" t="s">
        <v>4787</v>
      </c>
      <c r="C76" s="17" t="s">
        <v>4788</v>
      </c>
      <c r="D76" s="9" t="s">
        <v>110</v>
      </c>
      <c r="E76" s="9" t="s">
        <v>4789</v>
      </c>
      <c r="F76" s="18">
        <v>15.81</v>
      </c>
      <c r="H76" s="71">
        <v>13.75</v>
      </c>
      <c r="K76" s="20" t="s">
        <v>4790</v>
      </c>
      <c r="M76" s="9">
        <v>250</v>
      </c>
      <c r="N76" s="18">
        <v>120</v>
      </c>
      <c r="P76" s="20" t="s">
        <v>7751</v>
      </c>
      <c r="Q76" s="20" t="s">
        <v>7228</v>
      </c>
      <c r="R76" s="73">
        <v>44333</v>
      </c>
      <c r="S76" s="9">
        <v>6</v>
      </c>
      <c r="T76" s="9" t="s">
        <v>4620</v>
      </c>
    </row>
    <row r="77" spans="1:27">
      <c r="A77" s="9" t="s">
        <v>4563</v>
      </c>
      <c r="B77" s="17" t="s">
        <v>4791</v>
      </c>
      <c r="C77" s="17" t="s">
        <v>4791</v>
      </c>
      <c r="D77" s="9" t="s">
        <v>69</v>
      </c>
      <c r="E77" s="9" t="s">
        <v>4792</v>
      </c>
      <c r="F77" s="18">
        <v>0.76</v>
      </c>
      <c r="H77" s="18">
        <v>0.66</v>
      </c>
      <c r="K77" s="20" t="s">
        <v>2726</v>
      </c>
      <c r="M77" s="9">
        <v>250</v>
      </c>
      <c r="P77" s="20" t="s">
        <v>7228</v>
      </c>
      <c r="Q77" s="20" t="s">
        <v>7566</v>
      </c>
      <c r="R77" s="21">
        <v>41977</v>
      </c>
      <c r="S77" s="9">
        <v>6</v>
      </c>
    </row>
    <row r="78" spans="1:27">
      <c r="A78" s="9" t="s">
        <v>4563</v>
      </c>
      <c r="B78" s="17" t="s">
        <v>4793</v>
      </c>
      <c r="C78" s="17" t="s">
        <v>4794</v>
      </c>
      <c r="D78" s="9" t="s">
        <v>69</v>
      </c>
      <c r="E78" s="9" t="s">
        <v>4795</v>
      </c>
      <c r="F78" s="18">
        <v>2.0699999999999998</v>
      </c>
      <c r="H78" s="18">
        <v>1.8</v>
      </c>
      <c r="K78" s="20" t="s">
        <v>4190</v>
      </c>
      <c r="M78" s="9">
        <v>50</v>
      </c>
      <c r="P78" s="20" t="s">
        <v>7228</v>
      </c>
      <c r="Q78" s="20" t="s">
        <v>2146</v>
      </c>
      <c r="R78" s="21">
        <v>41969</v>
      </c>
      <c r="S78" s="9">
        <v>5</v>
      </c>
    </row>
    <row r="79" spans="1:27">
      <c r="A79" s="9" t="s">
        <v>4563</v>
      </c>
      <c r="B79" s="17" t="s">
        <v>4796</v>
      </c>
      <c r="C79" s="17" t="s">
        <v>4797</v>
      </c>
      <c r="D79" s="9" t="s">
        <v>64</v>
      </c>
      <c r="E79" s="9" t="s">
        <v>4798</v>
      </c>
      <c r="F79" s="18">
        <v>0.76</v>
      </c>
      <c r="H79" s="18">
        <v>0.66</v>
      </c>
      <c r="K79" s="20" t="s">
        <v>4190</v>
      </c>
      <c r="P79" s="20" t="s">
        <v>7228</v>
      </c>
      <c r="R79" s="21">
        <v>41969</v>
      </c>
      <c r="S79" s="9">
        <v>5</v>
      </c>
    </row>
    <row r="80" spans="1:27">
      <c r="A80" s="9" t="s">
        <v>4563</v>
      </c>
      <c r="B80" s="17" t="s">
        <v>4799</v>
      </c>
      <c r="C80" s="17" t="s">
        <v>4800</v>
      </c>
      <c r="D80" s="9" t="s">
        <v>64</v>
      </c>
      <c r="E80" s="9" t="s">
        <v>4801</v>
      </c>
      <c r="F80" s="18">
        <v>0.86</v>
      </c>
      <c r="H80" s="18">
        <v>0.75</v>
      </c>
      <c r="K80" s="20" t="s">
        <v>4190</v>
      </c>
      <c r="L80" s="39">
        <v>0.01</v>
      </c>
      <c r="P80" s="20" t="s">
        <v>7228</v>
      </c>
      <c r="Q80" s="20" t="s">
        <v>7566</v>
      </c>
      <c r="R80" s="21">
        <v>42800</v>
      </c>
      <c r="S80" s="9">
        <v>5</v>
      </c>
    </row>
    <row r="81" spans="1:27">
      <c r="A81" s="9" t="s">
        <v>4563</v>
      </c>
      <c r="B81" s="17" t="s">
        <v>7225</v>
      </c>
      <c r="C81" s="17" t="s">
        <v>4802</v>
      </c>
      <c r="D81" s="9" t="s">
        <v>64</v>
      </c>
      <c r="E81" s="9" t="s">
        <v>4803</v>
      </c>
      <c r="F81" s="18">
        <v>12.08</v>
      </c>
      <c r="H81" s="18">
        <v>10.5</v>
      </c>
      <c r="K81" s="20" t="s">
        <v>2690</v>
      </c>
      <c r="M81" s="9">
        <v>250</v>
      </c>
      <c r="P81" s="20" t="s">
        <v>7751</v>
      </c>
      <c r="Q81" s="20" t="s">
        <v>2146</v>
      </c>
      <c r="R81" s="21">
        <v>43349</v>
      </c>
      <c r="S81" s="9">
        <v>5</v>
      </c>
      <c r="T81" s="9" t="s">
        <v>4661</v>
      </c>
      <c r="AA81" s="9">
        <v>40590</v>
      </c>
    </row>
    <row r="82" spans="1:27">
      <c r="A82" s="9" t="s">
        <v>4563</v>
      </c>
      <c r="B82" s="17" t="s">
        <v>4804</v>
      </c>
      <c r="C82" s="17" t="s">
        <v>4805</v>
      </c>
      <c r="D82" s="9" t="s">
        <v>121</v>
      </c>
      <c r="E82" s="9" t="s">
        <v>4806</v>
      </c>
      <c r="F82" s="18">
        <v>3.63</v>
      </c>
      <c r="H82" s="18">
        <v>3.16</v>
      </c>
      <c r="K82" s="20" t="s">
        <v>4750</v>
      </c>
      <c r="L82" s="39">
        <v>0.112</v>
      </c>
      <c r="M82" s="9">
        <v>250</v>
      </c>
      <c r="P82" s="20" t="s">
        <v>7228</v>
      </c>
      <c r="Q82" s="20" t="s">
        <v>7566</v>
      </c>
      <c r="R82" s="21">
        <v>42800</v>
      </c>
      <c r="S82" s="9">
        <v>5</v>
      </c>
    </row>
    <row r="83" spans="1:27">
      <c r="A83" s="9" t="s">
        <v>4563</v>
      </c>
      <c r="B83" s="17" t="s">
        <v>4807</v>
      </c>
      <c r="C83" s="17" t="s">
        <v>4808</v>
      </c>
      <c r="D83" s="9" t="s">
        <v>69</v>
      </c>
      <c r="E83" s="9" t="s">
        <v>4809</v>
      </c>
      <c r="F83" s="18">
        <v>0.57999999999999996</v>
      </c>
      <c r="H83" s="18">
        <v>0.5</v>
      </c>
      <c r="K83" s="20" t="s">
        <v>4750</v>
      </c>
      <c r="M83" s="9">
        <v>250</v>
      </c>
      <c r="P83" s="20" t="s">
        <v>7751</v>
      </c>
      <c r="Q83" s="20" t="s">
        <v>7228</v>
      </c>
      <c r="R83" s="21">
        <v>42797</v>
      </c>
      <c r="S83" s="9">
        <v>5</v>
      </c>
      <c r="T83" s="9" t="s">
        <v>4661</v>
      </c>
    </row>
    <row r="84" spans="1:27">
      <c r="A84" s="9" t="s">
        <v>4563</v>
      </c>
      <c r="B84" s="17" t="s">
        <v>4810</v>
      </c>
      <c r="C84" s="17" t="s">
        <v>4811</v>
      </c>
      <c r="D84" s="9" t="s">
        <v>64</v>
      </c>
      <c r="E84" s="9" t="s">
        <v>4812</v>
      </c>
      <c r="F84" s="18">
        <v>2.76</v>
      </c>
      <c r="H84" s="18">
        <v>2.4</v>
      </c>
      <c r="K84" s="20" t="s">
        <v>2726</v>
      </c>
      <c r="M84" s="9">
        <v>250</v>
      </c>
      <c r="N84" s="18">
        <v>660</v>
      </c>
      <c r="P84" s="20" t="s">
        <v>7751</v>
      </c>
      <c r="Q84" s="20" t="s">
        <v>2146</v>
      </c>
      <c r="R84" s="21">
        <v>41961</v>
      </c>
      <c r="S84" s="9">
        <v>5</v>
      </c>
      <c r="T84" s="9" t="s">
        <v>4639</v>
      </c>
    </row>
    <row r="85" spans="1:27">
      <c r="A85" s="9" t="s">
        <v>4563</v>
      </c>
      <c r="B85" s="17" t="s">
        <v>4813</v>
      </c>
      <c r="C85" s="17" t="s">
        <v>4814</v>
      </c>
      <c r="D85" s="9" t="s">
        <v>64</v>
      </c>
      <c r="E85" s="9" t="s">
        <v>4815</v>
      </c>
      <c r="F85" s="18">
        <v>0.38</v>
      </c>
      <c r="H85" s="18">
        <v>0.33</v>
      </c>
      <c r="K85" s="20" t="s">
        <v>4750</v>
      </c>
      <c r="L85" s="39">
        <v>1E-3</v>
      </c>
      <c r="M85" s="9">
        <v>250</v>
      </c>
      <c r="P85" s="20" t="s">
        <v>7228</v>
      </c>
      <c r="Q85" s="20" t="s">
        <v>7566</v>
      </c>
      <c r="R85" s="21">
        <v>41977</v>
      </c>
      <c r="S85" s="9">
        <v>5</v>
      </c>
      <c r="T85" s="9" t="s">
        <v>4661</v>
      </c>
    </row>
    <row r="86" spans="1:27">
      <c r="A86" s="9" t="s">
        <v>4563</v>
      </c>
      <c r="B86" s="17" t="s">
        <v>4816</v>
      </c>
      <c r="C86" s="17" t="s">
        <v>4817</v>
      </c>
      <c r="D86" s="9" t="s">
        <v>64</v>
      </c>
      <c r="E86" s="9" t="s">
        <v>4818</v>
      </c>
      <c r="F86" s="18">
        <v>3.19</v>
      </c>
      <c r="H86" s="18">
        <v>2.77</v>
      </c>
      <c r="K86" s="20" t="s">
        <v>2726</v>
      </c>
      <c r="M86" s="9">
        <v>250</v>
      </c>
      <c r="P86" s="20" t="s">
        <v>7228</v>
      </c>
      <c r="Q86" s="20" t="s">
        <v>7566</v>
      </c>
      <c r="R86" s="21">
        <v>41969</v>
      </c>
      <c r="S86" s="9">
        <v>5</v>
      </c>
    </row>
    <row r="87" spans="1:27">
      <c r="A87" s="9" t="s">
        <v>4563</v>
      </c>
      <c r="B87" s="17" t="s">
        <v>4819</v>
      </c>
      <c r="C87" s="17" t="s">
        <v>4820</v>
      </c>
      <c r="D87" s="9" t="s">
        <v>69</v>
      </c>
      <c r="E87" s="9" t="s">
        <v>4821</v>
      </c>
      <c r="F87" s="18">
        <v>1.89</v>
      </c>
      <c r="H87" s="18">
        <v>1.64</v>
      </c>
      <c r="K87" s="20" t="s">
        <v>4659</v>
      </c>
      <c r="M87" s="9">
        <v>500</v>
      </c>
      <c r="P87" s="20" t="s">
        <v>7228</v>
      </c>
      <c r="R87" s="21">
        <v>41969</v>
      </c>
      <c r="S87" s="9">
        <v>4</v>
      </c>
    </row>
    <row r="88" spans="1:27">
      <c r="A88" s="9" t="s">
        <v>4563</v>
      </c>
      <c r="B88" s="17" t="s">
        <v>4822</v>
      </c>
      <c r="C88" s="17" t="s">
        <v>4823</v>
      </c>
      <c r="D88" s="9" t="s">
        <v>69</v>
      </c>
      <c r="E88" s="9" t="s">
        <v>4795</v>
      </c>
      <c r="F88" s="18">
        <v>2.0699999999999998</v>
      </c>
      <c r="H88" s="18">
        <v>1.8</v>
      </c>
      <c r="K88" s="20" t="s">
        <v>4659</v>
      </c>
      <c r="M88" s="9">
        <v>100</v>
      </c>
      <c r="P88" s="20" t="s">
        <v>7228</v>
      </c>
      <c r="Q88" s="20" t="s">
        <v>2146</v>
      </c>
      <c r="R88" s="21">
        <v>41969</v>
      </c>
      <c r="S88" s="9">
        <v>4</v>
      </c>
    </row>
    <row r="89" spans="1:27">
      <c r="A89" s="9" t="s">
        <v>4563</v>
      </c>
      <c r="B89" s="17" t="s">
        <v>4824</v>
      </c>
      <c r="C89" s="17" t="s">
        <v>4824</v>
      </c>
      <c r="D89" s="9" t="s">
        <v>69</v>
      </c>
      <c r="E89" s="9" t="s">
        <v>4825</v>
      </c>
      <c r="F89" s="18">
        <v>2.0699999999999998</v>
      </c>
      <c r="H89" s="18">
        <v>1.8</v>
      </c>
      <c r="K89" s="20" t="s">
        <v>4190</v>
      </c>
      <c r="L89" s="39">
        <v>4.8000000000000001E-2</v>
      </c>
      <c r="M89" s="9">
        <v>50</v>
      </c>
      <c r="P89" s="20" t="s">
        <v>7228</v>
      </c>
      <c r="Q89" s="20" t="s">
        <v>2146</v>
      </c>
      <c r="R89" s="21">
        <v>41969</v>
      </c>
      <c r="S89" s="9">
        <v>4</v>
      </c>
    </row>
    <row r="90" spans="1:27">
      <c r="A90" s="9" t="s">
        <v>4563</v>
      </c>
      <c r="B90" s="17" t="s">
        <v>4826</v>
      </c>
      <c r="C90" s="17" t="s">
        <v>4826</v>
      </c>
      <c r="D90" s="9" t="s">
        <v>64</v>
      </c>
      <c r="E90" s="9" t="s">
        <v>4827</v>
      </c>
      <c r="F90" s="18">
        <v>1.7</v>
      </c>
      <c r="H90" s="18">
        <v>1.48</v>
      </c>
      <c r="K90" s="20" t="s">
        <v>4190</v>
      </c>
      <c r="M90" s="9">
        <v>250</v>
      </c>
      <c r="P90" s="20" t="s">
        <v>7228</v>
      </c>
      <c r="Q90" s="20" t="s">
        <v>2146</v>
      </c>
      <c r="R90" s="21">
        <v>41969</v>
      </c>
      <c r="S90" s="9">
        <v>4</v>
      </c>
    </row>
    <row r="91" spans="1:27">
      <c r="A91" s="9" t="s">
        <v>4563</v>
      </c>
      <c r="B91" s="17">
        <v>1122293</v>
      </c>
      <c r="C91" s="17" t="s">
        <v>4828</v>
      </c>
      <c r="D91" s="9" t="s">
        <v>69</v>
      </c>
      <c r="E91" s="9" t="s">
        <v>4829</v>
      </c>
      <c r="F91" s="18">
        <v>2.5299999999999998</v>
      </c>
      <c r="H91" s="18">
        <v>2.2000000000000002</v>
      </c>
      <c r="K91" s="20" t="s">
        <v>4830</v>
      </c>
      <c r="L91" s="39">
        <v>0.41199999999999998</v>
      </c>
      <c r="P91" s="20" t="s">
        <v>7228</v>
      </c>
      <c r="Q91" s="20" t="s">
        <v>7566</v>
      </c>
      <c r="R91" s="21">
        <v>43378</v>
      </c>
      <c r="S91" s="9">
        <v>4</v>
      </c>
    </row>
    <row r="92" spans="1:27">
      <c r="A92" s="9" t="s">
        <v>4563</v>
      </c>
      <c r="B92" s="17" t="s">
        <v>4831</v>
      </c>
      <c r="C92" s="17" t="s">
        <v>4832</v>
      </c>
      <c r="D92" s="9" t="s">
        <v>69</v>
      </c>
      <c r="E92" s="9" t="s">
        <v>4833</v>
      </c>
      <c r="F92" s="18">
        <v>0.63</v>
      </c>
      <c r="H92" s="18">
        <v>0.55000000000000004</v>
      </c>
      <c r="K92" s="20" t="s">
        <v>4102</v>
      </c>
      <c r="L92" s="39">
        <v>7.4999999999999997E-2</v>
      </c>
      <c r="P92" s="20" t="s">
        <v>7228</v>
      </c>
      <c r="R92" s="21">
        <v>44777</v>
      </c>
      <c r="S92" s="9">
        <v>4</v>
      </c>
    </row>
    <row r="93" spans="1:27">
      <c r="A93" s="9" t="s">
        <v>4563</v>
      </c>
      <c r="B93" s="17" t="s">
        <v>4831</v>
      </c>
      <c r="C93" s="17" t="s">
        <v>4832</v>
      </c>
      <c r="D93" s="9" t="s">
        <v>69</v>
      </c>
      <c r="E93" s="9" t="s">
        <v>4833</v>
      </c>
      <c r="F93" s="18">
        <v>0.63</v>
      </c>
      <c r="H93" s="18">
        <v>0.55000000000000004</v>
      </c>
      <c r="K93" s="20" t="s">
        <v>4102</v>
      </c>
      <c r="L93" s="39">
        <v>7.4999999999999997E-2</v>
      </c>
      <c r="P93" s="20" t="s">
        <v>7228</v>
      </c>
      <c r="R93" s="21">
        <v>44733</v>
      </c>
      <c r="S93" s="9">
        <v>4</v>
      </c>
    </row>
    <row r="94" spans="1:27">
      <c r="A94" s="9" t="s">
        <v>4563</v>
      </c>
      <c r="B94" s="17" t="s">
        <v>4831</v>
      </c>
      <c r="C94" s="17" t="s">
        <v>4832</v>
      </c>
      <c r="E94" s="9" t="s">
        <v>4833</v>
      </c>
      <c r="F94" s="18">
        <v>0.47</v>
      </c>
      <c r="H94" s="18">
        <v>0.41</v>
      </c>
      <c r="K94" s="20" t="s">
        <v>4102</v>
      </c>
      <c r="L94" s="39">
        <v>7.4999999999999997E-2</v>
      </c>
      <c r="P94" s="20" t="s">
        <v>7228</v>
      </c>
      <c r="R94" s="21">
        <v>43123</v>
      </c>
      <c r="S94" s="9">
        <v>4</v>
      </c>
    </row>
    <row r="95" spans="1:27">
      <c r="A95" s="9" t="s">
        <v>4563</v>
      </c>
      <c r="B95" s="17" t="s">
        <v>4834</v>
      </c>
      <c r="C95" s="17" t="s">
        <v>4835</v>
      </c>
      <c r="D95" s="9" t="s">
        <v>69</v>
      </c>
      <c r="E95" s="9" t="s">
        <v>4836</v>
      </c>
      <c r="F95" s="18">
        <v>4.5199999999999996</v>
      </c>
      <c r="H95" s="18">
        <v>3.93</v>
      </c>
      <c r="K95" s="20" t="s">
        <v>4190</v>
      </c>
      <c r="N95" s="18">
        <v>450</v>
      </c>
      <c r="O95" s="18">
        <v>250</v>
      </c>
      <c r="P95" s="20" t="s">
        <v>7228</v>
      </c>
      <c r="R95" s="21">
        <v>41969</v>
      </c>
      <c r="S95" s="9">
        <v>4</v>
      </c>
    </row>
    <row r="96" spans="1:27">
      <c r="A96" s="9" t="s">
        <v>4563</v>
      </c>
      <c r="B96" s="17" t="s">
        <v>4837</v>
      </c>
      <c r="C96" s="17" t="s">
        <v>4838</v>
      </c>
      <c r="D96" s="9" t="s">
        <v>69</v>
      </c>
      <c r="E96" s="9" t="s">
        <v>4839</v>
      </c>
      <c r="F96" s="18">
        <v>3.88</v>
      </c>
      <c r="H96" s="18">
        <v>3.37</v>
      </c>
      <c r="K96" s="20" t="s">
        <v>4190</v>
      </c>
      <c r="L96" s="39">
        <v>0.45200000000000001</v>
      </c>
      <c r="P96" s="20" t="s">
        <v>7228</v>
      </c>
      <c r="Q96" s="20" t="s">
        <v>7566</v>
      </c>
      <c r="R96" s="21">
        <v>43119</v>
      </c>
      <c r="S96" s="9">
        <v>4</v>
      </c>
    </row>
    <row r="97" spans="1:27">
      <c r="A97" s="9" t="s">
        <v>4563</v>
      </c>
      <c r="B97" s="17" t="s">
        <v>4713</v>
      </c>
      <c r="C97" s="17" t="s">
        <v>4840</v>
      </c>
      <c r="D97" s="9" t="s">
        <v>69</v>
      </c>
      <c r="E97" s="9" t="s">
        <v>4841</v>
      </c>
      <c r="F97" s="18">
        <v>3.39</v>
      </c>
      <c r="H97" s="18">
        <v>2.95</v>
      </c>
      <c r="K97" s="20" t="s">
        <v>4190</v>
      </c>
      <c r="L97" s="39">
        <v>0.22</v>
      </c>
      <c r="N97" s="18">
        <v>450</v>
      </c>
      <c r="O97" s="18">
        <v>250</v>
      </c>
      <c r="P97" s="20" t="s">
        <v>7228</v>
      </c>
      <c r="Q97" s="20" t="s">
        <v>7566</v>
      </c>
      <c r="R97" s="21">
        <v>41969</v>
      </c>
      <c r="S97" s="9">
        <v>4</v>
      </c>
    </row>
    <row r="98" spans="1:27">
      <c r="A98" s="9" t="s">
        <v>4563</v>
      </c>
      <c r="B98" s="17">
        <v>1118928</v>
      </c>
      <c r="C98" s="17" t="s">
        <v>4842</v>
      </c>
      <c r="D98" s="9" t="s">
        <v>67</v>
      </c>
      <c r="E98" s="9" t="s">
        <v>4843</v>
      </c>
      <c r="F98" s="18">
        <v>10.01</v>
      </c>
      <c r="H98" s="18">
        <v>8.6999999999999993</v>
      </c>
      <c r="K98" s="20" t="s">
        <v>2690</v>
      </c>
      <c r="L98" s="39">
        <v>1.82</v>
      </c>
      <c r="P98" s="20" t="s">
        <v>7751</v>
      </c>
      <c r="R98" s="21">
        <v>44474</v>
      </c>
      <c r="S98" s="9">
        <v>4</v>
      </c>
      <c r="T98" s="28"/>
      <c r="AA98" s="9">
        <v>40987</v>
      </c>
    </row>
    <row r="99" spans="1:27">
      <c r="A99" s="9" t="s">
        <v>4563</v>
      </c>
      <c r="B99" s="17">
        <v>1118928</v>
      </c>
      <c r="C99" s="17" t="s">
        <v>4842</v>
      </c>
      <c r="D99" s="9" t="s">
        <v>67</v>
      </c>
      <c r="E99" s="9" t="s">
        <v>4843</v>
      </c>
      <c r="F99" s="18">
        <v>12.42</v>
      </c>
      <c r="H99" s="18">
        <v>10.8</v>
      </c>
      <c r="K99" s="20" t="s">
        <v>2690</v>
      </c>
      <c r="L99" s="39">
        <v>1.82</v>
      </c>
      <c r="P99" s="20" t="s">
        <v>7751</v>
      </c>
      <c r="R99" s="21">
        <v>44474</v>
      </c>
      <c r="S99" s="9">
        <v>4</v>
      </c>
      <c r="T99" s="28"/>
      <c r="AA99" s="9">
        <v>40987</v>
      </c>
    </row>
    <row r="100" spans="1:27">
      <c r="A100" s="9" t="s">
        <v>4563</v>
      </c>
      <c r="B100" s="17">
        <v>1118928</v>
      </c>
      <c r="C100" s="17" t="s">
        <v>4842</v>
      </c>
      <c r="D100" s="9" t="s">
        <v>80</v>
      </c>
      <c r="E100" s="9" t="s">
        <v>4843</v>
      </c>
      <c r="F100" s="18">
        <v>10.81</v>
      </c>
      <c r="H100" s="18">
        <v>9.4</v>
      </c>
      <c r="K100" s="20" t="s">
        <v>2690</v>
      </c>
      <c r="L100" s="39">
        <v>1.82</v>
      </c>
      <c r="N100" s="18">
        <v>650</v>
      </c>
      <c r="O100" s="18">
        <v>550</v>
      </c>
      <c r="P100" s="20" t="s">
        <v>7751</v>
      </c>
      <c r="Q100" s="20" t="s">
        <v>844</v>
      </c>
      <c r="R100" s="21">
        <v>43236</v>
      </c>
      <c r="S100" s="9">
        <v>4</v>
      </c>
      <c r="T100" s="28" t="s">
        <v>7082</v>
      </c>
      <c r="AA100" s="9">
        <v>40987</v>
      </c>
    </row>
    <row r="101" spans="1:27">
      <c r="A101" s="9" t="s">
        <v>4563</v>
      </c>
      <c r="B101" s="17">
        <v>1119673</v>
      </c>
      <c r="C101" s="17" t="s">
        <v>4844</v>
      </c>
      <c r="D101" s="9" t="s">
        <v>67</v>
      </c>
      <c r="E101" s="9" t="s">
        <v>4845</v>
      </c>
      <c r="F101" s="18">
        <v>16.100000000000001</v>
      </c>
      <c r="H101" s="18">
        <v>14</v>
      </c>
      <c r="K101" s="20" t="s">
        <v>2690</v>
      </c>
      <c r="L101" s="39">
        <v>3.98</v>
      </c>
      <c r="M101" s="9">
        <v>500</v>
      </c>
      <c r="N101" s="18">
        <v>780</v>
      </c>
      <c r="O101" s="18">
        <v>600</v>
      </c>
      <c r="P101" s="20" t="s">
        <v>7751</v>
      </c>
      <c r="Q101" s="20" t="s">
        <v>844</v>
      </c>
      <c r="R101" s="21">
        <v>43236</v>
      </c>
      <c r="S101" s="9">
        <v>4</v>
      </c>
      <c r="T101" s="28" t="s">
        <v>7082</v>
      </c>
      <c r="U101" s="9">
        <v>18.100000000000001</v>
      </c>
      <c r="AA101" s="9">
        <v>40997</v>
      </c>
    </row>
    <row r="102" spans="1:27">
      <c r="A102" s="9" t="s">
        <v>4563</v>
      </c>
      <c r="B102" s="17" t="s">
        <v>4846</v>
      </c>
      <c r="C102" s="17" t="s">
        <v>4847</v>
      </c>
      <c r="E102" s="9" t="s">
        <v>4848</v>
      </c>
      <c r="F102" s="18">
        <v>12.19</v>
      </c>
      <c r="H102" s="18">
        <v>10.6</v>
      </c>
      <c r="K102" s="20" t="s">
        <v>2690</v>
      </c>
      <c r="M102" s="9">
        <v>1000</v>
      </c>
      <c r="P102" s="20" t="s">
        <v>7751</v>
      </c>
      <c r="Q102" s="20" t="s">
        <v>2146</v>
      </c>
      <c r="R102" s="21">
        <v>41745</v>
      </c>
      <c r="S102" s="9">
        <v>4</v>
      </c>
      <c r="T102" s="9" t="s">
        <v>4620</v>
      </c>
      <c r="AA102" s="9">
        <v>41078</v>
      </c>
    </row>
    <row r="103" spans="1:27">
      <c r="A103" s="9" t="s">
        <v>4563</v>
      </c>
      <c r="B103" s="17" t="s">
        <v>4849</v>
      </c>
      <c r="C103" s="17" t="s">
        <v>4850</v>
      </c>
      <c r="D103" s="9" t="s">
        <v>69</v>
      </c>
      <c r="E103" s="9" t="s">
        <v>4851</v>
      </c>
      <c r="F103" s="18">
        <v>25.07</v>
      </c>
      <c r="H103" s="71">
        <v>21.8</v>
      </c>
      <c r="K103" s="20" t="s">
        <v>2690</v>
      </c>
      <c r="M103" s="9" t="s">
        <v>7791</v>
      </c>
      <c r="N103" s="71">
        <v>2250</v>
      </c>
      <c r="O103" s="71">
        <v>2030</v>
      </c>
      <c r="P103" s="20" t="s">
        <v>7751</v>
      </c>
      <c r="Q103" s="20" t="s">
        <v>58</v>
      </c>
      <c r="R103" s="73">
        <v>44476</v>
      </c>
      <c r="S103" s="9">
        <v>4</v>
      </c>
    </row>
    <row r="104" spans="1:27">
      <c r="A104" s="9" t="s">
        <v>4563</v>
      </c>
      <c r="B104" s="17" t="s">
        <v>4849</v>
      </c>
      <c r="C104" s="17" t="s">
        <v>4850</v>
      </c>
      <c r="D104" s="9" t="s">
        <v>69</v>
      </c>
      <c r="E104" s="9" t="s">
        <v>4851</v>
      </c>
      <c r="F104" s="18">
        <v>12.36</v>
      </c>
      <c r="H104" s="71">
        <v>10.75</v>
      </c>
      <c r="K104" s="20" t="s">
        <v>2690</v>
      </c>
      <c r="M104" s="9" t="s">
        <v>7792</v>
      </c>
      <c r="N104" s="71">
        <v>2250</v>
      </c>
      <c r="O104" s="71">
        <v>2030</v>
      </c>
      <c r="P104" s="20" t="s">
        <v>7751</v>
      </c>
      <c r="Q104" s="20" t="s">
        <v>58</v>
      </c>
      <c r="R104" s="73">
        <v>44333</v>
      </c>
      <c r="S104" s="9">
        <v>4</v>
      </c>
    </row>
    <row r="105" spans="1:27">
      <c r="A105" s="9" t="s">
        <v>4563</v>
      </c>
      <c r="B105" s="17" t="s">
        <v>4852</v>
      </c>
      <c r="C105" s="17" t="s">
        <v>4853</v>
      </c>
      <c r="D105" s="9" t="s">
        <v>64</v>
      </c>
      <c r="E105" s="9" t="s">
        <v>4717</v>
      </c>
      <c r="F105" s="18">
        <v>1.59</v>
      </c>
      <c r="H105" s="18">
        <v>1.38</v>
      </c>
      <c r="K105" s="20" t="s">
        <v>4656</v>
      </c>
      <c r="L105" s="39">
        <v>0.01</v>
      </c>
      <c r="M105" s="9">
        <v>250</v>
      </c>
      <c r="P105" s="20" t="s">
        <v>7751</v>
      </c>
      <c r="Q105" s="20" t="s">
        <v>2146</v>
      </c>
      <c r="R105" s="21">
        <v>41961</v>
      </c>
      <c r="S105" s="9">
        <v>4</v>
      </c>
      <c r="T105" s="9" t="s">
        <v>4620</v>
      </c>
    </row>
    <row r="106" spans="1:27">
      <c r="A106" s="9" t="s">
        <v>4563</v>
      </c>
      <c r="B106" s="17" t="s">
        <v>4856</v>
      </c>
      <c r="C106" s="17" t="s">
        <v>4857</v>
      </c>
      <c r="D106" s="9" t="s">
        <v>69</v>
      </c>
      <c r="E106" s="9" t="s">
        <v>4858</v>
      </c>
      <c r="F106" s="18">
        <v>0.85</v>
      </c>
      <c r="H106" s="18">
        <v>0.74</v>
      </c>
      <c r="K106" s="20" t="s">
        <v>4750</v>
      </c>
      <c r="L106" s="39">
        <v>0.04</v>
      </c>
      <c r="P106" s="20" t="s">
        <v>7228</v>
      </c>
      <c r="Q106" s="20" t="s">
        <v>7566</v>
      </c>
      <c r="R106" s="21">
        <v>42797</v>
      </c>
      <c r="S106" s="9">
        <v>4</v>
      </c>
    </row>
    <row r="107" spans="1:27">
      <c r="A107" s="9" t="s">
        <v>4563</v>
      </c>
      <c r="B107" s="17" t="s">
        <v>4859</v>
      </c>
      <c r="C107" s="17" t="s">
        <v>4859</v>
      </c>
      <c r="E107" s="9" t="s">
        <v>4860</v>
      </c>
      <c r="F107" s="18">
        <v>1.76</v>
      </c>
      <c r="H107" s="18">
        <v>1.53</v>
      </c>
      <c r="K107" s="20" t="s">
        <v>4190</v>
      </c>
      <c r="M107" s="9">
        <v>250</v>
      </c>
      <c r="P107" s="20" t="s">
        <v>7228</v>
      </c>
      <c r="R107" s="21">
        <v>41491</v>
      </c>
      <c r="S107" s="9">
        <v>4</v>
      </c>
    </row>
    <row r="108" spans="1:27">
      <c r="A108" s="9" t="s">
        <v>4563</v>
      </c>
      <c r="B108" s="17" t="s">
        <v>7820</v>
      </c>
      <c r="C108" s="17" t="s">
        <v>4861</v>
      </c>
      <c r="D108" s="9" t="s">
        <v>69</v>
      </c>
      <c r="E108" s="9" t="s">
        <v>7821</v>
      </c>
      <c r="F108" s="18">
        <v>2.2400000000000002</v>
      </c>
      <c r="H108" s="18">
        <v>1.95</v>
      </c>
      <c r="K108" s="20" t="s">
        <v>4190</v>
      </c>
      <c r="M108" s="9">
        <v>50</v>
      </c>
      <c r="P108" s="20" t="s">
        <v>7228</v>
      </c>
      <c r="Q108" s="20" t="s">
        <v>2146</v>
      </c>
      <c r="R108" s="21">
        <v>44580</v>
      </c>
      <c r="S108" s="9">
        <v>3</v>
      </c>
    </row>
    <row r="109" spans="1:27">
      <c r="A109" s="9" t="s">
        <v>4563</v>
      </c>
      <c r="B109" s="17" t="s">
        <v>4863</v>
      </c>
      <c r="C109" s="17" t="s">
        <v>4864</v>
      </c>
      <c r="D109" s="9" t="s">
        <v>64</v>
      </c>
      <c r="E109" s="9" t="s">
        <v>4865</v>
      </c>
      <c r="F109" s="18">
        <v>1.89</v>
      </c>
      <c r="H109" s="18">
        <v>1.64</v>
      </c>
      <c r="K109" s="20" t="s">
        <v>4659</v>
      </c>
      <c r="P109" s="20" t="s">
        <v>7228</v>
      </c>
      <c r="R109" s="21">
        <v>41969</v>
      </c>
      <c r="S109" s="9">
        <v>3</v>
      </c>
    </row>
    <row r="110" spans="1:27">
      <c r="A110" s="9" t="s">
        <v>4563</v>
      </c>
      <c r="B110" s="17" t="s">
        <v>7156</v>
      </c>
      <c r="C110" s="17" t="s">
        <v>4866</v>
      </c>
      <c r="D110" s="9" t="s">
        <v>80</v>
      </c>
      <c r="E110" s="9" t="s">
        <v>4867</v>
      </c>
      <c r="F110" s="18">
        <v>0.82</v>
      </c>
      <c r="H110" s="18">
        <v>0.71</v>
      </c>
      <c r="K110" s="20" t="s">
        <v>4599</v>
      </c>
      <c r="N110" s="18">
        <v>2400</v>
      </c>
      <c r="O110" s="18">
        <v>2400</v>
      </c>
      <c r="P110" s="20" t="s">
        <v>7228</v>
      </c>
      <c r="R110" s="21">
        <v>43119</v>
      </c>
      <c r="S110" s="9">
        <v>3</v>
      </c>
    </row>
    <row r="111" spans="1:27">
      <c r="A111" s="9" t="s">
        <v>4563</v>
      </c>
      <c r="B111" s="17" t="s">
        <v>4868</v>
      </c>
      <c r="C111" s="17" t="s">
        <v>4869</v>
      </c>
      <c r="D111" s="9" t="s">
        <v>69</v>
      </c>
      <c r="E111" s="9" t="s">
        <v>4870</v>
      </c>
      <c r="F111" s="18">
        <v>0.57999999999999996</v>
      </c>
      <c r="H111" s="18">
        <v>0.5</v>
      </c>
      <c r="K111" s="20" t="s">
        <v>4702</v>
      </c>
      <c r="L111" s="39">
        <v>0.04</v>
      </c>
      <c r="P111" s="20" t="s">
        <v>7228</v>
      </c>
      <c r="R111" s="21">
        <v>44737</v>
      </c>
      <c r="S111" s="9">
        <v>3</v>
      </c>
    </row>
    <row r="112" spans="1:27">
      <c r="A112" s="9" t="s">
        <v>4563</v>
      </c>
      <c r="B112" s="17" t="s">
        <v>4868</v>
      </c>
      <c r="C112" s="17" t="s">
        <v>4869</v>
      </c>
      <c r="D112" s="9" t="s">
        <v>69</v>
      </c>
      <c r="E112" s="9" t="s">
        <v>4870</v>
      </c>
      <c r="F112" s="18">
        <v>0.57999999999999996</v>
      </c>
      <c r="H112" s="18">
        <v>0.5</v>
      </c>
      <c r="K112" s="20" t="s">
        <v>4702</v>
      </c>
      <c r="P112" s="20" t="s">
        <v>7228</v>
      </c>
      <c r="R112" s="21">
        <v>43119</v>
      </c>
      <c r="S112" s="9">
        <v>3</v>
      </c>
    </row>
    <row r="113" spans="1:27">
      <c r="A113" s="9" t="s">
        <v>4563</v>
      </c>
      <c r="B113" s="17" t="s">
        <v>7587</v>
      </c>
      <c r="C113" s="17" t="s">
        <v>7587</v>
      </c>
      <c r="D113" s="9" t="s">
        <v>80</v>
      </c>
      <c r="E113" s="9" t="s">
        <v>7589</v>
      </c>
      <c r="F113" s="18">
        <v>3.21</v>
      </c>
      <c r="H113" s="18">
        <v>2.79</v>
      </c>
      <c r="K113" s="20" t="s">
        <v>4190</v>
      </c>
      <c r="M113" s="9">
        <v>500</v>
      </c>
      <c r="N113" s="18">
        <v>450</v>
      </c>
      <c r="O113" s="18">
        <v>250</v>
      </c>
      <c r="P113" s="20" t="s">
        <v>7228</v>
      </c>
      <c r="R113" s="21">
        <v>41969</v>
      </c>
      <c r="S113" s="9">
        <v>3</v>
      </c>
      <c r="X113" s="9">
        <v>21242</v>
      </c>
    </row>
    <row r="114" spans="1:27">
      <c r="A114" s="9" t="s">
        <v>4563</v>
      </c>
      <c r="B114" s="17" t="s">
        <v>4871</v>
      </c>
      <c r="C114" s="17" t="s">
        <v>4872</v>
      </c>
      <c r="D114" s="9" t="s">
        <v>69</v>
      </c>
      <c r="E114" s="9" t="s">
        <v>4873</v>
      </c>
      <c r="F114" s="18">
        <v>0.82</v>
      </c>
      <c r="H114" s="18">
        <v>0.71</v>
      </c>
      <c r="K114" s="20" t="s">
        <v>4102</v>
      </c>
      <c r="P114" s="20" t="s">
        <v>7228</v>
      </c>
      <c r="R114" s="21">
        <v>43368</v>
      </c>
      <c r="S114" s="9">
        <v>3</v>
      </c>
    </row>
    <row r="115" spans="1:27">
      <c r="A115" s="9" t="s">
        <v>4563</v>
      </c>
      <c r="B115" s="17" t="s">
        <v>4874</v>
      </c>
      <c r="C115" s="17" t="s">
        <v>4875</v>
      </c>
      <c r="D115" s="9" t="s">
        <v>121</v>
      </c>
      <c r="E115" s="9" t="s">
        <v>4876</v>
      </c>
      <c r="F115" s="18">
        <v>4.5199999999999996</v>
      </c>
      <c r="H115" s="18">
        <v>3.93</v>
      </c>
      <c r="K115" s="20" t="s">
        <v>4190</v>
      </c>
      <c r="N115" s="18">
        <v>500</v>
      </c>
      <c r="O115" s="18">
        <v>320</v>
      </c>
      <c r="P115" s="20" t="s">
        <v>7228</v>
      </c>
      <c r="Q115" s="20" t="s">
        <v>7566</v>
      </c>
      <c r="R115" s="21">
        <v>41969</v>
      </c>
      <c r="S115" s="9">
        <v>3</v>
      </c>
      <c r="AA115" s="9">
        <v>21281</v>
      </c>
    </row>
    <row r="116" spans="1:27">
      <c r="A116" s="9" t="s">
        <v>4563</v>
      </c>
      <c r="B116" s="17" t="s">
        <v>4877</v>
      </c>
      <c r="C116" s="17">
        <v>21292</v>
      </c>
      <c r="E116" s="9" t="s">
        <v>4878</v>
      </c>
      <c r="F116" s="18">
        <v>0.41</v>
      </c>
      <c r="H116" s="18">
        <v>0.36</v>
      </c>
      <c r="K116" s="20" t="s">
        <v>4702</v>
      </c>
      <c r="L116" s="39">
        <v>1E-3</v>
      </c>
      <c r="P116" s="20" t="s">
        <v>7228</v>
      </c>
      <c r="Q116" s="20" t="s">
        <v>7566</v>
      </c>
      <c r="R116" s="21">
        <v>43119</v>
      </c>
      <c r="S116" s="9">
        <v>3</v>
      </c>
      <c r="T116" s="9" t="s">
        <v>4712</v>
      </c>
    </row>
    <row r="117" spans="1:27">
      <c r="A117" s="9" t="s">
        <v>4563</v>
      </c>
      <c r="B117" s="17" t="s">
        <v>4879</v>
      </c>
      <c r="C117" s="17" t="s">
        <v>4879</v>
      </c>
      <c r="D117" s="9" t="s">
        <v>80</v>
      </c>
      <c r="E117" s="9" t="s">
        <v>4692</v>
      </c>
      <c r="F117" s="18">
        <v>2.88</v>
      </c>
      <c r="H117" s="18">
        <v>2.5</v>
      </c>
      <c r="K117" s="20" t="s">
        <v>4790</v>
      </c>
      <c r="M117" s="9">
        <v>300</v>
      </c>
      <c r="P117" s="20" t="s">
        <v>2146</v>
      </c>
      <c r="R117" s="21">
        <v>39680</v>
      </c>
      <c r="S117" s="9">
        <v>3</v>
      </c>
      <c r="T117" s="9" t="s">
        <v>4880</v>
      </c>
    </row>
    <row r="118" spans="1:27">
      <c r="A118" s="9" t="s">
        <v>4563</v>
      </c>
      <c r="B118" s="17" t="s">
        <v>4881</v>
      </c>
      <c r="C118" s="17" t="s">
        <v>4882</v>
      </c>
      <c r="D118" s="9" t="s">
        <v>64</v>
      </c>
      <c r="E118" s="9" t="s">
        <v>4883</v>
      </c>
      <c r="F118" s="18">
        <v>36.64</v>
      </c>
      <c r="H118" s="18">
        <v>31.86</v>
      </c>
      <c r="K118" s="20" t="s">
        <v>2690</v>
      </c>
      <c r="M118" s="9">
        <v>250</v>
      </c>
      <c r="N118" s="18">
        <v>840</v>
      </c>
      <c r="P118" s="20" t="s">
        <v>7751</v>
      </c>
      <c r="Q118" s="20" t="s">
        <v>2146</v>
      </c>
      <c r="R118" s="21">
        <v>42243</v>
      </c>
      <c r="S118" s="9">
        <v>3</v>
      </c>
      <c r="T118" s="9" t="s">
        <v>4884</v>
      </c>
      <c r="AA118" s="9" t="s">
        <v>7152</v>
      </c>
    </row>
    <row r="119" spans="1:27">
      <c r="A119" s="9" t="s">
        <v>4563</v>
      </c>
      <c r="B119" s="17" t="s">
        <v>4885</v>
      </c>
      <c r="C119" s="17" t="s">
        <v>4854</v>
      </c>
      <c r="E119" s="9" t="s">
        <v>4855</v>
      </c>
      <c r="F119" s="18">
        <v>16.22</v>
      </c>
      <c r="H119" s="18">
        <v>14.1</v>
      </c>
      <c r="K119" s="20" t="s">
        <v>4886</v>
      </c>
      <c r="M119" s="9">
        <v>250</v>
      </c>
      <c r="N119" s="18">
        <v>480</v>
      </c>
      <c r="P119" s="20" t="s">
        <v>2146</v>
      </c>
      <c r="Q119" s="20" t="s">
        <v>7228</v>
      </c>
      <c r="S119" s="9">
        <v>3</v>
      </c>
    </row>
    <row r="120" spans="1:27">
      <c r="A120" s="9" t="s">
        <v>4563</v>
      </c>
      <c r="B120" s="17" t="s">
        <v>4887</v>
      </c>
      <c r="C120" s="17" t="s">
        <v>4888</v>
      </c>
      <c r="D120" s="9" t="s">
        <v>121</v>
      </c>
      <c r="E120" s="9" t="s">
        <v>4889</v>
      </c>
      <c r="F120" s="18">
        <v>1.51</v>
      </c>
      <c r="H120" s="18">
        <v>1.31</v>
      </c>
      <c r="K120" s="20" t="s">
        <v>4190</v>
      </c>
      <c r="P120" s="20" t="s">
        <v>7228</v>
      </c>
      <c r="R120" s="21">
        <v>41969</v>
      </c>
      <c r="S120" s="9">
        <v>3</v>
      </c>
    </row>
    <row r="121" spans="1:27">
      <c r="A121" s="9" t="s">
        <v>4563</v>
      </c>
      <c r="B121" s="17" t="s">
        <v>4890</v>
      </c>
      <c r="C121" s="17" t="s">
        <v>4891</v>
      </c>
      <c r="D121" s="9" t="s">
        <v>69</v>
      </c>
      <c r="E121" s="9" t="s">
        <v>4870</v>
      </c>
      <c r="F121" s="18">
        <v>0.57999999999999996</v>
      </c>
      <c r="H121" s="18">
        <v>0.5</v>
      </c>
      <c r="K121" s="20" t="s">
        <v>4702</v>
      </c>
      <c r="P121" s="20" t="s">
        <v>7228</v>
      </c>
      <c r="R121" s="21">
        <v>43119</v>
      </c>
      <c r="S121" s="9">
        <v>3</v>
      </c>
    </row>
    <row r="122" spans="1:27">
      <c r="A122" s="9" t="s">
        <v>4563</v>
      </c>
      <c r="B122" s="17" t="s">
        <v>4892</v>
      </c>
      <c r="C122" s="17" t="s">
        <v>4893</v>
      </c>
      <c r="E122" s="9" t="s">
        <v>4862</v>
      </c>
      <c r="F122" s="18">
        <v>2.0699999999999998</v>
      </c>
      <c r="H122" s="18">
        <v>1.8</v>
      </c>
      <c r="K122" s="20" t="s">
        <v>4659</v>
      </c>
      <c r="M122" s="9">
        <v>100</v>
      </c>
      <c r="P122" s="20" t="s">
        <v>7228</v>
      </c>
      <c r="Q122" s="20" t="s">
        <v>2146</v>
      </c>
      <c r="R122" s="21">
        <v>41969</v>
      </c>
      <c r="S122" s="9">
        <v>2</v>
      </c>
    </row>
    <row r="123" spans="1:27">
      <c r="A123" s="9" t="s">
        <v>4563</v>
      </c>
      <c r="B123" s="17" t="s">
        <v>4894</v>
      </c>
      <c r="C123" s="17" t="s">
        <v>4895</v>
      </c>
      <c r="D123" s="9" t="s">
        <v>69</v>
      </c>
      <c r="E123" s="9" t="s">
        <v>4896</v>
      </c>
      <c r="F123" s="18">
        <v>2.4500000000000002</v>
      </c>
      <c r="H123" s="18">
        <v>2.13</v>
      </c>
      <c r="K123" s="20" t="s">
        <v>4190</v>
      </c>
      <c r="N123" s="18">
        <v>450</v>
      </c>
      <c r="O123" s="18">
        <v>250</v>
      </c>
      <c r="P123" s="20" t="s">
        <v>7228</v>
      </c>
      <c r="R123" s="21">
        <v>41969</v>
      </c>
      <c r="S123" s="9">
        <v>2</v>
      </c>
    </row>
    <row r="124" spans="1:27">
      <c r="A124" s="9" t="s">
        <v>4563</v>
      </c>
      <c r="B124" s="17" t="s">
        <v>7224</v>
      </c>
      <c r="C124" s="17" t="s">
        <v>4897</v>
      </c>
      <c r="D124" s="9" t="s">
        <v>69</v>
      </c>
      <c r="E124" s="9" t="s">
        <v>4898</v>
      </c>
      <c r="F124" s="18">
        <v>1.98</v>
      </c>
      <c r="H124" s="18">
        <v>1.72</v>
      </c>
      <c r="K124" s="20" t="s">
        <v>4190</v>
      </c>
      <c r="L124" s="39">
        <v>7.3999999999999996E-2</v>
      </c>
      <c r="P124" s="20" t="s">
        <v>7228</v>
      </c>
      <c r="Q124" s="20" t="s">
        <v>7566</v>
      </c>
      <c r="R124" s="21">
        <v>43468</v>
      </c>
      <c r="S124" s="9">
        <v>2</v>
      </c>
    </row>
    <row r="125" spans="1:27">
      <c r="A125" s="9" t="s">
        <v>4563</v>
      </c>
      <c r="B125" s="17" t="s">
        <v>4899</v>
      </c>
      <c r="C125" s="17" t="s">
        <v>4900</v>
      </c>
      <c r="D125" s="9" t="s">
        <v>69</v>
      </c>
      <c r="E125" s="9" t="s">
        <v>4901</v>
      </c>
      <c r="F125" s="18">
        <v>2.59</v>
      </c>
      <c r="H125" s="18">
        <v>2.25</v>
      </c>
      <c r="K125" s="20" t="s">
        <v>4190</v>
      </c>
      <c r="L125" s="39">
        <v>0.158</v>
      </c>
      <c r="N125" s="18">
        <v>480</v>
      </c>
      <c r="O125" s="18">
        <v>270</v>
      </c>
      <c r="P125" s="20" t="s">
        <v>7228</v>
      </c>
      <c r="Q125" s="20" t="s">
        <v>7566</v>
      </c>
      <c r="R125" s="21">
        <v>41969</v>
      </c>
      <c r="S125" s="9">
        <v>2</v>
      </c>
      <c r="AA125" s="9">
        <v>21298</v>
      </c>
    </row>
    <row r="126" spans="1:27">
      <c r="A126" s="9" t="s">
        <v>4563</v>
      </c>
      <c r="B126" s="17" t="s">
        <v>4902</v>
      </c>
      <c r="C126" s="17" t="s">
        <v>4903</v>
      </c>
      <c r="E126" s="9" t="s">
        <v>4904</v>
      </c>
      <c r="F126" s="18">
        <v>0.66</v>
      </c>
      <c r="H126" s="18">
        <v>0.56999999999999995</v>
      </c>
      <c r="K126" s="20" t="s">
        <v>4190</v>
      </c>
      <c r="L126" s="39">
        <v>4.0000000000000001E-3</v>
      </c>
      <c r="P126" s="20" t="s">
        <v>7228</v>
      </c>
      <c r="R126" s="21">
        <v>41969</v>
      </c>
      <c r="S126" s="9">
        <v>2</v>
      </c>
    </row>
    <row r="127" spans="1:27">
      <c r="A127" s="9" t="s">
        <v>4563</v>
      </c>
      <c r="B127" s="17" t="s">
        <v>4905</v>
      </c>
      <c r="C127" s="17" t="s">
        <v>4906</v>
      </c>
      <c r="D127" s="9" t="s">
        <v>121</v>
      </c>
      <c r="E127" s="9" t="s">
        <v>4907</v>
      </c>
      <c r="F127" s="18">
        <v>4.47</v>
      </c>
      <c r="H127" s="18">
        <v>3.89</v>
      </c>
      <c r="K127" s="20" t="s">
        <v>4230</v>
      </c>
      <c r="L127" s="39">
        <v>0.27500000000000002</v>
      </c>
      <c r="N127" s="18">
        <v>500</v>
      </c>
      <c r="O127" s="18">
        <v>320</v>
      </c>
      <c r="P127" s="20" t="s">
        <v>7228</v>
      </c>
      <c r="Q127" s="20" t="s">
        <v>7566</v>
      </c>
      <c r="R127" s="21">
        <v>42800</v>
      </c>
      <c r="S127" s="9">
        <v>2</v>
      </c>
      <c r="AA127" s="9">
        <v>21268</v>
      </c>
    </row>
    <row r="128" spans="1:27">
      <c r="A128" s="9" t="s">
        <v>4563</v>
      </c>
      <c r="B128" s="17">
        <v>1123252</v>
      </c>
      <c r="C128" s="17" t="s">
        <v>4908</v>
      </c>
      <c r="D128" s="9" t="s">
        <v>69</v>
      </c>
      <c r="E128" s="9" t="s">
        <v>4909</v>
      </c>
      <c r="F128" s="18">
        <v>4.08</v>
      </c>
      <c r="H128" s="18">
        <v>3.55</v>
      </c>
      <c r="K128" s="20" t="s">
        <v>4190</v>
      </c>
      <c r="L128" s="39">
        <v>0.41</v>
      </c>
      <c r="M128" s="9">
        <v>500</v>
      </c>
      <c r="P128" s="20" t="s">
        <v>7228</v>
      </c>
      <c r="R128" s="21">
        <v>43119</v>
      </c>
      <c r="S128" s="9">
        <v>2</v>
      </c>
    </row>
    <row r="129" spans="1:20">
      <c r="A129" s="9" t="s">
        <v>4563</v>
      </c>
      <c r="B129" s="17">
        <v>1120897</v>
      </c>
      <c r="C129" s="17" t="s">
        <v>4910</v>
      </c>
      <c r="D129" s="9" t="s">
        <v>64</v>
      </c>
      <c r="E129" s="9" t="s">
        <v>4911</v>
      </c>
      <c r="F129" s="18">
        <v>4.1100000000000003</v>
      </c>
      <c r="H129" s="18">
        <v>3.57</v>
      </c>
      <c r="K129" s="20" t="s">
        <v>4230</v>
      </c>
      <c r="L129" s="39">
        <v>0.19700000000000001</v>
      </c>
      <c r="N129" s="18">
        <v>400</v>
      </c>
      <c r="O129" s="18">
        <v>360</v>
      </c>
      <c r="P129" s="20" t="s">
        <v>7228</v>
      </c>
      <c r="R129" s="21">
        <v>43351</v>
      </c>
      <c r="S129" s="9">
        <v>2</v>
      </c>
      <c r="T129" s="9" t="s">
        <v>7082</v>
      </c>
    </row>
    <row r="130" spans="1:20">
      <c r="A130" s="9" t="s">
        <v>4563</v>
      </c>
      <c r="B130" s="17" t="s">
        <v>7253</v>
      </c>
      <c r="C130" s="17" t="s">
        <v>4912</v>
      </c>
      <c r="D130" s="9" t="s">
        <v>69</v>
      </c>
      <c r="E130" s="9" t="s">
        <v>4913</v>
      </c>
      <c r="F130" s="18">
        <v>5.31</v>
      </c>
      <c r="H130" s="18">
        <v>4.62</v>
      </c>
      <c r="K130" s="20" t="s">
        <v>4914</v>
      </c>
      <c r="L130" s="39">
        <v>1.48</v>
      </c>
      <c r="P130" s="20" t="s">
        <v>7228</v>
      </c>
      <c r="Q130" s="20" t="s">
        <v>7566</v>
      </c>
      <c r="R130" s="21">
        <v>44427</v>
      </c>
      <c r="S130" s="9">
        <v>2</v>
      </c>
    </row>
    <row r="131" spans="1:20">
      <c r="A131" s="9" t="s">
        <v>4563</v>
      </c>
      <c r="B131" s="17" t="s">
        <v>4915</v>
      </c>
      <c r="C131" s="17" t="s">
        <v>4915</v>
      </c>
      <c r="E131" s="9" t="s">
        <v>4916</v>
      </c>
      <c r="F131" s="18">
        <v>16.559999999999999</v>
      </c>
      <c r="H131" s="18">
        <v>14.4</v>
      </c>
      <c r="K131" s="20" t="s">
        <v>2690</v>
      </c>
      <c r="M131" s="9">
        <v>250</v>
      </c>
      <c r="N131" s="18">
        <v>840</v>
      </c>
      <c r="O131" s="18">
        <v>360</v>
      </c>
      <c r="P131" s="20" t="s">
        <v>844</v>
      </c>
      <c r="Q131" s="20" t="s">
        <v>2146</v>
      </c>
      <c r="R131" s="21">
        <v>41452</v>
      </c>
      <c r="S131" s="9">
        <v>2</v>
      </c>
      <c r="T131" s="9" t="s">
        <v>4917</v>
      </c>
    </row>
    <row r="132" spans="1:20">
      <c r="A132" s="9" t="s">
        <v>4563</v>
      </c>
      <c r="B132" s="17" t="s">
        <v>4918</v>
      </c>
      <c r="C132" s="17" t="s">
        <v>4918</v>
      </c>
      <c r="E132" s="9" t="s">
        <v>4919</v>
      </c>
      <c r="F132" s="18">
        <v>0.49</v>
      </c>
      <c r="H132" s="18">
        <v>0.43</v>
      </c>
      <c r="K132" s="20" t="s">
        <v>4920</v>
      </c>
      <c r="M132" s="9">
        <v>500</v>
      </c>
      <c r="N132" s="18">
        <v>130</v>
      </c>
      <c r="P132" s="20" t="s">
        <v>7228</v>
      </c>
      <c r="R132" s="21">
        <v>41961</v>
      </c>
      <c r="S132" s="9">
        <v>1</v>
      </c>
    </row>
    <row r="133" spans="1:20">
      <c r="A133" s="9" t="s">
        <v>4563</v>
      </c>
      <c r="B133" s="17" t="s">
        <v>4921</v>
      </c>
      <c r="C133" s="17" t="s">
        <v>4921</v>
      </c>
      <c r="E133" s="9" t="s">
        <v>4588</v>
      </c>
      <c r="F133" s="18">
        <v>2.83</v>
      </c>
      <c r="H133" s="18">
        <v>2.46</v>
      </c>
      <c r="K133" s="20" t="s">
        <v>4230</v>
      </c>
      <c r="M133" s="9">
        <v>500</v>
      </c>
      <c r="P133" s="20" t="s">
        <v>7228</v>
      </c>
      <c r="R133" s="21">
        <v>41977</v>
      </c>
      <c r="S133" s="9">
        <v>1</v>
      </c>
      <c r="T133" s="9" t="s">
        <v>4786</v>
      </c>
    </row>
    <row r="134" spans="1:20">
      <c r="A134" s="9" t="s">
        <v>4563</v>
      </c>
      <c r="B134" s="17" t="s">
        <v>4922</v>
      </c>
      <c r="C134" s="17" t="s">
        <v>4922</v>
      </c>
      <c r="E134" s="9" t="s">
        <v>4923</v>
      </c>
      <c r="F134" s="18">
        <v>0.94</v>
      </c>
      <c r="H134" s="18">
        <v>0.82</v>
      </c>
      <c r="M134" s="9">
        <v>500</v>
      </c>
      <c r="P134" s="20" t="s">
        <v>7228</v>
      </c>
      <c r="R134" s="21">
        <v>41969</v>
      </c>
      <c r="S134" s="9">
        <v>1</v>
      </c>
    </row>
    <row r="135" spans="1:20">
      <c r="A135" s="9" t="s">
        <v>4563</v>
      </c>
      <c r="B135" s="17" t="s">
        <v>4924</v>
      </c>
      <c r="E135" s="9" t="s">
        <v>4925</v>
      </c>
      <c r="F135" s="18">
        <v>3.73</v>
      </c>
      <c r="H135" s="18">
        <v>3.24</v>
      </c>
      <c r="K135" s="20" t="s">
        <v>4190</v>
      </c>
      <c r="M135" s="9">
        <v>500</v>
      </c>
      <c r="N135" s="18" t="s">
        <v>4926</v>
      </c>
      <c r="P135" s="20" t="s">
        <v>844</v>
      </c>
      <c r="Q135" s="20" t="s">
        <v>2146</v>
      </c>
      <c r="R135" s="21">
        <v>41961</v>
      </c>
      <c r="S135" s="9">
        <v>1</v>
      </c>
    </row>
    <row r="136" spans="1:20">
      <c r="A136" s="9" t="s">
        <v>4563</v>
      </c>
      <c r="B136" s="17" t="s">
        <v>4927</v>
      </c>
      <c r="C136" s="17" t="s">
        <v>4927</v>
      </c>
      <c r="E136" s="9" t="s">
        <v>4928</v>
      </c>
      <c r="F136" s="18">
        <v>5.75</v>
      </c>
      <c r="H136" s="18">
        <v>5</v>
      </c>
      <c r="K136" s="20" t="s">
        <v>4190</v>
      </c>
      <c r="N136" s="18">
        <v>450</v>
      </c>
      <c r="O136" s="18">
        <v>185</v>
      </c>
      <c r="P136" s="20" t="s">
        <v>7228</v>
      </c>
      <c r="R136" s="21">
        <v>40932</v>
      </c>
      <c r="S136" s="9">
        <v>1</v>
      </c>
    </row>
    <row r="137" spans="1:20">
      <c r="A137" s="9" t="s">
        <v>4563</v>
      </c>
      <c r="B137" s="17" t="s">
        <v>4929</v>
      </c>
      <c r="C137" s="17" t="s">
        <v>4929</v>
      </c>
      <c r="E137" s="9" t="s">
        <v>4930</v>
      </c>
      <c r="F137" s="18">
        <v>4.5999999999999996</v>
      </c>
      <c r="H137" s="18">
        <v>4</v>
      </c>
      <c r="K137" s="20" t="s">
        <v>4190</v>
      </c>
      <c r="L137" s="39">
        <v>0.32400000000000001</v>
      </c>
      <c r="P137" s="20" t="s">
        <v>7228</v>
      </c>
      <c r="R137" s="21">
        <v>40932</v>
      </c>
      <c r="S137" s="9">
        <v>1</v>
      </c>
    </row>
    <row r="138" spans="1:20">
      <c r="A138" s="9" t="s">
        <v>4563</v>
      </c>
      <c r="B138" s="17">
        <v>21272</v>
      </c>
      <c r="C138" s="17">
        <v>21272</v>
      </c>
      <c r="E138" s="9" t="s">
        <v>4931</v>
      </c>
      <c r="F138" s="18">
        <v>0.98</v>
      </c>
      <c r="H138" s="18">
        <v>0.85</v>
      </c>
      <c r="K138" s="20" t="s">
        <v>4190</v>
      </c>
      <c r="P138" s="20" t="s">
        <v>7228</v>
      </c>
      <c r="R138" s="21">
        <v>41969</v>
      </c>
      <c r="S138" s="9">
        <v>1</v>
      </c>
    </row>
    <row r="139" spans="1:20">
      <c r="A139" s="9" t="s">
        <v>4563</v>
      </c>
      <c r="B139" s="17" t="s">
        <v>4932</v>
      </c>
      <c r="C139" s="17" t="s">
        <v>4932</v>
      </c>
      <c r="E139" s="9" t="s">
        <v>4933</v>
      </c>
      <c r="F139" s="18">
        <v>6.44</v>
      </c>
      <c r="H139" s="18">
        <v>5.6</v>
      </c>
      <c r="K139" s="20" t="s">
        <v>4190</v>
      </c>
      <c r="N139" s="18">
        <v>320</v>
      </c>
      <c r="O139" s="18">
        <v>185</v>
      </c>
      <c r="P139" s="20" t="s">
        <v>7228</v>
      </c>
      <c r="Q139" s="20" t="s">
        <v>7566</v>
      </c>
      <c r="R139" s="21">
        <v>40932</v>
      </c>
      <c r="S139" s="9">
        <v>1</v>
      </c>
    </row>
    <row r="140" spans="1:20">
      <c r="A140" s="9" t="s">
        <v>4563</v>
      </c>
      <c r="B140" s="17">
        <v>21295</v>
      </c>
      <c r="C140" s="17">
        <v>21295</v>
      </c>
      <c r="E140" s="9" t="s">
        <v>4934</v>
      </c>
      <c r="F140" s="18">
        <v>3.01</v>
      </c>
      <c r="H140" s="18">
        <v>2.62</v>
      </c>
      <c r="K140" s="20" t="s">
        <v>4190</v>
      </c>
      <c r="N140" s="18">
        <v>450</v>
      </c>
      <c r="O140" s="18">
        <v>185</v>
      </c>
      <c r="P140" s="20" t="s">
        <v>7228</v>
      </c>
      <c r="R140" s="21">
        <v>41969</v>
      </c>
      <c r="S140" s="9">
        <v>1</v>
      </c>
    </row>
    <row r="141" spans="1:20">
      <c r="A141" s="9" t="s">
        <v>4563</v>
      </c>
      <c r="B141" s="17">
        <v>21296</v>
      </c>
      <c r="C141" s="17">
        <v>21296</v>
      </c>
      <c r="E141" s="9" t="s">
        <v>4935</v>
      </c>
      <c r="F141" s="18">
        <v>3.22</v>
      </c>
      <c r="H141" s="18">
        <v>2.8</v>
      </c>
      <c r="K141" s="20" t="s">
        <v>4190</v>
      </c>
      <c r="L141" s="39">
        <v>0.13900000000000001</v>
      </c>
      <c r="P141" s="20" t="s">
        <v>7228</v>
      </c>
      <c r="R141" s="21">
        <v>41969</v>
      </c>
      <c r="S141" s="9">
        <v>1</v>
      </c>
    </row>
    <row r="142" spans="1:20">
      <c r="A142" s="9" t="s">
        <v>4563</v>
      </c>
      <c r="B142" s="17">
        <v>21297</v>
      </c>
      <c r="C142" s="17">
        <v>21297</v>
      </c>
      <c r="E142" s="9" t="s">
        <v>4936</v>
      </c>
      <c r="F142" s="18">
        <v>2.65</v>
      </c>
      <c r="H142" s="18">
        <v>2.2999999999999998</v>
      </c>
      <c r="K142" s="20" t="s">
        <v>4190</v>
      </c>
      <c r="N142" s="18">
        <v>480</v>
      </c>
      <c r="O142" s="18">
        <v>185</v>
      </c>
      <c r="P142" s="20" t="s">
        <v>7228</v>
      </c>
      <c r="R142" s="21">
        <v>41969</v>
      </c>
      <c r="S142" s="9">
        <v>1</v>
      </c>
    </row>
    <row r="143" spans="1:20">
      <c r="A143" s="9" t="s">
        <v>4563</v>
      </c>
      <c r="B143" s="17" t="s">
        <v>4937</v>
      </c>
      <c r="D143" s="9" t="s">
        <v>3351</v>
      </c>
      <c r="E143" s="9" t="s">
        <v>4938</v>
      </c>
      <c r="F143" s="18">
        <v>30.48</v>
      </c>
      <c r="H143" s="18">
        <v>26.5</v>
      </c>
      <c r="M143" s="9">
        <v>500</v>
      </c>
      <c r="P143" s="20" t="s">
        <v>58</v>
      </c>
      <c r="R143" s="21">
        <v>39168</v>
      </c>
      <c r="S143" s="9">
        <v>1</v>
      </c>
      <c r="T143" s="9" t="s">
        <v>4939</v>
      </c>
    </row>
    <row r="144" spans="1:20">
      <c r="A144" s="9" t="s">
        <v>4563</v>
      </c>
      <c r="B144" s="17" t="s">
        <v>4940</v>
      </c>
      <c r="D144" s="9" t="s">
        <v>64</v>
      </c>
      <c r="E144" s="9" t="s">
        <v>4941</v>
      </c>
      <c r="F144" s="18">
        <v>54.05</v>
      </c>
      <c r="H144" s="18">
        <v>47</v>
      </c>
      <c r="P144" s="20" t="s">
        <v>58</v>
      </c>
      <c r="R144" s="21">
        <v>39168</v>
      </c>
      <c r="S144" s="9">
        <v>1</v>
      </c>
      <c r="T144" s="9" t="s">
        <v>4942</v>
      </c>
    </row>
    <row r="145" spans="1:20">
      <c r="A145" s="9" t="s">
        <v>4563</v>
      </c>
      <c r="B145" s="17" t="s">
        <v>4943</v>
      </c>
      <c r="E145" s="9" t="s">
        <v>4944</v>
      </c>
      <c r="F145" s="18">
        <v>0.08</v>
      </c>
      <c r="H145" s="18">
        <v>7.0000000000000007E-2</v>
      </c>
      <c r="K145" s="20" t="s">
        <v>4656</v>
      </c>
      <c r="M145" s="9">
        <v>500</v>
      </c>
      <c r="N145" s="18" t="s">
        <v>4945</v>
      </c>
      <c r="P145" s="20" t="s">
        <v>2146</v>
      </c>
      <c r="S145" s="9">
        <v>1</v>
      </c>
    </row>
    <row r="146" spans="1:20">
      <c r="A146" s="9" t="s">
        <v>4563</v>
      </c>
      <c r="B146" s="17">
        <v>1124727</v>
      </c>
      <c r="C146" s="17">
        <v>42075</v>
      </c>
      <c r="D146" s="9" t="s">
        <v>69</v>
      </c>
      <c r="E146" s="9" t="s">
        <v>4946</v>
      </c>
      <c r="F146" s="18">
        <v>55.2</v>
      </c>
      <c r="H146" s="18">
        <v>48</v>
      </c>
      <c r="K146" s="20" t="s">
        <v>4230</v>
      </c>
      <c r="P146" s="20" t="s">
        <v>7751</v>
      </c>
      <c r="R146" s="21">
        <v>44550</v>
      </c>
      <c r="S146" s="9">
        <v>1</v>
      </c>
    </row>
    <row r="147" spans="1:20">
      <c r="A147" s="9" t="s">
        <v>4563</v>
      </c>
      <c r="B147" s="17" t="s">
        <v>4947</v>
      </c>
      <c r="C147" s="17">
        <v>42076</v>
      </c>
      <c r="E147" s="9" t="s">
        <v>4948</v>
      </c>
      <c r="F147" s="18">
        <v>70.150000000000006</v>
      </c>
      <c r="H147" s="18">
        <v>61</v>
      </c>
      <c r="K147" s="20" t="s">
        <v>4230</v>
      </c>
      <c r="P147" s="20" t="s">
        <v>7751</v>
      </c>
      <c r="R147" s="21">
        <v>42480</v>
      </c>
      <c r="S147" s="9">
        <v>1</v>
      </c>
    </row>
    <row r="148" spans="1:20">
      <c r="A148" s="9" t="s">
        <v>4563</v>
      </c>
      <c r="B148" s="17" t="s">
        <v>4949</v>
      </c>
      <c r="C148" s="17" t="s">
        <v>4949</v>
      </c>
      <c r="E148" s="9" t="s">
        <v>4950</v>
      </c>
      <c r="F148" s="18">
        <v>27.72</v>
      </c>
      <c r="H148" s="18">
        <v>24.1</v>
      </c>
      <c r="K148" s="20" t="s">
        <v>2690</v>
      </c>
      <c r="M148" s="9">
        <v>1200</v>
      </c>
      <c r="N148" s="18">
        <v>1029</v>
      </c>
      <c r="P148" s="20" t="s">
        <v>844</v>
      </c>
      <c r="R148" s="21">
        <v>41961</v>
      </c>
      <c r="S148" s="9">
        <v>1</v>
      </c>
    </row>
    <row r="149" spans="1:20">
      <c r="A149" s="9" t="s">
        <v>4563</v>
      </c>
      <c r="B149" s="17">
        <v>21682</v>
      </c>
      <c r="C149" s="17">
        <v>21682</v>
      </c>
      <c r="D149" s="9" t="s">
        <v>69</v>
      </c>
      <c r="E149" s="9" t="s">
        <v>4951</v>
      </c>
      <c r="F149" s="18">
        <v>2.98</v>
      </c>
      <c r="H149" s="18">
        <v>2.59</v>
      </c>
      <c r="K149" s="20" t="s">
        <v>4190</v>
      </c>
      <c r="P149" s="20" t="s">
        <v>7228</v>
      </c>
      <c r="Q149" s="20" t="s">
        <v>7566</v>
      </c>
      <c r="R149" s="21">
        <v>41988</v>
      </c>
      <c r="S149" s="9">
        <v>1</v>
      </c>
      <c r="T149" s="9">
        <v>21223</v>
      </c>
    </row>
    <row r="150" spans="1:20">
      <c r="A150" s="9" t="s">
        <v>4563</v>
      </c>
      <c r="B150" s="17">
        <v>21686</v>
      </c>
      <c r="C150" s="17">
        <v>21686</v>
      </c>
      <c r="D150" s="9" t="s">
        <v>69</v>
      </c>
      <c r="E150" s="9" t="s">
        <v>4952</v>
      </c>
      <c r="F150" s="18">
        <v>3.39</v>
      </c>
      <c r="H150" s="18">
        <v>2.95</v>
      </c>
      <c r="K150" s="20" t="s">
        <v>4190</v>
      </c>
      <c r="P150" s="20" t="s">
        <v>7228</v>
      </c>
      <c r="Q150" s="20" t="s">
        <v>7566</v>
      </c>
      <c r="R150" s="21">
        <v>41988</v>
      </c>
      <c r="S150" s="9">
        <v>1</v>
      </c>
      <c r="T150" s="9">
        <v>21283</v>
      </c>
    </row>
    <row r="151" spans="1:20">
      <c r="A151" s="9" t="s">
        <v>4563</v>
      </c>
      <c r="B151" s="17">
        <v>21687</v>
      </c>
      <c r="C151" s="17">
        <v>21687</v>
      </c>
      <c r="D151" s="9" t="s">
        <v>69</v>
      </c>
      <c r="E151" s="9" t="s">
        <v>4953</v>
      </c>
      <c r="F151" s="18">
        <v>2.4500000000000002</v>
      </c>
      <c r="H151" s="18">
        <v>2.13</v>
      </c>
      <c r="K151" s="20" t="s">
        <v>4190</v>
      </c>
      <c r="P151" s="20" t="s">
        <v>7751</v>
      </c>
      <c r="Q151" s="20" t="s">
        <v>7228</v>
      </c>
      <c r="R151" s="21">
        <v>41992</v>
      </c>
      <c r="S151" s="9">
        <v>1</v>
      </c>
      <c r="T151" s="9">
        <v>21282</v>
      </c>
    </row>
    <row r="152" spans="1:20">
      <c r="A152" s="9" t="s">
        <v>4563</v>
      </c>
      <c r="B152" s="17">
        <v>21688</v>
      </c>
      <c r="C152" s="17">
        <v>21688</v>
      </c>
      <c r="D152" s="9" t="s">
        <v>69</v>
      </c>
      <c r="E152" s="9" t="s">
        <v>4954</v>
      </c>
      <c r="F152" s="18">
        <v>0.76</v>
      </c>
      <c r="H152" s="18">
        <v>0.66</v>
      </c>
      <c r="K152" s="20" t="s">
        <v>4190</v>
      </c>
      <c r="P152" s="20" t="s">
        <v>7751</v>
      </c>
      <c r="Q152" s="20" t="s">
        <v>7228</v>
      </c>
      <c r="R152" s="21">
        <v>41992</v>
      </c>
      <c r="S152" s="9">
        <v>1</v>
      </c>
      <c r="T152" s="9">
        <v>21275</v>
      </c>
    </row>
    <row r="153" spans="1:20">
      <c r="A153" s="9" t="s">
        <v>4563</v>
      </c>
      <c r="B153" s="17">
        <v>21689</v>
      </c>
      <c r="C153" s="17">
        <v>21689</v>
      </c>
      <c r="D153" s="9" t="s">
        <v>69</v>
      </c>
      <c r="E153" s="9" t="s">
        <v>4955</v>
      </c>
      <c r="F153" s="18">
        <v>5.09</v>
      </c>
      <c r="H153" s="18">
        <v>4.43</v>
      </c>
      <c r="K153" s="20" t="s">
        <v>4190</v>
      </c>
      <c r="P153" s="20" t="s">
        <v>7228</v>
      </c>
      <c r="Q153" s="20" t="s">
        <v>7566</v>
      </c>
      <c r="R153" s="21">
        <v>41988</v>
      </c>
      <c r="S153" s="9">
        <v>1</v>
      </c>
      <c r="T153" s="9">
        <v>21259</v>
      </c>
    </row>
    <row r="154" spans="1:20">
      <c r="A154" s="9" t="s">
        <v>4563</v>
      </c>
      <c r="B154" s="17">
        <v>21690</v>
      </c>
      <c r="C154" s="17">
        <v>21690</v>
      </c>
      <c r="D154" s="9" t="s">
        <v>69</v>
      </c>
      <c r="E154" s="9" t="s">
        <v>4956</v>
      </c>
      <c r="F154" s="18">
        <v>3.96</v>
      </c>
      <c r="H154" s="18">
        <v>3.44</v>
      </c>
      <c r="K154" s="20" t="s">
        <v>4190</v>
      </c>
      <c r="P154" s="20" t="s">
        <v>7228</v>
      </c>
      <c r="Q154" s="20" t="s">
        <v>7566</v>
      </c>
      <c r="R154" s="21">
        <v>41988</v>
      </c>
      <c r="S154" s="9">
        <v>1</v>
      </c>
      <c r="T154" s="9">
        <v>21260</v>
      </c>
    </row>
    <row r="155" spans="1:20">
      <c r="A155" s="9" t="s">
        <v>4563</v>
      </c>
      <c r="B155" s="17">
        <v>21691</v>
      </c>
      <c r="C155" s="17">
        <v>21691</v>
      </c>
      <c r="D155" s="9" t="s">
        <v>69</v>
      </c>
      <c r="E155" s="9" t="s">
        <v>4957</v>
      </c>
      <c r="F155" s="18">
        <v>0.92</v>
      </c>
      <c r="H155" s="18">
        <v>0.8</v>
      </c>
      <c r="K155" s="20" t="s">
        <v>4190</v>
      </c>
      <c r="P155" s="20" t="s">
        <v>7751</v>
      </c>
      <c r="Q155" s="20" t="s">
        <v>7228</v>
      </c>
      <c r="R155" s="21">
        <v>41990</v>
      </c>
      <c r="S155" s="9">
        <v>1</v>
      </c>
      <c r="T155" s="9">
        <v>21261</v>
      </c>
    </row>
    <row r="156" spans="1:20">
      <c r="A156" s="9" t="s">
        <v>4563</v>
      </c>
      <c r="B156" s="17">
        <v>21694</v>
      </c>
      <c r="C156" s="17">
        <v>21694</v>
      </c>
      <c r="D156" s="9" t="s">
        <v>69</v>
      </c>
      <c r="E156" s="9" t="s">
        <v>4958</v>
      </c>
      <c r="F156" s="18">
        <v>1.0900000000000001</v>
      </c>
      <c r="H156" s="18">
        <v>0.95</v>
      </c>
      <c r="K156" s="20" t="s">
        <v>4190</v>
      </c>
      <c r="P156" s="20" t="s">
        <v>7751</v>
      </c>
      <c r="Q156" s="20" t="s">
        <v>7228</v>
      </c>
      <c r="R156" s="21">
        <v>41988</v>
      </c>
      <c r="S156" s="9">
        <v>1</v>
      </c>
      <c r="T156" s="9">
        <v>21271</v>
      </c>
    </row>
    <row r="157" spans="1:20">
      <c r="A157" s="9" t="s">
        <v>4563</v>
      </c>
      <c r="B157" s="17">
        <v>21695</v>
      </c>
      <c r="C157" s="17">
        <v>21695</v>
      </c>
      <c r="D157" s="9" t="s">
        <v>69</v>
      </c>
      <c r="E157" s="9" t="s">
        <v>4959</v>
      </c>
      <c r="F157" s="18">
        <v>4.5199999999999996</v>
      </c>
      <c r="H157" s="18">
        <v>3.93</v>
      </c>
      <c r="K157" s="20" t="s">
        <v>4190</v>
      </c>
      <c r="P157" s="20" t="s">
        <v>7228</v>
      </c>
      <c r="Q157" s="20" t="s">
        <v>7566</v>
      </c>
      <c r="R157" s="21">
        <v>41988</v>
      </c>
      <c r="S157" s="9">
        <v>1</v>
      </c>
      <c r="T157" s="9">
        <v>21274</v>
      </c>
    </row>
    <row r="158" spans="1:20">
      <c r="A158" s="9" t="s">
        <v>4563</v>
      </c>
      <c r="B158" s="17">
        <v>21696</v>
      </c>
      <c r="C158" s="17">
        <v>21696</v>
      </c>
      <c r="D158" s="9" t="s">
        <v>69</v>
      </c>
      <c r="E158" s="9" t="s">
        <v>4960</v>
      </c>
      <c r="F158" s="18">
        <v>2.27</v>
      </c>
      <c r="H158" s="18">
        <v>1.97</v>
      </c>
      <c r="K158" s="20" t="s">
        <v>4190</v>
      </c>
      <c r="P158" s="20" t="s">
        <v>7228</v>
      </c>
      <c r="Q158" s="20" t="s">
        <v>7566</v>
      </c>
      <c r="R158" s="21">
        <v>41988</v>
      </c>
      <c r="S158" s="9">
        <v>1</v>
      </c>
      <c r="T158" s="9">
        <v>21273</v>
      </c>
    </row>
    <row r="159" spans="1:20">
      <c r="A159" s="9" t="s">
        <v>4563</v>
      </c>
      <c r="B159" s="17">
        <v>21699</v>
      </c>
      <c r="C159" s="17">
        <v>21699</v>
      </c>
      <c r="D159" s="9" t="s">
        <v>69</v>
      </c>
      <c r="E159" s="9" t="s">
        <v>4961</v>
      </c>
      <c r="F159" s="18">
        <v>0.62</v>
      </c>
      <c r="H159" s="18">
        <v>0.54</v>
      </c>
      <c r="K159" s="20" t="s">
        <v>4190</v>
      </c>
      <c r="P159" s="20" t="s">
        <v>7228</v>
      </c>
      <c r="Q159" s="20" t="s">
        <v>7566</v>
      </c>
      <c r="R159" s="21">
        <v>41988</v>
      </c>
      <c r="S159" s="9">
        <v>1</v>
      </c>
      <c r="T159" s="9">
        <v>21226</v>
      </c>
    </row>
    <row r="160" spans="1:20">
      <c r="A160" s="9" t="s">
        <v>4563</v>
      </c>
      <c r="B160" s="17">
        <v>1122031</v>
      </c>
      <c r="C160" s="17" t="s">
        <v>6900</v>
      </c>
      <c r="D160" s="9" t="s">
        <v>121</v>
      </c>
      <c r="E160" s="9" t="s">
        <v>4962</v>
      </c>
      <c r="F160" s="18">
        <v>7.54</v>
      </c>
      <c r="H160" s="18">
        <v>6.56</v>
      </c>
      <c r="K160" s="20" t="s">
        <v>4750</v>
      </c>
      <c r="N160" s="18">
        <v>400</v>
      </c>
      <c r="O160" s="18">
        <v>278</v>
      </c>
      <c r="P160" s="20" t="s">
        <v>7228</v>
      </c>
      <c r="R160" s="21">
        <v>39583</v>
      </c>
    </row>
    <row r="161" spans="1:20">
      <c r="A161" s="9" t="s">
        <v>4563</v>
      </c>
      <c r="B161" s="17" t="s">
        <v>4963</v>
      </c>
      <c r="C161" s="17" t="s">
        <v>4963</v>
      </c>
      <c r="D161" s="9" t="s">
        <v>64</v>
      </c>
      <c r="E161" s="9" t="s">
        <v>4964</v>
      </c>
      <c r="F161" s="18">
        <v>40.83</v>
      </c>
      <c r="H161" s="18">
        <v>35.5</v>
      </c>
      <c r="K161" s="20" t="s">
        <v>4190</v>
      </c>
      <c r="N161" s="18">
        <v>450</v>
      </c>
      <c r="O161" s="18">
        <v>370</v>
      </c>
      <c r="P161" s="20" t="s">
        <v>7228</v>
      </c>
      <c r="R161" s="21">
        <v>39583</v>
      </c>
    </row>
    <row r="162" spans="1:20">
      <c r="A162" s="9" t="s">
        <v>4563</v>
      </c>
      <c r="B162" s="17" t="s">
        <v>7238</v>
      </c>
      <c r="C162" s="17" t="s">
        <v>7239</v>
      </c>
      <c r="E162" s="9" t="s">
        <v>4965</v>
      </c>
      <c r="F162" s="18">
        <v>3.43</v>
      </c>
      <c r="H162" s="18">
        <v>2.98</v>
      </c>
      <c r="K162" s="20" t="s">
        <v>4750</v>
      </c>
      <c r="N162" s="18">
        <v>400</v>
      </c>
      <c r="O162" s="18">
        <v>370</v>
      </c>
      <c r="P162" s="20" t="s">
        <v>7228</v>
      </c>
      <c r="R162" s="21">
        <v>43119</v>
      </c>
    </row>
    <row r="163" spans="1:20">
      <c r="A163" s="9" t="s">
        <v>4563</v>
      </c>
      <c r="B163" s="17" t="s">
        <v>4966</v>
      </c>
      <c r="C163" s="17" t="s">
        <v>4966</v>
      </c>
      <c r="D163" s="9" t="s">
        <v>64</v>
      </c>
      <c r="E163" s="9" t="s">
        <v>4967</v>
      </c>
      <c r="F163" s="18">
        <v>41.4</v>
      </c>
      <c r="H163" s="18">
        <v>36</v>
      </c>
      <c r="K163" s="20" t="s">
        <v>4190</v>
      </c>
      <c r="N163" s="18">
        <v>450</v>
      </c>
      <c r="O163" s="18">
        <v>370</v>
      </c>
      <c r="P163" s="20" t="s">
        <v>7228</v>
      </c>
      <c r="R163" s="21">
        <v>39583</v>
      </c>
    </row>
    <row r="164" spans="1:20">
      <c r="A164" s="9" t="s">
        <v>4563</v>
      </c>
      <c r="B164" s="17" t="s">
        <v>4968</v>
      </c>
      <c r="C164" s="17" t="s">
        <v>1147</v>
      </c>
      <c r="E164" s="9" t="s">
        <v>4969</v>
      </c>
      <c r="F164" s="18">
        <v>12.19</v>
      </c>
      <c r="H164" s="18">
        <v>10.6</v>
      </c>
      <c r="K164" s="20" t="s">
        <v>4914</v>
      </c>
      <c r="M164" s="9">
        <v>50</v>
      </c>
      <c r="N164" s="18">
        <v>1200</v>
      </c>
      <c r="P164" s="20" t="s">
        <v>2146</v>
      </c>
      <c r="Q164" s="20" t="s">
        <v>7228</v>
      </c>
    </row>
    <row r="165" spans="1:20">
      <c r="A165" s="9" t="s">
        <v>4563</v>
      </c>
      <c r="B165" s="17" t="s">
        <v>4968</v>
      </c>
      <c r="C165" s="17" t="s">
        <v>1147</v>
      </c>
      <c r="E165" s="9" t="s">
        <v>4969</v>
      </c>
      <c r="F165" s="18">
        <v>11.96</v>
      </c>
      <c r="H165" s="18">
        <v>10.4</v>
      </c>
      <c r="K165" s="20" t="s">
        <v>4914</v>
      </c>
      <c r="M165" s="9">
        <v>100</v>
      </c>
      <c r="N165" s="18">
        <v>1200</v>
      </c>
      <c r="P165" s="20" t="s">
        <v>2146</v>
      </c>
      <c r="Q165" s="20" t="s">
        <v>7228</v>
      </c>
    </row>
    <row r="166" spans="1:20">
      <c r="A166" s="9" t="s">
        <v>4563</v>
      </c>
      <c r="B166" s="17" t="s">
        <v>4968</v>
      </c>
      <c r="C166" s="17" t="s">
        <v>1147</v>
      </c>
      <c r="E166" s="9" t="s">
        <v>4969</v>
      </c>
      <c r="F166" s="18">
        <v>11.73</v>
      </c>
      <c r="H166" s="18">
        <v>10.199999999999999</v>
      </c>
      <c r="K166" s="20" t="s">
        <v>4914</v>
      </c>
      <c r="M166" s="9">
        <v>200</v>
      </c>
      <c r="N166" s="18">
        <v>1200</v>
      </c>
      <c r="P166" s="20" t="s">
        <v>2146</v>
      </c>
      <c r="Q166" s="20" t="s">
        <v>7228</v>
      </c>
    </row>
    <row r="167" spans="1:20">
      <c r="A167" s="9" t="s">
        <v>4563</v>
      </c>
      <c r="B167" s="17" t="s">
        <v>4968</v>
      </c>
      <c r="C167" s="17" t="s">
        <v>1147</v>
      </c>
      <c r="E167" s="9" t="s">
        <v>4969</v>
      </c>
      <c r="F167" s="18">
        <v>11.5</v>
      </c>
      <c r="H167" s="18">
        <v>10</v>
      </c>
      <c r="K167" s="20" t="s">
        <v>4914</v>
      </c>
      <c r="M167" s="9">
        <v>500</v>
      </c>
      <c r="N167" s="18">
        <v>1200</v>
      </c>
      <c r="P167" s="20" t="s">
        <v>2146</v>
      </c>
      <c r="Q167" s="20" t="s">
        <v>7228</v>
      </c>
    </row>
    <row r="168" spans="1:20">
      <c r="A168" s="9" t="s">
        <v>4563</v>
      </c>
      <c r="B168" s="17">
        <v>10173</v>
      </c>
      <c r="C168" s="17" t="s">
        <v>4970</v>
      </c>
      <c r="D168" s="9" t="s">
        <v>69</v>
      </c>
      <c r="E168" s="9" t="s">
        <v>4971</v>
      </c>
      <c r="F168" s="18">
        <v>0.56000000000000005</v>
      </c>
      <c r="H168" s="18">
        <v>0.49</v>
      </c>
      <c r="P168" s="20" t="s">
        <v>7228</v>
      </c>
      <c r="Q168" s="20" t="s">
        <v>7566</v>
      </c>
      <c r="R168" s="21">
        <v>41969</v>
      </c>
      <c r="T168" s="9" t="s">
        <v>4972</v>
      </c>
    </row>
    <row r="169" spans="1:20">
      <c r="A169" s="9" t="s">
        <v>4563</v>
      </c>
      <c r="B169" s="17" t="s">
        <v>4973</v>
      </c>
      <c r="E169" s="9" t="s">
        <v>4974</v>
      </c>
      <c r="F169" s="18">
        <v>0.92</v>
      </c>
      <c r="H169" s="18">
        <v>0.8</v>
      </c>
      <c r="K169" s="20" t="s">
        <v>2726</v>
      </c>
      <c r="M169" s="9">
        <v>250</v>
      </c>
      <c r="N169" s="18" t="s">
        <v>4975</v>
      </c>
      <c r="P169" s="20" t="s">
        <v>7228</v>
      </c>
    </row>
    <row r="170" spans="1:20">
      <c r="A170" s="9" t="s">
        <v>4563</v>
      </c>
      <c r="B170" s="17" t="s">
        <v>4973</v>
      </c>
      <c r="E170" s="9" t="s">
        <v>4974</v>
      </c>
      <c r="F170" s="18">
        <v>0.69</v>
      </c>
      <c r="H170" s="18">
        <v>0.6</v>
      </c>
      <c r="M170" s="9">
        <v>500</v>
      </c>
      <c r="P170" s="20" t="s">
        <v>7228</v>
      </c>
    </row>
    <row r="171" spans="1:20">
      <c r="A171" s="9" t="s">
        <v>4563</v>
      </c>
      <c r="B171" s="17" t="s">
        <v>4976</v>
      </c>
      <c r="E171" s="9" t="s">
        <v>4977</v>
      </c>
      <c r="F171" s="18">
        <v>1.27</v>
      </c>
      <c r="H171" s="18">
        <v>1.1000000000000001</v>
      </c>
      <c r="K171" s="20" t="s">
        <v>4978</v>
      </c>
      <c r="M171" s="9">
        <v>250</v>
      </c>
      <c r="N171" s="18" t="s">
        <v>4979</v>
      </c>
      <c r="P171" s="20" t="s">
        <v>7228</v>
      </c>
    </row>
    <row r="172" spans="1:20">
      <c r="A172" s="9" t="s">
        <v>4563</v>
      </c>
      <c r="B172" s="17" t="s">
        <v>4976</v>
      </c>
      <c r="E172" s="9" t="s">
        <v>4977</v>
      </c>
      <c r="F172" s="18">
        <v>1.04</v>
      </c>
      <c r="H172" s="18">
        <v>0.9</v>
      </c>
      <c r="M172" s="9">
        <v>500</v>
      </c>
      <c r="P172" s="20" t="s">
        <v>7228</v>
      </c>
    </row>
    <row r="173" spans="1:20">
      <c r="A173" s="9" t="s">
        <v>4563</v>
      </c>
      <c r="B173" s="17" t="s">
        <v>4980</v>
      </c>
      <c r="C173" s="17" t="s">
        <v>4980</v>
      </c>
      <c r="E173" s="9" t="s">
        <v>4981</v>
      </c>
      <c r="F173" s="18">
        <v>0.28999999999999998</v>
      </c>
      <c r="H173" s="18">
        <v>0.25</v>
      </c>
      <c r="K173" s="20" t="s">
        <v>2726</v>
      </c>
      <c r="M173" s="9">
        <v>500</v>
      </c>
      <c r="P173" s="20" t="s">
        <v>7228</v>
      </c>
      <c r="R173" s="21">
        <v>41969</v>
      </c>
    </row>
    <row r="174" spans="1:20">
      <c r="A174" s="9" t="s">
        <v>4563</v>
      </c>
      <c r="B174" s="17" t="s">
        <v>4982</v>
      </c>
      <c r="C174" s="17" t="s">
        <v>1147</v>
      </c>
      <c r="E174" s="9" t="s">
        <v>4983</v>
      </c>
      <c r="F174" s="18">
        <v>1.67</v>
      </c>
      <c r="H174" s="18">
        <v>1.45</v>
      </c>
      <c r="K174" s="20" t="s">
        <v>4984</v>
      </c>
      <c r="M174" s="9">
        <v>500</v>
      </c>
      <c r="P174" s="20" t="s">
        <v>7228</v>
      </c>
    </row>
    <row r="175" spans="1:20">
      <c r="A175" s="9" t="s">
        <v>4563</v>
      </c>
      <c r="B175" s="17" t="s">
        <v>4982</v>
      </c>
      <c r="C175" s="17" t="s">
        <v>1147</v>
      </c>
      <c r="E175" s="9" t="s">
        <v>4983</v>
      </c>
      <c r="F175" s="18">
        <v>1.5</v>
      </c>
      <c r="H175" s="18">
        <v>1.3</v>
      </c>
      <c r="K175" s="20" t="s">
        <v>4984</v>
      </c>
      <c r="M175" s="9">
        <v>1000</v>
      </c>
      <c r="P175" s="20" t="s">
        <v>7228</v>
      </c>
    </row>
    <row r="176" spans="1:20">
      <c r="A176" s="9" t="s">
        <v>4563</v>
      </c>
      <c r="B176" s="17" t="s">
        <v>4985</v>
      </c>
      <c r="C176" s="17" t="s">
        <v>4985</v>
      </c>
      <c r="E176" s="9" t="s">
        <v>4981</v>
      </c>
      <c r="F176" s="18">
        <v>0.24</v>
      </c>
      <c r="H176" s="18">
        <v>0.21</v>
      </c>
      <c r="K176" s="20" t="s">
        <v>4750</v>
      </c>
      <c r="M176" s="9">
        <v>500</v>
      </c>
      <c r="P176" s="20" t="s">
        <v>7228</v>
      </c>
      <c r="R176" s="21">
        <v>41969</v>
      </c>
    </row>
    <row r="177" spans="1:20">
      <c r="A177" s="9" t="s">
        <v>4563</v>
      </c>
      <c r="B177" s="17" t="s">
        <v>4986</v>
      </c>
      <c r="C177" s="17" t="s">
        <v>4986</v>
      </c>
      <c r="E177" s="9" t="s">
        <v>4987</v>
      </c>
      <c r="F177" s="18">
        <v>0.21</v>
      </c>
      <c r="H177" s="18">
        <v>0.18</v>
      </c>
      <c r="K177" s="20" t="s">
        <v>4988</v>
      </c>
      <c r="M177" s="9">
        <v>500</v>
      </c>
      <c r="N177" s="18">
        <v>280</v>
      </c>
      <c r="P177" s="20" t="s">
        <v>7228</v>
      </c>
      <c r="R177" s="21">
        <v>41969</v>
      </c>
    </row>
    <row r="178" spans="1:20">
      <c r="A178" s="9" t="s">
        <v>4563</v>
      </c>
      <c r="B178" s="17" t="s">
        <v>4989</v>
      </c>
      <c r="C178" s="17" t="s">
        <v>1147</v>
      </c>
      <c r="E178" s="9" t="s">
        <v>4987</v>
      </c>
      <c r="F178" s="18">
        <v>0.14000000000000001</v>
      </c>
      <c r="H178" s="18">
        <v>0.12</v>
      </c>
      <c r="K178" s="20" t="s">
        <v>4990</v>
      </c>
      <c r="M178" s="9">
        <v>500</v>
      </c>
      <c r="N178" s="18">
        <v>270</v>
      </c>
      <c r="P178" s="20" t="s">
        <v>7228</v>
      </c>
    </row>
    <row r="179" spans="1:20">
      <c r="A179" s="9" t="s">
        <v>4563</v>
      </c>
      <c r="B179" s="17" t="s">
        <v>4989</v>
      </c>
      <c r="C179" s="17" t="s">
        <v>1147</v>
      </c>
      <c r="E179" s="9" t="s">
        <v>4987</v>
      </c>
      <c r="F179" s="18">
        <v>0.12</v>
      </c>
      <c r="H179" s="18">
        <v>0.1</v>
      </c>
      <c r="K179" s="20" t="s">
        <v>4990</v>
      </c>
      <c r="M179" s="9">
        <v>1000</v>
      </c>
      <c r="N179" s="18">
        <v>270</v>
      </c>
      <c r="P179" s="20" t="s">
        <v>7228</v>
      </c>
    </row>
    <row r="180" spans="1:20">
      <c r="A180" s="9" t="s">
        <v>4563</v>
      </c>
      <c r="B180" s="17" t="s">
        <v>4991</v>
      </c>
      <c r="C180" s="17" t="s">
        <v>4991</v>
      </c>
      <c r="E180" s="9" t="s">
        <v>4756</v>
      </c>
      <c r="F180" s="18">
        <v>1.29</v>
      </c>
      <c r="H180" s="18">
        <v>1.1200000000000001</v>
      </c>
      <c r="P180" s="20" t="s">
        <v>7228</v>
      </c>
      <c r="Q180" s="20" t="s">
        <v>2146</v>
      </c>
      <c r="R180" s="21">
        <v>38915</v>
      </c>
    </row>
    <row r="181" spans="1:20">
      <c r="A181" s="9" t="s">
        <v>4563</v>
      </c>
      <c r="B181" s="17">
        <v>11102</v>
      </c>
      <c r="C181" s="17">
        <v>11102</v>
      </c>
      <c r="E181" s="9" t="s">
        <v>4992</v>
      </c>
      <c r="F181" s="18">
        <v>1.51</v>
      </c>
      <c r="H181" s="18">
        <v>1.31</v>
      </c>
      <c r="K181" s="20" t="s">
        <v>4993</v>
      </c>
      <c r="P181" s="20" t="s">
        <v>7228</v>
      </c>
      <c r="R181" s="21">
        <v>41969</v>
      </c>
    </row>
    <row r="182" spans="1:20">
      <c r="A182" s="9" t="s">
        <v>4563</v>
      </c>
      <c r="B182" s="17" t="s">
        <v>4994</v>
      </c>
      <c r="C182" s="17">
        <v>11103</v>
      </c>
      <c r="E182" s="9" t="s">
        <v>4995</v>
      </c>
      <c r="F182" s="18">
        <v>2.0699999999999998</v>
      </c>
      <c r="H182" s="18">
        <v>1.8</v>
      </c>
      <c r="K182" s="20" t="s">
        <v>4996</v>
      </c>
      <c r="P182" s="20" t="s">
        <v>844</v>
      </c>
      <c r="R182" s="21">
        <v>41501</v>
      </c>
    </row>
    <row r="183" spans="1:20">
      <c r="A183" s="9" t="s">
        <v>4563</v>
      </c>
      <c r="B183" s="17" t="s">
        <v>4997</v>
      </c>
      <c r="C183" s="17">
        <v>11104</v>
      </c>
      <c r="E183" s="9" t="s">
        <v>4998</v>
      </c>
      <c r="F183" s="18">
        <v>0.89</v>
      </c>
      <c r="H183" s="18">
        <v>0.77</v>
      </c>
      <c r="K183" s="20" t="s">
        <v>4750</v>
      </c>
      <c r="P183" s="20" t="s">
        <v>7228</v>
      </c>
      <c r="Q183" s="20" t="s">
        <v>7566</v>
      </c>
      <c r="R183" s="21">
        <v>41977</v>
      </c>
    </row>
    <row r="184" spans="1:20">
      <c r="A184" s="9" t="s">
        <v>4563</v>
      </c>
      <c r="B184" s="17">
        <v>11105</v>
      </c>
      <c r="C184" s="17">
        <v>11105</v>
      </c>
      <c r="E184" s="9" t="s">
        <v>4919</v>
      </c>
      <c r="F184" s="18">
        <v>1.32</v>
      </c>
      <c r="H184" s="18">
        <v>1.1499999999999999</v>
      </c>
      <c r="K184" s="20" t="s">
        <v>4999</v>
      </c>
      <c r="N184" s="18">
        <v>260</v>
      </c>
      <c r="O184" s="18">
        <v>170</v>
      </c>
      <c r="P184" s="20" t="s">
        <v>7228</v>
      </c>
      <c r="R184" s="21">
        <v>41969</v>
      </c>
    </row>
    <row r="185" spans="1:20">
      <c r="A185" s="9" t="s">
        <v>4563</v>
      </c>
      <c r="B185" s="17">
        <v>11121</v>
      </c>
      <c r="C185" s="17">
        <v>11121</v>
      </c>
      <c r="E185" s="9" t="s">
        <v>4983</v>
      </c>
      <c r="F185" s="18">
        <v>0.46</v>
      </c>
      <c r="H185" s="18">
        <v>0.4</v>
      </c>
      <c r="K185" s="20" t="s">
        <v>5000</v>
      </c>
      <c r="P185" s="20" t="s">
        <v>844</v>
      </c>
      <c r="R185" s="21">
        <v>41501</v>
      </c>
    </row>
    <row r="186" spans="1:20">
      <c r="A186" s="9" t="s">
        <v>4563</v>
      </c>
      <c r="B186" s="17" t="s">
        <v>5001</v>
      </c>
      <c r="C186" s="17" t="s">
        <v>5001</v>
      </c>
      <c r="E186" s="9" t="s">
        <v>4983</v>
      </c>
      <c r="F186" s="18">
        <v>1.78</v>
      </c>
      <c r="H186" s="18">
        <v>1.55</v>
      </c>
      <c r="K186" s="20" t="s">
        <v>5000</v>
      </c>
      <c r="M186" s="9">
        <v>250</v>
      </c>
      <c r="P186" s="20" t="s">
        <v>7228</v>
      </c>
      <c r="R186" s="21">
        <v>40158</v>
      </c>
    </row>
    <row r="187" spans="1:20">
      <c r="A187" s="9" t="s">
        <v>4563</v>
      </c>
      <c r="B187" s="17" t="s">
        <v>5002</v>
      </c>
      <c r="C187" s="17" t="s">
        <v>5002</v>
      </c>
      <c r="E187" s="9" t="s">
        <v>4983</v>
      </c>
      <c r="F187" s="18">
        <v>0.14000000000000001</v>
      </c>
      <c r="H187" s="18">
        <v>0.12</v>
      </c>
      <c r="K187" s="20" t="s">
        <v>5000</v>
      </c>
      <c r="M187" s="9">
        <v>250</v>
      </c>
      <c r="P187" s="20" t="s">
        <v>7228</v>
      </c>
      <c r="R187" s="21">
        <v>39969</v>
      </c>
    </row>
    <row r="188" spans="1:20">
      <c r="A188" s="9" t="s">
        <v>4563</v>
      </c>
      <c r="B188" s="17" t="s">
        <v>5002</v>
      </c>
      <c r="C188" s="17" t="s">
        <v>5002</v>
      </c>
      <c r="E188" s="9" t="s">
        <v>4983</v>
      </c>
      <c r="F188" s="18">
        <v>0.12</v>
      </c>
      <c r="H188" s="18">
        <v>0.1</v>
      </c>
      <c r="K188" s="20" t="s">
        <v>5000</v>
      </c>
      <c r="M188" s="9">
        <v>500</v>
      </c>
      <c r="P188" s="20" t="s">
        <v>7228</v>
      </c>
      <c r="R188" s="21">
        <v>39969</v>
      </c>
    </row>
    <row r="189" spans="1:20">
      <c r="A189" s="9" t="s">
        <v>4563</v>
      </c>
      <c r="B189" s="17" t="s">
        <v>5002</v>
      </c>
      <c r="C189" s="17" t="s">
        <v>5002</v>
      </c>
      <c r="E189" s="9" t="s">
        <v>4983</v>
      </c>
      <c r="F189" s="18">
        <v>0.12</v>
      </c>
      <c r="H189" s="18">
        <v>0.1</v>
      </c>
      <c r="K189" s="20" t="s">
        <v>5000</v>
      </c>
      <c r="M189" s="9">
        <v>750</v>
      </c>
      <c r="P189" s="20" t="s">
        <v>7228</v>
      </c>
      <c r="R189" s="21">
        <v>39969</v>
      </c>
    </row>
    <row r="190" spans="1:20">
      <c r="A190" s="9" t="s">
        <v>4563</v>
      </c>
      <c r="B190" s="17">
        <v>11275</v>
      </c>
      <c r="C190" s="17">
        <v>11275</v>
      </c>
      <c r="E190" s="9" t="s">
        <v>4919</v>
      </c>
      <c r="F190" s="18">
        <v>0.98</v>
      </c>
      <c r="H190" s="18">
        <v>0.85</v>
      </c>
      <c r="K190" s="20" t="s">
        <v>5003</v>
      </c>
      <c r="N190" s="18">
        <v>650</v>
      </c>
      <c r="O190" s="18">
        <v>468</v>
      </c>
      <c r="P190" s="20" t="s">
        <v>7228</v>
      </c>
      <c r="R190" s="21">
        <v>41605</v>
      </c>
      <c r="T190" s="9" t="s">
        <v>5004</v>
      </c>
    </row>
    <row r="191" spans="1:20">
      <c r="A191" s="9" t="s">
        <v>4563</v>
      </c>
      <c r="B191" s="17">
        <v>11278</v>
      </c>
      <c r="C191" s="17">
        <v>11278</v>
      </c>
      <c r="E191" s="9" t="s">
        <v>5005</v>
      </c>
      <c r="F191" s="18">
        <v>0.59</v>
      </c>
      <c r="H191" s="18">
        <v>0.51</v>
      </c>
      <c r="K191" s="20" t="s">
        <v>5006</v>
      </c>
      <c r="P191" s="20" t="s">
        <v>7228</v>
      </c>
      <c r="R191" s="21">
        <v>41605</v>
      </c>
      <c r="T191" s="9" t="s">
        <v>5004</v>
      </c>
    </row>
    <row r="192" spans="1:20">
      <c r="A192" s="9" t="s">
        <v>4563</v>
      </c>
      <c r="B192" s="17">
        <v>11279</v>
      </c>
      <c r="C192" s="17">
        <v>11279</v>
      </c>
      <c r="E192" s="9" t="s">
        <v>4983</v>
      </c>
      <c r="F192" s="18">
        <v>0.49</v>
      </c>
      <c r="H192" s="18">
        <v>0.43</v>
      </c>
      <c r="K192" s="20" t="s">
        <v>5000</v>
      </c>
      <c r="P192" s="20" t="s">
        <v>7228</v>
      </c>
      <c r="R192" s="21">
        <v>41605</v>
      </c>
      <c r="T192" s="9" t="s">
        <v>5004</v>
      </c>
    </row>
    <row r="193" spans="1:20">
      <c r="A193" s="9" t="s">
        <v>4563</v>
      </c>
      <c r="B193" s="17" t="s">
        <v>5007</v>
      </c>
      <c r="C193" s="17" t="s">
        <v>5007</v>
      </c>
      <c r="E193" s="9" t="s">
        <v>2375</v>
      </c>
      <c r="F193" s="18">
        <v>1.1499999999999999</v>
      </c>
      <c r="H193" s="18">
        <v>1</v>
      </c>
      <c r="K193" s="20" t="s">
        <v>4659</v>
      </c>
      <c r="N193" s="18">
        <v>0</v>
      </c>
      <c r="P193" s="20" t="s">
        <v>7228</v>
      </c>
      <c r="R193" s="21">
        <v>39720</v>
      </c>
    </row>
    <row r="194" spans="1:20">
      <c r="A194" s="9" t="s">
        <v>4563</v>
      </c>
      <c r="B194" s="17" t="s">
        <v>5008</v>
      </c>
      <c r="C194" s="17" t="s">
        <v>5008</v>
      </c>
      <c r="E194" s="9" t="s">
        <v>5009</v>
      </c>
      <c r="F194" s="18">
        <v>1.44</v>
      </c>
      <c r="H194" s="18">
        <v>1.25</v>
      </c>
      <c r="K194" s="20" t="s">
        <v>2726</v>
      </c>
      <c r="N194" s="18">
        <v>0</v>
      </c>
      <c r="P194" s="20" t="s">
        <v>7228</v>
      </c>
      <c r="R194" s="21">
        <v>39720</v>
      </c>
    </row>
    <row r="195" spans="1:20">
      <c r="A195" s="9" t="s">
        <v>4563</v>
      </c>
      <c r="B195" s="17" t="s">
        <v>5010</v>
      </c>
      <c r="C195" s="17" t="s">
        <v>5010</v>
      </c>
      <c r="E195" s="9" t="s">
        <v>5011</v>
      </c>
      <c r="F195" s="18">
        <v>0.17</v>
      </c>
      <c r="H195" s="18">
        <v>0.15</v>
      </c>
      <c r="K195" s="20" t="s">
        <v>4656</v>
      </c>
      <c r="N195" s="18">
        <v>0</v>
      </c>
      <c r="P195" s="20" t="s">
        <v>7228</v>
      </c>
      <c r="R195" s="21">
        <v>39720</v>
      </c>
    </row>
    <row r="196" spans="1:20">
      <c r="A196" s="9" t="s">
        <v>4563</v>
      </c>
      <c r="B196" s="17">
        <v>20033</v>
      </c>
      <c r="C196" s="17">
        <v>20033</v>
      </c>
      <c r="E196" s="9" t="s">
        <v>5012</v>
      </c>
      <c r="F196" s="18">
        <v>0.12</v>
      </c>
      <c r="H196" s="18">
        <v>0.1</v>
      </c>
      <c r="K196" s="20" t="s">
        <v>4659</v>
      </c>
      <c r="N196" s="18">
        <v>0</v>
      </c>
      <c r="P196" s="20" t="s">
        <v>7228</v>
      </c>
      <c r="R196" s="21">
        <v>39720</v>
      </c>
    </row>
    <row r="197" spans="1:20">
      <c r="A197" s="9" t="s">
        <v>4563</v>
      </c>
      <c r="B197" s="17" t="s">
        <v>5013</v>
      </c>
      <c r="C197" s="17" t="s">
        <v>5013</v>
      </c>
      <c r="E197" s="9" t="s">
        <v>5014</v>
      </c>
      <c r="F197" s="18">
        <v>0.77</v>
      </c>
      <c r="H197" s="18">
        <v>0.67</v>
      </c>
      <c r="K197" s="20" t="s">
        <v>2726</v>
      </c>
      <c r="P197" s="20" t="s">
        <v>7228</v>
      </c>
      <c r="R197" s="21">
        <v>42563</v>
      </c>
    </row>
    <row r="198" spans="1:20">
      <c r="A198" s="9" t="s">
        <v>4563</v>
      </c>
      <c r="B198" s="17" t="s">
        <v>5015</v>
      </c>
      <c r="C198" s="17" t="s">
        <v>5015</v>
      </c>
      <c r="E198" s="9" t="s">
        <v>5016</v>
      </c>
      <c r="F198" s="18">
        <v>2.4700000000000002</v>
      </c>
      <c r="H198" s="18">
        <v>2.15</v>
      </c>
      <c r="K198" s="20" t="s">
        <v>4190</v>
      </c>
      <c r="P198" s="20" t="s">
        <v>7228</v>
      </c>
    </row>
    <row r="199" spans="1:20">
      <c r="A199" s="9" t="s">
        <v>4563</v>
      </c>
      <c r="B199" s="17" t="s">
        <v>5017</v>
      </c>
      <c r="C199" s="17" t="s">
        <v>5017</v>
      </c>
      <c r="E199" s="9" t="s">
        <v>5018</v>
      </c>
      <c r="F199" s="18">
        <v>3.22</v>
      </c>
      <c r="H199" s="18">
        <v>2.8</v>
      </c>
      <c r="K199" s="20" t="s">
        <v>4190</v>
      </c>
      <c r="P199" s="20" t="s">
        <v>7228</v>
      </c>
    </row>
    <row r="200" spans="1:20">
      <c r="A200" s="9" t="s">
        <v>4563</v>
      </c>
      <c r="B200" s="17" t="s">
        <v>5019</v>
      </c>
      <c r="C200" s="17" t="s">
        <v>5019</v>
      </c>
      <c r="E200" s="9" t="s">
        <v>4692</v>
      </c>
      <c r="F200" s="18">
        <v>0.57999999999999996</v>
      </c>
      <c r="H200" s="18">
        <v>0.5</v>
      </c>
      <c r="K200" s="20" t="s">
        <v>5020</v>
      </c>
      <c r="P200" s="20" t="s">
        <v>7228</v>
      </c>
    </row>
    <row r="201" spans="1:20">
      <c r="A201" s="9" t="s">
        <v>4563</v>
      </c>
      <c r="B201" s="17" t="s">
        <v>5021</v>
      </c>
      <c r="C201" s="17" t="s">
        <v>5021</v>
      </c>
      <c r="E201" s="9" t="s">
        <v>5022</v>
      </c>
      <c r="F201" s="18">
        <v>1.93</v>
      </c>
      <c r="H201" s="18">
        <v>1.68</v>
      </c>
      <c r="K201" s="20" t="s">
        <v>4750</v>
      </c>
      <c r="N201" s="18">
        <v>300</v>
      </c>
      <c r="O201" s="18">
        <v>250</v>
      </c>
      <c r="P201" s="20" t="s">
        <v>7228</v>
      </c>
    </row>
    <row r="202" spans="1:20">
      <c r="A202" s="9" t="s">
        <v>4563</v>
      </c>
      <c r="B202" s="17" t="s">
        <v>5023</v>
      </c>
      <c r="C202" s="17" t="s">
        <v>5023</v>
      </c>
      <c r="E202" s="9" t="s">
        <v>5024</v>
      </c>
      <c r="F202" s="18">
        <v>1.44</v>
      </c>
      <c r="H202" s="18">
        <v>1.25</v>
      </c>
      <c r="K202" s="20" t="s">
        <v>4193</v>
      </c>
      <c r="N202" s="18">
        <v>300</v>
      </c>
      <c r="O202" s="18">
        <v>250</v>
      </c>
      <c r="P202" s="20" t="s">
        <v>7228</v>
      </c>
    </row>
    <row r="203" spans="1:20">
      <c r="A203" s="9" t="s">
        <v>4563</v>
      </c>
      <c r="B203" s="17" t="s">
        <v>5025</v>
      </c>
      <c r="C203" s="17" t="s">
        <v>5025</v>
      </c>
      <c r="E203" s="9" t="s">
        <v>5026</v>
      </c>
      <c r="F203" s="18">
        <v>1.99</v>
      </c>
      <c r="H203" s="18">
        <v>1.73</v>
      </c>
      <c r="K203" s="20" t="s">
        <v>4193</v>
      </c>
      <c r="N203" s="18">
        <v>300</v>
      </c>
      <c r="O203" s="18">
        <v>250</v>
      </c>
      <c r="P203" s="20" t="s">
        <v>7228</v>
      </c>
    </row>
    <row r="204" spans="1:20">
      <c r="A204" s="9" t="s">
        <v>4563</v>
      </c>
      <c r="B204" s="17" t="s">
        <v>5027</v>
      </c>
      <c r="C204" s="17" t="s">
        <v>5027</v>
      </c>
      <c r="E204" s="9" t="s">
        <v>5028</v>
      </c>
      <c r="F204" s="18">
        <v>1.1499999999999999</v>
      </c>
      <c r="H204" s="18">
        <v>1</v>
      </c>
      <c r="K204" s="20" t="s">
        <v>4750</v>
      </c>
      <c r="P204" s="20" t="s">
        <v>7228</v>
      </c>
    </row>
    <row r="205" spans="1:20">
      <c r="A205" s="9" t="s">
        <v>4563</v>
      </c>
      <c r="B205" s="17" t="s">
        <v>5029</v>
      </c>
      <c r="C205" s="17" t="s">
        <v>5029</v>
      </c>
      <c r="E205" s="9" t="s">
        <v>5030</v>
      </c>
      <c r="F205" s="18">
        <v>9.66</v>
      </c>
      <c r="H205" s="18">
        <v>8.4</v>
      </c>
      <c r="K205" s="20" t="s">
        <v>4750</v>
      </c>
      <c r="N205" s="18">
        <v>350</v>
      </c>
      <c r="O205" s="18">
        <v>285</v>
      </c>
      <c r="P205" s="20" t="s">
        <v>7228</v>
      </c>
    </row>
    <row r="206" spans="1:20">
      <c r="A206" s="9" t="s">
        <v>4563</v>
      </c>
      <c r="B206" s="17" t="s">
        <v>5031</v>
      </c>
      <c r="C206" s="17" t="s">
        <v>5031</v>
      </c>
      <c r="E206" s="9" t="s">
        <v>4692</v>
      </c>
      <c r="F206" s="18">
        <v>1.33</v>
      </c>
      <c r="H206" s="18">
        <v>1.1599999999999999</v>
      </c>
      <c r="K206" s="20" t="s">
        <v>5020</v>
      </c>
      <c r="P206" s="20" t="s">
        <v>7228</v>
      </c>
      <c r="T206" s="9">
        <v>1.68</v>
      </c>
    </row>
    <row r="207" spans="1:20">
      <c r="A207" s="9" t="s">
        <v>4563</v>
      </c>
      <c r="B207" s="17" t="s">
        <v>5032</v>
      </c>
      <c r="C207" s="17" t="s">
        <v>5032</v>
      </c>
      <c r="E207" s="9" t="s">
        <v>5022</v>
      </c>
      <c r="F207" s="18">
        <v>2.0099999999999998</v>
      </c>
      <c r="H207" s="18">
        <v>1.75</v>
      </c>
      <c r="K207" s="20" t="s">
        <v>4750</v>
      </c>
      <c r="N207" s="18">
        <v>350</v>
      </c>
      <c r="O207" s="18">
        <v>270</v>
      </c>
      <c r="P207" s="20" t="s">
        <v>7228</v>
      </c>
    </row>
    <row r="208" spans="1:20">
      <c r="A208" s="9" t="s">
        <v>4563</v>
      </c>
      <c r="B208" s="17" t="s">
        <v>5033</v>
      </c>
      <c r="C208" s="17" t="s">
        <v>5033</v>
      </c>
      <c r="E208" s="9" t="s">
        <v>5024</v>
      </c>
      <c r="F208" s="18">
        <v>3.86</v>
      </c>
      <c r="H208" s="18">
        <v>3.36</v>
      </c>
      <c r="K208" s="20" t="s">
        <v>4193</v>
      </c>
      <c r="N208" s="18">
        <v>350</v>
      </c>
      <c r="O208" s="18">
        <v>270</v>
      </c>
      <c r="P208" s="20" t="s">
        <v>7228</v>
      </c>
      <c r="T208" s="9">
        <v>3.98</v>
      </c>
    </row>
    <row r="209" spans="1:20">
      <c r="A209" s="9" t="s">
        <v>4563</v>
      </c>
      <c r="B209" s="17" t="s">
        <v>5034</v>
      </c>
      <c r="C209" s="17" t="s">
        <v>5034</v>
      </c>
      <c r="E209" s="9" t="s">
        <v>5026</v>
      </c>
      <c r="F209" s="18">
        <v>4.09</v>
      </c>
      <c r="H209" s="18">
        <v>3.56</v>
      </c>
      <c r="K209" s="20" t="s">
        <v>4193</v>
      </c>
      <c r="N209" s="18">
        <v>350</v>
      </c>
      <c r="O209" s="18">
        <v>270</v>
      </c>
      <c r="P209" s="20" t="s">
        <v>7228</v>
      </c>
      <c r="T209" s="9">
        <v>4.32</v>
      </c>
    </row>
    <row r="210" spans="1:20">
      <c r="A210" s="9" t="s">
        <v>4563</v>
      </c>
      <c r="B210" s="17" t="s">
        <v>5035</v>
      </c>
      <c r="C210" s="17" t="s">
        <v>5035</v>
      </c>
      <c r="E210" s="9" t="s">
        <v>5028</v>
      </c>
      <c r="F210" s="18">
        <v>4.46</v>
      </c>
      <c r="H210" s="18">
        <v>3.88</v>
      </c>
      <c r="K210" s="20" t="s">
        <v>4750</v>
      </c>
      <c r="N210" s="18">
        <v>350</v>
      </c>
      <c r="O210" s="18">
        <v>270</v>
      </c>
      <c r="P210" s="20" t="s">
        <v>7228</v>
      </c>
      <c r="T210" s="9">
        <v>3.66</v>
      </c>
    </row>
    <row r="211" spans="1:20">
      <c r="A211" s="9" t="s">
        <v>4563</v>
      </c>
      <c r="B211" s="17" t="s">
        <v>5036</v>
      </c>
      <c r="C211" s="17" t="s">
        <v>5036</v>
      </c>
      <c r="E211" s="9" t="s">
        <v>5037</v>
      </c>
      <c r="F211" s="18">
        <v>25.88</v>
      </c>
      <c r="H211" s="18">
        <v>22.5</v>
      </c>
      <c r="K211" s="20" t="s">
        <v>4750</v>
      </c>
      <c r="N211" s="18">
        <v>450</v>
      </c>
      <c r="O211" s="18">
        <v>320</v>
      </c>
      <c r="P211" s="20" t="s">
        <v>7228</v>
      </c>
      <c r="T211" s="9">
        <v>6.9</v>
      </c>
    </row>
    <row r="212" spans="1:20">
      <c r="A212" s="9" t="s">
        <v>4563</v>
      </c>
      <c r="B212" s="17" t="s">
        <v>5038</v>
      </c>
      <c r="C212" s="17" t="s">
        <v>1147</v>
      </c>
      <c r="E212" s="9" t="s">
        <v>5039</v>
      </c>
      <c r="F212" s="18">
        <v>1.27</v>
      </c>
      <c r="H212" s="18">
        <v>1.1000000000000001</v>
      </c>
      <c r="K212" s="20" t="s">
        <v>4750</v>
      </c>
      <c r="M212" s="9">
        <v>200</v>
      </c>
      <c r="P212" s="20" t="s">
        <v>7228</v>
      </c>
    </row>
    <row r="213" spans="1:20">
      <c r="A213" s="9" t="s">
        <v>4563</v>
      </c>
      <c r="B213" s="17" t="s">
        <v>5038</v>
      </c>
      <c r="C213" s="17" t="s">
        <v>1147</v>
      </c>
      <c r="E213" s="9" t="s">
        <v>5039</v>
      </c>
      <c r="F213" s="18">
        <v>0.92</v>
      </c>
      <c r="H213" s="18">
        <v>0.8</v>
      </c>
      <c r="K213" s="20" t="s">
        <v>4750</v>
      </c>
      <c r="M213" s="9">
        <v>500</v>
      </c>
      <c r="P213" s="20" t="s">
        <v>7228</v>
      </c>
    </row>
    <row r="214" spans="1:20">
      <c r="A214" s="9" t="s">
        <v>4563</v>
      </c>
      <c r="B214" s="17" t="s">
        <v>5040</v>
      </c>
      <c r="C214" s="17" t="s">
        <v>1147</v>
      </c>
      <c r="E214" s="9" t="s">
        <v>5041</v>
      </c>
      <c r="F214" s="18">
        <v>1.0900000000000001</v>
      </c>
      <c r="H214" s="18">
        <v>0.95</v>
      </c>
      <c r="K214" s="20" t="s">
        <v>4750</v>
      </c>
      <c r="M214" s="9">
        <v>200</v>
      </c>
      <c r="P214" s="20" t="s">
        <v>7228</v>
      </c>
    </row>
    <row r="215" spans="1:20">
      <c r="A215" s="9" t="s">
        <v>4563</v>
      </c>
      <c r="B215" s="17" t="s">
        <v>5040</v>
      </c>
      <c r="C215" s="17" t="s">
        <v>1147</v>
      </c>
      <c r="E215" s="9" t="s">
        <v>5041</v>
      </c>
      <c r="F215" s="18">
        <v>0.98</v>
      </c>
      <c r="H215" s="18">
        <v>0.85</v>
      </c>
      <c r="K215" s="20" t="s">
        <v>4750</v>
      </c>
      <c r="M215" s="9">
        <v>500</v>
      </c>
      <c r="P215" s="20" t="s">
        <v>7228</v>
      </c>
    </row>
    <row r="216" spans="1:20">
      <c r="A216" s="9" t="s">
        <v>4563</v>
      </c>
      <c r="B216" s="17" t="s">
        <v>5042</v>
      </c>
      <c r="C216" s="17" t="s">
        <v>1147</v>
      </c>
      <c r="E216" s="9" t="s">
        <v>5043</v>
      </c>
      <c r="F216" s="18">
        <v>1.4</v>
      </c>
      <c r="H216" s="18">
        <v>1.22</v>
      </c>
      <c r="K216" s="20" t="s">
        <v>4750</v>
      </c>
      <c r="M216" s="9">
        <v>200</v>
      </c>
      <c r="P216" s="20" t="s">
        <v>7228</v>
      </c>
    </row>
    <row r="217" spans="1:20">
      <c r="A217" s="9" t="s">
        <v>4563</v>
      </c>
      <c r="B217" s="17" t="s">
        <v>5042</v>
      </c>
      <c r="C217" s="17" t="s">
        <v>1147</v>
      </c>
      <c r="E217" s="9" t="s">
        <v>5043</v>
      </c>
      <c r="F217" s="18">
        <v>1.0900000000000001</v>
      </c>
      <c r="H217" s="18">
        <v>0.95</v>
      </c>
      <c r="K217" s="20" t="s">
        <v>4750</v>
      </c>
      <c r="M217" s="9">
        <v>500</v>
      </c>
      <c r="P217" s="20" t="s">
        <v>7228</v>
      </c>
    </row>
    <row r="218" spans="1:20">
      <c r="A218" s="9" t="s">
        <v>4563</v>
      </c>
      <c r="B218" s="17" t="s">
        <v>5044</v>
      </c>
      <c r="C218" s="17" t="s">
        <v>1147</v>
      </c>
      <c r="E218" s="9" t="s">
        <v>5045</v>
      </c>
      <c r="F218" s="18">
        <v>1.5</v>
      </c>
      <c r="H218" s="18">
        <v>1.3</v>
      </c>
      <c r="K218" s="20" t="s">
        <v>5046</v>
      </c>
      <c r="M218" s="9">
        <v>500</v>
      </c>
      <c r="P218" s="20" t="s">
        <v>7228</v>
      </c>
    </row>
    <row r="219" spans="1:20">
      <c r="A219" s="9" t="s">
        <v>4563</v>
      </c>
      <c r="B219" s="17" t="s">
        <v>5047</v>
      </c>
      <c r="C219" s="17" t="s">
        <v>1147</v>
      </c>
      <c r="E219" s="9" t="s">
        <v>5048</v>
      </c>
      <c r="F219" s="18">
        <v>0.52</v>
      </c>
      <c r="H219" s="18">
        <v>0.45</v>
      </c>
      <c r="K219" s="20" t="s">
        <v>4676</v>
      </c>
      <c r="M219" s="9">
        <v>200</v>
      </c>
      <c r="P219" s="20" t="s">
        <v>7228</v>
      </c>
    </row>
    <row r="220" spans="1:20">
      <c r="A220" s="9" t="s">
        <v>4563</v>
      </c>
      <c r="B220" s="17" t="s">
        <v>5047</v>
      </c>
      <c r="C220" s="17" t="s">
        <v>1147</v>
      </c>
      <c r="E220" s="9" t="s">
        <v>5048</v>
      </c>
      <c r="F220" s="18">
        <v>0.35</v>
      </c>
      <c r="H220" s="18">
        <v>0.3</v>
      </c>
      <c r="K220" s="20" t="s">
        <v>4676</v>
      </c>
      <c r="M220" s="9">
        <v>500</v>
      </c>
      <c r="P220" s="20" t="s">
        <v>7228</v>
      </c>
    </row>
    <row r="221" spans="1:20">
      <c r="A221" s="9" t="s">
        <v>4563</v>
      </c>
      <c r="B221" s="17" t="s">
        <v>5049</v>
      </c>
      <c r="C221" s="17" t="s">
        <v>1147</v>
      </c>
      <c r="E221" s="9" t="s">
        <v>5050</v>
      </c>
      <c r="F221" s="18">
        <v>0.37</v>
      </c>
      <c r="H221" s="18">
        <v>0.32</v>
      </c>
      <c r="K221" s="20" t="s">
        <v>4659</v>
      </c>
      <c r="M221" s="9">
        <v>200</v>
      </c>
      <c r="P221" s="20" t="s">
        <v>7228</v>
      </c>
    </row>
    <row r="222" spans="1:20">
      <c r="A222" s="9" t="s">
        <v>4563</v>
      </c>
      <c r="B222" s="17" t="s">
        <v>5049</v>
      </c>
      <c r="C222" s="17" t="s">
        <v>1147</v>
      </c>
      <c r="E222" s="9" t="s">
        <v>5050</v>
      </c>
      <c r="F222" s="18">
        <v>0.31</v>
      </c>
      <c r="H222" s="18">
        <v>0.27</v>
      </c>
      <c r="K222" s="20" t="s">
        <v>4659</v>
      </c>
      <c r="M222" s="9">
        <v>500</v>
      </c>
      <c r="P222" s="20" t="s">
        <v>7228</v>
      </c>
    </row>
    <row r="223" spans="1:20">
      <c r="A223" s="9" t="s">
        <v>4563</v>
      </c>
      <c r="B223" s="17" t="s">
        <v>5051</v>
      </c>
      <c r="C223" s="17" t="s">
        <v>1147</v>
      </c>
      <c r="E223" s="9" t="s">
        <v>5052</v>
      </c>
      <c r="F223" s="18">
        <v>0.25</v>
      </c>
      <c r="H223" s="18">
        <v>0.22</v>
      </c>
      <c r="K223" s="20" t="s">
        <v>4612</v>
      </c>
      <c r="M223" s="9">
        <v>200</v>
      </c>
      <c r="P223" s="20" t="s">
        <v>7228</v>
      </c>
    </row>
    <row r="224" spans="1:20">
      <c r="A224" s="9" t="s">
        <v>4563</v>
      </c>
      <c r="B224" s="17" t="s">
        <v>5051</v>
      </c>
      <c r="C224" s="17" t="s">
        <v>1147</v>
      </c>
      <c r="E224" s="9" t="s">
        <v>5052</v>
      </c>
      <c r="F224" s="18">
        <v>0.17</v>
      </c>
      <c r="H224" s="18">
        <v>0.15</v>
      </c>
      <c r="K224" s="20" t="s">
        <v>4612</v>
      </c>
      <c r="M224" s="9">
        <v>500</v>
      </c>
      <c r="P224" s="20" t="s">
        <v>7228</v>
      </c>
    </row>
    <row r="225" spans="1:20">
      <c r="A225" s="9" t="s">
        <v>4563</v>
      </c>
      <c r="B225" s="17" t="s">
        <v>5053</v>
      </c>
      <c r="C225" s="17" t="s">
        <v>5053</v>
      </c>
      <c r="E225" s="9" t="s">
        <v>5054</v>
      </c>
      <c r="F225" s="18">
        <v>2.0699999999999998</v>
      </c>
      <c r="H225" s="18">
        <v>1.8</v>
      </c>
      <c r="K225" s="20" t="s">
        <v>4190</v>
      </c>
      <c r="M225" s="9">
        <v>200</v>
      </c>
      <c r="P225" s="20" t="s">
        <v>7228</v>
      </c>
      <c r="Q225" s="20" t="s">
        <v>2146</v>
      </c>
      <c r="R225" s="21">
        <v>41969</v>
      </c>
    </row>
    <row r="226" spans="1:20">
      <c r="A226" s="9" t="s">
        <v>4563</v>
      </c>
      <c r="B226" s="17" t="s">
        <v>7157</v>
      </c>
      <c r="C226" s="17" t="s">
        <v>5055</v>
      </c>
      <c r="E226" s="9" t="s">
        <v>4765</v>
      </c>
      <c r="F226" s="18">
        <v>3.77</v>
      </c>
      <c r="H226" s="18">
        <v>3.28</v>
      </c>
      <c r="K226" s="20" t="s">
        <v>4190</v>
      </c>
      <c r="M226" s="9">
        <v>250</v>
      </c>
      <c r="P226" s="20" t="s">
        <v>7228</v>
      </c>
      <c r="Q226" s="20" t="s">
        <v>2146</v>
      </c>
      <c r="R226" s="21">
        <v>41969</v>
      </c>
    </row>
    <row r="227" spans="1:20">
      <c r="A227" s="9" t="s">
        <v>4563</v>
      </c>
      <c r="B227" s="17" t="s">
        <v>5056</v>
      </c>
      <c r="C227" s="17" t="s">
        <v>5056</v>
      </c>
      <c r="E227" s="9" t="s">
        <v>5057</v>
      </c>
      <c r="F227" s="18">
        <v>7.3</v>
      </c>
      <c r="H227" s="18">
        <v>6.35</v>
      </c>
      <c r="K227" s="20" t="s">
        <v>4230</v>
      </c>
      <c r="M227" s="9">
        <v>500</v>
      </c>
      <c r="N227" s="18" t="s">
        <v>4625</v>
      </c>
      <c r="P227" s="20" t="s">
        <v>7751</v>
      </c>
      <c r="Q227" s="20" t="s">
        <v>844</v>
      </c>
      <c r="R227" s="21">
        <v>41495</v>
      </c>
    </row>
    <row r="228" spans="1:20">
      <c r="A228" s="9" t="s">
        <v>4563</v>
      </c>
      <c r="B228" s="17" t="s">
        <v>5058</v>
      </c>
      <c r="E228" s="9" t="s">
        <v>4749</v>
      </c>
      <c r="F228" s="18">
        <v>1.31</v>
      </c>
      <c r="H228" s="18">
        <v>1.1399999999999999</v>
      </c>
      <c r="K228" s="20" t="s">
        <v>4190</v>
      </c>
      <c r="M228" s="9">
        <v>500</v>
      </c>
      <c r="P228" s="20" t="s">
        <v>844</v>
      </c>
      <c r="Q228" s="20" t="s">
        <v>2146</v>
      </c>
      <c r="R228" s="21">
        <v>39350</v>
      </c>
      <c r="T228" s="9" t="s">
        <v>4600</v>
      </c>
    </row>
    <row r="229" spans="1:20">
      <c r="A229" s="9" t="s">
        <v>4563</v>
      </c>
      <c r="B229" s="17" t="s">
        <v>5059</v>
      </c>
      <c r="E229" s="9" t="s">
        <v>5041</v>
      </c>
      <c r="F229" s="18">
        <v>0.57999999999999996</v>
      </c>
      <c r="H229" s="18">
        <v>0.5</v>
      </c>
      <c r="K229" s="20" t="s">
        <v>2157</v>
      </c>
      <c r="M229" s="9">
        <v>100</v>
      </c>
      <c r="P229" s="20" t="s">
        <v>2146</v>
      </c>
    </row>
    <row r="230" spans="1:20">
      <c r="A230" s="9" t="s">
        <v>4563</v>
      </c>
      <c r="B230" s="17" t="s">
        <v>5059</v>
      </c>
      <c r="E230" s="9" t="s">
        <v>5041</v>
      </c>
      <c r="F230" s="18">
        <v>0.46</v>
      </c>
      <c r="H230" s="18">
        <v>0.4</v>
      </c>
      <c r="K230" s="20" t="s">
        <v>2157</v>
      </c>
      <c r="M230" s="9">
        <v>250</v>
      </c>
      <c r="P230" s="20" t="s">
        <v>2146</v>
      </c>
    </row>
    <row r="231" spans="1:20">
      <c r="A231" s="9" t="s">
        <v>4563</v>
      </c>
      <c r="B231" s="17" t="s">
        <v>5059</v>
      </c>
      <c r="E231" s="9" t="s">
        <v>5041</v>
      </c>
      <c r="F231" s="18">
        <v>0.43</v>
      </c>
      <c r="H231" s="18">
        <v>0.37</v>
      </c>
      <c r="K231" s="20" t="s">
        <v>2157</v>
      </c>
      <c r="M231" s="9">
        <v>500</v>
      </c>
      <c r="P231" s="20" t="s">
        <v>2146</v>
      </c>
    </row>
    <row r="232" spans="1:20">
      <c r="A232" s="9" t="s">
        <v>4563</v>
      </c>
      <c r="B232" s="17" t="s">
        <v>5060</v>
      </c>
      <c r="E232" s="9" t="s">
        <v>5041</v>
      </c>
      <c r="F232" s="18">
        <v>0.57999999999999996</v>
      </c>
      <c r="H232" s="18">
        <v>0.5</v>
      </c>
      <c r="K232" s="20" t="s">
        <v>2157</v>
      </c>
      <c r="M232" s="9">
        <v>100</v>
      </c>
      <c r="P232" s="20" t="s">
        <v>2146</v>
      </c>
    </row>
    <row r="233" spans="1:20">
      <c r="A233" s="9" t="s">
        <v>4563</v>
      </c>
      <c r="B233" s="17" t="s">
        <v>5060</v>
      </c>
      <c r="E233" s="9" t="s">
        <v>5041</v>
      </c>
      <c r="F233" s="18">
        <v>0.46</v>
      </c>
      <c r="H233" s="18">
        <v>0.4</v>
      </c>
      <c r="K233" s="20" t="s">
        <v>2157</v>
      </c>
      <c r="M233" s="9">
        <v>250</v>
      </c>
      <c r="P233" s="20" t="s">
        <v>2146</v>
      </c>
    </row>
    <row r="234" spans="1:20">
      <c r="A234" s="9" t="s">
        <v>4563</v>
      </c>
      <c r="B234" s="17" t="s">
        <v>5060</v>
      </c>
      <c r="E234" s="9" t="s">
        <v>5041</v>
      </c>
      <c r="F234" s="18">
        <v>0.43</v>
      </c>
      <c r="H234" s="18">
        <v>0.37</v>
      </c>
      <c r="K234" s="20" t="s">
        <v>2157</v>
      </c>
      <c r="M234" s="9">
        <v>500</v>
      </c>
      <c r="P234" s="20" t="s">
        <v>2146</v>
      </c>
    </row>
    <row r="235" spans="1:20">
      <c r="A235" s="9" t="s">
        <v>4563</v>
      </c>
      <c r="B235" s="17" t="s">
        <v>5061</v>
      </c>
      <c r="E235" s="9" t="s">
        <v>5041</v>
      </c>
      <c r="F235" s="18">
        <v>0.57999999999999996</v>
      </c>
      <c r="H235" s="18">
        <v>0.5</v>
      </c>
      <c r="K235" s="20" t="s">
        <v>2157</v>
      </c>
      <c r="M235" s="9">
        <v>100</v>
      </c>
      <c r="P235" s="20" t="s">
        <v>2146</v>
      </c>
    </row>
    <row r="236" spans="1:20">
      <c r="A236" s="9" t="s">
        <v>4563</v>
      </c>
      <c r="B236" s="17" t="s">
        <v>5061</v>
      </c>
      <c r="E236" s="9" t="s">
        <v>5041</v>
      </c>
      <c r="F236" s="18">
        <v>0.46</v>
      </c>
      <c r="H236" s="18">
        <v>0.4</v>
      </c>
      <c r="K236" s="20" t="s">
        <v>2157</v>
      </c>
      <c r="M236" s="9">
        <v>250</v>
      </c>
      <c r="P236" s="20" t="s">
        <v>2146</v>
      </c>
    </row>
    <row r="237" spans="1:20">
      <c r="A237" s="9" t="s">
        <v>4563</v>
      </c>
      <c r="B237" s="17" t="s">
        <v>5061</v>
      </c>
      <c r="E237" s="9" t="s">
        <v>5041</v>
      </c>
      <c r="F237" s="18">
        <v>0.43</v>
      </c>
      <c r="H237" s="18">
        <v>0.37</v>
      </c>
      <c r="K237" s="20" t="s">
        <v>2157</v>
      </c>
      <c r="M237" s="9">
        <v>500</v>
      </c>
      <c r="P237" s="20" t="s">
        <v>2146</v>
      </c>
    </row>
    <row r="238" spans="1:20">
      <c r="A238" s="9" t="s">
        <v>4563</v>
      </c>
      <c r="B238" s="17" t="s">
        <v>5062</v>
      </c>
      <c r="E238" s="9" t="s">
        <v>5041</v>
      </c>
      <c r="F238" s="18">
        <v>0.57999999999999996</v>
      </c>
      <c r="H238" s="18">
        <v>0.5</v>
      </c>
      <c r="K238" s="20" t="s">
        <v>2157</v>
      </c>
      <c r="M238" s="9">
        <v>100</v>
      </c>
      <c r="P238" s="20" t="s">
        <v>2146</v>
      </c>
    </row>
    <row r="239" spans="1:20">
      <c r="A239" s="9" t="s">
        <v>4563</v>
      </c>
      <c r="B239" s="17" t="s">
        <v>5062</v>
      </c>
      <c r="E239" s="9" t="s">
        <v>5041</v>
      </c>
      <c r="F239" s="18">
        <v>0.46</v>
      </c>
      <c r="H239" s="18">
        <v>0.4</v>
      </c>
      <c r="K239" s="20" t="s">
        <v>2157</v>
      </c>
      <c r="M239" s="9">
        <v>250</v>
      </c>
      <c r="P239" s="20" t="s">
        <v>2146</v>
      </c>
    </row>
    <row r="240" spans="1:20">
      <c r="A240" s="9" t="s">
        <v>4563</v>
      </c>
      <c r="B240" s="17" t="s">
        <v>5062</v>
      </c>
      <c r="E240" s="9" t="s">
        <v>5041</v>
      </c>
      <c r="F240" s="18">
        <v>0.43</v>
      </c>
      <c r="H240" s="18">
        <v>0.37</v>
      </c>
      <c r="K240" s="20" t="s">
        <v>2157</v>
      </c>
      <c r="M240" s="9">
        <v>500</v>
      </c>
      <c r="P240" s="20" t="s">
        <v>2146</v>
      </c>
    </row>
    <row r="241" spans="1:26">
      <c r="A241" s="9" t="s">
        <v>4563</v>
      </c>
      <c r="B241" s="17" t="s">
        <v>5063</v>
      </c>
      <c r="E241" s="9" t="s">
        <v>5041</v>
      </c>
      <c r="F241" s="18">
        <v>0.57999999999999996</v>
      </c>
      <c r="H241" s="18">
        <v>0.5</v>
      </c>
      <c r="K241" s="20" t="s">
        <v>2157</v>
      </c>
      <c r="M241" s="9">
        <v>100</v>
      </c>
      <c r="P241" s="20" t="s">
        <v>2146</v>
      </c>
    </row>
    <row r="242" spans="1:26">
      <c r="A242" s="9" t="s">
        <v>4563</v>
      </c>
      <c r="B242" s="17" t="s">
        <v>5063</v>
      </c>
      <c r="E242" s="9" t="s">
        <v>5041</v>
      </c>
      <c r="F242" s="18">
        <v>0.46</v>
      </c>
      <c r="H242" s="18">
        <v>0.4</v>
      </c>
      <c r="K242" s="20" t="s">
        <v>2157</v>
      </c>
      <c r="M242" s="9">
        <v>250</v>
      </c>
      <c r="P242" s="20" t="s">
        <v>2146</v>
      </c>
    </row>
    <row r="243" spans="1:26">
      <c r="A243" s="9" t="s">
        <v>4563</v>
      </c>
      <c r="B243" s="17" t="s">
        <v>5063</v>
      </c>
      <c r="E243" s="9" t="s">
        <v>5041</v>
      </c>
      <c r="F243" s="18">
        <v>0.43</v>
      </c>
      <c r="H243" s="18">
        <v>0.37</v>
      </c>
      <c r="K243" s="20" t="s">
        <v>2157</v>
      </c>
      <c r="M243" s="9">
        <v>500</v>
      </c>
      <c r="P243" s="20" t="s">
        <v>2146</v>
      </c>
    </row>
    <row r="244" spans="1:26">
      <c r="A244" s="9" t="s">
        <v>4563</v>
      </c>
      <c r="B244" s="17" t="s">
        <v>5064</v>
      </c>
      <c r="E244" s="9" t="s">
        <v>5041</v>
      </c>
      <c r="F244" s="18">
        <v>0.57999999999999996</v>
      </c>
      <c r="H244" s="18">
        <v>0.5</v>
      </c>
      <c r="K244" s="20" t="s">
        <v>2157</v>
      </c>
      <c r="M244" s="9">
        <v>100</v>
      </c>
      <c r="P244" s="20" t="s">
        <v>2146</v>
      </c>
    </row>
    <row r="245" spans="1:26">
      <c r="A245" s="9" t="s">
        <v>4563</v>
      </c>
      <c r="B245" s="17" t="s">
        <v>5064</v>
      </c>
      <c r="E245" s="9" t="s">
        <v>5041</v>
      </c>
      <c r="F245" s="18">
        <v>0.46</v>
      </c>
      <c r="H245" s="18">
        <v>0.4</v>
      </c>
      <c r="K245" s="20" t="s">
        <v>2157</v>
      </c>
      <c r="M245" s="9">
        <v>250</v>
      </c>
      <c r="P245" s="20" t="s">
        <v>2146</v>
      </c>
    </row>
    <row r="246" spans="1:26">
      <c r="A246" s="9" t="s">
        <v>4563</v>
      </c>
      <c r="B246" s="17" t="s">
        <v>5064</v>
      </c>
      <c r="E246" s="9" t="s">
        <v>5041</v>
      </c>
      <c r="F246" s="18">
        <v>0.43</v>
      </c>
      <c r="H246" s="18">
        <v>0.37</v>
      </c>
      <c r="K246" s="20" t="s">
        <v>2157</v>
      </c>
      <c r="M246" s="9">
        <v>500</v>
      </c>
      <c r="P246" s="20" t="s">
        <v>2146</v>
      </c>
    </row>
    <row r="247" spans="1:26">
      <c r="A247" s="9" t="s">
        <v>4563</v>
      </c>
      <c r="B247" s="17" t="s">
        <v>5065</v>
      </c>
      <c r="E247" s="9" t="s">
        <v>5041</v>
      </c>
      <c r="F247" s="18">
        <v>1.04</v>
      </c>
      <c r="H247" s="18">
        <v>0.9</v>
      </c>
      <c r="K247" s="20" t="s">
        <v>2157</v>
      </c>
      <c r="M247" s="9">
        <v>100</v>
      </c>
      <c r="P247" s="20" t="s">
        <v>2146</v>
      </c>
    </row>
    <row r="248" spans="1:26">
      <c r="A248" s="9" t="s">
        <v>4563</v>
      </c>
      <c r="B248" s="17" t="s">
        <v>5065</v>
      </c>
      <c r="E248" s="9" t="s">
        <v>5041</v>
      </c>
      <c r="F248" s="18">
        <v>0.92</v>
      </c>
      <c r="H248" s="18">
        <v>0.8</v>
      </c>
      <c r="K248" s="20" t="s">
        <v>2157</v>
      </c>
      <c r="M248" s="9">
        <v>250</v>
      </c>
      <c r="P248" s="20" t="s">
        <v>2146</v>
      </c>
    </row>
    <row r="249" spans="1:26">
      <c r="A249" s="9" t="s">
        <v>4563</v>
      </c>
      <c r="B249" s="17" t="s">
        <v>5065</v>
      </c>
      <c r="E249" s="9" t="s">
        <v>5041</v>
      </c>
      <c r="F249" s="18">
        <v>0.84</v>
      </c>
      <c r="H249" s="18">
        <v>0.73</v>
      </c>
      <c r="K249" s="20" t="s">
        <v>2157</v>
      </c>
      <c r="M249" s="9">
        <v>500</v>
      </c>
      <c r="P249" s="20" t="s">
        <v>2146</v>
      </c>
    </row>
    <row r="250" spans="1:26">
      <c r="A250" s="9" t="s">
        <v>4563</v>
      </c>
      <c r="B250" s="17" t="s">
        <v>5066</v>
      </c>
      <c r="E250" s="9" t="s">
        <v>5041</v>
      </c>
      <c r="F250" s="18">
        <v>1.04</v>
      </c>
      <c r="H250" s="18">
        <v>0.9</v>
      </c>
      <c r="K250" s="20" t="s">
        <v>2157</v>
      </c>
      <c r="M250" s="9">
        <v>100</v>
      </c>
      <c r="P250" s="20" t="s">
        <v>2146</v>
      </c>
    </row>
    <row r="251" spans="1:26">
      <c r="A251" s="9" t="s">
        <v>4563</v>
      </c>
      <c r="B251" s="17" t="s">
        <v>5066</v>
      </c>
      <c r="E251" s="9" t="s">
        <v>5041</v>
      </c>
      <c r="F251" s="18">
        <v>0.92</v>
      </c>
      <c r="H251" s="18">
        <v>0.8</v>
      </c>
      <c r="K251" s="20" t="s">
        <v>2157</v>
      </c>
      <c r="M251" s="9">
        <v>250</v>
      </c>
      <c r="P251" s="20" t="s">
        <v>2146</v>
      </c>
    </row>
    <row r="252" spans="1:26">
      <c r="A252" s="9" t="s">
        <v>4563</v>
      </c>
      <c r="B252" s="17" t="s">
        <v>5066</v>
      </c>
      <c r="E252" s="9" t="s">
        <v>5041</v>
      </c>
      <c r="F252" s="18">
        <v>0.84</v>
      </c>
      <c r="H252" s="18">
        <v>0.73</v>
      </c>
      <c r="K252" s="20" t="s">
        <v>2157</v>
      </c>
      <c r="M252" s="9">
        <v>500</v>
      </c>
      <c r="P252" s="20" t="s">
        <v>2146</v>
      </c>
    </row>
    <row r="253" spans="1:26">
      <c r="A253" s="9" t="s">
        <v>4563</v>
      </c>
      <c r="B253" s="17" t="s">
        <v>5067</v>
      </c>
      <c r="E253" s="9" t="s">
        <v>5041</v>
      </c>
      <c r="F253" s="18">
        <v>1.48</v>
      </c>
      <c r="H253" s="18">
        <v>1.29</v>
      </c>
      <c r="K253" s="20" t="s">
        <v>4190</v>
      </c>
      <c r="P253" s="20" t="s">
        <v>7228</v>
      </c>
      <c r="R253" s="21">
        <v>41581</v>
      </c>
      <c r="T253" s="9" t="s">
        <v>5068</v>
      </c>
    </row>
    <row r="254" spans="1:26">
      <c r="A254" s="9" t="s">
        <v>4563</v>
      </c>
      <c r="B254" s="17" t="s">
        <v>7154</v>
      </c>
      <c r="C254" s="17" t="s">
        <v>5069</v>
      </c>
      <c r="D254" s="20" t="s">
        <v>69</v>
      </c>
      <c r="E254" s="9" t="s">
        <v>5041</v>
      </c>
      <c r="F254" s="18">
        <v>1.48</v>
      </c>
      <c r="H254" s="18">
        <v>1.29</v>
      </c>
      <c r="K254" s="17" t="s">
        <v>4190</v>
      </c>
      <c r="L254" s="19"/>
      <c r="P254" s="20" t="s">
        <v>7228</v>
      </c>
      <c r="Q254" s="20" t="s">
        <v>7566</v>
      </c>
      <c r="R254" s="21">
        <v>41582</v>
      </c>
      <c r="U254" s="9" t="s">
        <v>6801</v>
      </c>
      <c r="W254" s="9" t="s">
        <v>6778</v>
      </c>
      <c r="Z254" s="9" t="s">
        <v>6690</v>
      </c>
    </row>
    <row r="255" spans="1:26">
      <c r="A255" s="9" t="s">
        <v>4563</v>
      </c>
      <c r="B255" s="17" t="s">
        <v>5070</v>
      </c>
      <c r="C255" s="17" t="s">
        <v>5071</v>
      </c>
      <c r="D255" s="9" t="s">
        <v>69</v>
      </c>
      <c r="E255" s="9" t="s">
        <v>7151</v>
      </c>
      <c r="F255" s="18">
        <v>1.27</v>
      </c>
      <c r="H255" s="18">
        <v>1.1000000000000001</v>
      </c>
      <c r="K255" s="20" t="s">
        <v>4190</v>
      </c>
      <c r="L255" s="39">
        <v>0.02</v>
      </c>
      <c r="M255" s="9">
        <v>100</v>
      </c>
      <c r="P255" s="20" t="s">
        <v>7228</v>
      </c>
      <c r="Q255" s="20" t="s">
        <v>7566</v>
      </c>
      <c r="R255" s="21">
        <v>42901</v>
      </c>
      <c r="T255" s="9" t="s">
        <v>4751</v>
      </c>
    </row>
    <row r="256" spans="1:26">
      <c r="A256" s="9" t="s">
        <v>4563</v>
      </c>
      <c r="B256" s="17">
        <v>1117871</v>
      </c>
      <c r="C256" s="17" t="s">
        <v>5072</v>
      </c>
      <c r="E256" s="9" t="s">
        <v>5041</v>
      </c>
      <c r="F256" s="18">
        <v>1.35</v>
      </c>
      <c r="H256" s="18">
        <v>1.17</v>
      </c>
      <c r="K256" s="20" t="s">
        <v>4190</v>
      </c>
      <c r="M256" s="9">
        <v>100</v>
      </c>
      <c r="P256" s="20" t="s">
        <v>2146</v>
      </c>
    </row>
    <row r="257" spans="1:27">
      <c r="A257" s="9" t="s">
        <v>4563</v>
      </c>
      <c r="B257" s="17" t="s">
        <v>5073</v>
      </c>
      <c r="E257" s="9" t="s">
        <v>4923</v>
      </c>
      <c r="F257" s="18">
        <v>0.4</v>
      </c>
      <c r="H257" s="18">
        <v>0.35</v>
      </c>
      <c r="K257" s="20" t="s">
        <v>5074</v>
      </c>
      <c r="M257" s="9">
        <v>500</v>
      </c>
      <c r="N257" s="18" t="s">
        <v>4926</v>
      </c>
      <c r="P257" s="20" t="s">
        <v>2146</v>
      </c>
    </row>
    <row r="258" spans="1:27">
      <c r="A258" s="9" t="s">
        <v>4563</v>
      </c>
      <c r="B258" s="17" t="s">
        <v>5073</v>
      </c>
      <c r="E258" s="9" t="s">
        <v>4923</v>
      </c>
      <c r="F258" s="18">
        <v>0.35</v>
      </c>
      <c r="H258" s="18">
        <v>0.3</v>
      </c>
      <c r="M258" s="9">
        <v>1000</v>
      </c>
      <c r="P258" s="20" t="s">
        <v>2146</v>
      </c>
    </row>
    <row r="259" spans="1:27">
      <c r="A259" s="9" t="s">
        <v>4563</v>
      </c>
      <c r="B259" s="17" t="s">
        <v>5075</v>
      </c>
      <c r="C259" s="17" t="s">
        <v>5076</v>
      </c>
      <c r="D259" s="9" t="s">
        <v>69</v>
      </c>
      <c r="E259" s="9" t="s">
        <v>4865</v>
      </c>
      <c r="F259" s="18">
        <v>2.4500000000000002</v>
      </c>
      <c r="H259" s="18">
        <v>2.13</v>
      </c>
      <c r="K259" s="20" t="s">
        <v>4190</v>
      </c>
      <c r="P259" s="20" t="s">
        <v>7228</v>
      </c>
      <c r="R259" s="21">
        <v>41969</v>
      </c>
    </row>
    <row r="260" spans="1:27">
      <c r="A260" s="9" t="s">
        <v>4563</v>
      </c>
      <c r="B260" s="17" t="s">
        <v>5077</v>
      </c>
      <c r="E260" s="9" t="s">
        <v>5078</v>
      </c>
      <c r="F260" s="18">
        <v>0.81</v>
      </c>
      <c r="H260" s="18">
        <v>0.7</v>
      </c>
      <c r="K260" s="20" t="s">
        <v>5079</v>
      </c>
      <c r="M260" s="9">
        <v>250</v>
      </c>
      <c r="N260" s="18">
        <v>600</v>
      </c>
      <c r="P260" s="20" t="s">
        <v>2146</v>
      </c>
      <c r="Q260" s="20" t="s">
        <v>58</v>
      </c>
    </row>
    <row r="261" spans="1:27">
      <c r="A261" s="9" t="s">
        <v>4563</v>
      </c>
      <c r="B261" s="17" t="s">
        <v>5077</v>
      </c>
      <c r="E261" s="9" t="s">
        <v>5078</v>
      </c>
      <c r="F261" s="18">
        <v>0.75</v>
      </c>
      <c r="H261" s="18">
        <v>0.65</v>
      </c>
      <c r="K261" s="20" t="s">
        <v>5079</v>
      </c>
      <c r="M261" s="9">
        <v>500</v>
      </c>
      <c r="N261" s="18">
        <v>600</v>
      </c>
      <c r="P261" s="20" t="s">
        <v>2146</v>
      </c>
      <c r="Q261" s="20" t="s">
        <v>58</v>
      </c>
    </row>
    <row r="262" spans="1:27">
      <c r="A262" s="9" t="s">
        <v>4563</v>
      </c>
      <c r="B262" s="17" t="s">
        <v>5080</v>
      </c>
      <c r="E262" s="9" t="s">
        <v>5081</v>
      </c>
      <c r="F262" s="18">
        <v>1.5</v>
      </c>
      <c r="H262" s="18">
        <v>1.3</v>
      </c>
      <c r="K262" s="20" t="s">
        <v>5082</v>
      </c>
      <c r="M262" s="9">
        <v>250</v>
      </c>
      <c r="P262" s="20" t="s">
        <v>2146</v>
      </c>
      <c r="Q262" s="20" t="s">
        <v>58</v>
      </c>
    </row>
    <row r="263" spans="1:27">
      <c r="A263" s="9" t="s">
        <v>4563</v>
      </c>
      <c r="B263" s="17" t="s">
        <v>5080</v>
      </c>
      <c r="E263" s="9" t="s">
        <v>5081</v>
      </c>
      <c r="F263" s="18">
        <v>1.32</v>
      </c>
      <c r="H263" s="18">
        <v>1.1499999999999999</v>
      </c>
      <c r="K263" s="20" t="s">
        <v>2157</v>
      </c>
      <c r="M263" s="9">
        <v>500</v>
      </c>
      <c r="P263" s="20" t="s">
        <v>2146</v>
      </c>
      <c r="Q263" s="20" t="s">
        <v>58</v>
      </c>
    </row>
    <row r="264" spans="1:27">
      <c r="A264" s="9" t="s">
        <v>4563</v>
      </c>
      <c r="B264" s="17" t="s">
        <v>5083</v>
      </c>
      <c r="E264" s="9" t="s">
        <v>5084</v>
      </c>
      <c r="F264" s="18">
        <v>7.82</v>
      </c>
      <c r="H264" s="18">
        <v>6.8</v>
      </c>
      <c r="K264" s="20" t="s">
        <v>5085</v>
      </c>
      <c r="M264" s="9">
        <v>250</v>
      </c>
      <c r="P264" s="20" t="s">
        <v>2146</v>
      </c>
      <c r="Q264" s="20" t="s">
        <v>58</v>
      </c>
    </row>
    <row r="265" spans="1:27">
      <c r="A265" s="9" t="s">
        <v>4563</v>
      </c>
      <c r="B265" s="17" t="s">
        <v>5083</v>
      </c>
      <c r="E265" s="9" t="s">
        <v>5084</v>
      </c>
      <c r="F265" s="18">
        <v>7.71</v>
      </c>
      <c r="H265" s="18">
        <v>6.7</v>
      </c>
      <c r="K265" s="20" t="s">
        <v>5085</v>
      </c>
      <c r="M265" s="9">
        <v>500</v>
      </c>
      <c r="P265" s="20" t="s">
        <v>2146</v>
      </c>
      <c r="Q265" s="20" t="s">
        <v>58</v>
      </c>
    </row>
    <row r="266" spans="1:27">
      <c r="A266" s="9" t="s">
        <v>4563</v>
      </c>
      <c r="B266" s="17" t="s">
        <v>5086</v>
      </c>
      <c r="E266" s="9" t="s">
        <v>5087</v>
      </c>
      <c r="F266" s="18">
        <v>1.78</v>
      </c>
      <c r="H266" s="18">
        <v>1.55</v>
      </c>
      <c r="K266" s="20" t="s">
        <v>5088</v>
      </c>
      <c r="M266" s="9">
        <v>500</v>
      </c>
      <c r="P266" s="20" t="s">
        <v>2146</v>
      </c>
    </row>
    <row r="267" spans="1:27">
      <c r="A267" s="9" t="s">
        <v>4563</v>
      </c>
      <c r="B267" s="17" t="s">
        <v>5086</v>
      </c>
      <c r="E267" s="9" t="s">
        <v>5087</v>
      </c>
      <c r="F267" s="18">
        <v>1.73</v>
      </c>
      <c r="H267" s="18">
        <v>1.5</v>
      </c>
      <c r="K267" s="20" t="s">
        <v>5088</v>
      </c>
      <c r="M267" s="9">
        <v>1000</v>
      </c>
      <c r="P267" s="20" t="s">
        <v>2146</v>
      </c>
    </row>
    <row r="268" spans="1:27">
      <c r="A268" s="9" t="s">
        <v>4563</v>
      </c>
      <c r="B268" s="17" t="s">
        <v>5089</v>
      </c>
      <c r="C268" s="17">
        <v>21145</v>
      </c>
      <c r="E268" s="9" t="s">
        <v>5090</v>
      </c>
      <c r="F268" s="18">
        <v>2.16</v>
      </c>
      <c r="H268" s="18">
        <v>1.88</v>
      </c>
      <c r="K268" s="20" t="s">
        <v>5091</v>
      </c>
      <c r="P268" s="20" t="s">
        <v>7228</v>
      </c>
      <c r="Q268" s="20" t="s">
        <v>844</v>
      </c>
      <c r="R268" s="21">
        <v>44739</v>
      </c>
    </row>
    <row r="269" spans="1:27">
      <c r="A269" s="9" t="s">
        <v>4563</v>
      </c>
      <c r="B269" s="17" t="s">
        <v>5089</v>
      </c>
      <c r="C269" s="17">
        <v>21145</v>
      </c>
      <c r="E269" s="9" t="s">
        <v>5090</v>
      </c>
      <c r="F269" s="18">
        <v>2.16</v>
      </c>
      <c r="H269" s="18">
        <v>1.88</v>
      </c>
      <c r="K269" s="20" t="s">
        <v>5091</v>
      </c>
      <c r="P269" s="20" t="s">
        <v>7228</v>
      </c>
      <c r="Q269" s="20" t="s">
        <v>844</v>
      </c>
      <c r="R269" s="21">
        <v>43186</v>
      </c>
    </row>
    <row r="270" spans="1:27">
      <c r="A270" s="9" t="s">
        <v>4563</v>
      </c>
      <c r="B270" s="17" t="s">
        <v>5092</v>
      </c>
      <c r="C270" s="17">
        <v>21146</v>
      </c>
      <c r="E270" s="9" t="s">
        <v>5093</v>
      </c>
      <c r="F270" s="18">
        <v>3.24</v>
      </c>
      <c r="H270" s="18">
        <v>2.82</v>
      </c>
      <c r="K270" s="20" t="s">
        <v>4230</v>
      </c>
      <c r="N270" s="18">
        <v>450</v>
      </c>
      <c r="O270" s="18">
        <v>380</v>
      </c>
      <c r="P270" s="20" t="s">
        <v>7751</v>
      </c>
      <c r="R270" s="21">
        <v>41961</v>
      </c>
      <c r="AA270" s="9">
        <v>30507</v>
      </c>
    </row>
    <row r="271" spans="1:27">
      <c r="A271" s="9" t="s">
        <v>4563</v>
      </c>
      <c r="B271" s="17" t="s">
        <v>5094</v>
      </c>
      <c r="C271" s="17">
        <v>21147</v>
      </c>
      <c r="E271" s="9" t="s">
        <v>5095</v>
      </c>
      <c r="F271" s="18">
        <v>1.1299999999999999</v>
      </c>
      <c r="H271" s="18">
        <v>0.98</v>
      </c>
      <c r="K271" s="20" t="s">
        <v>4750</v>
      </c>
      <c r="P271" s="20" t="s">
        <v>7228</v>
      </c>
      <c r="R271" s="21">
        <v>41969</v>
      </c>
    </row>
    <row r="272" spans="1:27">
      <c r="A272" s="9" t="s">
        <v>4563</v>
      </c>
      <c r="B272" s="17" t="s">
        <v>5096</v>
      </c>
      <c r="C272" s="17">
        <v>21148</v>
      </c>
      <c r="E272" s="9" t="s">
        <v>5097</v>
      </c>
      <c r="F272" s="18">
        <v>0.69</v>
      </c>
      <c r="H272" s="18">
        <v>0.6</v>
      </c>
      <c r="K272" s="20" t="s">
        <v>4702</v>
      </c>
      <c r="P272" s="20" t="s">
        <v>844</v>
      </c>
      <c r="R272" s="21">
        <v>41501</v>
      </c>
    </row>
    <row r="273" spans="1:21">
      <c r="A273" s="9" t="s">
        <v>4563</v>
      </c>
      <c r="B273" s="17" t="s">
        <v>5098</v>
      </c>
      <c r="C273" s="17">
        <v>21149</v>
      </c>
      <c r="E273" s="9" t="s">
        <v>5099</v>
      </c>
      <c r="F273" s="18">
        <v>0.76</v>
      </c>
      <c r="H273" s="18">
        <v>0.66</v>
      </c>
      <c r="K273" s="20" t="s">
        <v>4750</v>
      </c>
      <c r="P273" s="20" t="s">
        <v>7228</v>
      </c>
      <c r="Q273" s="20" t="s">
        <v>844</v>
      </c>
      <c r="R273" s="21">
        <v>41969</v>
      </c>
    </row>
    <row r="274" spans="1:21">
      <c r="A274" s="9" t="s">
        <v>4563</v>
      </c>
      <c r="B274" s="17" t="s">
        <v>5100</v>
      </c>
      <c r="C274" s="17">
        <v>21150</v>
      </c>
      <c r="E274" s="9" t="s">
        <v>5101</v>
      </c>
      <c r="F274" s="18">
        <v>0.48</v>
      </c>
      <c r="H274" s="18">
        <v>0.42</v>
      </c>
      <c r="K274" s="20" t="s">
        <v>5102</v>
      </c>
      <c r="P274" s="20" t="s">
        <v>7751</v>
      </c>
      <c r="Q274" s="20" t="s">
        <v>844</v>
      </c>
      <c r="R274" s="21">
        <v>43357</v>
      </c>
      <c r="U274" s="9" t="s">
        <v>6781</v>
      </c>
    </row>
    <row r="275" spans="1:21">
      <c r="A275" s="9" t="s">
        <v>4563</v>
      </c>
      <c r="B275" s="17" t="s">
        <v>5103</v>
      </c>
      <c r="C275" s="17" t="s">
        <v>5104</v>
      </c>
      <c r="E275" s="9" t="s">
        <v>5105</v>
      </c>
      <c r="F275" s="18">
        <v>7.81</v>
      </c>
      <c r="H275" s="18">
        <v>6.79</v>
      </c>
      <c r="K275" s="20" t="s">
        <v>5106</v>
      </c>
      <c r="M275" s="9">
        <v>100</v>
      </c>
      <c r="P275" s="20" t="s">
        <v>7228</v>
      </c>
      <c r="R275" s="21">
        <v>42809</v>
      </c>
    </row>
    <row r="276" spans="1:21">
      <c r="A276" s="9" t="s">
        <v>4563</v>
      </c>
      <c r="B276" s="17" t="s">
        <v>5103</v>
      </c>
      <c r="C276" s="17" t="s">
        <v>5104</v>
      </c>
      <c r="E276" s="9" t="s">
        <v>5105</v>
      </c>
      <c r="F276" s="18">
        <v>6.18</v>
      </c>
      <c r="H276" s="18">
        <v>5.37</v>
      </c>
      <c r="K276" s="20" t="s">
        <v>5106</v>
      </c>
      <c r="M276" s="9">
        <v>500</v>
      </c>
      <c r="P276" s="20" t="s">
        <v>7228</v>
      </c>
      <c r="R276" s="21">
        <v>42809</v>
      </c>
    </row>
    <row r="277" spans="1:21">
      <c r="A277" s="9" t="s">
        <v>4563</v>
      </c>
      <c r="B277" s="17">
        <v>21204</v>
      </c>
      <c r="C277" s="17" t="s">
        <v>5107</v>
      </c>
      <c r="E277" s="9" t="s">
        <v>5108</v>
      </c>
      <c r="F277" s="18">
        <v>2.0099999999999998</v>
      </c>
      <c r="H277" s="18">
        <v>1.75</v>
      </c>
      <c r="K277" s="20" t="s">
        <v>4702</v>
      </c>
      <c r="N277" s="18">
        <v>0</v>
      </c>
      <c r="O277" s="18">
        <v>0</v>
      </c>
      <c r="P277" s="20" t="s">
        <v>7228</v>
      </c>
      <c r="R277" s="21">
        <v>38560</v>
      </c>
    </row>
    <row r="278" spans="1:21">
      <c r="A278" s="9" t="s">
        <v>4563</v>
      </c>
      <c r="B278" s="17">
        <v>21205</v>
      </c>
      <c r="C278" s="17" t="s">
        <v>5109</v>
      </c>
      <c r="E278" s="9" t="s">
        <v>5110</v>
      </c>
      <c r="F278" s="18">
        <v>1.44</v>
      </c>
      <c r="H278" s="18">
        <v>1.25</v>
      </c>
      <c r="K278" s="20">
        <v>1018</v>
      </c>
      <c r="N278" s="18">
        <v>0</v>
      </c>
      <c r="O278" s="18">
        <v>0</v>
      </c>
      <c r="P278" s="20" t="s">
        <v>7228</v>
      </c>
      <c r="R278" s="21">
        <v>38560</v>
      </c>
    </row>
    <row r="279" spans="1:21">
      <c r="A279" s="9" t="s">
        <v>4563</v>
      </c>
      <c r="B279" s="17">
        <v>21206</v>
      </c>
      <c r="C279" s="17" t="s">
        <v>5111</v>
      </c>
      <c r="E279" s="9" t="s">
        <v>5112</v>
      </c>
      <c r="F279" s="18">
        <v>1.73</v>
      </c>
      <c r="H279" s="18">
        <v>1.5</v>
      </c>
      <c r="K279" s="20">
        <v>1018</v>
      </c>
      <c r="N279" s="18">
        <v>0</v>
      </c>
      <c r="O279" s="18">
        <v>0</v>
      </c>
      <c r="P279" s="20" t="s">
        <v>7228</v>
      </c>
      <c r="R279" s="21">
        <v>38560</v>
      </c>
    </row>
    <row r="280" spans="1:21">
      <c r="A280" s="9" t="s">
        <v>4563</v>
      </c>
      <c r="B280" s="17">
        <v>21218</v>
      </c>
      <c r="C280" s="17">
        <v>21218</v>
      </c>
      <c r="E280" s="9" t="s">
        <v>5113</v>
      </c>
      <c r="F280" s="18">
        <v>0.69</v>
      </c>
      <c r="H280" s="18">
        <v>0.6</v>
      </c>
      <c r="K280" s="20" t="s">
        <v>5114</v>
      </c>
      <c r="M280" s="9">
        <v>500</v>
      </c>
      <c r="P280" s="20" t="s">
        <v>7228</v>
      </c>
    </row>
    <row r="281" spans="1:21">
      <c r="A281" s="9" t="s">
        <v>4563</v>
      </c>
      <c r="B281" s="17">
        <v>21219</v>
      </c>
      <c r="C281" s="17">
        <v>21219</v>
      </c>
      <c r="E281" s="9" t="s">
        <v>5115</v>
      </c>
      <c r="F281" s="18">
        <v>0.57999999999999996</v>
      </c>
      <c r="H281" s="18">
        <v>0.5</v>
      </c>
      <c r="K281" s="20" t="s">
        <v>5114</v>
      </c>
      <c r="M281" s="9">
        <v>500</v>
      </c>
      <c r="P281" s="20" t="s">
        <v>7228</v>
      </c>
    </row>
    <row r="282" spans="1:21">
      <c r="A282" s="9" t="s">
        <v>4563</v>
      </c>
      <c r="B282" s="17" t="s">
        <v>5116</v>
      </c>
      <c r="C282" s="17" t="s">
        <v>5116</v>
      </c>
      <c r="E282" s="9" t="s">
        <v>5057</v>
      </c>
      <c r="F282" s="18">
        <v>0.46</v>
      </c>
      <c r="H282" s="18">
        <v>0.4</v>
      </c>
      <c r="K282" s="20" t="s">
        <v>5117</v>
      </c>
      <c r="P282" s="20" t="s">
        <v>7228</v>
      </c>
      <c r="R282" s="21">
        <v>41961</v>
      </c>
    </row>
    <row r="283" spans="1:21">
      <c r="A283" s="9" t="s">
        <v>4563</v>
      </c>
      <c r="B283" s="17">
        <v>21230</v>
      </c>
      <c r="C283" s="17">
        <v>21230</v>
      </c>
      <c r="E283" s="9" t="s">
        <v>5118</v>
      </c>
      <c r="F283" s="18">
        <v>4.5999999999999996</v>
      </c>
      <c r="H283" s="18">
        <v>4</v>
      </c>
      <c r="K283" s="20" t="s">
        <v>5119</v>
      </c>
      <c r="M283" s="9">
        <v>500</v>
      </c>
      <c r="N283" s="18">
        <v>250</v>
      </c>
      <c r="O283" s="18">
        <v>182</v>
      </c>
      <c r="P283" s="20" t="s">
        <v>7228</v>
      </c>
      <c r="R283" s="21">
        <v>40932</v>
      </c>
    </row>
    <row r="284" spans="1:21">
      <c r="A284" s="9" t="s">
        <v>4563</v>
      </c>
      <c r="B284" s="17" t="s">
        <v>5120</v>
      </c>
      <c r="C284" s="17" t="s">
        <v>5120</v>
      </c>
      <c r="E284" s="9" t="s">
        <v>5121</v>
      </c>
      <c r="F284" s="18">
        <v>1.1299999999999999</v>
      </c>
      <c r="H284" s="18">
        <v>0.98</v>
      </c>
      <c r="K284" s="20" t="s">
        <v>5122</v>
      </c>
      <c r="P284" s="20" t="s">
        <v>7228</v>
      </c>
      <c r="Q284" s="20" t="s">
        <v>844</v>
      </c>
      <c r="R284" s="21">
        <v>41977</v>
      </c>
    </row>
    <row r="285" spans="1:21">
      <c r="A285" s="9" t="s">
        <v>4563</v>
      </c>
      <c r="B285" s="17" t="s">
        <v>5123</v>
      </c>
      <c r="C285" s="17" t="s">
        <v>5123</v>
      </c>
      <c r="E285" s="9" t="s">
        <v>5124</v>
      </c>
      <c r="F285" s="18">
        <v>0.99</v>
      </c>
      <c r="H285" s="18">
        <v>0.86</v>
      </c>
      <c r="K285" s="20" t="s">
        <v>5125</v>
      </c>
      <c r="N285" s="18">
        <v>750</v>
      </c>
      <c r="O285" s="18">
        <v>605</v>
      </c>
      <c r="P285" s="20" t="s">
        <v>7228</v>
      </c>
      <c r="R285" s="21">
        <v>41698</v>
      </c>
    </row>
    <row r="286" spans="1:21">
      <c r="A286" s="9" t="s">
        <v>4563</v>
      </c>
      <c r="B286" s="17" t="s">
        <v>5126</v>
      </c>
      <c r="C286" s="17" t="s">
        <v>5126</v>
      </c>
      <c r="E286" s="9" t="s">
        <v>5127</v>
      </c>
      <c r="F286" s="18">
        <v>0.99</v>
      </c>
      <c r="H286" s="18">
        <v>0.86</v>
      </c>
      <c r="K286" s="20" t="s">
        <v>4656</v>
      </c>
      <c r="N286" s="18">
        <v>650</v>
      </c>
      <c r="O286" s="18">
        <v>520</v>
      </c>
      <c r="P286" s="20" t="s">
        <v>7228</v>
      </c>
      <c r="R286" s="21">
        <v>41698</v>
      </c>
    </row>
    <row r="287" spans="1:21">
      <c r="A287" s="9" t="s">
        <v>4563</v>
      </c>
      <c r="B287" s="17" t="s">
        <v>5128</v>
      </c>
      <c r="C287" s="17" t="s">
        <v>5128</v>
      </c>
      <c r="E287" s="9" t="s">
        <v>5129</v>
      </c>
      <c r="F287" s="18">
        <v>1.2</v>
      </c>
      <c r="H287" s="18">
        <v>1.04</v>
      </c>
      <c r="K287" s="20" t="s">
        <v>4656</v>
      </c>
      <c r="N287" s="18">
        <v>950</v>
      </c>
      <c r="O287" s="18">
        <v>865</v>
      </c>
      <c r="P287" s="20" t="s">
        <v>7228</v>
      </c>
      <c r="R287" s="21">
        <v>41698</v>
      </c>
    </row>
    <row r="288" spans="1:21">
      <c r="A288" s="9" t="s">
        <v>4563</v>
      </c>
      <c r="B288" s="17" t="s">
        <v>5130</v>
      </c>
      <c r="C288" s="17" t="s">
        <v>5130</v>
      </c>
      <c r="E288" s="9" t="s">
        <v>4749</v>
      </c>
      <c r="F288" s="18">
        <v>2.67</v>
      </c>
      <c r="H288" s="18">
        <v>2.3199999999999998</v>
      </c>
      <c r="K288" s="20" t="s">
        <v>2157</v>
      </c>
      <c r="P288" s="20" t="s">
        <v>844</v>
      </c>
      <c r="R288" s="21">
        <v>41698</v>
      </c>
    </row>
    <row r="289" spans="1:18">
      <c r="A289" s="9" t="s">
        <v>4563</v>
      </c>
      <c r="B289" s="17" t="s">
        <v>5131</v>
      </c>
      <c r="C289" s="17" t="s">
        <v>5131</v>
      </c>
      <c r="E289" s="9" t="s">
        <v>5132</v>
      </c>
      <c r="F289" s="18">
        <v>1.39</v>
      </c>
      <c r="H289" s="18">
        <v>1.21</v>
      </c>
      <c r="K289" s="20" t="s">
        <v>5133</v>
      </c>
      <c r="N289" s="18">
        <v>1200</v>
      </c>
      <c r="O289" s="18">
        <v>1038</v>
      </c>
      <c r="P289" s="20" t="s">
        <v>7228</v>
      </c>
      <c r="R289" s="21">
        <v>41698</v>
      </c>
    </row>
    <row r="290" spans="1:18">
      <c r="A290" s="9" t="s">
        <v>4563</v>
      </c>
      <c r="B290" s="17" t="s">
        <v>5134</v>
      </c>
      <c r="C290" s="17" t="s">
        <v>5134</v>
      </c>
      <c r="E290" s="9" t="s">
        <v>5135</v>
      </c>
      <c r="F290" s="18">
        <v>0.99</v>
      </c>
      <c r="H290" s="18">
        <v>0.86</v>
      </c>
      <c r="K290" s="20" t="s">
        <v>4656</v>
      </c>
      <c r="N290" s="18">
        <v>1200</v>
      </c>
      <c r="O290" s="18">
        <v>1038</v>
      </c>
      <c r="P290" s="20" t="s">
        <v>7228</v>
      </c>
      <c r="R290" s="21">
        <v>41698</v>
      </c>
    </row>
    <row r="291" spans="1:18">
      <c r="A291" s="9" t="s">
        <v>4563</v>
      </c>
      <c r="B291" s="17" t="s">
        <v>5136</v>
      </c>
      <c r="C291" s="17" t="s">
        <v>5136</v>
      </c>
      <c r="E291" s="9" t="s">
        <v>5137</v>
      </c>
      <c r="F291" s="18">
        <v>0.28999999999999998</v>
      </c>
      <c r="H291" s="18">
        <v>0.25</v>
      </c>
      <c r="K291" s="20" t="s">
        <v>4190</v>
      </c>
      <c r="P291" s="20" t="s">
        <v>7228</v>
      </c>
      <c r="Q291" s="20" t="s">
        <v>844</v>
      </c>
      <c r="R291" s="21">
        <v>41969</v>
      </c>
    </row>
    <row r="292" spans="1:18">
      <c r="A292" s="9" t="s">
        <v>4563</v>
      </c>
      <c r="B292" s="17" t="s">
        <v>5138</v>
      </c>
      <c r="C292" s="17" t="s">
        <v>5138</v>
      </c>
      <c r="E292" s="9" t="s">
        <v>4995</v>
      </c>
      <c r="F292" s="18">
        <v>0.86</v>
      </c>
      <c r="H292" s="18">
        <v>0.75</v>
      </c>
      <c r="K292" s="20" t="s">
        <v>5139</v>
      </c>
      <c r="N292" s="18">
        <v>1200</v>
      </c>
      <c r="O292" s="18">
        <v>1000</v>
      </c>
      <c r="P292" s="20" t="s">
        <v>7751</v>
      </c>
      <c r="R292" s="21">
        <v>41961</v>
      </c>
    </row>
    <row r="293" spans="1:18">
      <c r="A293" s="9" t="s">
        <v>4563</v>
      </c>
      <c r="B293" s="17" t="s">
        <v>5140</v>
      </c>
      <c r="C293" s="17" t="s">
        <v>5140</v>
      </c>
      <c r="E293" s="9" t="s">
        <v>5141</v>
      </c>
      <c r="F293" s="18">
        <v>0.45</v>
      </c>
      <c r="H293" s="18">
        <v>0.39</v>
      </c>
      <c r="K293" s="20" t="s">
        <v>5142</v>
      </c>
      <c r="P293" s="20" t="s">
        <v>844</v>
      </c>
      <c r="R293" s="21">
        <v>41698</v>
      </c>
    </row>
    <row r="294" spans="1:18">
      <c r="A294" s="9" t="s">
        <v>4563</v>
      </c>
      <c r="B294" s="17" t="s">
        <v>5143</v>
      </c>
      <c r="C294" s="17" t="s">
        <v>5143</v>
      </c>
      <c r="E294" s="9" t="s">
        <v>5144</v>
      </c>
      <c r="F294" s="18">
        <v>0.51</v>
      </c>
      <c r="H294" s="18">
        <v>0.44</v>
      </c>
      <c r="K294" s="20" t="s">
        <v>5142</v>
      </c>
      <c r="P294" s="20" t="s">
        <v>844</v>
      </c>
      <c r="R294" s="21">
        <v>41698</v>
      </c>
    </row>
    <row r="295" spans="1:18">
      <c r="A295" s="9" t="s">
        <v>4563</v>
      </c>
      <c r="B295" s="17" t="s">
        <v>5145</v>
      </c>
      <c r="C295" s="17" t="s">
        <v>5145</v>
      </c>
      <c r="E295" s="9" t="s">
        <v>4983</v>
      </c>
      <c r="F295" s="18">
        <v>0.54</v>
      </c>
      <c r="H295" s="18">
        <v>0.47</v>
      </c>
      <c r="K295" s="20" t="s">
        <v>4612</v>
      </c>
      <c r="P295" s="20" t="s">
        <v>844</v>
      </c>
      <c r="R295" s="21">
        <v>41698</v>
      </c>
    </row>
    <row r="296" spans="1:18">
      <c r="A296" s="9" t="s">
        <v>4563</v>
      </c>
      <c r="B296" s="17" t="s">
        <v>5146</v>
      </c>
      <c r="C296" s="17" t="s">
        <v>5146</v>
      </c>
      <c r="E296" s="9" t="s">
        <v>5147</v>
      </c>
      <c r="F296" s="18">
        <v>1.73</v>
      </c>
      <c r="H296" s="18">
        <v>1.5</v>
      </c>
      <c r="K296" s="20" t="s">
        <v>5148</v>
      </c>
      <c r="P296" s="20" t="s">
        <v>7228</v>
      </c>
      <c r="R296" s="21">
        <v>38811</v>
      </c>
    </row>
    <row r="297" spans="1:18">
      <c r="A297" s="9" t="s">
        <v>4563</v>
      </c>
      <c r="B297" s="17" t="s">
        <v>5149</v>
      </c>
      <c r="C297" s="17" t="s">
        <v>5149</v>
      </c>
      <c r="E297" s="9" t="s">
        <v>5150</v>
      </c>
      <c r="F297" s="18">
        <v>0.75</v>
      </c>
      <c r="H297" s="18">
        <v>0.65</v>
      </c>
      <c r="K297" s="20" t="s">
        <v>2726</v>
      </c>
      <c r="N297" s="18">
        <v>900</v>
      </c>
      <c r="O297" s="18">
        <v>700</v>
      </c>
      <c r="P297" s="20" t="s">
        <v>7751</v>
      </c>
      <c r="R297" s="21">
        <v>41961</v>
      </c>
    </row>
    <row r="298" spans="1:18">
      <c r="A298" s="9" t="s">
        <v>4563</v>
      </c>
      <c r="B298" s="17" t="s">
        <v>5151</v>
      </c>
      <c r="C298" s="17" t="s">
        <v>5151</v>
      </c>
      <c r="E298" s="9" t="s">
        <v>5152</v>
      </c>
      <c r="F298" s="18">
        <v>0.63</v>
      </c>
      <c r="H298" s="18">
        <v>0.55000000000000004</v>
      </c>
      <c r="M298" s="9">
        <v>500</v>
      </c>
      <c r="P298" s="20" t="s">
        <v>7228</v>
      </c>
      <c r="R298" s="21">
        <v>38776</v>
      </c>
    </row>
    <row r="299" spans="1:18">
      <c r="A299" s="9" t="s">
        <v>4563</v>
      </c>
      <c r="B299" s="17" t="s">
        <v>5151</v>
      </c>
      <c r="C299" s="17" t="s">
        <v>5151</v>
      </c>
      <c r="E299" s="9" t="s">
        <v>5152</v>
      </c>
      <c r="F299" s="18">
        <v>0.63</v>
      </c>
      <c r="H299" s="18">
        <v>0.55000000000000004</v>
      </c>
      <c r="M299" s="9">
        <v>1000</v>
      </c>
      <c r="P299" s="20" t="s">
        <v>7228</v>
      </c>
      <c r="R299" s="21">
        <v>38776</v>
      </c>
    </row>
    <row r="300" spans="1:18">
      <c r="A300" s="9" t="s">
        <v>4563</v>
      </c>
      <c r="B300" s="17" t="s">
        <v>5151</v>
      </c>
      <c r="C300" s="17" t="s">
        <v>5151</v>
      </c>
      <c r="E300" s="9" t="s">
        <v>5152</v>
      </c>
      <c r="F300" s="18">
        <v>0.63</v>
      </c>
      <c r="H300" s="18">
        <v>0.55000000000000004</v>
      </c>
      <c r="M300" s="9">
        <v>1500</v>
      </c>
      <c r="P300" s="20" t="s">
        <v>7228</v>
      </c>
      <c r="R300" s="21">
        <v>38776</v>
      </c>
    </row>
    <row r="301" spans="1:18">
      <c r="A301" s="9" t="s">
        <v>4563</v>
      </c>
      <c r="B301" s="17" t="s">
        <v>5153</v>
      </c>
      <c r="C301" s="17" t="s">
        <v>5153</v>
      </c>
      <c r="F301" s="18">
        <v>8.51</v>
      </c>
      <c r="H301" s="18">
        <v>7.4</v>
      </c>
      <c r="N301" s="18">
        <v>350</v>
      </c>
      <c r="O301" s="18">
        <v>185</v>
      </c>
      <c r="P301" s="20" t="s">
        <v>7228</v>
      </c>
      <c r="R301" s="21">
        <v>40932</v>
      </c>
    </row>
    <row r="302" spans="1:18">
      <c r="A302" s="9" t="s">
        <v>4563</v>
      </c>
      <c r="B302" s="17" t="s">
        <v>5154</v>
      </c>
      <c r="C302" s="17" t="s">
        <v>5154</v>
      </c>
      <c r="F302" s="18">
        <v>7.82</v>
      </c>
      <c r="H302" s="18">
        <v>6.8</v>
      </c>
      <c r="N302" s="18">
        <v>350</v>
      </c>
      <c r="O302" s="18">
        <v>185</v>
      </c>
      <c r="P302" s="20" t="s">
        <v>7228</v>
      </c>
      <c r="R302" s="21">
        <v>40932</v>
      </c>
    </row>
    <row r="303" spans="1:18">
      <c r="A303" s="9" t="s">
        <v>4563</v>
      </c>
      <c r="B303" s="17" t="s">
        <v>5155</v>
      </c>
      <c r="C303" s="17" t="s">
        <v>5155</v>
      </c>
      <c r="D303" s="9" t="s">
        <v>64</v>
      </c>
      <c r="E303" s="9" t="s">
        <v>5156</v>
      </c>
      <c r="F303" s="18">
        <v>6.9</v>
      </c>
      <c r="H303" s="18">
        <v>6</v>
      </c>
      <c r="N303" s="18">
        <v>350</v>
      </c>
      <c r="O303" s="18">
        <v>185</v>
      </c>
      <c r="P303" s="20" t="s">
        <v>7228</v>
      </c>
      <c r="R303" s="21">
        <v>40932</v>
      </c>
    </row>
    <row r="304" spans="1:18">
      <c r="A304" s="9" t="s">
        <v>4563</v>
      </c>
      <c r="B304" s="17">
        <v>21293</v>
      </c>
      <c r="C304" s="17">
        <v>21293</v>
      </c>
      <c r="E304" s="9" t="s">
        <v>5157</v>
      </c>
      <c r="F304" s="18">
        <v>3.39</v>
      </c>
      <c r="H304" s="18">
        <v>2.95</v>
      </c>
      <c r="K304" s="20" t="s">
        <v>4830</v>
      </c>
      <c r="P304" s="20" t="s">
        <v>7228</v>
      </c>
      <c r="R304" s="21">
        <v>41969</v>
      </c>
    </row>
    <row r="305" spans="1:18">
      <c r="A305" s="9" t="s">
        <v>4563</v>
      </c>
      <c r="B305" s="17" t="s">
        <v>7233</v>
      </c>
      <c r="C305" s="17">
        <v>21294</v>
      </c>
      <c r="E305" s="9" t="s">
        <v>5158</v>
      </c>
      <c r="F305" s="18">
        <v>2.4500000000000002</v>
      </c>
      <c r="H305" s="18">
        <v>2.13</v>
      </c>
      <c r="K305" s="20" t="s">
        <v>4830</v>
      </c>
      <c r="P305" s="20" t="s">
        <v>7228</v>
      </c>
      <c r="R305" s="21">
        <v>43119</v>
      </c>
    </row>
    <row r="306" spans="1:18">
      <c r="A306" s="9" t="s">
        <v>4563</v>
      </c>
      <c r="B306" s="17" t="s">
        <v>5159</v>
      </c>
      <c r="C306" s="17" t="s">
        <v>5159</v>
      </c>
      <c r="F306" s="18">
        <v>4.5999999999999996</v>
      </c>
      <c r="H306" s="18">
        <v>4</v>
      </c>
      <c r="N306" s="18">
        <v>350</v>
      </c>
      <c r="O306" s="18">
        <v>185</v>
      </c>
      <c r="P306" s="20" t="s">
        <v>7228</v>
      </c>
      <c r="R306" s="21">
        <v>40932</v>
      </c>
    </row>
    <row r="307" spans="1:18">
      <c r="A307" s="9" t="s">
        <v>4563</v>
      </c>
      <c r="B307" s="17">
        <v>21395</v>
      </c>
      <c r="C307" s="17" t="s">
        <v>5160</v>
      </c>
      <c r="E307" s="9" t="s">
        <v>5161</v>
      </c>
      <c r="F307" s="18">
        <v>1.32</v>
      </c>
      <c r="H307" s="18">
        <v>1.1499999999999999</v>
      </c>
      <c r="K307" s="20" t="s">
        <v>5162</v>
      </c>
      <c r="P307" s="20" t="s">
        <v>7228</v>
      </c>
      <c r="R307" s="21">
        <v>39556</v>
      </c>
    </row>
    <row r="308" spans="1:18">
      <c r="A308" s="9" t="s">
        <v>4563</v>
      </c>
      <c r="B308" s="17" t="s">
        <v>5163</v>
      </c>
      <c r="C308" s="17" t="s">
        <v>5163</v>
      </c>
      <c r="E308" s="9" t="s">
        <v>5164</v>
      </c>
      <c r="F308" s="18">
        <v>10.93</v>
      </c>
      <c r="H308" s="18">
        <v>9.5</v>
      </c>
      <c r="K308" s="20" t="s">
        <v>4750</v>
      </c>
      <c r="M308" s="9">
        <v>250</v>
      </c>
      <c r="P308" s="20" t="s">
        <v>844</v>
      </c>
      <c r="Q308" s="20" t="s">
        <v>7228</v>
      </c>
      <c r="R308" s="21">
        <v>40158</v>
      </c>
    </row>
    <row r="309" spans="1:18">
      <c r="A309" s="9" t="s">
        <v>4563</v>
      </c>
      <c r="B309" s="17" t="s">
        <v>5165</v>
      </c>
      <c r="C309" s="17" t="s">
        <v>5165</v>
      </c>
      <c r="E309" s="9" t="s">
        <v>5166</v>
      </c>
      <c r="F309" s="18">
        <v>5.64</v>
      </c>
      <c r="H309" s="18">
        <v>4.9000000000000004</v>
      </c>
      <c r="K309" s="20">
        <v>1045</v>
      </c>
      <c r="M309" s="9">
        <v>250</v>
      </c>
      <c r="P309" s="20" t="s">
        <v>844</v>
      </c>
      <c r="Q309" s="20" t="s">
        <v>7228</v>
      </c>
      <c r="R309" s="21">
        <v>40158</v>
      </c>
    </row>
    <row r="310" spans="1:18">
      <c r="A310" s="9" t="s">
        <v>4563</v>
      </c>
      <c r="B310" s="17" t="s">
        <v>5167</v>
      </c>
      <c r="C310" s="17" t="s">
        <v>5167</v>
      </c>
      <c r="E310" s="9" t="s">
        <v>5168</v>
      </c>
      <c r="F310" s="18">
        <v>9.1999999999999993</v>
      </c>
      <c r="H310" s="18">
        <v>8</v>
      </c>
      <c r="K310" s="20" t="s">
        <v>4750</v>
      </c>
      <c r="M310" s="9">
        <v>250</v>
      </c>
      <c r="P310" s="20" t="s">
        <v>844</v>
      </c>
      <c r="Q310" s="20" t="s">
        <v>7228</v>
      </c>
      <c r="R310" s="21">
        <v>40158</v>
      </c>
    </row>
    <row r="311" spans="1:18">
      <c r="A311" s="9" t="s">
        <v>4563</v>
      </c>
      <c r="B311" s="17" t="s">
        <v>5169</v>
      </c>
      <c r="C311" s="17" t="s">
        <v>5169</v>
      </c>
      <c r="E311" s="9" t="s">
        <v>5170</v>
      </c>
      <c r="F311" s="18">
        <v>2.2999999999999998</v>
      </c>
      <c r="H311" s="18">
        <v>2</v>
      </c>
      <c r="K311" s="20" t="s">
        <v>4619</v>
      </c>
      <c r="M311" s="9">
        <v>250</v>
      </c>
      <c r="P311" s="20" t="s">
        <v>7228</v>
      </c>
      <c r="R311" s="21">
        <v>39969</v>
      </c>
    </row>
    <row r="312" spans="1:18">
      <c r="A312" s="9" t="s">
        <v>4563</v>
      </c>
      <c r="B312" s="17" t="s">
        <v>5169</v>
      </c>
      <c r="C312" s="17" t="s">
        <v>5169</v>
      </c>
      <c r="E312" s="9" t="s">
        <v>5170</v>
      </c>
      <c r="F312" s="18">
        <v>1.86</v>
      </c>
      <c r="H312" s="18">
        <v>1.62</v>
      </c>
      <c r="K312" s="20" t="s">
        <v>4619</v>
      </c>
      <c r="M312" s="9">
        <v>500</v>
      </c>
      <c r="P312" s="20" t="s">
        <v>7228</v>
      </c>
      <c r="R312" s="21">
        <v>39969</v>
      </c>
    </row>
    <row r="313" spans="1:18">
      <c r="A313" s="9" t="s">
        <v>4563</v>
      </c>
      <c r="B313" s="17" t="s">
        <v>5169</v>
      </c>
      <c r="C313" s="17" t="s">
        <v>5169</v>
      </c>
      <c r="E313" s="9" t="s">
        <v>5170</v>
      </c>
      <c r="F313" s="18">
        <v>1.67</v>
      </c>
      <c r="H313" s="18">
        <v>1.45</v>
      </c>
      <c r="K313" s="20" t="s">
        <v>4619</v>
      </c>
      <c r="M313" s="9">
        <v>750</v>
      </c>
      <c r="P313" s="20" t="s">
        <v>7228</v>
      </c>
      <c r="R313" s="21">
        <v>39969</v>
      </c>
    </row>
    <row r="314" spans="1:18">
      <c r="A314" s="9" t="s">
        <v>4563</v>
      </c>
      <c r="B314" s="17" t="s">
        <v>5171</v>
      </c>
      <c r="C314" s="17" t="s">
        <v>5171</v>
      </c>
      <c r="E314" s="9" t="s">
        <v>5172</v>
      </c>
      <c r="F314" s="18">
        <v>4.5999999999999996</v>
      </c>
      <c r="H314" s="18">
        <v>4</v>
      </c>
      <c r="K314" s="20" t="s">
        <v>4750</v>
      </c>
      <c r="M314" s="9">
        <v>250</v>
      </c>
      <c r="P314" s="20" t="s">
        <v>7228</v>
      </c>
      <c r="R314" s="21">
        <v>39969</v>
      </c>
    </row>
    <row r="315" spans="1:18">
      <c r="A315" s="9" t="s">
        <v>4563</v>
      </c>
      <c r="B315" s="17" t="s">
        <v>5171</v>
      </c>
      <c r="C315" s="17" t="s">
        <v>5171</v>
      </c>
      <c r="E315" s="9" t="s">
        <v>5172</v>
      </c>
      <c r="F315" s="18">
        <v>3.8</v>
      </c>
      <c r="H315" s="18">
        <v>3.3</v>
      </c>
      <c r="K315" s="20" t="s">
        <v>4750</v>
      </c>
      <c r="M315" s="9">
        <v>500</v>
      </c>
      <c r="P315" s="20" t="s">
        <v>7228</v>
      </c>
      <c r="R315" s="21">
        <v>39969</v>
      </c>
    </row>
    <row r="316" spans="1:18">
      <c r="A316" s="9" t="s">
        <v>4563</v>
      </c>
      <c r="B316" s="17" t="s">
        <v>5171</v>
      </c>
      <c r="C316" s="17" t="s">
        <v>5171</v>
      </c>
      <c r="E316" s="9" t="s">
        <v>5172</v>
      </c>
      <c r="F316" s="18">
        <v>3.45</v>
      </c>
      <c r="H316" s="18">
        <v>3</v>
      </c>
      <c r="K316" s="20" t="s">
        <v>4750</v>
      </c>
      <c r="M316" s="9">
        <v>750</v>
      </c>
      <c r="P316" s="20" t="s">
        <v>7228</v>
      </c>
      <c r="R316" s="21">
        <v>39969</v>
      </c>
    </row>
    <row r="317" spans="1:18">
      <c r="A317" s="9" t="s">
        <v>4563</v>
      </c>
      <c r="B317" s="17" t="s">
        <v>5173</v>
      </c>
      <c r="C317" s="17" t="s">
        <v>5173</v>
      </c>
      <c r="E317" s="9" t="s">
        <v>5174</v>
      </c>
      <c r="F317" s="18">
        <v>5.0599999999999996</v>
      </c>
      <c r="H317" s="18">
        <v>4.4000000000000004</v>
      </c>
      <c r="K317" s="20" t="s">
        <v>4750</v>
      </c>
      <c r="M317" s="9">
        <v>250</v>
      </c>
      <c r="P317" s="20" t="s">
        <v>7228</v>
      </c>
      <c r="R317" s="21">
        <v>39969</v>
      </c>
    </row>
    <row r="318" spans="1:18">
      <c r="A318" s="9" t="s">
        <v>4563</v>
      </c>
      <c r="B318" s="17" t="s">
        <v>5173</v>
      </c>
      <c r="C318" s="17" t="s">
        <v>5173</v>
      </c>
      <c r="E318" s="9" t="s">
        <v>5174</v>
      </c>
      <c r="F318" s="18">
        <v>4.2</v>
      </c>
      <c r="H318" s="18">
        <v>3.65</v>
      </c>
      <c r="K318" s="20" t="s">
        <v>4750</v>
      </c>
      <c r="M318" s="9">
        <v>500</v>
      </c>
      <c r="P318" s="20" t="s">
        <v>7228</v>
      </c>
      <c r="R318" s="21">
        <v>39969</v>
      </c>
    </row>
    <row r="319" spans="1:18">
      <c r="A319" s="9" t="s">
        <v>4563</v>
      </c>
      <c r="B319" s="17" t="s">
        <v>5173</v>
      </c>
      <c r="C319" s="17" t="s">
        <v>5173</v>
      </c>
      <c r="E319" s="9" t="s">
        <v>5174</v>
      </c>
      <c r="F319" s="18">
        <v>3.8</v>
      </c>
      <c r="H319" s="18">
        <v>3.3</v>
      </c>
      <c r="K319" s="20" t="s">
        <v>4750</v>
      </c>
      <c r="M319" s="9">
        <v>750</v>
      </c>
      <c r="P319" s="20" t="s">
        <v>7228</v>
      </c>
      <c r="R319" s="21">
        <v>39969</v>
      </c>
    </row>
    <row r="320" spans="1:18">
      <c r="A320" s="9" t="s">
        <v>4563</v>
      </c>
      <c r="B320" s="17" t="s">
        <v>5175</v>
      </c>
      <c r="C320" s="17" t="s">
        <v>5175</v>
      </c>
      <c r="E320" s="9" t="s">
        <v>5176</v>
      </c>
      <c r="F320" s="18">
        <v>1.44</v>
      </c>
      <c r="H320" s="18">
        <v>1.25</v>
      </c>
      <c r="K320" s="20" t="s">
        <v>4750</v>
      </c>
      <c r="M320" s="9">
        <v>250</v>
      </c>
      <c r="P320" s="20" t="s">
        <v>7228</v>
      </c>
      <c r="R320" s="21">
        <v>39969</v>
      </c>
    </row>
    <row r="321" spans="1:18">
      <c r="A321" s="9" t="s">
        <v>4563</v>
      </c>
      <c r="B321" s="17" t="s">
        <v>5175</v>
      </c>
      <c r="C321" s="17" t="s">
        <v>5175</v>
      </c>
      <c r="E321" s="9" t="s">
        <v>5176</v>
      </c>
      <c r="F321" s="18">
        <v>1.0900000000000001</v>
      </c>
      <c r="H321" s="18">
        <v>0.95</v>
      </c>
      <c r="K321" s="20" t="s">
        <v>4750</v>
      </c>
      <c r="M321" s="9">
        <v>500</v>
      </c>
      <c r="P321" s="20" t="s">
        <v>7228</v>
      </c>
      <c r="R321" s="21">
        <v>39969</v>
      </c>
    </row>
    <row r="322" spans="1:18">
      <c r="A322" s="9" t="s">
        <v>4563</v>
      </c>
      <c r="B322" s="17" t="s">
        <v>5175</v>
      </c>
      <c r="C322" s="17" t="s">
        <v>5175</v>
      </c>
      <c r="E322" s="9" t="s">
        <v>5176</v>
      </c>
      <c r="F322" s="18">
        <v>0.99</v>
      </c>
      <c r="H322" s="18">
        <v>0.86</v>
      </c>
      <c r="K322" s="20" t="s">
        <v>4750</v>
      </c>
      <c r="M322" s="9">
        <v>750</v>
      </c>
      <c r="P322" s="20" t="s">
        <v>7228</v>
      </c>
      <c r="R322" s="21">
        <v>39969</v>
      </c>
    </row>
    <row r="323" spans="1:18">
      <c r="A323" s="9" t="s">
        <v>4563</v>
      </c>
      <c r="B323" s="17" t="s">
        <v>5177</v>
      </c>
      <c r="C323" s="17" t="s">
        <v>5177</v>
      </c>
      <c r="E323" s="9" t="s">
        <v>5178</v>
      </c>
      <c r="F323" s="18">
        <v>2.65</v>
      </c>
      <c r="H323" s="18">
        <v>2.2999999999999998</v>
      </c>
      <c r="K323" s="20" t="s">
        <v>4750</v>
      </c>
      <c r="M323" s="9">
        <v>250</v>
      </c>
      <c r="P323" s="20" t="s">
        <v>844</v>
      </c>
      <c r="Q323" s="20" t="s">
        <v>7228</v>
      </c>
      <c r="R323" s="21">
        <v>40158</v>
      </c>
    </row>
    <row r="324" spans="1:18">
      <c r="A324" s="9" t="s">
        <v>4563</v>
      </c>
      <c r="B324" s="17" t="s">
        <v>5179</v>
      </c>
      <c r="C324" s="17" t="s">
        <v>5179</v>
      </c>
      <c r="E324" s="9" t="s">
        <v>5180</v>
      </c>
      <c r="F324" s="18">
        <v>2.65</v>
      </c>
      <c r="H324" s="18">
        <v>2.2999999999999998</v>
      </c>
      <c r="K324" s="20" t="s">
        <v>2726</v>
      </c>
      <c r="M324" s="9">
        <v>250</v>
      </c>
      <c r="P324" s="20" t="s">
        <v>844</v>
      </c>
      <c r="Q324" s="20" t="s">
        <v>7228</v>
      </c>
      <c r="R324" s="21">
        <v>40158</v>
      </c>
    </row>
    <row r="325" spans="1:18">
      <c r="A325" s="9" t="s">
        <v>4563</v>
      </c>
      <c r="B325" s="17" t="s">
        <v>5181</v>
      </c>
      <c r="C325" s="17" t="s">
        <v>5181</v>
      </c>
      <c r="E325" s="9" t="s">
        <v>5182</v>
      </c>
      <c r="F325" s="18">
        <v>0.81</v>
      </c>
      <c r="H325" s="18">
        <v>0.7</v>
      </c>
      <c r="K325" s="20" t="s">
        <v>4750</v>
      </c>
      <c r="M325" s="9">
        <v>250</v>
      </c>
      <c r="P325" s="20" t="s">
        <v>844</v>
      </c>
      <c r="Q325" s="20" t="s">
        <v>7228</v>
      </c>
      <c r="R325" s="21">
        <v>40158</v>
      </c>
    </row>
    <row r="326" spans="1:18">
      <c r="A326" s="9" t="s">
        <v>4563</v>
      </c>
      <c r="B326" s="17" t="s">
        <v>5183</v>
      </c>
      <c r="C326" s="17" t="s">
        <v>5183</v>
      </c>
      <c r="E326" s="9" t="s">
        <v>5184</v>
      </c>
      <c r="F326" s="18">
        <v>2.19</v>
      </c>
      <c r="H326" s="18">
        <v>1.9</v>
      </c>
      <c r="K326" s="20" t="s">
        <v>4750</v>
      </c>
      <c r="M326" s="9">
        <v>250</v>
      </c>
      <c r="P326" s="20" t="s">
        <v>844</v>
      </c>
      <c r="Q326" s="20" t="s">
        <v>7228</v>
      </c>
      <c r="R326" s="21">
        <v>40158</v>
      </c>
    </row>
    <row r="327" spans="1:18">
      <c r="A327" s="9" t="s">
        <v>4563</v>
      </c>
      <c r="B327" s="17" t="s">
        <v>5185</v>
      </c>
      <c r="C327" s="17" t="s">
        <v>5185</v>
      </c>
      <c r="E327" s="9" t="s">
        <v>5186</v>
      </c>
      <c r="F327" s="18">
        <v>0.35</v>
      </c>
      <c r="H327" s="18">
        <v>0.3</v>
      </c>
      <c r="K327" s="20" t="s">
        <v>2726</v>
      </c>
      <c r="M327" s="9">
        <v>250</v>
      </c>
      <c r="P327" s="20" t="s">
        <v>844</v>
      </c>
      <c r="Q327" s="20" t="s">
        <v>7228</v>
      </c>
      <c r="R327" s="21">
        <v>40158</v>
      </c>
    </row>
    <row r="328" spans="1:18">
      <c r="A328" s="9" t="s">
        <v>4563</v>
      </c>
      <c r="B328" s="17" t="s">
        <v>5187</v>
      </c>
      <c r="C328" s="17" t="s">
        <v>5187</v>
      </c>
      <c r="E328" s="9" t="s">
        <v>5188</v>
      </c>
      <c r="F328" s="18">
        <v>1.1499999999999999</v>
      </c>
      <c r="H328" s="18">
        <v>1</v>
      </c>
      <c r="K328" s="20" t="s">
        <v>5189</v>
      </c>
      <c r="M328" s="9">
        <v>250</v>
      </c>
      <c r="N328" s="18">
        <v>300</v>
      </c>
      <c r="O328" s="18">
        <v>200</v>
      </c>
      <c r="P328" s="20" t="s">
        <v>7228</v>
      </c>
      <c r="R328" s="21">
        <v>40158</v>
      </c>
    </row>
    <row r="329" spans="1:18">
      <c r="A329" s="9" t="s">
        <v>4563</v>
      </c>
      <c r="B329" s="17" t="s">
        <v>5190</v>
      </c>
      <c r="C329" s="17" t="s">
        <v>5190</v>
      </c>
      <c r="E329" s="9" t="s">
        <v>5191</v>
      </c>
      <c r="F329" s="18">
        <v>0.69</v>
      </c>
      <c r="H329" s="18">
        <v>0.6</v>
      </c>
      <c r="K329" s="20" t="s">
        <v>2157</v>
      </c>
      <c r="M329" s="9">
        <v>250</v>
      </c>
      <c r="P329" s="20" t="s">
        <v>844</v>
      </c>
      <c r="R329" s="21">
        <v>40158</v>
      </c>
    </row>
    <row r="330" spans="1:18">
      <c r="A330" s="9" t="s">
        <v>4563</v>
      </c>
      <c r="B330" s="17" t="s">
        <v>5192</v>
      </c>
      <c r="C330" s="17" t="s">
        <v>5192</v>
      </c>
      <c r="E330" s="9" t="s">
        <v>5193</v>
      </c>
      <c r="F330" s="18">
        <v>1.1499999999999999</v>
      </c>
      <c r="H330" s="18">
        <v>1</v>
      </c>
      <c r="K330" s="20" t="s">
        <v>5194</v>
      </c>
      <c r="M330" s="9">
        <v>250</v>
      </c>
      <c r="N330" s="18">
        <v>300</v>
      </c>
      <c r="O330" s="18">
        <v>200</v>
      </c>
      <c r="P330" s="20" t="s">
        <v>7228</v>
      </c>
      <c r="R330" s="21">
        <v>40158</v>
      </c>
    </row>
    <row r="331" spans="1:18">
      <c r="A331" s="9" t="s">
        <v>4563</v>
      </c>
      <c r="B331" s="17" t="s">
        <v>5195</v>
      </c>
      <c r="C331" s="17" t="s">
        <v>5195</v>
      </c>
      <c r="E331" s="9" t="s">
        <v>5196</v>
      </c>
      <c r="F331" s="18">
        <v>0.23</v>
      </c>
      <c r="H331" s="18">
        <v>0.2</v>
      </c>
      <c r="K331" s="20" t="s">
        <v>2157</v>
      </c>
      <c r="M331" s="9">
        <v>250</v>
      </c>
      <c r="P331" s="20" t="s">
        <v>844</v>
      </c>
      <c r="R331" s="21">
        <v>40158</v>
      </c>
    </row>
    <row r="332" spans="1:18">
      <c r="A332" s="9" t="s">
        <v>4563</v>
      </c>
      <c r="B332" s="17" t="s">
        <v>5197</v>
      </c>
      <c r="C332" s="17" t="s">
        <v>5197</v>
      </c>
      <c r="E332" s="9" t="s">
        <v>5198</v>
      </c>
      <c r="F332" s="18">
        <v>0.92</v>
      </c>
      <c r="H332" s="18">
        <v>0.8</v>
      </c>
      <c r="K332" s="20" t="s">
        <v>4750</v>
      </c>
      <c r="M332" s="9">
        <v>250</v>
      </c>
      <c r="P332" s="20" t="s">
        <v>7228</v>
      </c>
      <c r="R332" s="21">
        <v>39969</v>
      </c>
    </row>
    <row r="333" spans="1:18">
      <c r="A333" s="9" t="s">
        <v>4563</v>
      </c>
      <c r="B333" s="17" t="s">
        <v>5197</v>
      </c>
      <c r="C333" s="17" t="s">
        <v>5197</v>
      </c>
      <c r="E333" s="9" t="s">
        <v>5198</v>
      </c>
      <c r="F333" s="18">
        <v>0.76</v>
      </c>
      <c r="H333" s="18">
        <v>0.66</v>
      </c>
      <c r="K333" s="20" t="s">
        <v>4750</v>
      </c>
      <c r="M333" s="9">
        <v>500</v>
      </c>
      <c r="P333" s="20" t="s">
        <v>7228</v>
      </c>
      <c r="R333" s="21">
        <v>39969</v>
      </c>
    </row>
    <row r="334" spans="1:18">
      <c r="A334" s="9" t="s">
        <v>4563</v>
      </c>
      <c r="B334" s="17" t="s">
        <v>5197</v>
      </c>
      <c r="C334" s="17" t="s">
        <v>5197</v>
      </c>
      <c r="E334" s="9" t="s">
        <v>5198</v>
      </c>
      <c r="F334" s="18">
        <v>0.69</v>
      </c>
      <c r="H334" s="18">
        <v>0.6</v>
      </c>
      <c r="K334" s="20" t="s">
        <v>4750</v>
      </c>
      <c r="M334" s="9">
        <v>750</v>
      </c>
      <c r="P334" s="20" t="s">
        <v>7228</v>
      </c>
      <c r="R334" s="21">
        <v>39969</v>
      </c>
    </row>
    <row r="335" spans="1:18">
      <c r="A335" s="9" t="s">
        <v>4563</v>
      </c>
      <c r="B335" s="17" t="s">
        <v>5199</v>
      </c>
      <c r="C335" s="17" t="s">
        <v>5199</v>
      </c>
      <c r="E335" s="9" t="s">
        <v>5200</v>
      </c>
      <c r="F335" s="18">
        <v>1.0900000000000001</v>
      </c>
      <c r="H335" s="18">
        <v>0.95</v>
      </c>
      <c r="K335" s="20" t="s">
        <v>4750</v>
      </c>
      <c r="M335" s="9">
        <v>250</v>
      </c>
      <c r="P335" s="20" t="s">
        <v>7228</v>
      </c>
      <c r="R335" s="21">
        <v>39969</v>
      </c>
    </row>
    <row r="336" spans="1:18">
      <c r="A336" s="9" t="s">
        <v>4563</v>
      </c>
      <c r="B336" s="17" t="s">
        <v>5199</v>
      </c>
      <c r="C336" s="17" t="s">
        <v>5199</v>
      </c>
      <c r="E336" s="9" t="s">
        <v>5200</v>
      </c>
      <c r="F336" s="18">
        <v>0.87</v>
      </c>
      <c r="H336" s="18">
        <v>0.76</v>
      </c>
      <c r="K336" s="20" t="s">
        <v>4750</v>
      </c>
      <c r="M336" s="9">
        <v>500</v>
      </c>
      <c r="P336" s="20" t="s">
        <v>7228</v>
      </c>
      <c r="R336" s="21">
        <v>39969</v>
      </c>
    </row>
    <row r="337" spans="1:18">
      <c r="A337" s="9" t="s">
        <v>4563</v>
      </c>
      <c r="B337" s="17" t="s">
        <v>5199</v>
      </c>
      <c r="C337" s="17" t="s">
        <v>5199</v>
      </c>
      <c r="E337" s="9" t="s">
        <v>5200</v>
      </c>
      <c r="F337" s="18">
        <v>0.78</v>
      </c>
      <c r="H337" s="18">
        <v>0.68</v>
      </c>
      <c r="K337" s="20" t="s">
        <v>4750</v>
      </c>
      <c r="M337" s="9">
        <v>750</v>
      </c>
      <c r="P337" s="20" t="s">
        <v>7228</v>
      </c>
      <c r="R337" s="21">
        <v>39969</v>
      </c>
    </row>
    <row r="338" spans="1:18">
      <c r="A338" s="9" t="s">
        <v>4563</v>
      </c>
      <c r="B338" s="17" t="s">
        <v>5201</v>
      </c>
      <c r="C338" s="17" t="s">
        <v>5201</v>
      </c>
      <c r="E338" s="9" t="s">
        <v>5202</v>
      </c>
      <c r="F338" s="18">
        <v>0.81</v>
      </c>
      <c r="H338" s="18">
        <v>0.7</v>
      </c>
      <c r="K338" s="20" t="s">
        <v>2157</v>
      </c>
      <c r="M338" s="9">
        <v>250</v>
      </c>
      <c r="P338" s="20" t="s">
        <v>7228</v>
      </c>
      <c r="R338" s="21">
        <v>39969</v>
      </c>
    </row>
    <row r="339" spans="1:18">
      <c r="A339" s="9" t="s">
        <v>4563</v>
      </c>
      <c r="B339" s="17" t="s">
        <v>5201</v>
      </c>
      <c r="C339" s="17" t="s">
        <v>5201</v>
      </c>
      <c r="E339" s="9" t="s">
        <v>5202</v>
      </c>
      <c r="F339" s="18">
        <v>0.66</v>
      </c>
      <c r="H339" s="18">
        <v>0.56999999999999995</v>
      </c>
      <c r="K339" s="20" t="s">
        <v>2157</v>
      </c>
      <c r="M339" s="9">
        <v>500</v>
      </c>
      <c r="P339" s="20" t="s">
        <v>7228</v>
      </c>
      <c r="R339" s="21">
        <v>39969</v>
      </c>
    </row>
    <row r="340" spans="1:18">
      <c r="A340" s="9" t="s">
        <v>4563</v>
      </c>
      <c r="B340" s="17" t="s">
        <v>5201</v>
      </c>
      <c r="C340" s="17" t="s">
        <v>5201</v>
      </c>
      <c r="E340" s="9" t="s">
        <v>5202</v>
      </c>
      <c r="F340" s="18">
        <v>0.6</v>
      </c>
      <c r="H340" s="18">
        <v>0.52</v>
      </c>
      <c r="K340" s="20" t="s">
        <v>2157</v>
      </c>
      <c r="M340" s="9">
        <v>750</v>
      </c>
      <c r="P340" s="20" t="s">
        <v>7228</v>
      </c>
      <c r="R340" s="21">
        <v>39969</v>
      </c>
    </row>
    <row r="341" spans="1:18">
      <c r="A341" s="9" t="s">
        <v>4563</v>
      </c>
      <c r="B341" s="17" t="s">
        <v>5203</v>
      </c>
      <c r="C341" s="17" t="s">
        <v>5203</v>
      </c>
      <c r="E341" s="9" t="s">
        <v>5204</v>
      </c>
      <c r="F341" s="18">
        <v>12.54</v>
      </c>
      <c r="H341" s="18">
        <v>10.9</v>
      </c>
      <c r="K341" s="20" t="s">
        <v>4750</v>
      </c>
      <c r="M341" s="9">
        <v>250</v>
      </c>
      <c r="P341" s="20" t="s">
        <v>7228</v>
      </c>
      <c r="R341" s="21">
        <v>39969</v>
      </c>
    </row>
    <row r="342" spans="1:18">
      <c r="A342" s="9" t="s">
        <v>4563</v>
      </c>
      <c r="B342" s="17" t="s">
        <v>5203</v>
      </c>
      <c r="C342" s="17" t="s">
        <v>5203</v>
      </c>
      <c r="E342" s="9" t="s">
        <v>5204</v>
      </c>
      <c r="F342" s="18">
        <v>10.41</v>
      </c>
      <c r="H342" s="18">
        <v>9.0500000000000007</v>
      </c>
      <c r="K342" s="20" t="s">
        <v>4750</v>
      </c>
      <c r="M342" s="9">
        <v>500</v>
      </c>
      <c r="P342" s="20" t="s">
        <v>7228</v>
      </c>
      <c r="R342" s="21">
        <v>39969</v>
      </c>
    </row>
    <row r="343" spans="1:18">
      <c r="A343" s="9" t="s">
        <v>4563</v>
      </c>
      <c r="B343" s="17" t="s">
        <v>5203</v>
      </c>
      <c r="C343" s="17" t="s">
        <v>5203</v>
      </c>
      <c r="E343" s="9" t="s">
        <v>5204</v>
      </c>
      <c r="F343" s="18">
        <v>9.4499999999999993</v>
      </c>
      <c r="H343" s="18">
        <v>8.2200000000000006</v>
      </c>
      <c r="K343" s="20" t="s">
        <v>4750</v>
      </c>
      <c r="M343" s="9">
        <v>750</v>
      </c>
      <c r="P343" s="20" t="s">
        <v>7228</v>
      </c>
      <c r="R343" s="21">
        <v>39969</v>
      </c>
    </row>
    <row r="344" spans="1:18">
      <c r="A344" s="9" t="s">
        <v>4563</v>
      </c>
      <c r="B344" s="17" t="s">
        <v>5205</v>
      </c>
      <c r="C344" s="17" t="s">
        <v>5205</v>
      </c>
      <c r="E344" s="9" t="s">
        <v>5206</v>
      </c>
      <c r="F344" s="18">
        <v>2.59</v>
      </c>
      <c r="H344" s="18">
        <v>2.25</v>
      </c>
      <c r="K344" s="20" t="s">
        <v>4750</v>
      </c>
      <c r="M344" s="9">
        <v>250</v>
      </c>
      <c r="P344" s="20" t="s">
        <v>7228</v>
      </c>
      <c r="R344" s="21">
        <v>39969</v>
      </c>
    </row>
    <row r="345" spans="1:18">
      <c r="A345" s="9" t="s">
        <v>4563</v>
      </c>
      <c r="B345" s="17" t="s">
        <v>5205</v>
      </c>
      <c r="C345" s="17" t="s">
        <v>5205</v>
      </c>
      <c r="E345" s="9" t="s">
        <v>5206</v>
      </c>
      <c r="F345" s="18">
        <v>2.13</v>
      </c>
      <c r="H345" s="18">
        <v>1.85</v>
      </c>
      <c r="K345" s="20" t="s">
        <v>4750</v>
      </c>
      <c r="M345" s="9">
        <v>500</v>
      </c>
      <c r="P345" s="20" t="s">
        <v>7228</v>
      </c>
      <c r="R345" s="21">
        <v>39969</v>
      </c>
    </row>
    <row r="346" spans="1:18">
      <c r="A346" s="9" t="s">
        <v>4563</v>
      </c>
      <c r="B346" s="17" t="s">
        <v>5205</v>
      </c>
      <c r="C346" s="17" t="s">
        <v>5205</v>
      </c>
      <c r="E346" s="9" t="s">
        <v>5206</v>
      </c>
      <c r="F346" s="18">
        <v>1.93</v>
      </c>
      <c r="H346" s="18">
        <v>1.68</v>
      </c>
      <c r="K346" s="20" t="s">
        <v>4750</v>
      </c>
      <c r="M346" s="9">
        <v>750</v>
      </c>
      <c r="P346" s="20" t="s">
        <v>7228</v>
      </c>
      <c r="R346" s="21">
        <v>39969</v>
      </c>
    </row>
    <row r="347" spans="1:18">
      <c r="A347" s="9" t="s">
        <v>4563</v>
      </c>
      <c r="B347" s="17" t="s">
        <v>5207</v>
      </c>
      <c r="C347" s="17" t="s">
        <v>5207</v>
      </c>
      <c r="E347" s="9" t="s">
        <v>5208</v>
      </c>
      <c r="F347" s="18">
        <v>0.53</v>
      </c>
      <c r="H347" s="18">
        <v>0.46</v>
      </c>
      <c r="K347" s="20" t="s">
        <v>5194</v>
      </c>
      <c r="M347" s="9">
        <v>250</v>
      </c>
      <c r="N347" s="18">
        <v>100</v>
      </c>
      <c r="O347" s="18">
        <v>60</v>
      </c>
      <c r="P347" s="20" t="s">
        <v>7228</v>
      </c>
      <c r="R347" s="21">
        <v>39969</v>
      </c>
    </row>
    <row r="348" spans="1:18">
      <c r="A348" s="9" t="s">
        <v>4563</v>
      </c>
      <c r="B348" s="17" t="s">
        <v>5207</v>
      </c>
      <c r="C348" s="17" t="s">
        <v>5207</v>
      </c>
      <c r="E348" s="9" t="s">
        <v>5208</v>
      </c>
      <c r="F348" s="18">
        <v>0.44</v>
      </c>
      <c r="H348" s="18">
        <v>0.38</v>
      </c>
      <c r="K348" s="20" t="s">
        <v>5194</v>
      </c>
      <c r="M348" s="9">
        <v>500</v>
      </c>
      <c r="N348" s="18">
        <v>100</v>
      </c>
      <c r="O348" s="18">
        <v>60</v>
      </c>
      <c r="P348" s="20" t="s">
        <v>7228</v>
      </c>
      <c r="R348" s="21">
        <v>39969</v>
      </c>
    </row>
    <row r="349" spans="1:18">
      <c r="A349" s="9" t="s">
        <v>4563</v>
      </c>
      <c r="B349" s="17" t="s">
        <v>5207</v>
      </c>
      <c r="C349" s="17" t="s">
        <v>5207</v>
      </c>
      <c r="E349" s="9" t="s">
        <v>5208</v>
      </c>
      <c r="F349" s="18">
        <v>0.4</v>
      </c>
      <c r="H349" s="18">
        <v>0.35</v>
      </c>
      <c r="K349" s="20" t="s">
        <v>5194</v>
      </c>
      <c r="M349" s="9">
        <v>750</v>
      </c>
      <c r="N349" s="18">
        <v>100</v>
      </c>
      <c r="O349" s="18">
        <v>60</v>
      </c>
      <c r="P349" s="20" t="s">
        <v>7228</v>
      </c>
      <c r="R349" s="21">
        <v>39969</v>
      </c>
    </row>
    <row r="350" spans="1:18">
      <c r="A350" s="9" t="s">
        <v>4563</v>
      </c>
      <c r="B350" s="17" t="s">
        <v>5209</v>
      </c>
      <c r="C350" s="17" t="s">
        <v>5209</v>
      </c>
      <c r="E350" s="9" t="s">
        <v>5210</v>
      </c>
      <c r="F350" s="18">
        <v>12.54</v>
      </c>
      <c r="H350" s="18">
        <v>10.9</v>
      </c>
      <c r="K350" s="20" t="s">
        <v>4750</v>
      </c>
      <c r="M350" s="9">
        <v>250</v>
      </c>
      <c r="P350" s="20" t="s">
        <v>7228</v>
      </c>
      <c r="R350" s="21">
        <v>39969</v>
      </c>
    </row>
    <row r="351" spans="1:18">
      <c r="A351" s="9" t="s">
        <v>4563</v>
      </c>
      <c r="B351" s="17" t="s">
        <v>5209</v>
      </c>
      <c r="C351" s="17" t="s">
        <v>5209</v>
      </c>
      <c r="E351" s="9" t="s">
        <v>5210</v>
      </c>
      <c r="F351" s="18">
        <v>10.41</v>
      </c>
      <c r="H351" s="18">
        <v>9.0500000000000007</v>
      </c>
      <c r="K351" s="20" t="s">
        <v>4750</v>
      </c>
      <c r="M351" s="9">
        <v>500</v>
      </c>
      <c r="P351" s="20" t="s">
        <v>7228</v>
      </c>
      <c r="R351" s="21">
        <v>39969</v>
      </c>
    </row>
    <row r="352" spans="1:18">
      <c r="A352" s="9" t="s">
        <v>4563</v>
      </c>
      <c r="B352" s="17" t="s">
        <v>5209</v>
      </c>
      <c r="C352" s="17" t="s">
        <v>5209</v>
      </c>
      <c r="E352" s="9" t="s">
        <v>5210</v>
      </c>
      <c r="F352" s="18">
        <v>9.44</v>
      </c>
      <c r="H352" s="18">
        <v>8.2100000000000009</v>
      </c>
      <c r="K352" s="20" t="s">
        <v>4750</v>
      </c>
      <c r="M352" s="9">
        <v>750</v>
      </c>
      <c r="P352" s="20" t="s">
        <v>7228</v>
      </c>
      <c r="R352" s="21">
        <v>39969</v>
      </c>
    </row>
    <row r="353" spans="1:20">
      <c r="A353" s="9" t="s">
        <v>4563</v>
      </c>
      <c r="B353" s="17" t="s">
        <v>5211</v>
      </c>
      <c r="C353" s="17" t="s">
        <v>5211</v>
      </c>
      <c r="E353" s="9" t="s">
        <v>5212</v>
      </c>
      <c r="F353" s="18">
        <v>1.96</v>
      </c>
      <c r="H353" s="18">
        <v>1.7</v>
      </c>
      <c r="K353" s="20" t="s">
        <v>4750</v>
      </c>
      <c r="M353" s="9">
        <v>250</v>
      </c>
      <c r="P353" s="20" t="s">
        <v>7228</v>
      </c>
      <c r="R353" s="21">
        <v>39969</v>
      </c>
    </row>
    <row r="354" spans="1:20">
      <c r="A354" s="9" t="s">
        <v>4563</v>
      </c>
      <c r="B354" s="17" t="s">
        <v>5211</v>
      </c>
      <c r="C354" s="17" t="s">
        <v>5211</v>
      </c>
      <c r="E354" s="9" t="s">
        <v>5212</v>
      </c>
      <c r="F354" s="18">
        <v>1.63</v>
      </c>
      <c r="H354" s="18">
        <v>1.42</v>
      </c>
      <c r="K354" s="20" t="s">
        <v>4750</v>
      </c>
      <c r="M354" s="9">
        <v>500</v>
      </c>
      <c r="P354" s="20" t="s">
        <v>7228</v>
      </c>
      <c r="R354" s="21">
        <v>39969</v>
      </c>
    </row>
    <row r="355" spans="1:20">
      <c r="A355" s="9" t="s">
        <v>4563</v>
      </c>
      <c r="B355" s="17" t="s">
        <v>5211</v>
      </c>
      <c r="C355" s="17" t="s">
        <v>5211</v>
      </c>
      <c r="E355" s="9" t="s">
        <v>5212</v>
      </c>
      <c r="F355" s="18">
        <v>1.48</v>
      </c>
      <c r="H355" s="18">
        <v>1.29</v>
      </c>
      <c r="K355" s="20" t="s">
        <v>4750</v>
      </c>
      <c r="M355" s="9">
        <v>750</v>
      </c>
      <c r="P355" s="20" t="s">
        <v>7228</v>
      </c>
      <c r="R355" s="21">
        <v>39969</v>
      </c>
    </row>
    <row r="356" spans="1:20">
      <c r="A356" s="9" t="s">
        <v>4563</v>
      </c>
      <c r="B356" s="17" t="s">
        <v>5213</v>
      </c>
      <c r="C356" s="17" t="s">
        <v>5213</v>
      </c>
      <c r="E356" s="9" t="s">
        <v>5214</v>
      </c>
      <c r="F356" s="18">
        <v>0.53</v>
      </c>
      <c r="H356" s="18">
        <v>0.46</v>
      </c>
      <c r="K356" s="20" t="s">
        <v>5194</v>
      </c>
      <c r="M356" s="9">
        <v>250</v>
      </c>
      <c r="N356" s="18">
        <v>100</v>
      </c>
      <c r="O356" s="18">
        <v>60</v>
      </c>
      <c r="P356" s="20" t="s">
        <v>7228</v>
      </c>
      <c r="R356" s="21">
        <v>39969</v>
      </c>
    </row>
    <row r="357" spans="1:20">
      <c r="A357" s="9" t="s">
        <v>4563</v>
      </c>
      <c r="B357" s="17" t="s">
        <v>5213</v>
      </c>
      <c r="C357" s="17" t="s">
        <v>5213</v>
      </c>
      <c r="E357" s="9" t="s">
        <v>5214</v>
      </c>
      <c r="F357" s="18">
        <v>0.44</v>
      </c>
      <c r="H357" s="18">
        <v>0.38</v>
      </c>
      <c r="K357" s="20" t="s">
        <v>5194</v>
      </c>
      <c r="M357" s="9">
        <v>500</v>
      </c>
      <c r="N357" s="18">
        <v>100</v>
      </c>
      <c r="O357" s="18">
        <v>60</v>
      </c>
      <c r="P357" s="20" t="s">
        <v>7228</v>
      </c>
      <c r="R357" s="21">
        <v>39969</v>
      </c>
    </row>
    <row r="358" spans="1:20">
      <c r="A358" s="9" t="s">
        <v>4563</v>
      </c>
      <c r="B358" s="17" t="s">
        <v>5213</v>
      </c>
      <c r="C358" s="17" t="s">
        <v>5213</v>
      </c>
      <c r="E358" s="9" t="s">
        <v>5214</v>
      </c>
      <c r="F358" s="18">
        <v>0.39</v>
      </c>
      <c r="H358" s="18">
        <v>0.34</v>
      </c>
      <c r="K358" s="20" t="s">
        <v>5194</v>
      </c>
      <c r="M358" s="9">
        <v>750</v>
      </c>
      <c r="N358" s="18">
        <v>100</v>
      </c>
      <c r="O358" s="18">
        <v>60</v>
      </c>
      <c r="P358" s="20" t="s">
        <v>7228</v>
      </c>
      <c r="R358" s="21">
        <v>39969</v>
      </c>
    </row>
    <row r="359" spans="1:20">
      <c r="A359" s="9" t="s">
        <v>4563</v>
      </c>
      <c r="B359" s="17">
        <v>21517</v>
      </c>
      <c r="C359" s="17" t="s">
        <v>5215</v>
      </c>
      <c r="E359" s="9" t="s">
        <v>5216</v>
      </c>
      <c r="F359" s="18">
        <v>2.4500000000000002</v>
      </c>
      <c r="H359" s="18">
        <v>2.13</v>
      </c>
      <c r="P359" s="20" t="s">
        <v>7228</v>
      </c>
      <c r="Q359" s="20" t="s">
        <v>7566</v>
      </c>
      <c r="R359" s="21">
        <v>41969</v>
      </c>
      <c r="T359" s="9" t="s">
        <v>5217</v>
      </c>
    </row>
    <row r="360" spans="1:20">
      <c r="A360" s="9" t="s">
        <v>4563</v>
      </c>
      <c r="B360" s="17" t="s">
        <v>7390</v>
      </c>
      <c r="C360" s="17" t="s">
        <v>5218</v>
      </c>
      <c r="D360" s="9" t="s">
        <v>69</v>
      </c>
      <c r="E360" s="9" t="s">
        <v>5219</v>
      </c>
      <c r="F360" s="18">
        <v>5.01</v>
      </c>
      <c r="H360" s="18">
        <v>4.3600000000000003</v>
      </c>
      <c r="P360" s="20" t="s">
        <v>7228</v>
      </c>
      <c r="R360" s="21">
        <v>42948</v>
      </c>
    </row>
    <row r="361" spans="1:20">
      <c r="A361" s="9" t="s">
        <v>4563</v>
      </c>
      <c r="B361" s="17">
        <v>21577</v>
      </c>
      <c r="C361" s="17" t="s">
        <v>5220</v>
      </c>
      <c r="E361" s="9" t="s">
        <v>5221</v>
      </c>
      <c r="F361" s="18">
        <v>0.76</v>
      </c>
      <c r="H361" s="18">
        <v>0.66</v>
      </c>
      <c r="K361" s="20" t="s">
        <v>4702</v>
      </c>
      <c r="P361" s="20" t="s">
        <v>7228</v>
      </c>
      <c r="R361" s="21">
        <v>41969</v>
      </c>
      <c r="T361" s="9" t="s">
        <v>5222</v>
      </c>
    </row>
    <row r="362" spans="1:20">
      <c r="A362" s="9" t="s">
        <v>4563</v>
      </c>
      <c r="B362" s="17" t="s">
        <v>5223</v>
      </c>
      <c r="C362" s="17">
        <v>21628</v>
      </c>
      <c r="E362" s="9" t="s">
        <v>5224</v>
      </c>
      <c r="F362" s="18">
        <v>1.96</v>
      </c>
      <c r="H362" s="18">
        <v>1.7</v>
      </c>
      <c r="K362" s="20" t="s">
        <v>5225</v>
      </c>
      <c r="N362" s="18">
        <v>450</v>
      </c>
      <c r="O362" s="18">
        <v>340</v>
      </c>
      <c r="P362" s="20" t="s">
        <v>7228</v>
      </c>
      <c r="R362" s="21">
        <v>43518</v>
      </c>
    </row>
    <row r="363" spans="1:20">
      <c r="A363" s="9" t="s">
        <v>4563</v>
      </c>
      <c r="B363" s="17">
        <v>21632</v>
      </c>
      <c r="C363" s="17">
        <v>21632</v>
      </c>
      <c r="E363" s="9" t="s">
        <v>5226</v>
      </c>
      <c r="F363" s="18">
        <v>0.57999999999999996</v>
      </c>
      <c r="H363" s="18">
        <v>0.5</v>
      </c>
      <c r="K363" s="20" t="s">
        <v>4629</v>
      </c>
      <c r="P363" s="20" t="s">
        <v>7228</v>
      </c>
      <c r="R363" s="21">
        <v>41977</v>
      </c>
      <c r="T363" s="9" t="s">
        <v>5004</v>
      </c>
    </row>
    <row r="364" spans="1:20">
      <c r="A364" s="9" t="s">
        <v>4563</v>
      </c>
      <c r="B364" s="17">
        <v>21633</v>
      </c>
      <c r="C364" s="17">
        <v>21633</v>
      </c>
      <c r="E364" s="9" t="s">
        <v>5227</v>
      </c>
      <c r="F364" s="18">
        <v>0.74</v>
      </c>
      <c r="H364" s="18">
        <v>0.64</v>
      </c>
      <c r="K364" s="20" t="s">
        <v>4659</v>
      </c>
      <c r="P364" s="20" t="s">
        <v>7228</v>
      </c>
      <c r="R364" s="21">
        <v>41977</v>
      </c>
      <c r="T364" s="9" t="s">
        <v>5004</v>
      </c>
    </row>
    <row r="365" spans="1:20">
      <c r="A365" s="9" t="s">
        <v>4563</v>
      </c>
      <c r="B365" s="17">
        <v>21634</v>
      </c>
      <c r="C365" s="17">
        <v>21634</v>
      </c>
      <c r="E365" s="9" t="s">
        <v>5228</v>
      </c>
      <c r="F365" s="18">
        <v>0.79</v>
      </c>
      <c r="H365" s="18">
        <v>0.69</v>
      </c>
      <c r="K365" s="20" t="s">
        <v>4659</v>
      </c>
      <c r="P365" s="20" t="s">
        <v>7228</v>
      </c>
      <c r="R365" s="21">
        <v>41977</v>
      </c>
      <c r="T365" s="9" t="s">
        <v>5004</v>
      </c>
    </row>
    <row r="366" spans="1:20">
      <c r="A366" s="9" t="s">
        <v>4563</v>
      </c>
      <c r="B366" s="17">
        <v>21635</v>
      </c>
      <c r="C366" s="17">
        <v>21635</v>
      </c>
      <c r="E366" s="9" t="s">
        <v>5057</v>
      </c>
      <c r="F366" s="18">
        <v>0.7</v>
      </c>
      <c r="H366" s="18">
        <v>0.61</v>
      </c>
      <c r="K366" s="20" t="s">
        <v>4750</v>
      </c>
      <c r="P366" s="20" t="s">
        <v>7228</v>
      </c>
      <c r="R366" s="21">
        <v>41969</v>
      </c>
      <c r="T366" s="9" t="s">
        <v>5004</v>
      </c>
    </row>
    <row r="367" spans="1:20">
      <c r="A367" s="9" t="s">
        <v>4563</v>
      </c>
      <c r="B367" s="17">
        <v>21639</v>
      </c>
      <c r="C367" s="17">
        <v>21639</v>
      </c>
      <c r="E367" s="9" t="s">
        <v>5229</v>
      </c>
      <c r="F367" s="18">
        <v>0.36</v>
      </c>
      <c r="H367" s="18">
        <v>0.31</v>
      </c>
      <c r="K367" s="20" t="s">
        <v>5230</v>
      </c>
      <c r="N367" s="18">
        <v>260</v>
      </c>
      <c r="O367" s="18">
        <v>168</v>
      </c>
      <c r="P367" s="20" t="s">
        <v>7228</v>
      </c>
      <c r="R367" s="21">
        <v>41961</v>
      </c>
      <c r="T367" s="9" t="s">
        <v>5004</v>
      </c>
    </row>
    <row r="368" spans="1:20">
      <c r="A368" s="9" t="s">
        <v>4563</v>
      </c>
      <c r="B368" s="17">
        <v>21640</v>
      </c>
      <c r="C368" s="17">
        <v>21640</v>
      </c>
      <c r="E368" s="9" t="s">
        <v>5231</v>
      </c>
      <c r="F368" s="18">
        <v>1.32</v>
      </c>
      <c r="H368" s="18">
        <v>1.1499999999999999</v>
      </c>
      <c r="P368" s="20" t="s">
        <v>7228</v>
      </c>
      <c r="R368" s="21">
        <v>41969</v>
      </c>
      <c r="T368" s="9" t="s">
        <v>5004</v>
      </c>
    </row>
    <row r="369" spans="1:27">
      <c r="A369" s="9" t="s">
        <v>4563</v>
      </c>
      <c r="B369" s="17">
        <v>21643</v>
      </c>
      <c r="C369" s="17">
        <v>21643</v>
      </c>
      <c r="E369" s="9" t="s">
        <v>5232</v>
      </c>
      <c r="F369" s="18">
        <v>0.31</v>
      </c>
      <c r="H369" s="18">
        <v>0.27</v>
      </c>
      <c r="K369" s="20" t="s">
        <v>4629</v>
      </c>
      <c r="P369" s="20" t="s">
        <v>7228</v>
      </c>
      <c r="R369" s="21">
        <v>41961</v>
      </c>
      <c r="T369" s="9" t="s">
        <v>5004</v>
      </c>
    </row>
    <row r="370" spans="1:27">
      <c r="A370" s="9" t="s">
        <v>4563</v>
      </c>
      <c r="B370" s="17" t="s">
        <v>5233</v>
      </c>
      <c r="C370" s="17">
        <v>30508</v>
      </c>
      <c r="E370" s="9" t="s">
        <v>5129</v>
      </c>
      <c r="F370" s="18">
        <v>1.38</v>
      </c>
      <c r="H370" s="18">
        <v>1.2</v>
      </c>
      <c r="K370" s="20" t="s">
        <v>5234</v>
      </c>
      <c r="L370" s="39">
        <v>3.5000000000000003E-2</v>
      </c>
      <c r="N370" s="18">
        <v>1200</v>
      </c>
      <c r="O370" s="18">
        <v>1082</v>
      </c>
      <c r="P370" s="20" t="s">
        <v>844</v>
      </c>
      <c r="R370" s="21">
        <v>43521</v>
      </c>
      <c r="AA370" s="9">
        <v>30509</v>
      </c>
    </row>
    <row r="371" spans="1:27">
      <c r="A371" s="9" t="s">
        <v>4563</v>
      </c>
      <c r="B371" s="17" t="s">
        <v>5235</v>
      </c>
      <c r="C371" s="17" t="s">
        <v>1147</v>
      </c>
      <c r="E371" s="9" t="s">
        <v>5236</v>
      </c>
      <c r="F371" s="18">
        <v>1.61</v>
      </c>
      <c r="H371" s="18">
        <v>1.4</v>
      </c>
      <c r="K371" s="20" t="s">
        <v>4612</v>
      </c>
      <c r="M371" s="9">
        <v>500</v>
      </c>
      <c r="N371" s="18">
        <v>1870</v>
      </c>
      <c r="P371" s="20" t="s">
        <v>7228</v>
      </c>
    </row>
    <row r="372" spans="1:27">
      <c r="A372" s="9" t="s">
        <v>4563</v>
      </c>
      <c r="B372" s="17" t="s">
        <v>5237</v>
      </c>
      <c r="C372" s="17" t="s">
        <v>1147</v>
      </c>
      <c r="E372" s="9" t="s">
        <v>5238</v>
      </c>
      <c r="F372" s="18">
        <v>4.54</v>
      </c>
      <c r="H372" s="18">
        <v>3.95</v>
      </c>
      <c r="K372" s="20" t="s">
        <v>4612</v>
      </c>
      <c r="M372" s="9">
        <v>500</v>
      </c>
      <c r="N372" s="18" t="s">
        <v>5239</v>
      </c>
      <c r="P372" s="20" t="s">
        <v>7228</v>
      </c>
    </row>
    <row r="373" spans="1:27">
      <c r="A373" s="9" t="s">
        <v>4563</v>
      </c>
      <c r="B373" s="17" t="s">
        <v>5240</v>
      </c>
      <c r="C373" s="17" t="s">
        <v>1147</v>
      </c>
      <c r="E373" s="9" t="s">
        <v>5241</v>
      </c>
      <c r="F373" s="18">
        <v>5.87</v>
      </c>
      <c r="H373" s="18">
        <v>5.0999999999999996</v>
      </c>
      <c r="M373" s="9">
        <v>500</v>
      </c>
      <c r="P373" s="20" t="s">
        <v>7228</v>
      </c>
    </row>
    <row r="374" spans="1:27">
      <c r="A374" s="9" t="s">
        <v>4563</v>
      </c>
      <c r="B374" s="17" t="s">
        <v>5242</v>
      </c>
      <c r="C374" s="17" t="s">
        <v>1147</v>
      </c>
      <c r="E374" s="9" t="s">
        <v>4595</v>
      </c>
      <c r="F374" s="18">
        <v>5.41</v>
      </c>
      <c r="H374" s="18">
        <v>4.7</v>
      </c>
      <c r="K374" s="20" t="s">
        <v>5046</v>
      </c>
      <c r="M374" s="9">
        <v>200</v>
      </c>
      <c r="P374" s="20" t="s">
        <v>7228</v>
      </c>
    </row>
    <row r="375" spans="1:27">
      <c r="A375" s="9" t="s">
        <v>4563</v>
      </c>
      <c r="B375" s="17" t="s">
        <v>5242</v>
      </c>
      <c r="C375" s="17" t="s">
        <v>1147</v>
      </c>
      <c r="E375" s="9" t="s">
        <v>4595</v>
      </c>
      <c r="F375" s="18">
        <v>4.83</v>
      </c>
      <c r="H375" s="18">
        <v>4.2</v>
      </c>
      <c r="K375" s="20" t="s">
        <v>5046</v>
      </c>
      <c r="M375" s="9">
        <v>500</v>
      </c>
      <c r="P375" s="20" t="s">
        <v>7228</v>
      </c>
    </row>
    <row r="376" spans="1:27">
      <c r="A376" s="9" t="s">
        <v>4563</v>
      </c>
      <c r="B376" s="17">
        <v>1117886</v>
      </c>
      <c r="C376" s="17" t="s">
        <v>5243</v>
      </c>
      <c r="E376" s="9" t="s">
        <v>5244</v>
      </c>
      <c r="F376" s="18">
        <v>2.93</v>
      </c>
      <c r="H376" s="18">
        <v>2.5499999999999998</v>
      </c>
      <c r="K376" s="20" t="s">
        <v>4190</v>
      </c>
      <c r="M376" s="9">
        <v>250</v>
      </c>
      <c r="P376" s="20" t="s">
        <v>7228</v>
      </c>
      <c r="R376" s="21">
        <v>42870</v>
      </c>
    </row>
    <row r="377" spans="1:27">
      <c r="A377" s="9" t="s">
        <v>4563</v>
      </c>
      <c r="B377" s="17" t="s">
        <v>5245</v>
      </c>
      <c r="C377" s="17">
        <v>31030</v>
      </c>
      <c r="E377" s="9" t="s">
        <v>5246</v>
      </c>
      <c r="F377" s="18">
        <v>7.25</v>
      </c>
      <c r="H377" s="18">
        <v>6.3</v>
      </c>
      <c r="K377" s="20" t="s">
        <v>4702</v>
      </c>
      <c r="L377" s="39">
        <v>0.5</v>
      </c>
      <c r="P377" s="20" t="s">
        <v>7751</v>
      </c>
      <c r="R377" s="21">
        <v>44652</v>
      </c>
    </row>
    <row r="378" spans="1:27">
      <c r="A378" s="9" t="s">
        <v>4563</v>
      </c>
      <c r="B378" s="17" t="s">
        <v>5245</v>
      </c>
      <c r="C378" s="17">
        <v>31030</v>
      </c>
      <c r="E378" s="9" t="s">
        <v>5246</v>
      </c>
      <c r="F378" s="18">
        <v>6.67</v>
      </c>
      <c r="H378" s="18">
        <v>5.8</v>
      </c>
      <c r="K378" s="20" t="s">
        <v>4702</v>
      </c>
      <c r="L378" s="39">
        <v>0.5</v>
      </c>
      <c r="P378" s="20" t="s">
        <v>7751</v>
      </c>
      <c r="Q378" s="20" t="s">
        <v>844</v>
      </c>
      <c r="R378" s="21">
        <v>43206</v>
      </c>
    </row>
    <row r="379" spans="1:27">
      <c r="A379" s="9" t="s">
        <v>4563</v>
      </c>
      <c r="B379" s="17" t="s">
        <v>5247</v>
      </c>
      <c r="C379" s="17">
        <v>31031</v>
      </c>
      <c r="E379" s="9" t="s">
        <v>5248</v>
      </c>
      <c r="F379" s="18">
        <v>1.89</v>
      </c>
      <c r="H379" s="18">
        <v>1.64</v>
      </c>
      <c r="K379" s="20" t="s">
        <v>5249</v>
      </c>
      <c r="N379" s="18">
        <v>500</v>
      </c>
      <c r="O379" s="18">
        <v>350</v>
      </c>
      <c r="P379" s="20" t="s">
        <v>7228</v>
      </c>
      <c r="R379" s="21">
        <v>41969</v>
      </c>
    </row>
    <row r="380" spans="1:27">
      <c r="A380" s="9" t="s">
        <v>4563</v>
      </c>
      <c r="B380" s="17" t="s">
        <v>5250</v>
      </c>
      <c r="C380" s="17" t="s">
        <v>5250</v>
      </c>
      <c r="D380" s="9" t="s">
        <v>69</v>
      </c>
      <c r="E380" s="9" t="s">
        <v>5251</v>
      </c>
      <c r="F380" s="18">
        <v>7.59</v>
      </c>
      <c r="H380" s="18">
        <v>6.6</v>
      </c>
      <c r="K380" s="20" t="s">
        <v>4830</v>
      </c>
      <c r="P380" s="20" t="s">
        <v>7228</v>
      </c>
      <c r="R380" s="21">
        <v>40932</v>
      </c>
    </row>
    <row r="381" spans="1:27">
      <c r="A381" s="9" t="s">
        <v>4563</v>
      </c>
      <c r="B381" s="17">
        <v>31062</v>
      </c>
      <c r="C381" s="17" t="s">
        <v>5252</v>
      </c>
      <c r="E381" s="9" t="s">
        <v>5253</v>
      </c>
      <c r="F381" s="18">
        <v>7.59</v>
      </c>
      <c r="H381" s="18">
        <v>6.6</v>
      </c>
      <c r="K381" s="20" t="s">
        <v>4830</v>
      </c>
      <c r="M381" s="9">
        <v>500</v>
      </c>
      <c r="P381" s="20" t="s">
        <v>7228</v>
      </c>
      <c r="R381" s="21">
        <v>40932</v>
      </c>
    </row>
    <row r="382" spans="1:27">
      <c r="A382" s="9" t="s">
        <v>4563</v>
      </c>
      <c r="B382" s="17">
        <v>31362</v>
      </c>
      <c r="C382" s="17" t="s">
        <v>5254</v>
      </c>
      <c r="F382" s="18">
        <v>7.59</v>
      </c>
      <c r="H382" s="18">
        <v>6.6</v>
      </c>
      <c r="P382" s="20" t="s">
        <v>7228</v>
      </c>
      <c r="R382" s="21">
        <v>40932</v>
      </c>
    </row>
    <row r="383" spans="1:27">
      <c r="A383" s="9" t="s">
        <v>4563</v>
      </c>
      <c r="B383" s="17">
        <v>1117892</v>
      </c>
      <c r="C383" s="17" t="s">
        <v>5255</v>
      </c>
      <c r="D383" s="9" t="s">
        <v>80</v>
      </c>
      <c r="E383" s="9" t="s">
        <v>5045</v>
      </c>
      <c r="F383" s="18">
        <v>16.45</v>
      </c>
      <c r="H383" s="18">
        <v>14.3</v>
      </c>
      <c r="K383" s="20" t="s">
        <v>2690</v>
      </c>
      <c r="L383" s="39">
        <v>2.73</v>
      </c>
      <c r="N383" s="18">
        <v>3800</v>
      </c>
      <c r="O383" s="18">
        <v>3600</v>
      </c>
      <c r="P383" s="20" t="s">
        <v>7751</v>
      </c>
      <c r="R383" s="21">
        <v>44693</v>
      </c>
      <c r="T383" s="9" t="s">
        <v>7082</v>
      </c>
      <c r="AA383" s="9">
        <v>40439</v>
      </c>
    </row>
    <row r="384" spans="1:27">
      <c r="A384" s="9" t="s">
        <v>4563</v>
      </c>
      <c r="B384" s="17">
        <v>1117892</v>
      </c>
      <c r="C384" s="17" t="s">
        <v>5255</v>
      </c>
      <c r="D384" s="9" t="s">
        <v>121</v>
      </c>
      <c r="E384" s="9" t="s">
        <v>5045</v>
      </c>
      <c r="F384" s="18">
        <v>14.72</v>
      </c>
      <c r="H384" s="18">
        <v>12.8</v>
      </c>
      <c r="K384" s="20" t="s">
        <v>2690</v>
      </c>
      <c r="L384" s="39">
        <v>2.73</v>
      </c>
      <c r="N384" s="18">
        <v>3800</v>
      </c>
      <c r="O384" s="18">
        <v>3600</v>
      </c>
      <c r="P384" s="20" t="s">
        <v>7751</v>
      </c>
      <c r="Q384" s="20" t="s">
        <v>844</v>
      </c>
      <c r="R384" s="21">
        <v>43236</v>
      </c>
      <c r="T384" s="9" t="s">
        <v>7082</v>
      </c>
      <c r="AA384" s="9">
        <v>40439</v>
      </c>
    </row>
    <row r="385" spans="1:27">
      <c r="A385" s="9" t="s">
        <v>4563</v>
      </c>
      <c r="B385" s="17">
        <v>1117900</v>
      </c>
      <c r="C385" s="17">
        <v>40522</v>
      </c>
      <c r="E385" s="9" t="s">
        <v>7070</v>
      </c>
      <c r="F385" s="18">
        <v>12.32</v>
      </c>
      <c r="H385" s="18">
        <v>10.71</v>
      </c>
      <c r="K385" s="20" t="s">
        <v>4599</v>
      </c>
      <c r="L385" s="39">
        <v>0.5</v>
      </c>
      <c r="M385" s="9">
        <v>500</v>
      </c>
      <c r="N385" s="18">
        <v>1000</v>
      </c>
      <c r="O385" s="18">
        <v>902</v>
      </c>
      <c r="P385" s="20" t="s">
        <v>844</v>
      </c>
      <c r="R385" s="21">
        <v>42870</v>
      </c>
    </row>
    <row r="386" spans="1:27">
      <c r="A386" s="9" t="s">
        <v>4563</v>
      </c>
      <c r="B386" s="17">
        <v>1117901</v>
      </c>
      <c r="C386" s="17" t="s">
        <v>5258</v>
      </c>
      <c r="E386" s="9" t="s">
        <v>5270</v>
      </c>
      <c r="F386" s="18">
        <v>10.039999999999999</v>
      </c>
      <c r="H386" s="18">
        <v>8.73</v>
      </c>
      <c r="K386" s="20" t="s">
        <v>5257</v>
      </c>
      <c r="L386" s="39">
        <v>0.34</v>
      </c>
      <c r="N386" s="18">
        <v>950</v>
      </c>
      <c r="O386" s="18">
        <v>827</v>
      </c>
      <c r="P386" s="20" t="s">
        <v>844</v>
      </c>
      <c r="R386" s="21">
        <v>42870</v>
      </c>
    </row>
    <row r="387" spans="1:27">
      <c r="A387" s="9" t="s">
        <v>4563</v>
      </c>
      <c r="B387" s="17" t="s">
        <v>4943</v>
      </c>
      <c r="E387" s="9" t="s">
        <v>4944</v>
      </c>
      <c r="F387" s="18">
        <v>7.0000000000000007E-2</v>
      </c>
      <c r="H387" s="18">
        <v>0.06</v>
      </c>
      <c r="M387" s="9">
        <v>1000</v>
      </c>
      <c r="P387" s="20" t="s">
        <v>2146</v>
      </c>
    </row>
    <row r="388" spans="1:27">
      <c r="A388" s="9" t="s">
        <v>4563</v>
      </c>
      <c r="B388" s="17">
        <v>1118350</v>
      </c>
      <c r="C388" s="17" t="s">
        <v>5259</v>
      </c>
      <c r="E388" s="9" t="s">
        <v>5260</v>
      </c>
      <c r="F388" s="18">
        <v>18.91</v>
      </c>
      <c r="H388" s="18">
        <v>16.440000000000001</v>
      </c>
      <c r="K388" s="20" t="s">
        <v>6001</v>
      </c>
      <c r="M388" s="9">
        <v>250</v>
      </c>
      <c r="P388" s="20" t="s">
        <v>844</v>
      </c>
      <c r="Q388" s="20" t="s">
        <v>58</v>
      </c>
    </row>
    <row r="389" spans="1:27">
      <c r="A389" s="9" t="s">
        <v>4563</v>
      </c>
      <c r="B389" s="17" t="s">
        <v>5261</v>
      </c>
      <c r="E389" s="9" t="s">
        <v>5262</v>
      </c>
      <c r="F389" s="18">
        <v>5.18</v>
      </c>
      <c r="H389" s="18">
        <v>4.5</v>
      </c>
      <c r="K389" s="20" t="s">
        <v>2690</v>
      </c>
      <c r="M389" s="9">
        <v>250</v>
      </c>
      <c r="N389" s="18">
        <v>900</v>
      </c>
      <c r="P389" s="20" t="s">
        <v>2146</v>
      </c>
      <c r="Q389" s="20" t="s">
        <v>58</v>
      </c>
    </row>
    <row r="390" spans="1:27">
      <c r="A390" s="9" t="s">
        <v>4563</v>
      </c>
      <c r="B390" s="17" t="s">
        <v>5261</v>
      </c>
      <c r="E390" s="9" t="s">
        <v>5262</v>
      </c>
      <c r="F390" s="18">
        <v>4.72</v>
      </c>
      <c r="H390" s="18">
        <v>4.0999999999999996</v>
      </c>
      <c r="K390" s="20" t="s">
        <v>2690</v>
      </c>
      <c r="M390" s="9">
        <v>500</v>
      </c>
      <c r="N390" s="18">
        <v>900</v>
      </c>
      <c r="P390" s="20" t="s">
        <v>2146</v>
      </c>
      <c r="Q390" s="20" t="s">
        <v>58</v>
      </c>
    </row>
    <row r="391" spans="1:27">
      <c r="A391" s="9" t="s">
        <v>4563</v>
      </c>
      <c r="B391" s="17" t="s">
        <v>5263</v>
      </c>
      <c r="E391" s="9" t="s">
        <v>5264</v>
      </c>
      <c r="F391" s="18">
        <v>14.15</v>
      </c>
      <c r="H391" s="18">
        <v>12.3</v>
      </c>
      <c r="K391" s="20" t="s">
        <v>2690</v>
      </c>
      <c r="M391" s="9">
        <v>250</v>
      </c>
      <c r="P391" s="20" t="s">
        <v>2146</v>
      </c>
      <c r="Q391" s="20" t="s">
        <v>58</v>
      </c>
    </row>
    <row r="392" spans="1:27">
      <c r="A392" s="9" t="s">
        <v>4563</v>
      </c>
      <c r="B392" s="17" t="s">
        <v>5263</v>
      </c>
      <c r="E392" s="9" t="s">
        <v>5264</v>
      </c>
      <c r="F392" s="18">
        <v>13.92</v>
      </c>
      <c r="H392" s="18">
        <v>12.1</v>
      </c>
      <c r="K392" s="20" t="s">
        <v>2690</v>
      </c>
      <c r="M392" s="9">
        <v>500</v>
      </c>
      <c r="P392" s="20" t="s">
        <v>2146</v>
      </c>
      <c r="Q392" s="20" t="s">
        <v>58</v>
      </c>
    </row>
    <row r="393" spans="1:27">
      <c r="A393" s="9" t="s">
        <v>4563</v>
      </c>
      <c r="B393" s="17" t="s">
        <v>5265</v>
      </c>
      <c r="E393" s="9" t="s">
        <v>5266</v>
      </c>
      <c r="F393" s="18">
        <v>12.88</v>
      </c>
      <c r="H393" s="18">
        <v>11.2</v>
      </c>
      <c r="K393" s="20" t="s">
        <v>2690</v>
      </c>
      <c r="M393" s="9">
        <v>250</v>
      </c>
      <c r="P393" s="20" t="s">
        <v>2146</v>
      </c>
      <c r="Q393" s="20" t="s">
        <v>58</v>
      </c>
    </row>
    <row r="394" spans="1:27">
      <c r="A394" s="9" t="s">
        <v>4563</v>
      </c>
      <c r="B394" s="17" t="s">
        <v>5265</v>
      </c>
      <c r="E394" s="9" t="s">
        <v>5266</v>
      </c>
      <c r="F394" s="18">
        <v>12.65</v>
      </c>
      <c r="H394" s="18">
        <v>11</v>
      </c>
      <c r="K394" s="20" t="s">
        <v>2690</v>
      </c>
      <c r="M394" s="9">
        <v>500</v>
      </c>
      <c r="P394" s="20" t="s">
        <v>2146</v>
      </c>
      <c r="Q394" s="20" t="s">
        <v>58</v>
      </c>
    </row>
    <row r="395" spans="1:27">
      <c r="A395" s="9" t="s">
        <v>4563</v>
      </c>
      <c r="B395" s="17" t="s">
        <v>5267</v>
      </c>
      <c r="E395" s="9" t="s">
        <v>5268</v>
      </c>
      <c r="F395" s="18">
        <v>6.67</v>
      </c>
      <c r="H395" s="18">
        <v>5.8</v>
      </c>
      <c r="K395" s="20" t="s">
        <v>2690</v>
      </c>
      <c r="M395" s="9">
        <v>250</v>
      </c>
      <c r="N395" s="18">
        <v>1200</v>
      </c>
      <c r="P395" s="20" t="s">
        <v>2146</v>
      </c>
      <c r="Q395" s="20" t="s">
        <v>58</v>
      </c>
    </row>
    <row r="396" spans="1:27">
      <c r="A396" s="9" t="s">
        <v>4563</v>
      </c>
      <c r="B396" s="17" t="s">
        <v>5267</v>
      </c>
      <c r="E396" s="9" t="s">
        <v>5268</v>
      </c>
      <c r="F396" s="18">
        <v>6.44</v>
      </c>
      <c r="H396" s="18">
        <v>5.6</v>
      </c>
      <c r="K396" s="20" t="s">
        <v>2690</v>
      </c>
      <c r="M396" s="9">
        <v>500</v>
      </c>
      <c r="N396" s="18">
        <v>1200</v>
      </c>
      <c r="P396" s="20" t="s">
        <v>2146</v>
      </c>
      <c r="Q396" s="20" t="s">
        <v>58</v>
      </c>
    </row>
    <row r="397" spans="1:27">
      <c r="A397" s="9" t="s">
        <v>4563</v>
      </c>
      <c r="B397" s="17" t="s">
        <v>5269</v>
      </c>
      <c r="C397" s="17">
        <v>40767</v>
      </c>
      <c r="D397" s="9" t="s">
        <v>64</v>
      </c>
      <c r="E397" s="9" t="s">
        <v>5270</v>
      </c>
      <c r="F397" s="18">
        <v>25.88</v>
      </c>
      <c r="H397" s="18">
        <v>22.5</v>
      </c>
      <c r="K397" s="20" t="s">
        <v>2690</v>
      </c>
      <c r="L397" s="39">
        <v>2.5</v>
      </c>
      <c r="N397" s="18">
        <v>400</v>
      </c>
      <c r="O397" s="18">
        <v>295.10000000000002</v>
      </c>
      <c r="P397" s="20" t="s">
        <v>844</v>
      </c>
      <c r="R397" s="21">
        <v>43322</v>
      </c>
      <c r="AA397" s="9">
        <v>40768</v>
      </c>
    </row>
    <row r="398" spans="1:27">
      <c r="A398" s="9" t="s">
        <v>4563</v>
      </c>
      <c r="B398" s="17" t="s">
        <v>5271</v>
      </c>
      <c r="C398" s="17">
        <v>40769</v>
      </c>
      <c r="D398" s="9" t="s">
        <v>69</v>
      </c>
      <c r="E398" s="9" t="s">
        <v>5272</v>
      </c>
      <c r="F398" s="18">
        <v>24.38</v>
      </c>
      <c r="H398" s="18">
        <v>21.2</v>
      </c>
      <c r="K398" s="20" t="s">
        <v>2690</v>
      </c>
      <c r="L398" s="39">
        <v>2.41</v>
      </c>
      <c r="N398" s="18">
        <v>950</v>
      </c>
      <c r="O398" s="18">
        <v>885.3</v>
      </c>
      <c r="P398" s="20" t="s">
        <v>844</v>
      </c>
      <c r="R398" s="21">
        <v>43190</v>
      </c>
      <c r="AA398" s="9">
        <v>40770</v>
      </c>
    </row>
    <row r="399" spans="1:27">
      <c r="A399" s="9" t="s">
        <v>4563</v>
      </c>
      <c r="B399" s="17" t="s">
        <v>7347</v>
      </c>
      <c r="C399" s="17" t="s">
        <v>5273</v>
      </c>
      <c r="D399" s="9" t="s">
        <v>69</v>
      </c>
      <c r="E399" s="9" t="s">
        <v>5274</v>
      </c>
      <c r="F399" s="18">
        <v>15.7</v>
      </c>
      <c r="H399" s="18">
        <v>13.65</v>
      </c>
      <c r="K399" s="20" t="s">
        <v>2690</v>
      </c>
      <c r="L399" s="39">
        <v>2.6</v>
      </c>
      <c r="M399" s="9">
        <v>250</v>
      </c>
      <c r="N399" s="18">
        <v>2100</v>
      </c>
      <c r="O399" s="18">
        <v>1900</v>
      </c>
      <c r="P399" s="20" t="s">
        <v>7751</v>
      </c>
      <c r="R399" s="21">
        <v>43319</v>
      </c>
      <c r="T399" s="9" t="s">
        <v>7346</v>
      </c>
    </row>
    <row r="400" spans="1:27">
      <c r="A400" s="9" t="s">
        <v>4563</v>
      </c>
      <c r="B400" s="17">
        <v>40806</v>
      </c>
      <c r="C400" s="17">
        <v>40806</v>
      </c>
      <c r="E400" s="9" t="s">
        <v>5275</v>
      </c>
      <c r="F400" s="18">
        <v>4.95</v>
      </c>
      <c r="H400" s="18">
        <v>4.3</v>
      </c>
      <c r="K400" s="20" t="s">
        <v>5234</v>
      </c>
      <c r="N400" s="18">
        <v>1050</v>
      </c>
      <c r="O400" s="18">
        <v>800</v>
      </c>
      <c r="P400" s="20" t="s">
        <v>844</v>
      </c>
      <c r="R400" s="21">
        <v>41605</v>
      </c>
      <c r="T400" s="9" t="s">
        <v>5004</v>
      </c>
    </row>
    <row r="401" spans="1:20">
      <c r="A401" s="9" t="s">
        <v>4563</v>
      </c>
      <c r="B401" s="17">
        <v>40808</v>
      </c>
      <c r="C401" s="17">
        <v>40808</v>
      </c>
      <c r="E401" s="9" t="s">
        <v>4595</v>
      </c>
      <c r="F401" s="18">
        <v>7.48</v>
      </c>
      <c r="H401" s="18">
        <v>6.5</v>
      </c>
      <c r="K401" s="20" t="s">
        <v>5234</v>
      </c>
      <c r="N401" s="18">
        <v>1550</v>
      </c>
      <c r="O401" s="18">
        <v>1300</v>
      </c>
      <c r="P401" s="20" t="s">
        <v>844</v>
      </c>
      <c r="R401" s="21">
        <v>41605</v>
      </c>
      <c r="T401" s="9" t="s">
        <v>5004</v>
      </c>
    </row>
    <row r="402" spans="1:20">
      <c r="A402" s="9" t="s">
        <v>4563</v>
      </c>
      <c r="B402" s="17" t="s">
        <v>5276</v>
      </c>
      <c r="C402" s="17" t="s">
        <v>5276</v>
      </c>
      <c r="E402" s="9" t="s">
        <v>4595</v>
      </c>
      <c r="F402" s="18">
        <v>9.83</v>
      </c>
      <c r="H402" s="18">
        <v>8.5500000000000007</v>
      </c>
      <c r="K402" s="20" t="s">
        <v>2690</v>
      </c>
      <c r="N402" s="18">
        <v>850</v>
      </c>
      <c r="O402" s="18">
        <v>600</v>
      </c>
      <c r="P402" s="20" t="s">
        <v>7751</v>
      </c>
      <c r="R402" s="21">
        <v>41698</v>
      </c>
    </row>
    <row r="403" spans="1:20">
      <c r="A403" s="9" t="s">
        <v>4563</v>
      </c>
      <c r="B403" s="17">
        <v>40984</v>
      </c>
      <c r="C403" s="17">
        <v>40984</v>
      </c>
      <c r="E403" s="9" t="s">
        <v>5277</v>
      </c>
      <c r="F403" s="18">
        <v>5.87</v>
      </c>
      <c r="H403" s="18">
        <v>5.0999999999999996</v>
      </c>
      <c r="K403" s="20" t="s">
        <v>4599</v>
      </c>
      <c r="M403" s="9">
        <v>500</v>
      </c>
      <c r="N403" s="18">
        <v>3000</v>
      </c>
      <c r="O403" s="18">
        <v>2700</v>
      </c>
      <c r="P403" s="20" t="s">
        <v>7228</v>
      </c>
    </row>
    <row r="404" spans="1:20">
      <c r="A404" s="9" t="s">
        <v>4563</v>
      </c>
      <c r="B404" s="17">
        <v>40985</v>
      </c>
      <c r="C404" s="17">
        <v>40985</v>
      </c>
      <c r="E404" s="9" t="s">
        <v>5278</v>
      </c>
      <c r="F404" s="18">
        <v>3.34</v>
      </c>
      <c r="H404" s="18">
        <v>2.9</v>
      </c>
      <c r="K404" s="20" t="s">
        <v>4599</v>
      </c>
      <c r="M404" s="9">
        <v>500</v>
      </c>
      <c r="N404" s="18">
        <v>2500</v>
      </c>
      <c r="O404" s="18">
        <v>2200</v>
      </c>
      <c r="P404" s="20" t="s">
        <v>7228</v>
      </c>
    </row>
    <row r="405" spans="1:20">
      <c r="A405" s="9" t="s">
        <v>4563</v>
      </c>
      <c r="B405" s="17" t="s">
        <v>5279</v>
      </c>
      <c r="C405" s="17" t="s">
        <v>5279</v>
      </c>
      <c r="E405" s="9" t="s">
        <v>5236</v>
      </c>
      <c r="F405" s="18">
        <v>4.03</v>
      </c>
      <c r="H405" s="18">
        <v>3.5</v>
      </c>
      <c r="K405" s="20" t="s">
        <v>5280</v>
      </c>
      <c r="N405" s="18">
        <v>3100</v>
      </c>
      <c r="O405" s="18">
        <v>2700</v>
      </c>
      <c r="P405" s="20" t="s">
        <v>7228</v>
      </c>
      <c r="R405" s="21">
        <v>38811</v>
      </c>
    </row>
    <row r="406" spans="1:20">
      <c r="A406" s="9" t="s">
        <v>4563</v>
      </c>
      <c r="B406" s="17" t="s">
        <v>5281</v>
      </c>
      <c r="C406" s="17" t="s">
        <v>5281</v>
      </c>
      <c r="E406" s="9" t="s">
        <v>5238</v>
      </c>
      <c r="F406" s="18">
        <v>4.83</v>
      </c>
      <c r="H406" s="18">
        <v>4.2</v>
      </c>
      <c r="K406" s="20" t="s">
        <v>5280</v>
      </c>
      <c r="N406" s="18">
        <v>4200</v>
      </c>
      <c r="O406" s="18">
        <v>3800</v>
      </c>
      <c r="P406" s="20" t="s">
        <v>7228</v>
      </c>
      <c r="R406" s="21">
        <v>38811</v>
      </c>
    </row>
    <row r="407" spans="1:20">
      <c r="A407" s="9" t="s">
        <v>4563</v>
      </c>
      <c r="B407" s="17">
        <v>42033</v>
      </c>
      <c r="C407" s="17">
        <v>42033</v>
      </c>
      <c r="E407" s="9" t="s">
        <v>5282</v>
      </c>
      <c r="F407" s="18">
        <v>14.84</v>
      </c>
      <c r="H407" s="18">
        <v>12.9</v>
      </c>
      <c r="K407" s="20" t="s">
        <v>4619</v>
      </c>
      <c r="M407" s="9">
        <v>250</v>
      </c>
      <c r="P407" s="20" t="s">
        <v>844</v>
      </c>
      <c r="R407" s="21">
        <v>39969</v>
      </c>
    </row>
    <row r="408" spans="1:20">
      <c r="A408" s="9" t="s">
        <v>4563</v>
      </c>
      <c r="B408" s="17" t="s">
        <v>5283</v>
      </c>
      <c r="C408" s="17" t="s">
        <v>5283</v>
      </c>
      <c r="E408" s="9" t="s">
        <v>5284</v>
      </c>
      <c r="F408" s="18">
        <v>2.88</v>
      </c>
      <c r="H408" s="18">
        <v>2.5</v>
      </c>
      <c r="K408" s="20" t="s">
        <v>5285</v>
      </c>
      <c r="M408" s="9">
        <v>250</v>
      </c>
      <c r="N408" s="18">
        <v>2800</v>
      </c>
      <c r="O408" s="18">
        <v>2500</v>
      </c>
      <c r="P408" s="20" t="s">
        <v>7228</v>
      </c>
      <c r="R408" s="21">
        <v>40158</v>
      </c>
    </row>
    <row r="409" spans="1:20">
      <c r="A409" s="9" t="s">
        <v>4563</v>
      </c>
      <c r="B409" s="17" t="s">
        <v>5286</v>
      </c>
      <c r="C409" s="17" t="s">
        <v>5286</v>
      </c>
      <c r="E409" s="9" t="s">
        <v>5287</v>
      </c>
      <c r="F409" s="18">
        <v>2.88</v>
      </c>
      <c r="H409" s="18">
        <v>2.5</v>
      </c>
      <c r="K409" s="20" t="s">
        <v>5285</v>
      </c>
      <c r="M409" s="9">
        <v>250</v>
      </c>
      <c r="N409" s="18">
        <v>2800</v>
      </c>
      <c r="O409" s="18">
        <v>2500</v>
      </c>
      <c r="P409" s="20" t="s">
        <v>7228</v>
      </c>
      <c r="R409" s="21">
        <v>40158</v>
      </c>
    </row>
    <row r="410" spans="1:20">
      <c r="A410" s="9" t="s">
        <v>4563</v>
      </c>
      <c r="B410" s="17" t="s">
        <v>5288</v>
      </c>
      <c r="C410" s="17" t="s">
        <v>5288</v>
      </c>
      <c r="E410" s="9" t="s">
        <v>5289</v>
      </c>
      <c r="F410" s="18">
        <v>4.95</v>
      </c>
      <c r="H410" s="18">
        <v>4.3</v>
      </c>
      <c r="K410" s="20" t="s">
        <v>4619</v>
      </c>
      <c r="M410" s="9">
        <v>250</v>
      </c>
      <c r="P410" s="20" t="s">
        <v>7228</v>
      </c>
      <c r="R410" s="21">
        <v>39969</v>
      </c>
    </row>
    <row r="411" spans="1:20">
      <c r="A411" s="9" t="s">
        <v>4563</v>
      </c>
      <c r="B411" s="17" t="s">
        <v>5288</v>
      </c>
      <c r="C411" s="17" t="s">
        <v>5288</v>
      </c>
      <c r="E411" s="9" t="s">
        <v>5289</v>
      </c>
      <c r="F411" s="18">
        <v>4.1399999999999997</v>
      </c>
      <c r="H411" s="18">
        <v>3.6</v>
      </c>
      <c r="K411" s="20" t="s">
        <v>4619</v>
      </c>
      <c r="M411" s="9">
        <v>500</v>
      </c>
      <c r="P411" s="20" t="s">
        <v>7228</v>
      </c>
      <c r="R411" s="21">
        <v>39969</v>
      </c>
    </row>
    <row r="412" spans="1:20">
      <c r="A412" s="9" t="s">
        <v>4563</v>
      </c>
      <c r="B412" s="17" t="s">
        <v>5288</v>
      </c>
      <c r="C412" s="17" t="s">
        <v>5288</v>
      </c>
      <c r="E412" s="9" t="s">
        <v>5289</v>
      </c>
      <c r="F412" s="18">
        <v>3.74</v>
      </c>
      <c r="H412" s="18">
        <v>3.25</v>
      </c>
      <c r="K412" s="20" t="s">
        <v>4619</v>
      </c>
      <c r="M412" s="9">
        <v>750</v>
      </c>
      <c r="P412" s="20" t="s">
        <v>7228</v>
      </c>
      <c r="R412" s="21">
        <v>39969</v>
      </c>
    </row>
    <row r="413" spans="1:20">
      <c r="A413" s="9" t="s">
        <v>4563</v>
      </c>
      <c r="B413" s="17" t="s">
        <v>5290</v>
      </c>
      <c r="E413" s="9" t="s">
        <v>5291</v>
      </c>
      <c r="F413" s="18">
        <v>13.8</v>
      </c>
      <c r="H413" s="18">
        <v>12</v>
      </c>
      <c r="K413" s="20" t="s">
        <v>2690</v>
      </c>
      <c r="M413" s="9">
        <v>250</v>
      </c>
      <c r="N413" s="18">
        <v>1350</v>
      </c>
      <c r="P413" s="20" t="s">
        <v>2146</v>
      </c>
      <c r="Q413" s="20" t="s">
        <v>58</v>
      </c>
    </row>
    <row r="414" spans="1:20">
      <c r="A414" s="9" t="s">
        <v>4563</v>
      </c>
      <c r="B414" s="17" t="s">
        <v>5290</v>
      </c>
      <c r="E414" s="9" t="s">
        <v>5291</v>
      </c>
      <c r="F414" s="18">
        <v>13.34</v>
      </c>
      <c r="H414" s="18">
        <v>11.6</v>
      </c>
      <c r="K414" s="20" t="s">
        <v>2690</v>
      </c>
      <c r="M414" s="9">
        <v>500</v>
      </c>
      <c r="N414" s="18">
        <v>1350</v>
      </c>
      <c r="P414" s="20" t="s">
        <v>2146</v>
      </c>
      <c r="Q414" s="20" t="s">
        <v>58</v>
      </c>
    </row>
    <row r="415" spans="1:20">
      <c r="A415" s="9" t="s">
        <v>4563</v>
      </c>
      <c r="B415" s="17" t="s">
        <v>5292</v>
      </c>
      <c r="E415" s="9" t="s">
        <v>5293</v>
      </c>
      <c r="F415" s="18">
        <v>6.67</v>
      </c>
      <c r="H415" s="18">
        <v>5.8</v>
      </c>
      <c r="K415" s="20" t="s">
        <v>2690</v>
      </c>
      <c r="M415" s="9">
        <v>250</v>
      </c>
      <c r="N415" s="18">
        <v>1100</v>
      </c>
      <c r="P415" s="20" t="s">
        <v>2146</v>
      </c>
      <c r="Q415" s="20" t="s">
        <v>58</v>
      </c>
    </row>
    <row r="416" spans="1:20">
      <c r="A416" s="9" t="s">
        <v>4563</v>
      </c>
      <c r="B416" s="17" t="s">
        <v>5292</v>
      </c>
      <c r="E416" s="9" t="s">
        <v>5293</v>
      </c>
      <c r="F416" s="18">
        <v>6.44</v>
      </c>
      <c r="H416" s="18">
        <v>5.6</v>
      </c>
      <c r="K416" s="20" t="s">
        <v>2690</v>
      </c>
      <c r="M416" s="9">
        <v>500</v>
      </c>
      <c r="N416" s="18">
        <v>1100</v>
      </c>
      <c r="P416" s="20" t="s">
        <v>2146</v>
      </c>
      <c r="Q416" s="20" t="s">
        <v>58</v>
      </c>
    </row>
    <row r="417" spans="1:20">
      <c r="A417" s="9" t="s">
        <v>4563</v>
      </c>
      <c r="B417" s="17" t="s">
        <v>5294</v>
      </c>
      <c r="E417" s="9" t="s">
        <v>5295</v>
      </c>
      <c r="F417" s="18">
        <v>5.57</v>
      </c>
      <c r="H417" s="18">
        <v>4.84</v>
      </c>
      <c r="K417" s="20" t="s">
        <v>5122</v>
      </c>
      <c r="M417" s="9">
        <v>250</v>
      </c>
      <c r="N417" s="18">
        <v>1320</v>
      </c>
      <c r="P417" s="20" t="s">
        <v>2146</v>
      </c>
      <c r="Q417" s="20" t="s">
        <v>58</v>
      </c>
      <c r="T417" s="9" t="s">
        <v>2332</v>
      </c>
    </row>
    <row r="418" spans="1:20">
      <c r="A418" s="9" t="s">
        <v>4563</v>
      </c>
      <c r="B418" s="17" t="s">
        <v>5294</v>
      </c>
      <c r="E418" s="9" t="s">
        <v>5295</v>
      </c>
      <c r="F418" s="18">
        <v>5.53</v>
      </c>
      <c r="H418" s="18">
        <v>4.8099999999999996</v>
      </c>
      <c r="M418" s="9">
        <v>500</v>
      </c>
      <c r="P418" s="20" t="s">
        <v>2146</v>
      </c>
      <c r="Q418" s="20" t="s">
        <v>58</v>
      </c>
      <c r="T418" s="9" t="s">
        <v>2332</v>
      </c>
    </row>
    <row r="419" spans="1:20">
      <c r="A419" s="9" t="s">
        <v>4563</v>
      </c>
      <c r="B419" s="17" t="s">
        <v>5294</v>
      </c>
      <c r="E419" s="9" t="s">
        <v>5295</v>
      </c>
      <c r="F419" s="18">
        <v>5.51</v>
      </c>
      <c r="H419" s="18">
        <v>4.79</v>
      </c>
      <c r="M419" s="9">
        <v>1000</v>
      </c>
      <c r="P419" s="20" t="s">
        <v>2146</v>
      </c>
      <c r="Q419" s="20" t="s">
        <v>58</v>
      </c>
      <c r="T419" s="9" t="s">
        <v>2332</v>
      </c>
    </row>
    <row r="420" spans="1:20">
      <c r="A420" s="9" t="s">
        <v>4563</v>
      </c>
      <c r="B420" s="17" t="s">
        <v>5296</v>
      </c>
      <c r="C420" s="17" t="s">
        <v>1147</v>
      </c>
      <c r="E420" s="9" t="s">
        <v>5297</v>
      </c>
      <c r="F420" s="18">
        <v>4.03</v>
      </c>
      <c r="H420" s="18">
        <v>3.5</v>
      </c>
      <c r="K420" s="20" t="s">
        <v>5298</v>
      </c>
      <c r="M420" s="9">
        <v>2500</v>
      </c>
      <c r="N420" s="18">
        <v>1260</v>
      </c>
      <c r="P420" s="20" t="s">
        <v>2146</v>
      </c>
    </row>
    <row r="421" spans="1:20">
      <c r="A421" s="9" t="s">
        <v>4563</v>
      </c>
      <c r="B421" s="17" t="s">
        <v>5296</v>
      </c>
      <c r="C421" s="17" t="s">
        <v>1147</v>
      </c>
      <c r="E421" s="9" t="s">
        <v>5297</v>
      </c>
      <c r="F421" s="18">
        <v>3.8</v>
      </c>
      <c r="H421" s="18">
        <v>3.3</v>
      </c>
      <c r="K421" s="20" t="s">
        <v>5298</v>
      </c>
      <c r="M421" s="9">
        <v>5000</v>
      </c>
      <c r="N421" s="18">
        <v>1260</v>
      </c>
      <c r="P421" s="20" t="s">
        <v>2146</v>
      </c>
    </row>
    <row r="422" spans="1:20">
      <c r="A422" s="9" t="s">
        <v>4563</v>
      </c>
      <c r="B422" s="17" t="s">
        <v>5296</v>
      </c>
      <c r="C422" s="17" t="s">
        <v>1147</v>
      </c>
      <c r="E422" s="9" t="s">
        <v>5297</v>
      </c>
      <c r="F422" s="18">
        <v>5.87</v>
      </c>
      <c r="H422" s="18">
        <v>5.0999999999999996</v>
      </c>
      <c r="K422" s="20" t="s">
        <v>5299</v>
      </c>
      <c r="M422" s="9">
        <v>2500</v>
      </c>
      <c r="N422" s="18">
        <v>1750</v>
      </c>
      <c r="P422" s="20" t="s">
        <v>2146</v>
      </c>
    </row>
    <row r="423" spans="1:20">
      <c r="A423" s="9" t="s">
        <v>4563</v>
      </c>
      <c r="B423" s="17" t="s">
        <v>5296</v>
      </c>
      <c r="C423" s="17" t="s">
        <v>1147</v>
      </c>
      <c r="E423" s="9" t="s">
        <v>5297</v>
      </c>
      <c r="F423" s="18">
        <v>5.64</v>
      </c>
      <c r="H423" s="18">
        <v>4.9000000000000004</v>
      </c>
      <c r="K423" s="20" t="s">
        <v>5299</v>
      </c>
      <c r="M423" s="9">
        <v>5000</v>
      </c>
      <c r="N423" s="18">
        <v>1750</v>
      </c>
      <c r="P423" s="20" t="s">
        <v>2146</v>
      </c>
    </row>
    <row r="424" spans="1:20">
      <c r="A424" s="9" t="s">
        <v>4563</v>
      </c>
      <c r="B424" s="17" t="s">
        <v>5300</v>
      </c>
      <c r="C424" s="17" t="s">
        <v>1147</v>
      </c>
      <c r="E424" s="9" t="s">
        <v>5297</v>
      </c>
      <c r="F424" s="18">
        <v>5.18</v>
      </c>
      <c r="H424" s="18">
        <v>4.5</v>
      </c>
      <c r="K424" s="20" t="s">
        <v>5298</v>
      </c>
      <c r="M424" s="9">
        <v>2500</v>
      </c>
      <c r="N424" s="18">
        <v>1260</v>
      </c>
      <c r="P424" s="20" t="s">
        <v>2146</v>
      </c>
    </row>
    <row r="425" spans="1:20">
      <c r="A425" s="9" t="s">
        <v>4563</v>
      </c>
      <c r="B425" s="17" t="s">
        <v>5300</v>
      </c>
      <c r="C425" s="17" t="s">
        <v>1147</v>
      </c>
      <c r="E425" s="9" t="s">
        <v>5297</v>
      </c>
      <c r="F425" s="18">
        <v>4.95</v>
      </c>
      <c r="H425" s="18">
        <v>4.3</v>
      </c>
      <c r="K425" s="20" t="s">
        <v>5298</v>
      </c>
      <c r="M425" s="9">
        <v>5000</v>
      </c>
      <c r="N425" s="18">
        <v>1260</v>
      </c>
      <c r="P425" s="20" t="s">
        <v>2146</v>
      </c>
    </row>
    <row r="426" spans="1:20">
      <c r="A426" s="9" t="s">
        <v>4563</v>
      </c>
      <c r="B426" s="17" t="s">
        <v>5300</v>
      </c>
      <c r="C426" s="17" t="s">
        <v>1147</v>
      </c>
      <c r="E426" s="9" t="s">
        <v>5297</v>
      </c>
      <c r="F426" s="18">
        <v>6.1</v>
      </c>
      <c r="H426" s="18">
        <v>5.3</v>
      </c>
      <c r="K426" s="20" t="s">
        <v>5299</v>
      </c>
      <c r="M426" s="9">
        <v>2500</v>
      </c>
      <c r="N426" s="18">
        <v>1750</v>
      </c>
      <c r="P426" s="20" t="s">
        <v>2146</v>
      </c>
    </row>
    <row r="427" spans="1:20">
      <c r="A427" s="9" t="s">
        <v>4563</v>
      </c>
      <c r="B427" s="17" t="s">
        <v>5300</v>
      </c>
      <c r="C427" s="17" t="s">
        <v>1147</v>
      </c>
      <c r="E427" s="9" t="s">
        <v>5297</v>
      </c>
      <c r="F427" s="18">
        <v>5.75</v>
      </c>
      <c r="H427" s="18">
        <v>5</v>
      </c>
      <c r="K427" s="20" t="s">
        <v>5299</v>
      </c>
      <c r="M427" s="9">
        <v>5000</v>
      </c>
      <c r="N427" s="18">
        <v>1750</v>
      </c>
      <c r="P427" s="20" t="s">
        <v>2146</v>
      </c>
    </row>
    <row r="428" spans="1:20">
      <c r="A428" s="9" t="s">
        <v>4563</v>
      </c>
      <c r="B428" s="17" t="s">
        <v>5301</v>
      </c>
      <c r="C428" s="17" t="s">
        <v>1147</v>
      </c>
      <c r="E428" s="9" t="s">
        <v>5297</v>
      </c>
      <c r="F428" s="18">
        <v>5.18</v>
      </c>
      <c r="H428" s="18">
        <v>4.5</v>
      </c>
      <c r="K428" s="20" t="s">
        <v>5298</v>
      </c>
      <c r="M428" s="9">
        <v>2500</v>
      </c>
      <c r="N428" s="18">
        <v>1260</v>
      </c>
      <c r="P428" s="20" t="s">
        <v>2146</v>
      </c>
    </row>
    <row r="429" spans="1:20">
      <c r="A429" s="9" t="s">
        <v>4563</v>
      </c>
      <c r="B429" s="17" t="s">
        <v>5301</v>
      </c>
      <c r="C429" s="17" t="s">
        <v>1147</v>
      </c>
      <c r="E429" s="9" t="s">
        <v>5297</v>
      </c>
      <c r="F429" s="18">
        <v>4.95</v>
      </c>
      <c r="H429" s="18">
        <v>4.3</v>
      </c>
      <c r="K429" s="20" t="s">
        <v>5298</v>
      </c>
      <c r="M429" s="9">
        <v>5000</v>
      </c>
      <c r="N429" s="18">
        <v>1260</v>
      </c>
      <c r="P429" s="20" t="s">
        <v>2146</v>
      </c>
    </row>
    <row r="430" spans="1:20">
      <c r="A430" s="9" t="s">
        <v>4563</v>
      </c>
      <c r="B430" s="17" t="s">
        <v>5301</v>
      </c>
      <c r="C430" s="17" t="s">
        <v>1147</v>
      </c>
      <c r="E430" s="9" t="s">
        <v>5297</v>
      </c>
      <c r="F430" s="18">
        <v>6.1</v>
      </c>
      <c r="H430" s="18">
        <v>5.3</v>
      </c>
      <c r="K430" s="20" t="s">
        <v>5299</v>
      </c>
      <c r="M430" s="9">
        <v>2500</v>
      </c>
      <c r="N430" s="18">
        <v>1750</v>
      </c>
      <c r="P430" s="20" t="s">
        <v>2146</v>
      </c>
    </row>
    <row r="431" spans="1:20">
      <c r="A431" s="9" t="s">
        <v>4563</v>
      </c>
      <c r="B431" s="17" t="s">
        <v>5301</v>
      </c>
      <c r="C431" s="17" t="s">
        <v>1147</v>
      </c>
      <c r="E431" s="9" t="s">
        <v>5297</v>
      </c>
      <c r="F431" s="18">
        <v>5.75</v>
      </c>
      <c r="H431" s="18">
        <v>5</v>
      </c>
      <c r="K431" s="20" t="s">
        <v>5299</v>
      </c>
      <c r="M431" s="9">
        <v>5000</v>
      </c>
      <c r="N431" s="18">
        <v>1750</v>
      </c>
      <c r="P431" s="20" t="s">
        <v>2146</v>
      </c>
    </row>
    <row r="432" spans="1:20">
      <c r="A432" s="9" t="s">
        <v>4563</v>
      </c>
      <c r="B432" s="17" t="s">
        <v>5302</v>
      </c>
      <c r="E432" s="9" t="s">
        <v>5303</v>
      </c>
      <c r="F432" s="18">
        <v>4.16</v>
      </c>
      <c r="H432" s="18">
        <v>3.62</v>
      </c>
      <c r="K432" s="20" t="s">
        <v>5304</v>
      </c>
      <c r="M432" s="9">
        <v>250</v>
      </c>
      <c r="N432" s="18">
        <v>240</v>
      </c>
      <c r="P432" s="20" t="s">
        <v>2146</v>
      </c>
      <c r="Q432" s="20" t="s">
        <v>58</v>
      </c>
      <c r="T432" s="9" t="s">
        <v>2332</v>
      </c>
    </row>
    <row r="433" spans="1:20">
      <c r="A433" s="9" t="s">
        <v>4563</v>
      </c>
      <c r="B433" s="17" t="s">
        <v>5302</v>
      </c>
      <c r="E433" s="9" t="s">
        <v>5303</v>
      </c>
      <c r="F433" s="18">
        <v>4.13</v>
      </c>
      <c r="H433" s="18">
        <v>3.59</v>
      </c>
      <c r="M433" s="9">
        <v>500</v>
      </c>
      <c r="P433" s="20" t="s">
        <v>2146</v>
      </c>
      <c r="Q433" s="20" t="s">
        <v>58</v>
      </c>
      <c r="T433" s="9" t="s">
        <v>2332</v>
      </c>
    </row>
    <row r="434" spans="1:20">
      <c r="A434" s="9" t="s">
        <v>4563</v>
      </c>
      <c r="B434" s="17" t="s">
        <v>5302</v>
      </c>
      <c r="E434" s="9" t="s">
        <v>5303</v>
      </c>
      <c r="F434" s="18">
        <v>4.1100000000000003</v>
      </c>
      <c r="H434" s="18">
        <v>3.57</v>
      </c>
      <c r="M434" s="9">
        <v>1000</v>
      </c>
      <c r="P434" s="20" t="s">
        <v>2146</v>
      </c>
      <c r="Q434" s="20" t="s">
        <v>58</v>
      </c>
      <c r="T434" s="9" t="s">
        <v>2332</v>
      </c>
    </row>
    <row r="435" spans="1:20">
      <c r="A435" s="9" t="s">
        <v>4563</v>
      </c>
      <c r="B435" s="17" t="s">
        <v>5305</v>
      </c>
      <c r="E435" s="9" t="s">
        <v>5306</v>
      </c>
      <c r="F435" s="18">
        <v>9.7100000000000009</v>
      </c>
      <c r="H435" s="18">
        <v>8.44</v>
      </c>
      <c r="M435" s="9">
        <v>250</v>
      </c>
      <c r="N435" s="18">
        <v>240</v>
      </c>
      <c r="P435" s="20" t="s">
        <v>2146</v>
      </c>
      <c r="Q435" s="20" t="s">
        <v>58</v>
      </c>
    </row>
    <row r="436" spans="1:20">
      <c r="A436" s="9" t="s">
        <v>4563</v>
      </c>
      <c r="B436" s="17" t="s">
        <v>5305</v>
      </c>
      <c r="E436" s="9" t="s">
        <v>5306</v>
      </c>
      <c r="F436" s="18">
        <v>9.67</v>
      </c>
      <c r="H436" s="18">
        <v>8.41</v>
      </c>
      <c r="M436" s="9">
        <v>500</v>
      </c>
      <c r="P436" s="20" t="s">
        <v>2146</v>
      </c>
      <c r="Q436" s="20" t="s">
        <v>58</v>
      </c>
    </row>
    <row r="437" spans="1:20">
      <c r="A437" s="9" t="s">
        <v>4563</v>
      </c>
      <c r="B437" s="17" t="s">
        <v>5305</v>
      </c>
      <c r="E437" s="9" t="s">
        <v>5306</v>
      </c>
      <c r="F437" s="18">
        <v>9.65</v>
      </c>
      <c r="H437" s="18">
        <v>8.39</v>
      </c>
      <c r="M437" s="9">
        <v>1000</v>
      </c>
      <c r="P437" s="20" t="s">
        <v>2146</v>
      </c>
      <c r="Q437" s="20" t="s">
        <v>58</v>
      </c>
    </row>
    <row r="438" spans="1:20">
      <c r="A438" s="9" t="s">
        <v>4563</v>
      </c>
      <c r="B438" s="17" t="s">
        <v>5305</v>
      </c>
      <c r="E438" s="9" t="s">
        <v>5041</v>
      </c>
      <c r="F438" s="18">
        <v>9.7100000000000009</v>
      </c>
      <c r="H438" s="18">
        <v>8.44</v>
      </c>
      <c r="K438" s="20" t="s">
        <v>5304</v>
      </c>
      <c r="M438" s="9">
        <v>250</v>
      </c>
      <c r="N438" s="18">
        <v>240</v>
      </c>
      <c r="P438" s="20" t="s">
        <v>2146</v>
      </c>
      <c r="Q438" s="20" t="s">
        <v>58</v>
      </c>
      <c r="T438" s="9" t="s">
        <v>2332</v>
      </c>
    </row>
    <row r="439" spans="1:20">
      <c r="A439" s="9" t="s">
        <v>4563</v>
      </c>
      <c r="B439" s="17" t="s">
        <v>5305</v>
      </c>
      <c r="E439" s="9" t="s">
        <v>5041</v>
      </c>
      <c r="F439" s="18">
        <v>9.67</v>
      </c>
      <c r="H439" s="18">
        <v>8.41</v>
      </c>
      <c r="M439" s="9">
        <v>500</v>
      </c>
      <c r="P439" s="20" t="s">
        <v>2146</v>
      </c>
      <c r="Q439" s="20" t="s">
        <v>58</v>
      </c>
      <c r="T439" s="9" t="s">
        <v>2332</v>
      </c>
    </row>
    <row r="440" spans="1:20">
      <c r="A440" s="9" t="s">
        <v>4563</v>
      </c>
      <c r="B440" s="17" t="s">
        <v>5305</v>
      </c>
      <c r="E440" s="9" t="s">
        <v>5041</v>
      </c>
      <c r="F440" s="18">
        <v>9.65</v>
      </c>
      <c r="H440" s="18">
        <v>8.39</v>
      </c>
      <c r="M440" s="9">
        <v>1000</v>
      </c>
      <c r="P440" s="20" t="s">
        <v>2146</v>
      </c>
      <c r="Q440" s="20" t="s">
        <v>58</v>
      </c>
      <c r="T440" s="9" t="s">
        <v>2332</v>
      </c>
    </row>
    <row r="441" spans="1:20">
      <c r="A441" s="9" t="s">
        <v>4563</v>
      </c>
      <c r="B441" s="17" t="s">
        <v>5307</v>
      </c>
      <c r="E441" s="9" t="s">
        <v>5308</v>
      </c>
      <c r="F441" s="18">
        <v>3.44</v>
      </c>
      <c r="H441" s="18">
        <v>2.99</v>
      </c>
      <c r="M441" s="9">
        <v>250</v>
      </c>
      <c r="N441" s="18">
        <v>180</v>
      </c>
      <c r="P441" s="20" t="s">
        <v>2146</v>
      </c>
      <c r="Q441" s="20" t="s">
        <v>58</v>
      </c>
    </row>
    <row r="442" spans="1:20">
      <c r="A442" s="9" t="s">
        <v>4563</v>
      </c>
      <c r="B442" s="17" t="s">
        <v>5307</v>
      </c>
      <c r="E442" s="9" t="s">
        <v>5308</v>
      </c>
      <c r="F442" s="18">
        <v>3.4</v>
      </c>
      <c r="H442" s="18">
        <v>2.96</v>
      </c>
      <c r="M442" s="9">
        <v>500</v>
      </c>
      <c r="P442" s="20" t="s">
        <v>2146</v>
      </c>
      <c r="Q442" s="20" t="s">
        <v>58</v>
      </c>
    </row>
    <row r="443" spans="1:20">
      <c r="A443" s="9" t="s">
        <v>4563</v>
      </c>
      <c r="B443" s="17" t="s">
        <v>5307</v>
      </c>
      <c r="E443" s="9" t="s">
        <v>5308</v>
      </c>
      <c r="F443" s="18">
        <v>3.38</v>
      </c>
      <c r="H443" s="18">
        <v>2.94</v>
      </c>
      <c r="M443" s="9">
        <v>1000</v>
      </c>
      <c r="P443" s="20" t="s">
        <v>2146</v>
      </c>
      <c r="Q443" s="20" t="s">
        <v>58</v>
      </c>
    </row>
    <row r="444" spans="1:20">
      <c r="A444" s="9" t="s">
        <v>4563</v>
      </c>
      <c r="B444" s="17" t="s">
        <v>5309</v>
      </c>
      <c r="C444" s="17" t="s">
        <v>5309</v>
      </c>
      <c r="E444" s="9" t="s">
        <v>5310</v>
      </c>
      <c r="F444" s="18">
        <v>6.9</v>
      </c>
      <c r="H444" s="18">
        <v>6</v>
      </c>
      <c r="K444" s="20" t="s">
        <v>2690</v>
      </c>
      <c r="N444" s="18">
        <v>800</v>
      </c>
      <c r="O444" s="18">
        <v>700</v>
      </c>
      <c r="P444" s="20" t="s">
        <v>7228</v>
      </c>
      <c r="R444" s="21">
        <v>40207</v>
      </c>
    </row>
    <row r="445" spans="1:20">
      <c r="A445" s="9" t="s">
        <v>4563</v>
      </c>
      <c r="B445" s="17" t="s">
        <v>5311</v>
      </c>
      <c r="C445" s="17" t="s">
        <v>1147</v>
      </c>
      <c r="E445" s="9" t="s">
        <v>5312</v>
      </c>
      <c r="F445" s="18">
        <v>5.87</v>
      </c>
      <c r="H445" s="18">
        <v>5.0999999999999996</v>
      </c>
      <c r="K445" s="20" t="s">
        <v>5298</v>
      </c>
      <c r="M445" s="9">
        <v>2500</v>
      </c>
      <c r="N445" s="18">
        <v>720</v>
      </c>
      <c r="P445" s="20" t="s">
        <v>2146</v>
      </c>
    </row>
    <row r="446" spans="1:20">
      <c r="A446" s="9" t="s">
        <v>4563</v>
      </c>
      <c r="B446" s="17" t="s">
        <v>5311</v>
      </c>
      <c r="C446" s="17" t="s">
        <v>1147</v>
      </c>
      <c r="E446" s="9" t="s">
        <v>5312</v>
      </c>
      <c r="F446" s="18">
        <v>4.72</v>
      </c>
      <c r="H446" s="18">
        <v>4.0999999999999996</v>
      </c>
      <c r="K446" s="20" t="s">
        <v>5298</v>
      </c>
      <c r="M446" s="9">
        <v>5000</v>
      </c>
      <c r="N446" s="18">
        <v>720</v>
      </c>
      <c r="P446" s="20" t="s">
        <v>2146</v>
      </c>
    </row>
    <row r="447" spans="1:20">
      <c r="A447" s="9" t="s">
        <v>4563</v>
      </c>
      <c r="B447" s="17" t="s">
        <v>5311</v>
      </c>
      <c r="C447" s="17" t="s">
        <v>1147</v>
      </c>
      <c r="E447" s="9" t="s">
        <v>5312</v>
      </c>
      <c r="F447" s="18">
        <v>8.2799999999999994</v>
      </c>
      <c r="H447" s="18">
        <v>7.2</v>
      </c>
      <c r="K447" s="20" t="s">
        <v>5299</v>
      </c>
      <c r="M447" s="9">
        <v>2500</v>
      </c>
      <c r="N447" s="18">
        <v>1260</v>
      </c>
      <c r="P447" s="20" t="s">
        <v>2146</v>
      </c>
    </row>
    <row r="448" spans="1:20">
      <c r="A448" s="9" t="s">
        <v>4563</v>
      </c>
      <c r="B448" s="17" t="s">
        <v>5311</v>
      </c>
      <c r="C448" s="17" t="s">
        <v>1147</v>
      </c>
      <c r="E448" s="9" t="s">
        <v>5312</v>
      </c>
      <c r="F448" s="18">
        <v>7.13</v>
      </c>
      <c r="H448" s="18">
        <v>6.2</v>
      </c>
      <c r="K448" s="20" t="s">
        <v>5299</v>
      </c>
      <c r="M448" s="9">
        <v>5000</v>
      </c>
      <c r="N448" s="18">
        <v>1260</v>
      </c>
      <c r="P448" s="20" t="s">
        <v>2146</v>
      </c>
    </row>
    <row r="449" spans="1:20">
      <c r="A449" s="9" t="s">
        <v>4563</v>
      </c>
      <c r="B449" s="17" t="s">
        <v>5313</v>
      </c>
      <c r="C449" s="17" t="s">
        <v>1147</v>
      </c>
      <c r="E449" s="9" t="s">
        <v>5314</v>
      </c>
      <c r="F449" s="18">
        <v>0</v>
      </c>
      <c r="K449" s="20" t="s">
        <v>5315</v>
      </c>
      <c r="M449" s="9">
        <v>250</v>
      </c>
      <c r="N449" s="18">
        <v>1044</v>
      </c>
      <c r="P449" s="20" t="s">
        <v>2146</v>
      </c>
      <c r="Q449" s="20" t="s">
        <v>7228</v>
      </c>
    </row>
    <row r="450" spans="1:20">
      <c r="A450" s="9" t="s">
        <v>4563</v>
      </c>
      <c r="B450" s="17" t="s">
        <v>5313</v>
      </c>
      <c r="C450" s="17" t="s">
        <v>1147</v>
      </c>
      <c r="E450" s="9" t="s">
        <v>5314</v>
      </c>
      <c r="F450" s="18">
        <v>0</v>
      </c>
      <c r="K450" s="20" t="s">
        <v>5315</v>
      </c>
      <c r="M450" s="9">
        <v>500</v>
      </c>
      <c r="N450" s="18">
        <v>1044</v>
      </c>
      <c r="P450" s="20" t="s">
        <v>2146</v>
      </c>
      <c r="Q450" s="20" t="s">
        <v>7228</v>
      </c>
    </row>
    <row r="451" spans="1:20">
      <c r="A451" s="9" t="s">
        <v>4563</v>
      </c>
      <c r="B451" s="17" t="s">
        <v>5316</v>
      </c>
      <c r="C451" s="17" t="s">
        <v>1147</v>
      </c>
      <c r="E451" s="9" t="s">
        <v>5317</v>
      </c>
      <c r="F451" s="18">
        <v>0.72</v>
      </c>
      <c r="H451" s="18">
        <v>0.63</v>
      </c>
      <c r="K451" s="20" t="s">
        <v>5318</v>
      </c>
      <c r="M451" s="9">
        <v>250</v>
      </c>
      <c r="N451" s="18">
        <v>150</v>
      </c>
      <c r="P451" s="20" t="s">
        <v>2146</v>
      </c>
      <c r="Q451" s="20" t="s">
        <v>7228</v>
      </c>
    </row>
    <row r="452" spans="1:20">
      <c r="A452" s="9" t="s">
        <v>4563</v>
      </c>
      <c r="B452" s="17" t="s">
        <v>5316</v>
      </c>
      <c r="C452" s="17" t="s">
        <v>1147</v>
      </c>
      <c r="E452" s="9" t="s">
        <v>5317</v>
      </c>
      <c r="F452" s="18">
        <v>0.72</v>
      </c>
      <c r="H452" s="18">
        <v>0.63</v>
      </c>
      <c r="K452" s="20" t="s">
        <v>5318</v>
      </c>
      <c r="M452" s="9">
        <v>500</v>
      </c>
      <c r="N452" s="18">
        <v>150</v>
      </c>
      <c r="P452" s="20" t="s">
        <v>2146</v>
      </c>
      <c r="Q452" s="20" t="s">
        <v>7228</v>
      </c>
    </row>
    <row r="453" spans="1:20">
      <c r="A453" s="9" t="s">
        <v>4563</v>
      </c>
      <c r="B453" s="17" t="s">
        <v>5319</v>
      </c>
      <c r="C453" s="17" t="s">
        <v>1147</v>
      </c>
      <c r="E453" s="9" t="s">
        <v>5320</v>
      </c>
      <c r="F453" s="18">
        <v>0.79</v>
      </c>
      <c r="H453" s="18">
        <v>0.69</v>
      </c>
      <c r="K453" s="20" t="s">
        <v>5318</v>
      </c>
      <c r="M453" s="9">
        <v>250</v>
      </c>
      <c r="P453" s="20" t="s">
        <v>2146</v>
      </c>
      <c r="Q453" s="20" t="s">
        <v>7228</v>
      </c>
    </row>
    <row r="454" spans="1:20">
      <c r="A454" s="9" t="s">
        <v>4563</v>
      </c>
      <c r="B454" s="17" t="s">
        <v>5319</v>
      </c>
      <c r="C454" s="17" t="s">
        <v>1147</v>
      </c>
      <c r="E454" s="9" t="s">
        <v>5320</v>
      </c>
      <c r="F454" s="18">
        <v>0.79</v>
      </c>
      <c r="H454" s="18">
        <v>0.69</v>
      </c>
      <c r="K454" s="20" t="s">
        <v>5318</v>
      </c>
      <c r="M454" s="9">
        <v>500</v>
      </c>
      <c r="P454" s="20" t="s">
        <v>2146</v>
      </c>
      <c r="Q454" s="20" t="s">
        <v>7228</v>
      </c>
    </row>
    <row r="455" spans="1:20">
      <c r="A455" s="9" t="s">
        <v>4563</v>
      </c>
      <c r="B455" s="17" t="s">
        <v>7257</v>
      </c>
      <c r="C455" s="17" t="s">
        <v>5321</v>
      </c>
      <c r="D455" s="9" t="s">
        <v>110</v>
      </c>
      <c r="E455" s="9" t="s">
        <v>5322</v>
      </c>
      <c r="F455" s="18">
        <v>8.2200000000000006</v>
      </c>
      <c r="H455" s="18">
        <v>7.15</v>
      </c>
      <c r="K455" s="20" t="s">
        <v>7322</v>
      </c>
      <c r="M455" s="9">
        <v>500</v>
      </c>
      <c r="N455" s="18">
        <v>4900</v>
      </c>
      <c r="O455" s="18">
        <v>4700</v>
      </c>
      <c r="P455" s="20" t="s">
        <v>7228</v>
      </c>
      <c r="R455" s="21">
        <v>43134</v>
      </c>
      <c r="T455" s="9" t="s">
        <v>7324</v>
      </c>
    </row>
    <row r="456" spans="1:20">
      <c r="A456" s="9" t="s">
        <v>4563</v>
      </c>
      <c r="B456" s="17" t="s">
        <v>7257</v>
      </c>
      <c r="C456" s="17" t="s">
        <v>5321</v>
      </c>
      <c r="D456" s="9" t="s">
        <v>110</v>
      </c>
      <c r="E456" s="9" t="s">
        <v>5322</v>
      </c>
      <c r="F456" s="18">
        <v>14.72</v>
      </c>
      <c r="H456" s="18">
        <v>12.8</v>
      </c>
      <c r="K456" s="20" t="s">
        <v>7323</v>
      </c>
      <c r="M456" s="9">
        <v>500</v>
      </c>
      <c r="N456" s="18">
        <v>950</v>
      </c>
      <c r="O456" s="18">
        <v>705</v>
      </c>
      <c r="P456" s="20" t="s">
        <v>7751</v>
      </c>
      <c r="R456" s="21">
        <v>43134</v>
      </c>
      <c r="T456" s="9" t="s">
        <v>7324</v>
      </c>
    </row>
    <row r="457" spans="1:20">
      <c r="A457" s="9" t="s">
        <v>4563</v>
      </c>
      <c r="B457" s="17" t="s">
        <v>5323</v>
      </c>
      <c r="C457" s="17" t="s">
        <v>5324</v>
      </c>
      <c r="D457" s="9" t="s">
        <v>64</v>
      </c>
      <c r="E457" s="9" t="s">
        <v>5325</v>
      </c>
      <c r="F457" s="18">
        <v>3.91</v>
      </c>
      <c r="H457" s="18">
        <v>3.4</v>
      </c>
      <c r="K457" s="20" t="s">
        <v>5122</v>
      </c>
      <c r="L457" s="39">
        <v>0.5</v>
      </c>
      <c r="M457" s="9">
        <v>250</v>
      </c>
      <c r="P457" s="20" t="s">
        <v>7228</v>
      </c>
      <c r="Q457" s="20" t="s">
        <v>7566</v>
      </c>
      <c r="R457" s="21">
        <v>43467</v>
      </c>
      <c r="T457" s="9" t="s">
        <v>2332</v>
      </c>
    </row>
    <row r="458" spans="1:20">
      <c r="A458" s="9" t="s">
        <v>4563</v>
      </c>
      <c r="B458" s="17" t="s">
        <v>5326</v>
      </c>
      <c r="C458" s="17" t="s">
        <v>1147</v>
      </c>
      <c r="E458" s="9" t="s">
        <v>5327</v>
      </c>
      <c r="F458" s="18">
        <v>10.81</v>
      </c>
      <c r="H458" s="18">
        <v>9.4</v>
      </c>
      <c r="K458" s="20" t="s">
        <v>2690</v>
      </c>
      <c r="M458" s="9">
        <v>250</v>
      </c>
      <c r="N458" s="18">
        <v>1350</v>
      </c>
      <c r="P458" s="20" t="s">
        <v>2146</v>
      </c>
    </row>
    <row r="459" spans="1:20">
      <c r="A459" s="9" t="s">
        <v>4563</v>
      </c>
      <c r="B459" s="17" t="s">
        <v>5326</v>
      </c>
      <c r="C459" s="17" t="s">
        <v>1147</v>
      </c>
      <c r="E459" s="9" t="s">
        <v>5327</v>
      </c>
      <c r="F459" s="18">
        <v>10.81</v>
      </c>
      <c r="H459" s="18">
        <v>9.4</v>
      </c>
      <c r="K459" s="20" t="s">
        <v>2690</v>
      </c>
      <c r="M459" s="9">
        <v>500</v>
      </c>
      <c r="N459" s="18">
        <v>1350</v>
      </c>
      <c r="P459" s="20" t="s">
        <v>2146</v>
      </c>
    </row>
    <row r="460" spans="1:20">
      <c r="A460" s="9" t="s">
        <v>4563</v>
      </c>
      <c r="B460" s="17" t="s">
        <v>5326</v>
      </c>
      <c r="C460" s="17" t="s">
        <v>1147</v>
      </c>
      <c r="E460" s="9" t="s">
        <v>5327</v>
      </c>
      <c r="F460" s="18">
        <v>48.3</v>
      </c>
      <c r="H460" s="18">
        <v>42</v>
      </c>
      <c r="K460" s="20" t="s">
        <v>4230</v>
      </c>
      <c r="M460" s="9">
        <v>250</v>
      </c>
      <c r="N460" s="18">
        <v>1350</v>
      </c>
      <c r="P460" s="20" t="s">
        <v>2146</v>
      </c>
    </row>
    <row r="461" spans="1:20">
      <c r="A461" s="9" t="s">
        <v>4563</v>
      </c>
      <c r="B461" s="17" t="s">
        <v>5326</v>
      </c>
      <c r="C461" s="17" t="s">
        <v>1147</v>
      </c>
      <c r="E461" s="9" t="s">
        <v>5327</v>
      </c>
      <c r="F461" s="18">
        <v>48.3</v>
      </c>
      <c r="H461" s="18">
        <v>42</v>
      </c>
      <c r="K461" s="20" t="s">
        <v>4230</v>
      </c>
      <c r="M461" s="9">
        <v>500</v>
      </c>
      <c r="N461" s="18">
        <v>1350</v>
      </c>
      <c r="P461" s="20" t="s">
        <v>2146</v>
      </c>
    </row>
    <row r="462" spans="1:20">
      <c r="A462" s="9" t="s">
        <v>4563</v>
      </c>
      <c r="B462" s="17" t="s">
        <v>5328</v>
      </c>
      <c r="E462" s="9" t="s">
        <v>5329</v>
      </c>
      <c r="F462" s="18">
        <v>3.04</v>
      </c>
      <c r="H462" s="18">
        <v>2.64</v>
      </c>
      <c r="K462" s="20" t="s">
        <v>5330</v>
      </c>
      <c r="M462" s="9">
        <v>250</v>
      </c>
      <c r="P462" s="20" t="s">
        <v>2146</v>
      </c>
      <c r="Q462" s="20" t="s">
        <v>58</v>
      </c>
      <c r="T462" s="9" t="s">
        <v>2332</v>
      </c>
    </row>
    <row r="463" spans="1:20">
      <c r="A463" s="9" t="s">
        <v>4563</v>
      </c>
      <c r="B463" s="17" t="s">
        <v>5328</v>
      </c>
      <c r="E463" s="9" t="s">
        <v>5329</v>
      </c>
      <c r="F463" s="18">
        <v>3</v>
      </c>
      <c r="H463" s="18">
        <v>2.61</v>
      </c>
      <c r="M463" s="9">
        <v>500</v>
      </c>
      <c r="P463" s="20" t="s">
        <v>2146</v>
      </c>
      <c r="Q463" s="20" t="s">
        <v>58</v>
      </c>
      <c r="T463" s="9" t="s">
        <v>2332</v>
      </c>
    </row>
    <row r="464" spans="1:20">
      <c r="A464" s="9" t="s">
        <v>4563</v>
      </c>
      <c r="B464" s="17" t="s">
        <v>5328</v>
      </c>
      <c r="E464" s="9" t="s">
        <v>5329</v>
      </c>
      <c r="F464" s="18">
        <v>2.98</v>
      </c>
      <c r="H464" s="18">
        <v>2.59</v>
      </c>
      <c r="M464" s="9">
        <v>1000</v>
      </c>
      <c r="P464" s="20" t="s">
        <v>2146</v>
      </c>
      <c r="Q464" s="20" t="s">
        <v>58</v>
      </c>
      <c r="T464" s="9" t="s">
        <v>2332</v>
      </c>
    </row>
    <row r="465" spans="1:20">
      <c r="A465" s="9" t="s">
        <v>4563</v>
      </c>
      <c r="B465" s="17" t="s">
        <v>5331</v>
      </c>
      <c r="E465" s="9" t="s">
        <v>5113</v>
      </c>
      <c r="F465" s="18">
        <v>1.56</v>
      </c>
      <c r="H465" s="18">
        <v>1.36</v>
      </c>
      <c r="K465" s="20" t="s">
        <v>4790</v>
      </c>
      <c r="M465" s="9">
        <v>300</v>
      </c>
      <c r="P465" s="20" t="s">
        <v>2146</v>
      </c>
      <c r="T465" s="9" t="s">
        <v>4880</v>
      </c>
    </row>
    <row r="466" spans="1:20">
      <c r="A466" s="9" t="s">
        <v>4563</v>
      </c>
      <c r="B466" s="17" t="s">
        <v>5331</v>
      </c>
      <c r="E466" s="9" t="s">
        <v>5113</v>
      </c>
      <c r="F466" s="18">
        <v>1.53</v>
      </c>
      <c r="H466" s="18">
        <v>1.33</v>
      </c>
      <c r="M466" s="9">
        <v>600</v>
      </c>
      <c r="P466" s="20" t="s">
        <v>2146</v>
      </c>
      <c r="T466" s="9" t="s">
        <v>2332</v>
      </c>
    </row>
    <row r="467" spans="1:20">
      <c r="A467" s="9" t="s">
        <v>4563</v>
      </c>
      <c r="B467" s="17" t="s">
        <v>5332</v>
      </c>
      <c r="E467" s="9" t="s">
        <v>5333</v>
      </c>
      <c r="F467" s="18">
        <v>1.53</v>
      </c>
      <c r="H467" s="18">
        <v>1.33</v>
      </c>
      <c r="M467" s="9">
        <v>250</v>
      </c>
      <c r="P467" s="20" t="s">
        <v>2146</v>
      </c>
      <c r="Q467" s="20" t="s">
        <v>58</v>
      </c>
      <c r="T467" s="9" t="s">
        <v>2332</v>
      </c>
    </row>
    <row r="468" spans="1:20">
      <c r="A468" s="9" t="s">
        <v>4563</v>
      </c>
      <c r="B468" s="17" t="s">
        <v>5332</v>
      </c>
      <c r="E468" s="9" t="s">
        <v>5333</v>
      </c>
      <c r="F468" s="18">
        <v>1.5</v>
      </c>
      <c r="H468" s="18">
        <v>1.3</v>
      </c>
      <c r="M468" s="9">
        <v>500</v>
      </c>
      <c r="P468" s="20" t="s">
        <v>2146</v>
      </c>
      <c r="Q468" s="20" t="s">
        <v>58</v>
      </c>
      <c r="T468" s="9" t="s">
        <v>2332</v>
      </c>
    </row>
    <row r="469" spans="1:20">
      <c r="A469" s="9" t="s">
        <v>4563</v>
      </c>
      <c r="B469" s="17" t="s">
        <v>5332</v>
      </c>
      <c r="E469" s="9" t="s">
        <v>5333</v>
      </c>
      <c r="F469" s="18">
        <v>1.47</v>
      </c>
      <c r="H469" s="18">
        <v>1.28</v>
      </c>
      <c r="M469" s="9">
        <v>1000</v>
      </c>
      <c r="P469" s="20" t="s">
        <v>2146</v>
      </c>
      <c r="Q469" s="20" t="s">
        <v>58</v>
      </c>
      <c r="T469" s="9" t="s">
        <v>2332</v>
      </c>
    </row>
    <row r="470" spans="1:20">
      <c r="A470" s="9" t="s">
        <v>4563</v>
      </c>
      <c r="B470" s="17" t="s">
        <v>5332</v>
      </c>
      <c r="E470" s="9" t="s">
        <v>4765</v>
      </c>
      <c r="F470" s="18">
        <v>1.53</v>
      </c>
      <c r="H470" s="18">
        <v>1.33</v>
      </c>
      <c r="K470" s="20" t="s">
        <v>5334</v>
      </c>
      <c r="M470" s="9">
        <v>250</v>
      </c>
      <c r="P470" s="20" t="s">
        <v>2146</v>
      </c>
      <c r="Q470" s="20" t="s">
        <v>58</v>
      </c>
      <c r="T470" s="9" t="s">
        <v>2332</v>
      </c>
    </row>
    <row r="471" spans="1:20">
      <c r="A471" s="9" t="s">
        <v>4563</v>
      </c>
      <c r="B471" s="17" t="s">
        <v>5332</v>
      </c>
      <c r="E471" s="9" t="s">
        <v>4765</v>
      </c>
      <c r="F471" s="18">
        <v>1.5</v>
      </c>
      <c r="H471" s="18">
        <v>1.3</v>
      </c>
      <c r="M471" s="9">
        <v>500</v>
      </c>
      <c r="P471" s="20" t="s">
        <v>2146</v>
      </c>
      <c r="Q471" s="20" t="s">
        <v>58</v>
      </c>
      <c r="T471" s="9" t="s">
        <v>2332</v>
      </c>
    </row>
    <row r="472" spans="1:20">
      <c r="A472" s="9" t="s">
        <v>4563</v>
      </c>
      <c r="B472" s="17" t="s">
        <v>5332</v>
      </c>
      <c r="E472" s="9" t="s">
        <v>4765</v>
      </c>
      <c r="F472" s="18">
        <v>1.47</v>
      </c>
      <c r="H472" s="18">
        <v>1.28</v>
      </c>
      <c r="M472" s="9">
        <v>1000</v>
      </c>
      <c r="P472" s="20" t="s">
        <v>2146</v>
      </c>
      <c r="Q472" s="20" t="s">
        <v>58</v>
      </c>
      <c r="T472" s="9" t="s">
        <v>2332</v>
      </c>
    </row>
    <row r="473" spans="1:20">
      <c r="A473" s="9" t="s">
        <v>4563</v>
      </c>
      <c r="B473" s="17" t="s">
        <v>4915</v>
      </c>
      <c r="E473" s="9" t="s">
        <v>4916</v>
      </c>
      <c r="F473" s="18">
        <v>14.95</v>
      </c>
      <c r="H473" s="18">
        <v>13</v>
      </c>
      <c r="M473" s="9">
        <v>500</v>
      </c>
      <c r="P473" s="20" t="s">
        <v>844</v>
      </c>
      <c r="Q473" s="20" t="s">
        <v>2146</v>
      </c>
      <c r="T473" s="9" t="s">
        <v>5335</v>
      </c>
    </row>
    <row r="474" spans="1:20">
      <c r="A474" s="9" t="s">
        <v>4563</v>
      </c>
      <c r="B474" s="17" t="s">
        <v>4915</v>
      </c>
      <c r="E474" s="9" t="s">
        <v>4916</v>
      </c>
      <c r="F474" s="18">
        <v>14.95</v>
      </c>
      <c r="H474" s="18">
        <v>13</v>
      </c>
      <c r="M474" s="9">
        <v>1000</v>
      </c>
      <c r="P474" s="20" t="s">
        <v>844</v>
      </c>
      <c r="Q474" s="20" t="s">
        <v>2146</v>
      </c>
      <c r="T474" s="9" t="s">
        <v>5336</v>
      </c>
    </row>
    <row r="475" spans="1:20">
      <c r="A475" s="9" t="s">
        <v>4563</v>
      </c>
      <c r="B475" s="17" t="s">
        <v>5337</v>
      </c>
      <c r="E475" s="9" t="s">
        <v>5338</v>
      </c>
      <c r="F475" s="18">
        <v>5.22</v>
      </c>
      <c r="H475" s="18">
        <v>4.54</v>
      </c>
      <c r="K475" s="20" t="s">
        <v>5339</v>
      </c>
      <c r="M475" s="9">
        <v>250</v>
      </c>
      <c r="P475" s="20" t="s">
        <v>2146</v>
      </c>
      <c r="Q475" s="20" t="s">
        <v>58</v>
      </c>
      <c r="T475" s="9" t="s">
        <v>2332</v>
      </c>
    </row>
    <row r="476" spans="1:20">
      <c r="A476" s="9" t="s">
        <v>4563</v>
      </c>
      <c r="B476" s="17" t="s">
        <v>5337</v>
      </c>
      <c r="E476" s="9" t="s">
        <v>5338</v>
      </c>
      <c r="F476" s="18">
        <v>5.19</v>
      </c>
      <c r="H476" s="18">
        <v>4.51</v>
      </c>
      <c r="M476" s="9">
        <v>500</v>
      </c>
      <c r="P476" s="20" t="s">
        <v>2146</v>
      </c>
      <c r="Q476" s="20" t="s">
        <v>58</v>
      </c>
      <c r="T476" s="9" t="s">
        <v>2332</v>
      </c>
    </row>
    <row r="477" spans="1:20">
      <c r="A477" s="9" t="s">
        <v>4563</v>
      </c>
      <c r="B477" s="17" t="s">
        <v>5337</v>
      </c>
      <c r="E477" s="9" t="s">
        <v>5338</v>
      </c>
      <c r="F477" s="18">
        <v>5.16</v>
      </c>
      <c r="H477" s="18">
        <v>4.49</v>
      </c>
      <c r="M477" s="9">
        <v>1000</v>
      </c>
      <c r="P477" s="20" t="s">
        <v>2146</v>
      </c>
      <c r="Q477" s="20" t="s">
        <v>58</v>
      </c>
      <c r="T477" s="9" t="s">
        <v>2332</v>
      </c>
    </row>
    <row r="478" spans="1:20">
      <c r="A478" s="9" t="s">
        <v>4563</v>
      </c>
      <c r="B478" s="17" t="s">
        <v>5340</v>
      </c>
      <c r="E478" s="9" t="s">
        <v>5341</v>
      </c>
      <c r="F478" s="18">
        <v>2.99</v>
      </c>
      <c r="H478" s="18">
        <v>2.6</v>
      </c>
      <c r="K478" s="20" t="s">
        <v>5342</v>
      </c>
      <c r="M478" s="9">
        <v>250</v>
      </c>
      <c r="P478" s="20" t="s">
        <v>2146</v>
      </c>
      <c r="Q478" s="20" t="s">
        <v>58</v>
      </c>
      <c r="T478" s="9" t="s">
        <v>2332</v>
      </c>
    </row>
    <row r="479" spans="1:20">
      <c r="A479" s="9" t="s">
        <v>4563</v>
      </c>
      <c r="B479" s="17" t="s">
        <v>5340</v>
      </c>
      <c r="E479" s="9" t="s">
        <v>5341</v>
      </c>
      <c r="F479" s="18">
        <v>2.96</v>
      </c>
      <c r="H479" s="18">
        <v>2.57</v>
      </c>
      <c r="M479" s="9">
        <v>500</v>
      </c>
      <c r="P479" s="20" t="s">
        <v>2146</v>
      </c>
      <c r="Q479" s="20" t="s">
        <v>58</v>
      </c>
      <c r="T479" s="9" t="s">
        <v>2332</v>
      </c>
    </row>
    <row r="480" spans="1:20">
      <c r="A480" s="9" t="s">
        <v>4563</v>
      </c>
      <c r="B480" s="17" t="s">
        <v>5340</v>
      </c>
      <c r="E480" s="9" t="s">
        <v>5341</v>
      </c>
      <c r="F480" s="18">
        <v>2.93</v>
      </c>
      <c r="H480" s="18">
        <v>2.5499999999999998</v>
      </c>
      <c r="M480" s="9">
        <v>1000</v>
      </c>
      <c r="P480" s="20" t="s">
        <v>2146</v>
      </c>
      <c r="Q480" s="20" t="s">
        <v>58</v>
      </c>
      <c r="T480" s="9" t="s">
        <v>2332</v>
      </c>
    </row>
    <row r="481" spans="1:20">
      <c r="A481" s="9" t="s">
        <v>4563</v>
      </c>
      <c r="B481" s="17" t="s">
        <v>5343</v>
      </c>
      <c r="E481" s="9" t="s">
        <v>5344</v>
      </c>
      <c r="F481" s="18">
        <v>6.9</v>
      </c>
      <c r="H481" s="18">
        <v>6</v>
      </c>
      <c r="K481" s="20" t="s">
        <v>2157</v>
      </c>
      <c r="P481" s="20" t="s">
        <v>844</v>
      </c>
      <c r="R481" s="21">
        <v>39350</v>
      </c>
    </row>
    <row r="482" spans="1:20">
      <c r="A482" s="9" t="s">
        <v>4563</v>
      </c>
      <c r="B482" s="17" t="s">
        <v>5345</v>
      </c>
      <c r="C482" s="17" t="s">
        <v>5345</v>
      </c>
      <c r="D482" s="9" t="s">
        <v>110</v>
      </c>
      <c r="E482" s="9" t="s">
        <v>5346</v>
      </c>
      <c r="F482" s="18">
        <v>4.5999999999999996</v>
      </c>
      <c r="H482" s="18">
        <v>4</v>
      </c>
      <c r="K482" s="20" t="s">
        <v>5280</v>
      </c>
      <c r="N482" s="18">
        <v>3600</v>
      </c>
      <c r="O482" s="18">
        <v>3500</v>
      </c>
      <c r="P482" s="20" t="s">
        <v>7228</v>
      </c>
      <c r="R482" s="21">
        <v>39499</v>
      </c>
    </row>
    <row r="483" spans="1:20">
      <c r="A483" s="9" t="s">
        <v>4563</v>
      </c>
      <c r="B483" s="17" t="s">
        <v>5347</v>
      </c>
      <c r="E483" s="9" t="s">
        <v>5348</v>
      </c>
      <c r="F483" s="18">
        <v>2.21</v>
      </c>
      <c r="H483" s="18">
        <v>1.92</v>
      </c>
      <c r="K483" s="20" t="s">
        <v>5349</v>
      </c>
      <c r="M483" s="9">
        <v>250</v>
      </c>
      <c r="P483" s="20" t="s">
        <v>2146</v>
      </c>
      <c r="Q483" s="20" t="s">
        <v>58</v>
      </c>
      <c r="T483" s="9" t="s">
        <v>2332</v>
      </c>
    </row>
    <row r="484" spans="1:20">
      <c r="A484" s="9" t="s">
        <v>4563</v>
      </c>
      <c r="B484" s="17" t="s">
        <v>5347</v>
      </c>
      <c r="E484" s="9" t="s">
        <v>5348</v>
      </c>
      <c r="F484" s="18">
        <v>2.17</v>
      </c>
      <c r="H484" s="18">
        <v>1.89</v>
      </c>
      <c r="M484" s="9">
        <v>500</v>
      </c>
      <c r="P484" s="20" t="s">
        <v>2146</v>
      </c>
      <c r="Q484" s="20" t="s">
        <v>58</v>
      </c>
      <c r="T484" s="9" t="s">
        <v>2332</v>
      </c>
    </row>
    <row r="485" spans="1:20">
      <c r="A485" s="9" t="s">
        <v>4563</v>
      </c>
      <c r="B485" s="17" t="s">
        <v>5347</v>
      </c>
      <c r="E485" s="9" t="s">
        <v>5348</v>
      </c>
      <c r="F485" s="18">
        <v>2.15</v>
      </c>
      <c r="H485" s="18">
        <v>1.87</v>
      </c>
      <c r="M485" s="9">
        <v>1000</v>
      </c>
      <c r="P485" s="20" t="s">
        <v>2146</v>
      </c>
      <c r="Q485" s="20" t="s">
        <v>58</v>
      </c>
      <c r="T485" s="9" t="s">
        <v>2332</v>
      </c>
    </row>
    <row r="486" spans="1:20">
      <c r="A486" s="9" t="s">
        <v>4563</v>
      </c>
      <c r="B486" s="17" t="s">
        <v>5350</v>
      </c>
      <c r="E486" s="9" t="s">
        <v>5351</v>
      </c>
      <c r="F486" s="18">
        <v>2.93</v>
      </c>
      <c r="H486" s="18">
        <v>2.5499999999999998</v>
      </c>
      <c r="K486" s="20" t="s">
        <v>5352</v>
      </c>
      <c r="P486" s="20" t="s">
        <v>2146</v>
      </c>
    </row>
    <row r="487" spans="1:20">
      <c r="A487" s="9" t="s">
        <v>4563</v>
      </c>
      <c r="B487" s="17" t="s">
        <v>5353</v>
      </c>
      <c r="E487" s="9" t="s">
        <v>5354</v>
      </c>
      <c r="F487" s="18">
        <v>2.88</v>
      </c>
      <c r="H487" s="18">
        <v>2.5</v>
      </c>
      <c r="K487" s="20" t="s">
        <v>5352</v>
      </c>
      <c r="P487" s="20" t="s">
        <v>2146</v>
      </c>
    </row>
    <row r="488" spans="1:20">
      <c r="A488" s="9" t="s">
        <v>4563</v>
      </c>
      <c r="B488" s="17" t="s">
        <v>5355</v>
      </c>
      <c r="C488" s="17" t="s">
        <v>1147</v>
      </c>
      <c r="E488" s="9" t="s">
        <v>5356</v>
      </c>
      <c r="F488" s="18">
        <v>21.85</v>
      </c>
      <c r="H488" s="18">
        <v>19</v>
      </c>
      <c r="K488" s="20" t="s">
        <v>5298</v>
      </c>
      <c r="M488" s="9">
        <v>50</v>
      </c>
      <c r="N488" s="18">
        <v>750</v>
      </c>
      <c r="P488" s="20" t="s">
        <v>2146</v>
      </c>
      <c r="Q488" s="20" t="s">
        <v>7228</v>
      </c>
    </row>
    <row r="489" spans="1:20">
      <c r="A489" s="9" t="s">
        <v>4563</v>
      </c>
      <c r="B489" s="17" t="s">
        <v>5355</v>
      </c>
      <c r="C489" s="17" t="s">
        <v>1147</v>
      </c>
      <c r="E489" s="9" t="s">
        <v>5356</v>
      </c>
      <c r="F489" s="18">
        <v>21.28</v>
      </c>
      <c r="H489" s="18">
        <v>18.5</v>
      </c>
      <c r="K489" s="20" t="s">
        <v>5298</v>
      </c>
      <c r="M489" s="9">
        <v>100</v>
      </c>
      <c r="N489" s="18">
        <v>750</v>
      </c>
      <c r="P489" s="20" t="s">
        <v>2146</v>
      </c>
      <c r="Q489" s="20" t="s">
        <v>7228</v>
      </c>
    </row>
    <row r="490" spans="1:20">
      <c r="A490" s="9" t="s">
        <v>4563</v>
      </c>
      <c r="B490" s="17" t="s">
        <v>5355</v>
      </c>
      <c r="C490" s="17" t="s">
        <v>1147</v>
      </c>
      <c r="E490" s="9" t="s">
        <v>5356</v>
      </c>
      <c r="F490" s="18">
        <v>20.7</v>
      </c>
      <c r="H490" s="18">
        <v>18</v>
      </c>
      <c r="K490" s="20" t="s">
        <v>5298</v>
      </c>
      <c r="M490" s="9">
        <v>200</v>
      </c>
      <c r="N490" s="18">
        <v>750</v>
      </c>
      <c r="P490" s="20" t="s">
        <v>2146</v>
      </c>
      <c r="Q490" s="20" t="s">
        <v>7228</v>
      </c>
    </row>
    <row r="491" spans="1:20">
      <c r="A491" s="9" t="s">
        <v>4563</v>
      </c>
      <c r="B491" s="17" t="s">
        <v>5355</v>
      </c>
      <c r="C491" s="17" t="s">
        <v>1147</v>
      </c>
      <c r="E491" s="9" t="s">
        <v>5356</v>
      </c>
      <c r="F491" s="18">
        <v>32.200000000000003</v>
      </c>
      <c r="H491" s="18">
        <v>28</v>
      </c>
      <c r="K491" s="20" t="s">
        <v>2690</v>
      </c>
      <c r="M491" s="9">
        <v>50</v>
      </c>
      <c r="N491" s="18">
        <v>1200</v>
      </c>
      <c r="P491" s="20" t="s">
        <v>2146</v>
      </c>
    </row>
    <row r="492" spans="1:20">
      <c r="A492" s="9" t="s">
        <v>4563</v>
      </c>
      <c r="B492" s="17" t="s">
        <v>5355</v>
      </c>
      <c r="C492" s="17" t="s">
        <v>1147</v>
      </c>
      <c r="E492" s="9" t="s">
        <v>5356</v>
      </c>
      <c r="F492" s="18">
        <v>31.05</v>
      </c>
      <c r="H492" s="18">
        <v>27</v>
      </c>
      <c r="K492" s="20" t="s">
        <v>2690</v>
      </c>
      <c r="M492" s="9">
        <v>100</v>
      </c>
      <c r="N492" s="18">
        <v>1200</v>
      </c>
      <c r="P492" s="20" t="s">
        <v>2146</v>
      </c>
    </row>
    <row r="493" spans="1:20">
      <c r="A493" s="9" t="s">
        <v>4563</v>
      </c>
      <c r="B493" s="17" t="s">
        <v>5355</v>
      </c>
      <c r="C493" s="17" t="s">
        <v>1147</v>
      </c>
      <c r="E493" s="9" t="s">
        <v>5356</v>
      </c>
      <c r="F493" s="18">
        <v>29.9</v>
      </c>
      <c r="H493" s="18">
        <v>26</v>
      </c>
      <c r="K493" s="20" t="s">
        <v>2690</v>
      </c>
      <c r="M493" s="9">
        <v>200</v>
      </c>
      <c r="N493" s="18">
        <v>1200</v>
      </c>
      <c r="P493" s="20" t="s">
        <v>2146</v>
      </c>
    </row>
    <row r="494" spans="1:20">
      <c r="A494" s="9" t="s">
        <v>4563</v>
      </c>
      <c r="B494" s="17" t="s">
        <v>5357</v>
      </c>
      <c r="C494" s="17" t="s">
        <v>5357</v>
      </c>
      <c r="D494" s="9" t="s">
        <v>64</v>
      </c>
      <c r="E494" s="9" t="s">
        <v>5358</v>
      </c>
      <c r="F494" s="18">
        <v>0.38</v>
      </c>
      <c r="H494" s="18">
        <v>0.33</v>
      </c>
      <c r="K494" s="20" t="s">
        <v>5359</v>
      </c>
      <c r="N494" s="18">
        <v>650</v>
      </c>
      <c r="O494" s="18">
        <v>595</v>
      </c>
      <c r="P494" s="20" t="s">
        <v>7228</v>
      </c>
      <c r="R494" s="21">
        <v>41969</v>
      </c>
      <c r="T494" s="9" t="s">
        <v>5360</v>
      </c>
    </row>
    <row r="495" spans="1:20">
      <c r="A495" s="9" t="s">
        <v>4563</v>
      </c>
      <c r="B495" s="17" t="s">
        <v>5361</v>
      </c>
      <c r="C495" s="17" t="s">
        <v>5361</v>
      </c>
      <c r="E495" s="9" t="s">
        <v>5362</v>
      </c>
      <c r="F495" s="18">
        <v>0.72</v>
      </c>
      <c r="H495" s="18">
        <v>0.63</v>
      </c>
      <c r="K495" s="20" t="s">
        <v>5363</v>
      </c>
      <c r="N495" s="18">
        <v>640</v>
      </c>
      <c r="O495" s="18">
        <v>264</v>
      </c>
      <c r="P495" s="20" t="s">
        <v>844</v>
      </c>
      <c r="R495" s="21">
        <v>39909</v>
      </c>
    </row>
    <row r="496" spans="1:20">
      <c r="A496" s="9" t="s">
        <v>4563</v>
      </c>
      <c r="B496" s="17" t="s">
        <v>5364</v>
      </c>
      <c r="E496" s="9" t="s">
        <v>5365</v>
      </c>
      <c r="F496" s="18">
        <v>2.76</v>
      </c>
      <c r="H496" s="18">
        <v>2.4</v>
      </c>
      <c r="K496" s="20" t="s">
        <v>5366</v>
      </c>
      <c r="M496" s="9">
        <v>250</v>
      </c>
      <c r="P496" s="20" t="s">
        <v>2146</v>
      </c>
      <c r="Q496" s="20" t="s">
        <v>58</v>
      </c>
      <c r="T496" s="9" t="s">
        <v>2332</v>
      </c>
    </row>
    <row r="497" spans="1:20">
      <c r="A497" s="9" t="s">
        <v>4563</v>
      </c>
      <c r="B497" s="17" t="s">
        <v>5364</v>
      </c>
      <c r="E497" s="9" t="s">
        <v>5365</v>
      </c>
      <c r="F497" s="18">
        <v>2.38</v>
      </c>
      <c r="H497" s="18">
        <v>2.0699999999999998</v>
      </c>
      <c r="M497" s="9">
        <v>500</v>
      </c>
      <c r="P497" s="20" t="s">
        <v>2146</v>
      </c>
      <c r="Q497" s="20" t="s">
        <v>58</v>
      </c>
      <c r="T497" s="9" t="s">
        <v>2332</v>
      </c>
    </row>
    <row r="498" spans="1:20">
      <c r="A498" s="9" t="s">
        <v>4563</v>
      </c>
      <c r="B498" s="17" t="s">
        <v>5364</v>
      </c>
      <c r="E498" s="9" t="s">
        <v>5365</v>
      </c>
      <c r="F498" s="18">
        <v>2.36</v>
      </c>
      <c r="H498" s="18">
        <v>2.0499999999999998</v>
      </c>
      <c r="M498" s="9">
        <v>1000</v>
      </c>
      <c r="P498" s="20" t="s">
        <v>2146</v>
      </c>
      <c r="Q498" s="20" t="s">
        <v>58</v>
      </c>
      <c r="T498" s="9" t="s">
        <v>2332</v>
      </c>
    </row>
    <row r="499" spans="1:20">
      <c r="A499" s="9" t="s">
        <v>4563</v>
      </c>
      <c r="B499" s="17" t="s">
        <v>5367</v>
      </c>
      <c r="E499" s="9" t="s">
        <v>5368</v>
      </c>
      <c r="F499" s="18">
        <v>4.43</v>
      </c>
      <c r="H499" s="18">
        <v>3.85</v>
      </c>
      <c r="K499" s="20">
        <v>1018</v>
      </c>
      <c r="M499" s="9">
        <v>250</v>
      </c>
      <c r="P499" s="20" t="s">
        <v>2146</v>
      </c>
      <c r="Q499" s="20" t="s">
        <v>58</v>
      </c>
      <c r="T499" s="9" t="s">
        <v>2332</v>
      </c>
    </row>
    <row r="500" spans="1:20">
      <c r="A500" s="9" t="s">
        <v>4563</v>
      </c>
      <c r="B500" s="17" t="s">
        <v>5367</v>
      </c>
      <c r="E500" s="9" t="s">
        <v>5368</v>
      </c>
      <c r="F500" s="18">
        <v>4.4000000000000004</v>
      </c>
      <c r="H500" s="18">
        <v>3.83</v>
      </c>
      <c r="M500" s="9">
        <v>500</v>
      </c>
      <c r="P500" s="20" t="s">
        <v>2146</v>
      </c>
      <c r="Q500" s="20" t="s">
        <v>58</v>
      </c>
      <c r="T500" s="9" t="s">
        <v>2332</v>
      </c>
    </row>
    <row r="501" spans="1:20">
      <c r="A501" s="9" t="s">
        <v>4563</v>
      </c>
      <c r="B501" s="17" t="s">
        <v>5367</v>
      </c>
      <c r="E501" s="9" t="s">
        <v>5368</v>
      </c>
      <c r="F501" s="18">
        <v>4.37</v>
      </c>
      <c r="H501" s="18">
        <v>3.8</v>
      </c>
      <c r="M501" s="9">
        <v>1000</v>
      </c>
      <c r="P501" s="20" t="s">
        <v>2146</v>
      </c>
      <c r="Q501" s="20" t="s">
        <v>58</v>
      </c>
      <c r="T501" s="9" t="s">
        <v>2332</v>
      </c>
    </row>
    <row r="502" spans="1:20">
      <c r="A502" s="9" t="s">
        <v>4563</v>
      </c>
      <c r="B502" s="17" t="s">
        <v>5369</v>
      </c>
      <c r="C502" s="17" t="s">
        <v>1147</v>
      </c>
      <c r="E502" s="9" t="s">
        <v>5370</v>
      </c>
      <c r="F502" s="18">
        <v>17.71</v>
      </c>
      <c r="H502" s="18">
        <v>15.4</v>
      </c>
      <c r="K502" s="20" t="s">
        <v>5371</v>
      </c>
      <c r="M502" s="9">
        <v>250</v>
      </c>
      <c r="N502" s="18">
        <v>600</v>
      </c>
      <c r="P502" s="20" t="s">
        <v>2146</v>
      </c>
      <c r="Q502" s="20" t="s">
        <v>7228</v>
      </c>
    </row>
    <row r="503" spans="1:20">
      <c r="A503" s="9" t="s">
        <v>4563</v>
      </c>
      <c r="B503" s="17" t="s">
        <v>5369</v>
      </c>
      <c r="C503" s="17" t="s">
        <v>1147</v>
      </c>
      <c r="E503" s="9" t="s">
        <v>5370</v>
      </c>
      <c r="F503" s="18">
        <v>17.25</v>
      </c>
      <c r="H503" s="18">
        <v>15</v>
      </c>
      <c r="K503" s="20" t="s">
        <v>5371</v>
      </c>
      <c r="M503" s="9">
        <v>500</v>
      </c>
      <c r="N503" s="18">
        <v>600</v>
      </c>
      <c r="P503" s="20" t="s">
        <v>2146</v>
      </c>
      <c r="Q503" s="20" t="s">
        <v>7228</v>
      </c>
    </row>
    <row r="504" spans="1:20">
      <c r="A504" s="9" t="s">
        <v>4563</v>
      </c>
      <c r="B504" s="17" t="s">
        <v>5372</v>
      </c>
      <c r="E504" s="9" t="s">
        <v>5373</v>
      </c>
      <c r="F504" s="18">
        <v>4.16</v>
      </c>
      <c r="H504" s="18">
        <v>3.62</v>
      </c>
      <c r="K504" s="20" t="s">
        <v>5304</v>
      </c>
      <c r="M504" s="9">
        <v>250</v>
      </c>
      <c r="N504" s="18">
        <v>240</v>
      </c>
      <c r="P504" s="20" t="s">
        <v>2146</v>
      </c>
      <c r="Q504" s="20" t="s">
        <v>58</v>
      </c>
      <c r="T504" s="9" t="s">
        <v>2332</v>
      </c>
    </row>
    <row r="505" spans="1:20">
      <c r="A505" s="9" t="s">
        <v>4563</v>
      </c>
      <c r="B505" s="17" t="s">
        <v>5372</v>
      </c>
      <c r="E505" s="9" t="s">
        <v>5373</v>
      </c>
      <c r="F505" s="18">
        <v>4.13</v>
      </c>
      <c r="H505" s="18">
        <v>3.59</v>
      </c>
      <c r="M505" s="9">
        <v>500</v>
      </c>
      <c r="P505" s="20" t="s">
        <v>2146</v>
      </c>
      <c r="Q505" s="20" t="s">
        <v>58</v>
      </c>
      <c r="T505" s="9" t="s">
        <v>2332</v>
      </c>
    </row>
    <row r="506" spans="1:20">
      <c r="A506" s="9" t="s">
        <v>4563</v>
      </c>
      <c r="B506" s="17" t="s">
        <v>5372</v>
      </c>
      <c r="E506" s="9" t="s">
        <v>5373</v>
      </c>
      <c r="F506" s="18">
        <v>4.1100000000000003</v>
      </c>
      <c r="H506" s="18">
        <v>3.57</v>
      </c>
      <c r="M506" s="9">
        <v>1000</v>
      </c>
      <c r="P506" s="20" t="s">
        <v>2146</v>
      </c>
      <c r="Q506" s="20" t="s">
        <v>58</v>
      </c>
      <c r="T506" s="9" t="s">
        <v>2332</v>
      </c>
    </row>
    <row r="507" spans="1:20">
      <c r="A507" s="9" t="s">
        <v>4563</v>
      </c>
      <c r="B507" s="17" t="s">
        <v>5374</v>
      </c>
      <c r="E507" s="9" t="s">
        <v>5375</v>
      </c>
      <c r="F507" s="18">
        <v>4.16</v>
      </c>
      <c r="H507" s="18">
        <v>3.62</v>
      </c>
      <c r="K507" s="20" t="s">
        <v>5304</v>
      </c>
      <c r="M507" s="9">
        <v>250</v>
      </c>
      <c r="N507" s="18">
        <v>240</v>
      </c>
      <c r="P507" s="20" t="s">
        <v>2146</v>
      </c>
      <c r="Q507" s="20" t="s">
        <v>58</v>
      </c>
    </row>
    <row r="508" spans="1:20">
      <c r="A508" s="9" t="s">
        <v>4563</v>
      </c>
      <c r="B508" s="17" t="s">
        <v>5374</v>
      </c>
      <c r="E508" s="9" t="s">
        <v>5375</v>
      </c>
      <c r="F508" s="18">
        <v>4.13</v>
      </c>
      <c r="H508" s="18">
        <v>3.59</v>
      </c>
      <c r="M508" s="9">
        <v>500</v>
      </c>
      <c r="P508" s="20" t="s">
        <v>2146</v>
      </c>
      <c r="Q508" s="20" t="s">
        <v>58</v>
      </c>
    </row>
    <row r="509" spans="1:20">
      <c r="A509" s="9" t="s">
        <v>4563</v>
      </c>
      <c r="B509" s="17" t="s">
        <v>5374</v>
      </c>
      <c r="E509" s="9" t="s">
        <v>5375</v>
      </c>
      <c r="F509" s="18">
        <v>4.1100000000000003</v>
      </c>
      <c r="H509" s="18">
        <v>3.57</v>
      </c>
      <c r="M509" s="9">
        <v>1000</v>
      </c>
      <c r="P509" s="20" t="s">
        <v>2146</v>
      </c>
      <c r="Q509" s="20" t="s">
        <v>58</v>
      </c>
    </row>
    <row r="510" spans="1:20">
      <c r="A510" s="9" t="s">
        <v>4563</v>
      </c>
      <c r="B510" s="17" t="s">
        <v>5376</v>
      </c>
      <c r="E510" s="9" t="s">
        <v>5377</v>
      </c>
      <c r="F510" s="18">
        <v>4.16</v>
      </c>
      <c r="H510" s="18">
        <v>3.62</v>
      </c>
      <c r="K510" s="20" t="s">
        <v>5304</v>
      </c>
      <c r="M510" s="9">
        <v>250</v>
      </c>
      <c r="N510" s="18">
        <v>240</v>
      </c>
      <c r="P510" s="20" t="s">
        <v>2146</v>
      </c>
      <c r="Q510" s="20" t="s">
        <v>58</v>
      </c>
      <c r="T510" s="9" t="s">
        <v>2332</v>
      </c>
    </row>
    <row r="511" spans="1:20">
      <c r="A511" s="9" t="s">
        <v>4563</v>
      </c>
      <c r="B511" s="17" t="s">
        <v>5376</v>
      </c>
      <c r="E511" s="9" t="s">
        <v>5377</v>
      </c>
      <c r="F511" s="18">
        <v>4.13</v>
      </c>
      <c r="H511" s="18">
        <v>3.59</v>
      </c>
      <c r="M511" s="9">
        <v>500</v>
      </c>
      <c r="P511" s="20" t="s">
        <v>2146</v>
      </c>
      <c r="Q511" s="20" t="s">
        <v>58</v>
      </c>
      <c r="T511" s="9" t="s">
        <v>2332</v>
      </c>
    </row>
    <row r="512" spans="1:20">
      <c r="A512" s="9" t="s">
        <v>4563</v>
      </c>
      <c r="B512" s="17" t="s">
        <v>5376</v>
      </c>
      <c r="E512" s="9" t="s">
        <v>5377</v>
      </c>
      <c r="F512" s="18">
        <v>4.1100000000000003</v>
      </c>
      <c r="H512" s="18">
        <v>3.57</v>
      </c>
      <c r="M512" s="9">
        <v>1000</v>
      </c>
      <c r="P512" s="20" t="s">
        <v>2146</v>
      </c>
      <c r="Q512" s="20" t="s">
        <v>58</v>
      </c>
      <c r="T512" s="9" t="s">
        <v>2332</v>
      </c>
    </row>
    <row r="513" spans="1:20">
      <c r="A513" s="9" t="s">
        <v>4563</v>
      </c>
      <c r="B513" s="17" t="s">
        <v>5378</v>
      </c>
      <c r="E513" s="9" t="s">
        <v>5379</v>
      </c>
      <c r="F513" s="18">
        <v>4.16</v>
      </c>
      <c r="H513" s="18">
        <v>3.62</v>
      </c>
      <c r="K513" s="20" t="s">
        <v>5304</v>
      </c>
      <c r="M513" s="9">
        <v>250</v>
      </c>
      <c r="N513" s="18">
        <v>240</v>
      </c>
      <c r="P513" s="20" t="s">
        <v>2146</v>
      </c>
      <c r="Q513" s="20" t="s">
        <v>58</v>
      </c>
      <c r="T513" s="9" t="s">
        <v>2332</v>
      </c>
    </row>
    <row r="514" spans="1:20">
      <c r="A514" s="9" t="s">
        <v>4563</v>
      </c>
      <c r="B514" s="17" t="s">
        <v>5378</v>
      </c>
      <c r="E514" s="9" t="s">
        <v>5379</v>
      </c>
      <c r="F514" s="18">
        <v>4.13</v>
      </c>
      <c r="H514" s="18">
        <v>3.59</v>
      </c>
      <c r="M514" s="9">
        <v>500</v>
      </c>
      <c r="P514" s="20" t="s">
        <v>2146</v>
      </c>
      <c r="Q514" s="20" t="s">
        <v>58</v>
      </c>
      <c r="T514" s="9" t="s">
        <v>2332</v>
      </c>
    </row>
    <row r="515" spans="1:20">
      <c r="A515" s="9" t="s">
        <v>4563</v>
      </c>
      <c r="B515" s="17" t="s">
        <v>5378</v>
      </c>
      <c r="E515" s="9" t="s">
        <v>5379</v>
      </c>
      <c r="F515" s="18">
        <v>4.1100000000000003</v>
      </c>
      <c r="H515" s="18">
        <v>3.57</v>
      </c>
      <c r="M515" s="9">
        <v>1000</v>
      </c>
      <c r="P515" s="20" t="s">
        <v>2146</v>
      </c>
      <c r="Q515" s="20" t="s">
        <v>58</v>
      </c>
      <c r="T515" s="9" t="s">
        <v>2332</v>
      </c>
    </row>
    <row r="516" spans="1:20">
      <c r="A516" s="9" t="s">
        <v>4563</v>
      </c>
      <c r="B516" s="17" t="s">
        <v>5380</v>
      </c>
      <c r="E516" s="9" t="s">
        <v>5381</v>
      </c>
      <c r="F516" s="18">
        <v>4.16</v>
      </c>
      <c r="H516" s="18">
        <v>3.62</v>
      </c>
      <c r="K516" s="20" t="s">
        <v>5304</v>
      </c>
      <c r="M516" s="9">
        <v>250</v>
      </c>
      <c r="P516" s="20" t="s">
        <v>2146</v>
      </c>
      <c r="Q516" s="20" t="s">
        <v>58</v>
      </c>
      <c r="T516" s="9" t="s">
        <v>2332</v>
      </c>
    </row>
    <row r="517" spans="1:20">
      <c r="A517" s="9" t="s">
        <v>4563</v>
      </c>
      <c r="B517" s="17" t="s">
        <v>5380</v>
      </c>
      <c r="E517" s="9" t="s">
        <v>5381</v>
      </c>
      <c r="F517" s="18">
        <v>4.13</v>
      </c>
      <c r="H517" s="18">
        <v>3.59</v>
      </c>
      <c r="M517" s="9">
        <v>500</v>
      </c>
      <c r="P517" s="20" t="s">
        <v>2146</v>
      </c>
      <c r="Q517" s="20" t="s">
        <v>58</v>
      </c>
      <c r="T517" s="9" t="s">
        <v>2332</v>
      </c>
    </row>
    <row r="518" spans="1:20">
      <c r="A518" s="9" t="s">
        <v>4563</v>
      </c>
      <c r="B518" s="17" t="s">
        <v>5380</v>
      </c>
      <c r="E518" s="9" t="s">
        <v>5381</v>
      </c>
      <c r="F518" s="18">
        <v>4.1100000000000003</v>
      </c>
      <c r="H518" s="18">
        <v>3.57</v>
      </c>
      <c r="M518" s="9">
        <v>1000</v>
      </c>
      <c r="P518" s="20" t="s">
        <v>2146</v>
      </c>
      <c r="Q518" s="20" t="s">
        <v>58</v>
      </c>
      <c r="T518" s="9" t="s">
        <v>2332</v>
      </c>
    </row>
    <row r="519" spans="1:20">
      <c r="A519" s="9" t="s">
        <v>4563</v>
      </c>
      <c r="B519" s="17" t="s">
        <v>5382</v>
      </c>
      <c r="E519" s="9" t="s">
        <v>5383</v>
      </c>
      <c r="F519" s="18">
        <v>9.7100000000000009</v>
      </c>
      <c r="H519" s="18">
        <v>8.44</v>
      </c>
      <c r="K519" s="20" t="s">
        <v>5304</v>
      </c>
      <c r="M519" s="9">
        <v>250</v>
      </c>
      <c r="N519" s="18">
        <v>240</v>
      </c>
      <c r="P519" s="20" t="s">
        <v>2146</v>
      </c>
      <c r="Q519" s="20" t="s">
        <v>58</v>
      </c>
      <c r="T519" s="9" t="s">
        <v>2332</v>
      </c>
    </row>
    <row r="520" spans="1:20">
      <c r="A520" s="9" t="s">
        <v>4563</v>
      </c>
      <c r="B520" s="17" t="s">
        <v>5382</v>
      </c>
      <c r="E520" s="9" t="s">
        <v>5383</v>
      </c>
      <c r="F520" s="18">
        <v>9.67</v>
      </c>
      <c r="H520" s="18">
        <v>8.41</v>
      </c>
      <c r="M520" s="9">
        <v>500</v>
      </c>
      <c r="P520" s="20" t="s">
        <v>2146</v>
      </c>
      <c r="Q520" s="20" t="s">
        <v>58</v>
      </c>
      <c r="T520" s="9" t="s">
        <v>2332</v>
      </c>
    </row>
    <row r="521" spans="1:20">
      <c r="A521" s="9" t="s">
        <v>4563</v>
      </c>
      <c r="B521" s="17" t="s">
        <v>5382</v>
      </c>
      <c r="E521" s="9" t="s">
        <v>5383</v>
      </c>
      <c r="F521" s="18">
        <v>9.65</v>
      </c>
      <c r="H521" s="18">
        <v>8.39</v>
      </c>
      <c r="M521" s="9">
        <v>1000</v>
      </c>
      <c r="P521" s="20" t="s">
        <v>2146</v>
      </c>
      <c r="Q521" s="20" t="s">
        <v>58</v>
      </c>
      <c r="T521" s="9" t="s">
        <v>2332</v>
      </c>
    </row>
    <row r="522" spans="1:20">
      <c r="A522" s="9" t="s">
        <v>4563</v>
      </c>
      <c r="B522" s="17" t="s">
        <v>5384</v>
      </c>
      <c r="E522" s="9" t="s">
        <v>5385</v>
      </c>
      <c r="F522" s="18">
        <v>8.1300000000000008</v>
      </c>
      <c r="H522" s="18">
        <v>7.07</v>
      </c>
      <c r="M522" s="9">
        <v>250</v>
      </c>
      <c r="N522" s="18">
        <v>120</v>
      </c>
      <c r="P522" s="20" t="s">
        <v>2146</v>
      </c>
      <c r="Q522" s="20" t="s">
        <v>58</v>
      </c>
    </row>
    <row r="523" spans="1:20">
      <c r="A523" s="9" t="s">
        <v>4563</v>
      </c>
      <c r="B523" s="17" t="s">
        <v>5384</v>
      </c>
      <c r="E523" s="9" t="s">
        <v>5385</v>
      </c>
      <c r="F523" s="18">
        <v>8.1</v>
      </c>
      <c r="H523" s="18">
        <v>7.04</v>
      </c>
      <c r="M523" s="9">
        <v>500</v>
      </c>
      <c r="P523" s="20" t="s">
        <v>2146</v>
      </c>
      <c r="Q523" s="20" t="s">
        <v>58</v>
      </c>
    </row>
    <row r="524" spans="1:20">
      <c r="A524" s="9" t="s">
        <v>4563</v>
      </c>
      <c r="B524" s="17" t="s">
        <v>5384</v>
      </c>
      <c r="E524" s="9" t="s">
        <v>5385</v>
      </c>
      <c r="F524" s="18">
        <v>8.07</v>
      </c>
      <c r="H524" s="18">
        <v>7.02</v>
      </c>
      <c r="M524" s="9">
        <v>1000</v>
      </c>
      <c r="P524" s="20" t="s">
        <v>2146</v>
      </c>
      <c r="Q524" s="20" t="s">
        <v>58</v>
      </c>
    </row>
    <row r="525" spans="1:20">
      <c r="A525" s="9" t="s">
        <v>4563</v>
      </c>
      <c r="B525" s="17" t="s">
        <v>5386</v>
      </c>
      <c r="E525" s="9" t="s">
        <v>4749</v>
      </c>
      <c r="F525" s="18">
        <v>6.13</v>
      </c>
      <c r="H525" s="18">
        <v>5.33</v>
      </c>
      <c r="K525" s="20" t="s">
        <v>5387</v>
      </c>
      <c r="M525" s="9">
        <v>250</v>
      </c>
      <c r="P525" s="20" t="s">
        <v>2146</v>
      </c>
      <c r="Q525" s="20" t="s">
        <v>58</v>
      </c>
      <c r="T525" s="9" t="s">
        <v>2332</v>
      </c>
    </row>
    <row r="526" spans="1:20">
      <c r="A526" s="9" t="s">
        <v>4563</v>
      </c>
      <c r="B526" s="17" t="s">
        <v>5386</v>
      </c>
      <c r="E526" s="9" t="s">
        <v>4749</v>
      </c>
      <c r="F526" s="18">
        <v>6.1</v>
      </c>
      <c r="H526" s="18">
        <v>5.3</v>
      </c>
      <c r="M526" s="9">
        <v>500</v>
      </c>
      <c r="P526" s="20" t="s">
        <v>2146</v>
      </c>
      <c r="Q526" s="20" t="s">
        <v>58</v>
      </c>
      <c r="T526" s="9" t="s">
        <v>2332</v>
      </c>
    </row>
    <row r="527" spans="1:20">
      <c r="A527" s="9" t="s">
        <v>4563</v>
      </c>
      <c r="B527" s="17" t="s">
        <v>5386</v>
      </c>
      <c r="E527" s="9" t="s">
        <v>4749</v>
      </c>
      <c r="F527" s="18">
        <v>6.07</v>
      </c>
      <c r="H527" s="18">
        <v>5.28</v>
      </c>
      <c r="M527" s="9">
        <v>1000</v>
      </c>
      <c r="P527" s="20" t="s">
        <v>2146</v>
      </c>
      <c r="Q527" s="20" t="s">
        <v>58</v>
      </c>
      <c r="T527" s="9" t="s">
        <v>2332</v>
      </c>
    </row>
    <row r="528" spans="1:20">
      <c r="A528" s="9" t="s">
        <v>4563</v>
      </c>
      <c r="B528" s="17" t="s">
        <v>5388</v>
      </c>
      <c r="E528" s="9" t="s">
        <v>5389</v>
      </c>
      <c r="F528" s="18">
        <v>3.13</v>
      </c>
      <c r="H528" s="18">
        <v>2.72</v>
      </c>
      <c r="M528" s="9">
        <v>250</v>
      </c>
      <c r="P528" s="20" t="s">
        <v>5390</v>
      </c>
      <c r="T528" s="9" t="s">
        <v>2332</v>
      </c>
    </row>
    <row r="529" spans="1:20">
      <c r="A529" s="9" t="s">
        <v>4563</v>
      </c>
      <c r="B529" s="17" t="s">
        <v>5388</v>
      </c>
      <c r="E529" s="9" t="s">
        <v>5389</v>
      </c>
      <c r="F529" s="18">
        <v>3.09</v>
      </c>
      <c r="H529" s="18">
        <v>2.69</v>
      </c>
      <c r="M529" s="9">
        <v>500</v>
      </c>
      <c r="P529" s="20" t="s">
        <v>5390</v>
      </c>
      <c r="T529" s="9" t="s">
        <v>2332</v>
      </c>
    </row>
    <row r="530" spans="1:20">
      <c r="A530" s="9" t="s">
        <v>4563</v>
      </c>
      <c r="B530" s="17" t="s">
        <v>5388</v>
      </c>
      <c r="E530" s="9" t="s">
        <v>5389</v>
      </c>
      <c r="F530" s="18">
        <v>3.07</v>
      </c>
      <c r="H530" s="18">
        <v>2.67</v>
      </c>
      <c r="M530" s="9">
        <v>1000</v>
      </c>
      <c r="P530" s="20" t="s">
        <v>5390</v>
      </c>
      <c r="T530" s="9" t="s">
        <v>2332</v>
      </c>
    </row>
    <row r="531" spans="1:20">
      <c r="A531" s="9" t="s">
        <v>4563</v>
      </c>
      <c r="B531" s="17" t="s">
        <v>5391</v>
      </c>
      <c r="E531" s="9" t="s">
        <v>5392</v>
      </c>
      <c r="F531" s="18">
        <v>6.89</v>
      </c>
      <c r="H531" s="18">
        <v>5.99</v>
      </c>
      <c r="M531" s="9">
        <v>250</v>
      </c>
      <c r="N531" s="18">
        <v>240</v>
      </c>
      <c r="P531" s="20" t="s">
        <v>5390</v>
      </c>
    </row>
    <row r="532" spans="1:20">
      <c r="A532" s="9" t="s">
        <v>4563</v>
      </c>
      <c r="B532" s="17" t="s">
        <v>5391</v>
      </c>
      <c r="E532" s="9" t="s">
        <v>5392</v>
      </c>
      <c r="F532" s="18">
        <v>6.85</v>
      </c>
      <c r="H532" s="18">
        <v>5.96</v>
      </c>
      <c r="M532" s="9">
        <v>500</v>
      </c>
      <c r="P532" s="20" t="s">
        <v>5390</v>
      </c>
    </row>
    <row r="533" spans="1:20">
      <c r="A533" s="9" t="s">
        <v>4563</v>
      </c>
      <c r="B533" s="17" t="s">
        <v>5391</v>
      </c>
      <c r="E533" s="9" t="s">
        <v>5392</v>
      </c>
      <c r="F533" s="18">
        <v>6.83</v>
      </c>
      <c r="H533" s="18">
        <v>5.94</v>
      </c>
      <c r="M533" s="9">
        <v>1000</v>
      </c>
      <c r="P533" s="20" t="s">
        <v>5390</v>
      </c>
    </row>
    <row r="534" spans="1:20">
      <c r="A534" s="9" t="s">
        <v>4563</v>
      </c>
      <c r="B534" s="17" t="s">
        <v>5393</v>
      </c>
      <c r="E534" s="9" t="s">
        <v>5392</v>
      </c>
      <c r="F534" s="18">
        <v>11.89</v>
      </c>
      <c r="H534" s="18">
        <v>10.34</v>
      </c>
      <c r="K534" s="20" t="s">
        <v>5394</v>
      </c>
      <c r="M534" s="9">
        <v>250</v>
      </c>
      <c r="P534" s="20" t="s">
        <v>5390</v>
      </c>
      <c r="T534" s="9" t="s">
        <v>2332</v>
      </c>
    </row>
    <row r="535" spans="1:20">
      <c r="A535" s="9" t="s">
        <v>4563</v>
      </c>
      <c r="B535" s="17" t="s">
        <v>5393</v>
      </c>
      <c r="E535" s="9" t="s">
        <v>5392</v>
      </c>
      <c r="F535" s="18">
        <v>11.86</v>
      </c>
      <c r="H535" s="18">
        <v>10.31</v>
      </c>
      <c r="M535" s="9">
        <v>500</v>
      </c>
      <c r="P535" s="20" t="s">
        <v>5390</v>
      </c>
      <c r="T535" s="9" t="s">
        <v>2332</v>
      </c>
    </row>
    <row r="536" spans="1:20">
      <c r="A536" s="9" t="s">
        <v>4563</v>
      </c>
      <c r="B536" s="17" t="s">
        <v>5393</v>
      </c>
      <c r="E536" s="9" t="s">
        <v>5392</v>
      </c>
      <c r="F536" s="18">
        <v>11.83</v>
      </c>
      <c r="H536" s="18">
        <v>10.29</v>
      </c>
      <c r="M536" s="9">
        <v>1000</v>
      </c>
      <c r="P536" s="20" t="s">
        <v>5390</v>
      </c>
      <c r="T536" s="9" t="s">
        <v>2332</v>
      </c>
    </row>
    <row r="537" spans="1:20">
      <c r="A537" s="9" t="s">
        <v>4563</v>
      </c>
      <c r="B537" s="17" t="s">
        <v>5395</v>
      </c>
      <c r="E537" s="9" t="s">
        <v>5396</v>
      </c>
      <c r="F537" s="18">
        <v>5.83</v>
      </c>
      <c r="H537" s="18">
        <v>5.07</v>
      </c>
      <c r="M537" s="9">
        <v>250</v>
      </c>
      <c r="N537" s="18">
        <v>1680</v>
      </c>
      <c r="P537" s="20" t="s">
        <v>5390</v>
      </c>
      <c r="T537" s="9" t="s">
        <v>2332</v>
      </c>
    </row>
    <row r="538" spans="1:20">
      <c r="A538" s="9" t="s">
        <v>4563</v>
      </c>
      <c r="B538" s="17" t="s">
        <v>5395</v>
      </c>
      <c r="E538" s="9" t="s">
        <v>5396</v>
      </c>
      <c r="F538" s="18">
        <v>5.8</v>
      </c>
      <c r="H538" s="18">
        <v>5.04</v>
      </c>
      <c r="M538" s="9">
        <v>500</v>
      </c>
      <c r="P538" s="20" t="s">
        <v>5390</v>
      </c>
      <c r="T538" s="9" t="s">
        <v>2332</v>
      </c>
    </row>
    <row r="539" spans="1:20">
      <c r="A539" s="9" t="s">
        <v>4563</v>
      </c>
      <c r="B539" s="17" t="s">
        <v>5395</v>
      </c>
      <c r="E539" s="9" t="s">
        <v>5396</v>
      </c>
      <c r="F539" s="18">
        <v>5.77</v>
      </c>
      <c r="H539" s="18">
        <v>5.0199999999999996</v>
      </c>
      <c r="M539" s="9">
        <v>1000</v>
      </c>
      <c r="P539" s="20" t="s">
        <v>5390</v>
      </c>
      <c r="T539" s="9" t="s">
        <v>2332</v>
      </c>
    </row>
    <row r="540" spans="1:20">
      <c r="A540" s="9" t="s">
        <v>4563</v>
      </c>
      <c r="B540" s="17" t="s">
        <v>5397</v>
      </c>
      <c r="C540" s="17" t="s">
        <v>5397</v>
      </c>
      <c r="E540" s="9" t="s">
        <v>4987</v>
      </c>
      <c r="F540" s="18">
        <v>1.27</v>
      </c>
      <c r="H540" s="18">
        <v>1.1000000000000001</v>
      </c>
      <c r="K540" s="20" t="s">
        <v>5398</v>
      </c>
      <c r="M540" s="9">
        <v>250</v>
      </c>
      <c r="N540" s="18">
        <v>200</v>
      </c>
      <c r="P540" s="20" t="s">
        <v>7228</v>
      </c>
    </row>
    <row r="541" spans="1:20">
      <c r="A541" s="9" t="s">
        <v>4563</v>
      </c>
      <c r="B541" s="17" t="s">
        <v>5399</v>
      </c>
      <c r="E541" s="9" t="s">
        <v>5400</v>
      </c>
      <c r="F541" s="18">
        <v>10.84</v>
      </c>
      <c r="H541" s="18">
        <v>9.43</v>
      </c>
      <c r="M541" s="9">
        <v>250</v>
      </c>
      <c r="N541" s="18">
        <v>240</v>
      </c>
      <c r="P541" s="20" t="s">
        <v>5390</v>
      </c>
    </row>
    <row r="542" spans="1:20">
      <c r="A542" s="9" t="s">
        <v>4563</v>
      </c>
      <c r="B542" s="17" t="s">
        <v>5399</v>
      </c>
      <c r="E542" s="9" t="s">
        <v>5400</v>
      </c>
      <c r="F542" s="18">
        <v>10.81</v>
      </c>
      <c r="H542" s="18">
        <v>9.4</v>
      </c>
      <c r="M542" s="9">
        <v>500</v>
      </c>
      <c r="P542" s="20" t="s">
        <v>5390</v>
      </c>
    </row>
    <row r="543" spans="1:20">
      <c r="A543" s="9" t="s">
        <v>4563</v>
      </c>
      <c r="B543" s="17" t="s">
        <v>5399</v>
      </c>
      <c r="E543" s="9" t="s">
        <v>5400</v>
      </c>
      <c r="F543" s="18">
        <v>10.79</v>
      </c>
      <c r="H543" s="18">
        <v>9.3800000000000008</v>
      </c>
      <c r="M543" s="9">
        <v>1000</v>
      </c>
      <c r="P543" s="20" t="s">
        <v>5390</v>
      </c>
    </row>
    <row r="544" spans="1:20">
      <c r="A544" s="9" t="s">
        <v>4563</v>
      </c>
      <c r="B544" s="17" t="s">
        <v>5401</v>
      </c>
      <c r="E544" s="9" t="s">
        <v>5402</v>
      </c>
      <c r="F544" s="18">
        <v>0.67</v>
      </c>
      <c r="H544" s="18">
        <v>0.57999999999999996</v>
      </c>
      <c r="P544" s="20" t="s">
        <v>7228</v>
      </c>
    </row>
    <row r="545" spans="1:20">
      <c r="A545" s="9" t="s">
        <v>4563</v>
      </c>
      <c r="B545" s="17" t="s">
        <v>5401</v>
      </c>
      <c r="C545" s="17" t="s">
        <v>1147</v>
      </c>
      <c r="E545" s="9" t="s">
        <v>5039</v>
      </c>
      <c r="F545" s="18">
        <v>0.63</v>
      </c>
      <c r="H545" s="18">
        <v>0.55000000000000004</v>
      </c>
      <c r="K545" s="20" t="s">
        <v>5403</v>
      </c>
      <c r="M545" s="9">
        <v>500</v>
      </c>
      <c r="N545" s="18">
        <v>250</v>
      </c>
      <c r="P545" s="20" t="s">
        <v>7228</v>
      </c>
    </row>
    <row r="546" spans="1:20">
      <c r="A546" s="9" t="s">
        <v>4563</v>
      </c>
      <c r="B546" s="17" t="s">
        <v>5401</v>
      </c>
      <c r="C546" s="17" t="s">
        <v>1147</v>
      </c>
      <c r="E546" s="9" t="s">
        <v>5039</v>
      </c>
      <c r="F546" s="18">
        <v>0.63</v>
      </c>
      <c r="H546" s="18">
        <v>0.55000000000000004</v>
      </c>
      <c r="K546" s="20" t="s">
        <v>5403</v>
      </c>
      <c r="M546" s="9">
        <v>1000</v>
      </c>
      <c r="N546" s="18">
        <v>250</v>
      </c>
      <c r="P546" s="20" t="s">
        <v>7228</v>
      </c>
    </row>
    <row r="547" spans="1:20">
      <c r="A547" s="9" t="s">
        <v>4563</v>
      </c>
      <c r="B547" s="17" t="s">
        <v>5404</v>
      </c>
      <c r="E547" s="9" t="s">
        <v>4749</v>
      </c>
      <c r="F547" s="18">
        <v>0.38</v>
      </c>
      <c r="H547" s="18">
        <v>0.33</v>
      </c>
      <c r="P547" s="20" t="s">
        <v>7228</v>
      </c>
    </row>
    <row r="548" spans="1:20">
      <c r="A548" s="9" t="s">
        <v>4563</v>
      </c>
      <c r="B548" s="17" t="s">
        <v>5404</v>
      </c>
      <c r="C548" s="17" t="s">
        <v>1147</v>
      </c>
      <c r="E548" s="9" t="s">
        <v>4749</v>
      </c>
      <c r="F548" s="18">
        <v>0.36</v>
      </c>
      <c r="H548" s="18">
        <v>0.31</v>
      </c>
      <c r="K548" s="20" t="s">
        <v>5403</v>
      </c>
      <c r="M548" s="9">
        <v>500</v>
      </c>
      <c r="P548" s="20" t="s">
        <v>7228</v>
      </c>
    </row>
    <row r="549" spans="1:20">
      <c r="A549" s="9" t="s">
        <v>4563</v>
      </c>
      <c r="B549" s="17" t="s">
        <v>5404</v>
      </c>
      <c r="C549" s="17" t="s">
        <v>1147</v>
      </c>
      <c r="E549" s="9" t="s">
        <v>4749</v>
      </c>
      <c r="F549" s="18">
        <v>0.36</v>
      </c>
      <c r="H549" s="18">
        <v>0.31</v>
      </c>
      <c r="K549" s="20" t="s">
        <v>5403</v>
      </c>
      <c r="M549" s="9">
        <v>1000</v>
      </c>
      <c r="P549" s="20" t="s">
        <v>7228</v>
      </c>
    </row>
    <row r="550" spans="1:20">
      <c r="A550" s="9" t="s">
        <v>4563</v>
      </c>
      <c r="B550" s="17" t="s">
        <v>5405</v>
      </c>
      <c r="E550" s="9" t="s">
        <v>5406</v>
      </c>
      <c r="F550" s="18">
        <v>9.7100000000000009</v>
      </c>
      <c r="H550" s="18">
        <v>8.44</v>
      </c>
      <c r="K550" s="20" t="s">
        <v>5304</v>
      </c>
      <c r="M550" s="9">
        <v>250</v>
      </c>
      <c r="N550" s="18">
        <v>240</v>
      </c>
      <c r="P550" s="20" t="s">
        <v>2146</v>
      </c>
      <c r="Q550" s="20" t="s">
        <v>58</v>
      </c>
    </row>
    <row r="551" spans="1:20">
      <c r="A551" s="9" t="s">
        <v>4563</v>
      </c>
      <c r="B551" s="17" t="s">
        <v>5405</v>
      </c>
      <c r="E551" s="9" t="s">
        <v>5406</v>
      </c>
      <c r="F551" s="18">
        <v>9.67</v>
      </c>
      <c r="H551" s="18">
        <v>8.41</v>
      </c>
      <c r="M551" s="9">
        <v>500</v>
      </c>
      <c r="P551" s="20" t="s">
        <v>2146</v>
      </c>
      <c r="Q551" s="20" t="s">
        <v>58</v>
      </c>
    </row>
    <row r="552" spans="1:20">
      <c r="A552" s="9" t="s">
        <v>4563</v>
      </c>
      <c r="B552" s="17" t="s">
        <v>5405</v>
      </c>
      <c r="E552" s="9" t="s">
        <v>5406</v>
      </c>
      <c r="F552" s="18">
        <v>9.65</v>
      </c>
      <c r="H552" s="18">
        <v>8.39</v>
      </c>
      <c r="M552" s="9">
        <v>1000</v>
      </c>
      <c r="P552" s="20" t="s">
        <v>2146</v>
      </c>
      <c r="Q552" s="20" t="s">
        <v>58</v>
      </c>
    </row>
    <row r="553" spans="1:20">
      <c r="A553" s="9" t="s">
        <v>4563</v>
      </c>
      <c r="B553" s="17" t="s">
        <v>5407</v>
      </c>
      <c r="E553" s="9" t="s">
        <v>5408</v>
      </c>
      <c r="F553" s="18">
        <v>9.7100000000000009</v>
      </c>
      <c r="H553" s="18">
        <v>8.44</v>
      </c>
      <c r="K553" s="20" t="s">
        <v>5304</v>
      </c>
      <c r="M553" s="9">
        <v>250</v>
      </c>
      <c r="N553" s="18">
        <v>240</v>
      </c>
      <c r="P553" s="20" t="s">
        <v>2146</v>
      </c>
      <c r="Q553" s="20" t="s">
        <v>58</v>
      </c>
      <c r="T553" s="9" t="s">
        <v>2332</v>
      </c>
    </row>
    <row r="554" spans="1:20">
      <c r="A554" s="9" t="s">
        <v>4563</v>
      </c>
      <c r="B554" s="17" t="s">
        <v>5407</v>
      </c>
      <c r="E554" s="9" t="s">
        <v>5408</v>
      </c>
      <c r="F554" s="18">
        <v>9.67</v>
      </c>
      <c r="H554" s="18">
        <v>8.41</v>
      </c>
      <c r="M554" s="9">
        <v>500</v>
      </c>
      <c r="P554" s="20" t="s">
        <v>2146</v>
      </c>
      <c r="Q554" s="20" t="s">
        <v>58</v>
      </c>
      <c r="T554" s="9" t="s">
        <v>2332</v>
      </c>
    </row>
    <row r="555" spans="1:20">
      <c r="A555" s="9" t="s">
        <v>4563</v>
      </c>
      <c r="B555" s="17" t="s">
        <v>5407</v>
      </c>
      <c r="E555" s="9" t="s">
        <v>5408</v>
      </c>
      <c r="F555" s="18">
        <v>9.65</v>
      </c>
      <c r="H555" s="18">
        <v>8.39</v>
      </c>
      <c r="M555" s="9">
        <v>1000</v>
      </c>
      <c r="P555" s="20" t="s">
        <v>2146</v>
      </c>
      <c r="Q555" s="20" t="s">
        <v>58</v>
      </c>
      <c r="T555" s="9" t="s">
        <v>2332</v>
      </c>
    </row>
    <row r="556" spans="1:20">
      <c r="A556" s="9" t="s">
        <v>4563</v>
      </c>
      <c r="B556" s="17" t="s">
        <v>5409</v>
      </c>
      <c r="E556" s="9" t="s">
        <v>5410</v>
      </c>
      <c r="F556" s="18">
        <v>9.7100000000000009</v>
      </c>
      <c r="H556" s="18">
        <v>8.44</v>
      </c>
      <c r="K556" s="20" t="s">
        <v>5304</v>
      </c>
      <c r="M556" s="9">
        <v>250</v>
      </c>
      <c r="N556" s="18">
        <v>240</v>
      </c>
      <c r="P556" s="20" t="s">
        <v>2146</v>
      </c>
      <c r="Q556" s="20" t="s">
        <v>58</v>
      </c>
      <c r="T556" s="9" t="s">
        <v>2332</v>
      </c>
    </row>
    <row r="557" spans="1:20">
      <c r="A557" s="9" t="s">
        <v>4563</v>
      </c>
      <c r="B557" s="17" t="s">
        <v>5409</v>
      </c>
      <c r="E557" s="9" t="s">
        <v>5410</v>
      </c>
      <c r="F557" s="18">
        <v>9.67</v>
      </c>
      <c r="H557" s="18">
        <v>8.41</v>
      </c>
      <c r="M557" s="9">
        <v>500</v>
      </c>
      <c r="P557" s="20" t="s">
        <v>2146</v>
      </c>
      <c r="Q557" s="20" t="s">
        <v>58</v>
      </c>
      <c r="T557" s="9" t="s">
        <v>2332</v>
      </c>
    </row>
    <row r="558" spans="1:20">
      <c r="A558" s="9" t="s">
        <v>4563</v>
      </c>
      <c r="B558" s="17" t="s">
        <v>5409</v>
      </c>
      <c r="E558" s="9" t="s">
        <v>5410</v>
      </c>
      <c r="F558" s="18">
        <v>9.65</v>
      </c>
      <c r="H558" s="18">
        <v>8.39</v>
      </c>
      <c r="M558" s="9">
        <v>1000</v>
      </c>
      <c r="P558" s="20" t="s">
        <v>2146</v>
      </c>
      <c r="Q558" s="20" t="s">
        <v>58</v>
      </c>
    </row>
    <row r="559" spans="1:20">
      <c r="A559" s="9" t="s">
        <v>4563</v>
      </c>
      <c r="B559" s="17" t="s">
        <v>5411</v>
      </c>
      <c r="E559" s="9" t="s">
        <v>5412</v>
      </c>
      <c r="F559" s="18">
        <v>9.7100000000000009</v>
      </c>
      <c r="H559" s="18">
        <v>8.44</v>
      </c>
      <c r="K559" s="20" t="s">
        <v>5304</v>
      </c>
      <c r="M559" s="9">
        <v>250</v>
      </c>
      <c r="P559" s="20" t="s">
        <v>2146</v>
      </c>
      <c r="Q559" s="20" t="s">
        <v>58</v>
      </c>
      <c r="T559" s="9" t="s">
        <v>2332</v>
      </c>
    </row>
    <row r="560" spans="1:20">
      <c r="A560" s="9" t="s">
        <v>4563</v>
      </c>
      <c r="B560" s="17" t="s">
        <v>5411</v>
      </c>
      <c r="E560" s="9" t="s">
        <v>5412</v>
      </c>
      <c r="F560" s="18">
        <v>9.67</v>
      </c>
      <c r="H560" s="18">
        <v>8.41</v>
      </c>
      <c r="M560" s="9">
        <v>500</v>
      </c>
      <c r="P560" s="20" t="s">
        <v>2146</v>
      </c>
      <c r="Q560" s="20" t="s">
        <v>58</v>
      </c>
      <c r="T560" s="9" t="s">
        <v>2332</v>
      </c>
    </row>
    <row r="561" spans="1:20">
      <c r="A561" s="9" t="s">
        <v>4563</v>
      </c>
      <c r="B561" s="17" t="s">
        <v>5411</v>
      </c>
      <c r="E561" s="9" t="s">
        <v>5412</v>
      </c>
      <c r="F561" s="18">
        <v>9.65</v>
      </c>
      <c r="H561" s="18">
        <v>8.39</v>
      </c>
      <c r="M561" s="9">
        <v>1000</v>
      </c>
      <c r="P561" s="20" t="s">
        <v>2146</v>
      </c>
      <c r="Q561" s="20" t="s">
        <v>58</v>
      </c>
      <c r="T561" s="9" t="s">
        <v>2332</v>
      </c>
    </row>
    <row r="562" spans="1:20">
      <c r="A562" s="9" t="s">
        <v>4563</v>
      </c>
      <c r="B562" s="17" t="s">
        <v>5413</v>
      </c>
      <c r="E562" s="9" t="s">
        <v>5414</v>
      </c>
      <c r="F562" s="18">
        <v>5.03</v>
      </c>
      <c r="H562" s="18">
        <v>4.37</v>
      </c>
      <c r="K562" s="20" t="s">
        <v>4750</v>
      </c>
      <c r="M562" s="9">
        <v>250</v>
      </c>
      <c r="P562" s="20" t="s">
        <v>2146</v>
      </c>
      <c r="Q562" s="20" t="s">
        <v>58</v>
      </c>
      <c r="T562" s="9" t="s">
        <v>2332</v>
      </c>
    </row>
    <row r="563" spans="1:20">
      <c r="A563" s="9" t="s">
        <v>4563</v>
      </c>
      <c r="B563" s="17" t="s">
        <v>5413</v>
      </c>
      <c r="E563" s="9" t="s">
        <v>5414</v>
      </c>
      <c r="F563" s="18">
        <v>4.99</v>
      </c>
      <c r="H563" s="18">
        <v>4.34</v>
      </c>
      <c r="M563" s="9">
        <v>500</v>
      </c>
      <c r="P563" s="20" t="s">
        <v>2146</v>
      </c>
      <c r="Q563" s="20" t="s">
        <v>58</v>
      </c>
      <c r="T563" s="9" t="s">
        <v>2332</v>
      </c>
    </row>
    <row r="564" spans="1:20">
      <c r="A564" s="9" t="s">
        <v>4563</v>
      </c>
      <c r="B564" s="17" t="s">
        <v>5413</v>
      </c>
      <c r="E564" s="9" t="s">
        <v>5414</v>
      </c>
      <c r="F564" s="18">
        <v>4.97</v>
      </c>
      <c r="H564" s="18">
        <v>4.32</v>
      </c>
      <c r="M564" s="9">
        <v>1000</v>
      </c>
      <c r="P564" s="20" t="s">
        <v>2146</v>
      </c>
      <c r="Q564" s="20" t="s">
        <v>58</v>
      </c>
      <c r="T564" s="9" t="s">
        <v>2332</v>
      </c>
    </row>
    <row r="565" spans="1:20">
      <c r="A565" s="9" t="s">
        <v>4563</v>
      </c>
      <c r="B565" s="17" t="s">
        <v>5415</v>
      </c>
      <c r="E565" s="9" t="s">
        <v>5416</v>
      </c>
      <c r="F565" s="18">
        <v>9.7100000000000009</v>
      </c>
      <c r="H565" s="18">
        <v>8.44</v>
      </c>
      <c r="M565" s="9">
        <v>250</v>
      </c>
      <c r="N565" s="18">
        <v>240</v>
      </c>
      <c r="P565" s="20" t="s">
        <v>2146</v>
      </c>
      <c r="Q565" s="20" t="s">
        <v>58</v>
      </c>
    </row>
    <row r="566" spans="1:20">
      <c r="A566" s="9" t="s">
        <v>4563</v>
      </c>
      <c r="B566" s="17" t="s">
        <v>5415</v>
      </c>
      <c r="E566" s="9" t="s">
        <v>5416</v>
      </c>
      <c r="F566" s="18">
        <v>9.67</v>
      </c>
      <c r="H566" s="18">
        <v>8.41</v>
      </c>
      <c r="M566" s="9">
        <v>500</v>
      </c>
      <c r="P566" s="20" t="s">
        <v>2146</v>
      </c>
      <c r="Q566" s="20" t="s">
        <v>58</v>
      </c>
    </row>
    <row r="567" spans="1:20">
      <c r="A567" s="9" t="s">
        <v>4563</v>
      </c>
      <c r="B567" s="17" t="s">
        <v>5415</v>
      </c>
      <c r="E567" s="9" t="s">
        <v>5416</v>
      </c>
      <c r="F567" s="18">
        <v>9.65</v>
      </c>
      <c r="H567" s="18">
        <v>8.39</v>
      </c>
      <c r="M567" s="9">
        <v>1000</v>
      </c>
      <c r="P567" s="20" t="s">
        <v>2146</v>
      </c>
      <c r="Q567" s="20" t="s">
        <v>58</v>
      </c>
    </row>
    <row r="568" spans="1:20">
      <c r="A568" s="9" t="s">
        <v>4563</v>
      </c>
      <c r="B568" s="17" t="s">
        <v>5417</v>
      </c>
      <c r="E568" s="9" t="s">
        <v>5418</v>
      </c>
      <c r="F568" s="18">
        <v>9.7100000000000009</v>
      </c>
      <c r="H568" s="18">
        <v>8.44</v>
      </c>
      <c r="K568" s="20" t="s">
        <v>5304</v>
      </c>
      <c r="M568" s="9">
        <v>250</v>
      </c>
      <c r="N568" s="18">
        <v>240</v>
      </c>
      <c r="P568" s="20" t="s">
        <v>2146</v>
      </c>
      <c r="Q568" s="20" t="s">
        <v>58</v>
      </c>
      <c r="T568" s="9" t="s">
        <v>2332</v>
      </c>
    </row>
    <row r="569" spans="1:20">
      <c r="A569" s="9" t="s">
        <v>4563</v>
      </c>
      <c r="B569" s="17" t="s">
        <v>5417</v>
      </c>
      <c r="E569" s="9" t="s">
        <v>5418</v>
      </c>
      <c r="F569" s="18">
        <v>9.67</v>
      </c>
      <c r="H569" s="18">
        <v>8.41</v>
      </c>
      <c r="M569" s="9">
        <v>500</v>
      </c>
      <c r="P569" s="20" t="s">
        <v>2146</v>
      </c>
      <c r="Q569" s="20" t="s">
        <v>58</v>
      </c>
      <c r="T569" s="9" t="s">
        <v>2332</v>
      </c>
    </row>
    <row r="570" spans="1:20">
      <c r="A570" s="9" t="s">
        <v>4563</v>
      </c>
      <c r="B570" s="17" t="s">
        <v>5417</v>
      </c>
      <c r="E570" s="9" t="s">
        <v>5418</v>
      </c>
      <c r="F570" s="18">
        <v>9.65</v>
      </c>
      <c r="H570" s="18">
        <v>8.39</v>
      </c>
      <c r="M570" s="9">
        <v>1000</v>
      </c>
      <c r="P570" s="20" t="s">
        <v>2146</v>
      </c>
      <c r="Q570" s="20" t="s">
        <v>58</v>
      </c>
      <c r="T570" s="9" t="s">
        <v>2332</v>
      </c>
    </row>
    <row r="571" spans="1:20">
      <c r="A571" s="9" t="s">
        <v>4563</v>
      </c>
      <c r="B571" s="17" t="s">
        <v>5419</v>
      </c>
      <c r="E571" s="9" t="s">
        <v>5420</v>
      </c>
      <c r="F571" s="18">
        <v>9.7100000000000009</v>
      </c>
      <c r="H571" s="18">
        <v>8.44</v>
      </c>
      <c r="M571" s="9">
        <v>250</v>
      </c>
      <c r="N571" s="18">
        <v>240</v>
      </c>
      <c r="P571" s="20" t="s">
        <v>2146</v>
      </c>
      <c r="Q571" s="20" t="s">
        <v>58</v>
      </c>
    </row>
    <row r="572" spans="1:20">
      <c r="A572" s="9" t="s">
        <v>4563</v>
      </c>
      <c r="B572" s="17" t="s">
        <v>5419</v>
      </c>
      <c r="E572" s="9" t="s">
        <v>5420</v>
      </c>
      <c r="F572" s="18">
        <v>9.67</v>
      </c>
      <c r="H572" s="18">
        <v>8.41</v>
      </c>
      <c r="M572" s="9">
        <v>500</v>
      </c>
      <c r="P572" s="20" t="s">
        <v>2146</v>
      </c>
      <c r="Q572" s="20" t="s">
        <v>58</v>
      </c>
    </row>
    <row r="573" spans="1:20">
      <c r="A573" s="9" t="s">
        <v>4563</v>
      </c>
      <c r="B573" s="17" t="s">
        <v>5419</v>
      </c>
      <c r="E573" s="9" t="s">
        <v>5420</v>
      </c>
      <c r="F573" s="18">
        <v>9.65</v>
      </c>
      <c r="H573" s="18">
        <v>8.39</v>
      </c>
      <c r="M573" s="9">
        <v>1000</v>
      </c>
      <c r="P573" s="20" t="s">
        <v>2146</v>
      </c>
      <c r="Q573" s="20" t="s">
        <v>58</v>
      </c>
    </row>
    <row r="574" spans="1:20">
      <c r="A574" s="9" t="s">
        <v>4563</v>
      </c>
      <c r="B574" s="17" t="s">
        <v>5421</v>
      </c>
      <c r="E574" s="9" t="s">
        <v>5422</v>
      </c>
      <c r="F574" s="18">
        <v>3.44</v>
      </c>
      <c r="H574" s="18">
        <v>2.99</v>
      </c>
      <c r="M574" s="9">
        <v>250</v>
      </c>
      <c r="N574" s="18">
        <v>180</v>
      </c>
      <c r="P574" s="20" t="s">
        <v>2146</v>
      </c>
      <c r="Q574" s="20" t="s">
        <v>58</v>
      </c>
    </row>
    <row r="575" spans="1:20">
      <c r="A575" s="9" t="s">
        <v>4563</v>
      </c>
      <c r="B575" s="17" t="s">
        <v>5421</v>
      </c>
      <c r="E575" s="9" t="s">
        <v>5422</v>
      </c>
      <c r="F575" s="18">
        <v>3.4</v>
      </c>
      <c r="H575" s="18">
        <v>2.96</v>
      </c>
      <c r="M575" s="9">
        <v>500</v>
      </c>
      <c r="P575" s="20" t="s">
        <v>2146</v>
      </c>
      <c r="Q575" s="20" t="s">
        <v>58</v>
      </c>
    </row>
    <row r="576" spans="1:20">
      <c r="A576" s="9" t="s">
        <v>4563</v>
      </c>
      <c r="B576" s="17" t="s">
        <v>5421</v>
      </c>
      <c r="E576" s="9" t="s">
        <v>5422</v>
      </c>
      <c r="F576" s="18">
        <v>3.38</v>
      </c>
      <c r="H576" s="18">
        <v>2.94</v>
      </c>
      <c r="M576" s="9">
        <v>1000</v>
      </c>
      <c r="P576" s="20" t="s">
        <v>2146</v>
      </c>
      <c r="Q576" s="20" t="s">
        <v>58</v>
      </c>
    </row>
    <row r="577" spans="1:20">
      <c r="A577" s="9" t="s">
        <v>4563</v>
      </c>
      <c r="B577" s="17" t="s">
        <v>5423</v>
      </c>
      <c r="E577" s="9" t="s">
        <v>5424</v>
      </c>
      <c r="F577" s="18">
        <v>10.44</v>
      </c>
      <c r="H577" s="18">
        <v>9.08</v>
      </c>
      <c r="M577" s="9">
        <v>250</v>
      </c>
      <c r="N577" s="18">
        <v>240</v>
      </c>
      <c r="P577" s="20" t="s">
        <v>2146</v>
      </c>
      <c r="Q577" s="20" t="s">
        <v>58</v>
      </c>
    </row>
    <row r="578" spans="1:20">
      <c r="A578" s="9" t="s">
        <v>4563</v>
      </c>
      <c r="B578" s="17" t="s">
        <v>5423</v>
      </c>
      <c r="E578" s="9" t="s">
        <v>5424</v>
      </c>
      <c r="F578" s="18">
        <v>10.41</v>
      </c>
      <c r="H578" s="18">
        <v>9.0500000000000007</v>
      </c>
      <c r="M578" s="9">
        <v>500</v>
      </c>
      <c r="P578" s="20" t="s">
        <v>2146</v>
      </c>
      <c r="Q578" s="20" t="s">
        <v>58</v>
      </c>
    </row>
    <row r="579" spans="1:20">
      <c r="A579" s="9" t="s">
        <v>4563</v>
      </c>
      <c r="B579" s="17" t="s">
        <v>5423</v>
      </c>
      <c r="E579" s="9" t="s">
        <v>5424</v>
      </c>
      <c r="F579" s="18">
        <v>10.38</v>
      </c>
      <c r="H579" s="18">
        <v>9.0299999999999994</v>
      </c>
      <c r="M579" s="9">
        <v>1000</v>
      </c>
      <c r="P579" s="20" t="s">
        <v>2146</v>
      </c>
      <c r="Q579" s="20" t="s">
        <v>58</v>
      </c>
    </row>
    <row r="580" spans="1:20">
      <c r="A580" s="9" t="s">
        <v>4563</v>
      </c>
      <c r="B580" s="17" t="s">
        <v>5425</v>
      </c>
      <c r="E580" s="9" t="s">
        <v>5426</v>
      </c>
      <c r="F580" s="18">
        <v>17.95</v>
      </c>
      <c r="H580" s="18">
        <v>15.61</v>
      </c>
      <c r="K580" s="20" t="s">
        <v>5394</v>
      </c>
      <c r="M580" s="9">
        <v>250</v>
      </c>
      <c r="N580" s="18">
        <v>240</v>
      </c>
      <c r="P580" s="20" t="s">
        <v>2146</v>
      </c>
      <c r="Q580" s="20" t="s">
        <v>58</v>
      </c>
      <c r="T580" s="9" t="s">
        <v>2332</v>
      </c>
    </row>
    <row r="581" spans="1:20">
      <c r="A581" s="9" t="s">
        <v>4563</v>
      </c>
      <c r="B581" s="17" t="s">
        <v>5425</v>
      </c>
      <c r="E581" s="9" t="s">
        <v>5426</v>
      </c>
      <c r="F581" s="18">
        <v>17.920000000000002</v>
      </c>
      <c r="H581" s="18">
        <v>15.58</v>
      </c>
      <c r="M581" s="9">
        <v>500</v>
      </c>
      <c r="P581" s="20" t="s">
        <v>2146</v>
      </c>
      <c r="Q581" s="20" t="s">
        <v>58</v>
      </c>
      <c r="T581" s="9" t="s">
        <v>2332</v>
      </c>
    </row>
    <row r="582" spans="1:20">
      <c r="A582" s="9" t="s">
        <v>4563</v>
      </c>
      <c r="B582" s="17" t="s">
        <v>5425</v>
      </c>
      <c r="E582" s="9" t="s">
        <v>5426</v>
      </c>
      <c r="F582" s="18">
        <v>17.89</v>
      </c>
      <c r="H582" s="18">
        <v>15.56</v>
      </c>
      <c r="M582" s="9">
        <v>1000</v>
      </c>
      <c r="P582" s="20" t="s">
        <v>2146</v>
      </c>
      <c r="Q582" s="20" t="s">
        <v>58</v>
      </c>
      <c r="T582" s="9" t="s">
        <v>2332</v>
      </c>
    </row>
    <row r="583" spans="1:20">
      <c r="A583" s="9" t="s">
        <v>4563</v>
      </c>
      <c r="B583" s="17" t="s">
        <v>5427</v>
      </c>
      <c r="E583" s="9" t="s">
        <v>5428</v>
      </c>
      <c r="F583" s="18">
        <v>17.87</v>
      </c>
      <c r="H583" s="18">
        <v>15.54</v>
      </c>
      <c r="M583" s="9">
        <v>250</v>
      </c>
      <c r="N583" s="18">
        <v>240</v>
      </c>
      <c r="P583" s="20" t="s">
        <v>2146</v>
      </c>
      <c r="Q583" s="20" t="s">
        <v>58</v>
      </c>
    </row>
    <row r="584" spans="1:20">
      <c r="A584" s="9" t="s">
        <v>4563</v>
      </c>
      <c r="B584" s="17" t="s">
        <v>5427</v>
      </c>
      <c r="E584" s="9" t="s">
        <v>5428</v>
      </c>
      <c r="F584" s="18">
        <v>17.84</v>
      </c>
      <c r="H584" s="18">
        <v>15.51</v>
      </c>
      <c r="M584" s="9">
        <v>500</v>
      </c>
      <c r="P584" s="20" t="s">
        <v>2146</v>
      </c>
      <c r="Q584" s="20" t="s">
        <v>58</v>
      </c>
    </row>
    <row r="585" spans="1:20">
      <c r="A585" s="9" t="s">
        <v>4563</v>
      </c>
      <c r="B585" s="17" t="s">
        <v>5427</v>
      </c>
      <c r="E585" s="9" t="s">
        <v>5428</v>
      </c>
      <c r="F585" s="18">
        <v>17.809999999999999</v>
      </c>
      <c r="H585" s="18">
        <v>15.49</v>
      </c>
      <c r="M585" s="9">
        <v>1000</v>
      </c>
      <c r="P585" s="20" t="s">
        <v>2146</v>
      </c>
      <c r="Q585" s="20" t="s">
        <v>58</v>
      </c>
    </row>
    <row r="586" spans="1:20">
      <c r="A586" s="9" t="s">
        <v>4563</v>
      </c>
      <c r="B586" s="17" t="s">
        <v>5429</v>
      </c>
      <c r="E586" s="9" t="s">
        <v>5430</v>
      </c>
      <c r="F586" s="18">
        <v>26.92</v>
      </c>
      <c r="H586" s="18">
        <v>23.41</v>
      </c>
      <c r="M586" s="9">
        <v>250</v>
      </c>
      <c r="N586" s="18">
        <v>240</v>
      </c>
      <c r="P586" s="20" t="s">
        <v>2146</v>
      </c>
      <c r="Q586" s="20" t="s">
        <v>58</v>
      </c>
    </row>
    <row r="587" spans="1:20">
      <c r="A587" s="9" t="s">
        <v>4563</v>
      </c>
      <c r="B587" s="17" t="s">
        <v>5429</v>
      </c>
      <c r="E587" s="9" t="s">
        <v>5430</v>
      </c>
      <c r="F587" s="18">
        <v>26.89</v>
      </c>
      <c r="H587" s="18">
        <v>23.38</v>
      </c>
      <c r="M587" s="9">
        <v>500</v>
      </c>
      <c r="P587" s="20" t="s">
        <v>2146</v>
      </c>
      <c r="Q587" s="20" t="s">
        <v>58</v>
      </c>
    </row>
    <row r="588" spans="1:20">
      <c r="A588" s="9" t="s">
        <v>4563</v>
      </c>
      <c r="B588" s="17" t="s">
        <v>5429</v>
      </c>
      <c r="E588" s="9" t="s">
        <v>5430</v>
      </c>
      <c r="F588" s="18">
        <v>26.86</v>
      </c>
      <c r="H588" s="18">
        <v>23.36</v>
      </c>
      <c r="M588" s="9">
        <v>1000</v>
      </c>
      <c r="P588" s="20" t="s">
        <v>2146</v>
      </c>
      <c r="Q588" s="20" t="s">
        <v>58</v>
      </c>
    </row>
    <row r="589" spans="1:20">
      <c r="A589" s="9" t="s">
        <v>4563</v>
      </c>
      <c r="B589" s="17" t="s">
        <v>5431</v>
      </c>
      <c r="C589" s="17" t="s">
        <v>5431</v>
      </c>
      <c r="E589" s="9" t="s">
        <v>5432</v>
      </c>
      <c r="F589" s="18">
        <v>1.56</v>
      </c>
      <c r="H589" s="18">
        <v>1.36</v>
      </c>
      <c r="K589" s="20" t="s">
        <v>5433</v>
      </c>
      <c r="N589" s="18">
        <v>350</v>
      </c>
      <c r="O589" s="18">
        <v>250</v>
      </c>
      <c r="P589" s="20" t="s">
        <v>7228</v>
      </c>
      <c r="R589" s="21">
        <v>38936</v>
      </c>
    </row>
    <row r="590" spans="1:20">
      <c r="A590" s="9" t="s">
        <v>4563</v>
      </c>
      <c r="B590" s="17" t="s">
        <v>5434</v>
      </c>
      <c r="E590" s="9" t="s">
        <v>5435</v>
      </c>
      <c r="F590" s="18">
        <v>5.83</v>
      </c>
      <c r="H590" s="18">
        <v>5.07</v>
      </c>
      <c r="K590" s="20" t="s">
        <v>5122</v>
      </c>
      <c r="M590" s="9">
        <v>250</v>
      </c>
      <c r="N590" s="18">
        <v>1680</v>
      </c>
      <c r="P590" s="20" t="s">
        <v>2146</v>
      </c>
      <c r="Q590" s="20" t="s">
        <v>58</v>
      </c>
      <c r="T590" s="9" t="s">
        <v>2332</v>
      </c>
    </row>
    <row r="591" spans="1:20">
      <c r="A591" s="9" t="s">
        <v>4563</v>
      </c>
      <c r="B591" s="17" t="s">
        <v>5434</v>
      </c>
      <c r="E591" s="9" t="s">
        <v>5435</v>
      </c>
      <c r="F591" s="18">
        <v>5.8</v>
      </c>
      <c r="H591" s="18">
        <v>5.04</v>
      </c>
      <c r="M591" s="9">
        <v>500</v>
      </c>
      <c r="P591" s="20" t="s">
        <v>2146</v>
      </c>
      <c r="Q591" s="20" t="s">
        <v>58</v>
      </c>
      <c r="T591" s="9" t="s">
        <v>2332</v>
      </c>
    </row>
    <row r="592" spans="1:20">
      <c r="A592" s="9" t="s">
        <v>4563</v>
      </c>
      <c r="B592" s="17" t="s">
        <v>5434</v>
      </c>
      <c r="E592" s="9" t="s">
        <v>5435</v>
      </c>
      <c r="F592" s="18">
        <v>5.77</v>
      </c>
      <c r="H592" s="18">
        <v>5.0199999999999996</v>
      </c>
      <c r="M592" s="9">
        <v>1000</v>
      </c>
      <c r="P592" s="20" t="s">
        <v>2146</v>
      </c>
      <c r="Q592" s="20" t="s">
        <v>58</v>
      </c>
      <c r="T592" s="9" t="s">
        <v>2332</v>
      </c>
    </row>
    <row r="593" spans="1:18">
      <c r="A593" s="9" t="s">
        <v>4563</v>
      </c>
      <c r="B593" s="17" t="s">
        <v>5436</v>
      </c>
      <c r="C593" s="17" t="s">
        <v>1147</v>
      </c>
      <c r="E593" s="9" t="s">
        <v>5437</v>
      </c>
      <c r="F593" s="18">
        <v>3.8</v>
      </c>
      <c r="H593" s="18">
        <v>3.3</v>
      </c>
      <c r="K593" s="20" t="s">
        <v>5438</v>
      </c>
      <c r="M593" s="9">
        <v>250</v>
      </c>
      <c r="P593" s="20" t="s">
        <v>7228</v>
      </c>
    </row>
    <row r="594" spans="1:18">
      <c r="A594" s="9" t="s">
        <v>4563</v>
      </c>
      <c r="B594" s="17" t="s">
        <v>5436</v>
      </c>
      <c r="C594" s="17" t="s">
        <v>1147</v>
      </c>
      <c r="E594" s="9" t="s">
        <v>5437</v>
      </c>
      <c r="F594" s="18">
        <v>3.8</v>
      </c>
      <c r="H594" s="18">
        <v>3.3</v>
      </c>
      <c r="K594" s="20" t="s">
        <v>5438</v>
      </c>
      <c r="M594" s="9">
        <v>500</v>
      </c>
      <c r="P594" s="20" t="s">
        <v>7228</v>
      </c>
    </row>
    <row r="595" spans="1:18">
      <c r="A595" s="9" t="s">
        <v>4563</v>
      </c>
      <c r="B595" s="17" t="s">
        <v>5436</v>
      </c>
      <c r="C595" s="17" t="s">
        <v>1147</v>
      </c>
      <c r="E595" s="9" t="s">
        <v>5437</v>
      </c>
      <c r="F595" s="18">
        <v>3.8</v>
      </c>
      <c r="H595" s="18">
        <v>3.3</v>
      </c>
      <c r="K595" s="20" t="s">
        <v>5438</v>
      </c>
      <c r="M595" s="9">
        <v>1000</v>
      </c>
      <c r="P595" s="20" t="s">
        <v>7228</v>
      </c>
    </row>
    <row r="596" spans="1:18">
      <c r="A596" s="9" t="s">
        <v>4563</v>
      </c>
      <c r="B596" s="17" t="s">
        <v>5439</v>
      </c>
      <c r="E596" s="9" t="s">
        <v>5440</v>
      </c>
      <c r="F596" s="18">
        <v>27.6</v>
      </c>
      <c r="H596" s="18">
        <v>24</v>
      </c>
      <c r="K596" s="20" t="s">
        <v>5298</v>
      </c>
      <c r="P596" s="20" t="s">
        <v>2146</v>
      </c>
      <c r="R596" s="21">
        <v>39393</v>
      </c>
    </row>
    <row r="597" spans="1:18">
      <c r="A597" s="9" t="s">
        <v>4563</v>
      </c>
      <c r="B597" s="17" t="s">
        <v>5441</v>
      </c>
      <c r="E597" s="9" t="s">
        <v>5440</v>
      </c>
      <c r="F597" s="18">
        <v>31.97</v>
      </c>
      <c r="H597" s="18">
        <v>27.8</v>
      </c>
      <c r="K597" s="20" t="s">
        <v>2690</v>
      </c>
      <c r="P597" s="20" t="s">
        <v>2146</v>
      </c>
    </row>
    <row r="598" spans="1:18">
      <c r="A598" s="9" t="s">
        <v>4563</v>
      </c>
      <c r="B598" s="17" t="s">
        <v>5441</v>
      </c>
      <c r="E598" s="9" t="s">
        <v>5440</v>
      </c>
      <c r="F598" s="18">
        <v>31.97</v>
      </c>
      <c r="H598" s="18">
        <v>27.8</v>
      </c>
      <c r="K598" s="20" t="s">
        <v>2690</v>
      </c>
      <c r="P598" s="20" t="s">
        <v>2146</v>
      </c>
    </row>
    <row r="599" spans="1:18">
      <c r="A599" s="9" t="s">
        <v>4563</v>
      </c>
      <c r="B599" s="17" t="s">
        <v>5441</v>
      </c>
      <c r="E599" s="9" t="s">
        <v>5440</v>
      </c>
      <c r="F599" s="18">
        <v>31.97</v>
      </c>
      <c r="H599" s="18">
        <v>27.8</v>
      </c>
      <c r="K599" s="20" t="s">
        <v>2690</v>
      </c>
      <c r="P599" s="20" t="s">
        <v>2146</v>
      </c>
    </row>
    <row r="600" spans="1:18">
      <c r="A600" s="9" t="s">
        <v>4563</v>
      </c>
      <c r="B600" s="17" t="s">
        <v>5442</v>
      </c>
      <c r="E600" s="9" t="s">
        <v>5443</v>
      </c>
      <c r="F600" s="18">
        <v>5.52</v>
      </c>
      <c r="H600" s="18">
        <v>4.8</v>
      </c>
      <c r="K600" s="20" t="s">
        <v>2690</v>
      </c>
      <c r="N600" s="18" t="s">
        <v>5444</v>
      </c>
      <c r="P600" s="20" t="s">
        <v>844</v>
      </c>
    </row>
    <row r="601" spans="1:18">
      <c r="A601" s="9" t="s">
        <v>4563</v>
      </c>
      <c r="B601" s="17" t="s">
        <v>5445</v>
      </c>
      <c r="C601" s="17" t="s">
        <v>5446</v>
      </c>
      <c r="E601" s="9" t="s">
        <v>5447</v>
      </c>
      <c r="F601" s="18">
        <v>3.68</v>
      </c>
      <c r="H601" s="18">
        <v>3.2</v>
      </c>
      <c r="K601" s="20" t="s">
        <v>2690</v>
      </c>
      <c r="N601" s="18" t="s">
        <v>5444</v>
      </c>
      <c r="P601" s="20" t="s">
        <v>844</v>
      </c>
    </row>
    <row r="602" spans="1:18">
      <c r="A602" s="9" t="s">
        <v>4563</v>
      </c>
      <c r="B602" s="17" t="s">
        <v>5448</v>
      </c>
      <c r="E602" s="9" t="s">
        <v>5449</v>
      </c>
      <c r="F602" s="18">
        <v>8.0500000000000007</v>
      </c>
      <c r="H602" s="18">
        <v>7</v>
      </c>
      <c r="K602" s="20" t="s">
        <v>2690</v>
      </c>
      <c r="N602" s="18" t="s">
        <v>5450</v>
      </c>
      <c r="P602" s="20" t="s">
        <v>844</v>
      </c>
    </row>
    <row r="603" spans="1:18">
      <c r="A603" s="9" t="s">
        <v>4563</v>
      </c>
      <c r="B603" s="17" t="s">
        <v>5451</v>
      </c>
      <c r="C603" s="17" t="s">
        <v>5451</v>
      </c>
      <c r="E603" s="9" t="s">
        <v>5449</v>
      </c>
      <c r="F603" s="18">
        <v>8.0500000000000007</v>
      </c>
      <c r="H603" s="18">
        <v>7</v>
      </c>
      <c r="K603" s="20" t="s">
        <v>2690</v>
      </c>
      <c r="N603" s="18">
        <v>450</v>
      </c>
      <c r="P603" s="20" t="s">
        <v>58</v>
      </c>
      <c r="R603" s="21">
        <v>38845</v>
      </c>
    </row>
    <row r="604" spans="1:18">
      <c r="A604" s="9" t="s">
        <v>4563</v>
      </c>
      <c r="B604" s="17" t="s">
        <v>5452</v>
      </c>
      <c r="E604" s="9" t="s">
        <v>5453</v>
      </c>
      <c r="F604" s="18">
        <v>0.24</v>
      </c>
      <c r="H604" s="18">
        <v>0.21</v>
      </c>
      <c r="P604" s="20" t="s">
        <v>7228</v>
      </c>
    </row>
    <row r="605" spans="1:18">
      <c r="A605" s="9" t="s">
        <v>4563</v>
      </c>
      <c r="B605" s="17" t="s">
        <v>5452</v>
      </c>
      <c r="C605" s="17" t="s">
        <v>1147</v>
      </c>
      <c r="E605" s="9" t="s">
        <v>5325</v>
      </c>
      <c r="F605" s="18">
        <v>0.23</v>
      </c>
      <c r="H605" s="18">
        <v>0.2</v>
      </c>
      <c r="K605" s="20" t="s">
        <v>4612</v>
      </c>
      <c r="M605" s="9">
        <v>500</v>
      </c>
      <c r="P605" s="20" t="s">
        <v>7228</v>
      </c>
    </row>
    <row r="606" spans="1:18">
      <c r="A606" s="9" t="s">
        <v>4563</v>
      </c>
      <c r="B606" s="17" t="s">
        <v>5452</v>
      </c>
      <c r="C606" s="17" t="s">
        <v>1147</v>
      </c>
      <c r="E606" s="9" t="s">
        <v>5325</v>
      </c>
      <c r="F606" s="18">
        <v>0.23</v>
      </c>
      <c r="H606" s="18">
        <v>0.2</v>
      </c>
      <c r="K606" s="20" t="s">
        <v>4612</v>
      </c>
      <c r="M606" s="9">
        <v>1000</v>
      </c>
      <c r="P606" s="20" t="s">
        <v>7228</v>
      </c>
    </row>
    <row r="607" spans="1:18">
      <c r="A607" s="9" t="s">
        <v>4563</v>
      </c>
      <c r="B607" s="17" t="s">
        <v>5454</v>
      </c>
      <c r="E607" s="9" t="s">
        <v>5455</v>
      </c>
      <c r="F607" s="18">
        <v>2.0099999999999998</v>
      </c>
      <c r="H607" s="18">
        <v>1.75</v>
      </c>
      <c r="K607" s="20" t="s">
        <v>5298</v>
      </c>
      <c r="M607" s="9">
        <v>500</v>
      </c>
      <c r="N607" s="18">
        <v>750</v>
      </c>
      <c r="P607" s="20" t="s">
        <v>7228</v>
      </c>
    </row>
    <row r="608" spans="1:18">
      <c r="A608" s="9" t="s">
        <v>4563</v>
      </c>
      <c r="B608" s="17" t="s">
        <v>5454</v>
      </c>
      <c r="E608" s="9" t="s">
        <v>5455</v>
      </c>
      <c r="F608" s="18">
        <v>2.0099999999999998</v>
      </c>
      <c r="H608" s="18">
        <v>1.75</v>
      </c>
      <c r="K608" s="20" t="s">
        <v>5298</v>
      </c>
      <c r="M608" s="9">
        <v>1000</v>
      </c>
      <c r="N608" s="18">
        <v>750</v>
      </c>
      <c r="P608" s="20" t="s">
        <v>7228</v>
      </c>
    </row>
    <row r="609" spans="1:20">
      <c r="A609" s="9" t="s">
        <v>4563</v>
      </c>
      <c r="B609" s="17" t="s">
        <v>5456</v>
      </c>
      <c r="C609" s="17" t="s">
        <v>5456</v>
      </c>
      <c r="D609" s="9" t="s">
        <v>64</v>
      </c>
      <c r="E609" s="9" t="s">
        <v>5457</v>
      </c>
      <c r="F609" s="18">
        <v>26.86</v>
      </c>
      <c r="H609" s="18">
        <v>23.36</v>
      </c>
      <c r="K609" s="20" t="s">
        <v>2690</v>
      </c>
      <c r="N609" s="18">
        <v>550</v>
      </c>
      <c r="O609" s="18">
        <v>411</v>
      </c>
      <c r="P609" s="20" t="s">
        <v>844</v>
      </c>
    </row>
    <row r="610" spans="1:20">
      <c r="A610" s="9" t="s">
        <v>4563</v>
      </c>
      <c r="B610" s="17" t="s">
        <v>5458</v>
      </c>
      <c r="E610" s="9" t="s">
        <v>5459</v>
      </c>
      <c r="F610" s="18">
        <v>4.83</v>
      </c>
      <c r="H610" s="18">
        <v>4.2</v>
      </c>
      <c r="K610" s="20" t="s">
        <v>2690</v>
      </c>
      <c r="N610" s="18" t="s">
        <v>5444</v>
      </c>
      <c r="P610" s="20" t="s">
        <v>844</v>
      </c>
    </row>
    <row r="611" spans="1:20">
      <c r="A611" s="9" t="s">
        <v>4563</v>
      </c>
      <c r="B611" s="17" t="s">
        <v>5460</v>
      </c>
      <c r="C611" s="17" t="s">
        <v>5460</v>
      </c>
      <c r="E611" s="9" t="s">
        <v>5461</v>
      </c>
      <c r="F611" s="18">
        <v>38.53</v>
      </c>
      <c r="H611" s="18">
        <v>33.5</v>
      </c>
      <c r="K611" s="20" t="s">
        <v>2690</v>
      </c>
      <c r="N611" s="18">
        <v>1200</v>
      </c>
      <c r="O611" s="18">
        <v>885</v>
      </c>
      <c r="P611" s="20" t="s">
        <v>844</v>
      </c>
      <c r="R611" s="21">
        <v>39972</v>
      </c>
    </row>
    <row r="612" spans="1:20">
      <c r="A612" s="9" t="s">
        <v>4563</v>
      </c>
      <c r="B612" s="17" t="s">
        <v>5462</v>
      </c>
      <c r="E612" s="9" t="s">
        <v>5385</v>
      </c>
      <c r="F612" s="18">
        <v>12.03</v>
      </c>
      <c r="H612" s="18">
        <v>10.46</v>
      </c>
      <c r="M612" s="9">
        <v>250</v>
      </c>
      <c r="N612" s="18">
        <v>360</v>
      </c>
      <c r="P612" s="20" t="s">
        <v>2146</v>
      </c>
      <c r="Q612" s="20" t="s">
        <v>58</v>
      </c>
    </row>
    <row r="613" spans="1:20">
      <c r="A613" s="9" t="s">
        <v>4563</v>
      </c>
      <c r="B613" s="17" t="s">
        <v>5463</v>
      </c>
      <c r="E613" s="9" t="s">
        <v>4749</v>
      </c>
      <c r="F613" s="18">
        <v>6.33</v>
      </c>
      <c r="H613" s="18">
        <v>5.5</v>
      </c>
      <c r="M613" s="9">
        <v>250</v>
      </c>
      <c r="P613" s="20" t="s">
        <v>2146</v>
      </c>
      <c r="Q613" s="20" t="s">
        <v>58</v>
      </c>
      <c r="T613" s="9" t="s">
        <v>2332</v>
      </c>
    </row>
    <row r="614" spans="1:20">
      <c r="A614" s="9" t="s">
        <v>4563</v>
      </c>
      <c r="B614" s="17" t="s">
        <v>5463</v>
      </c>
      <c r="E614" s="9" t="s">
        <v>4749</v>
      </c>
      <c r="F614" s="18">
        <v>6.29</v>
      </c>
      <c r="H614" s="18">
        <v>5.47</v>
      </c>
      <c r="M614" s="9">
        <v>500</v>
      </c>
      <c r="P614" s="20" t="s">
        <v>2146</v>
      </c>
      <c r="Q614" s="20" t="s">
        <v>58</v>
      </c>
      <c r="T614" s="9" t="s">
        <v>2332</v>
      </c>
    </row>
    <row r="615" spans="1:20">
      <c r="A615" s="9" t="s">
        <v>4563</v>
      </c>
      <c r="B615" s="17" t="s">
        <v>5463</v>
      </c>
      <c r="E615" s="9" t="s">
        <v>4749</v>
      </c>
      <c r="F615" s="18">
        <v>6.27</v>
      </c>
      <c r="H615" s="18">
        <v>5.45</v>
      </c>
      <c r="M615" s="9">
        <v>1000</v>
      </c>
      <c r="P615" s="20" t="s">
        <v>2146</v>
      </c>
      <c r="Q615" s="20" t="s">
        <v>58</v>
      </c>
      <c r="T615" s="9" t="s">
        <v>2332</v>
      </c>
    </row>
    <row r="616" spans="1:20">
      <c r="A616" s="9" t="s">
        <v>4563</v>
      </c>
      <c r="B616" s="17" t="s">
        <v>5464</v>
      </c>
      <c r="E616" s="9" t="s">
        <v>5465</v>
      </c>
      <c r="F616" s="18">
        <v>16.64</v>
      </c>
      <c r="H616" s="18">
        <v>14.47</v>
      </c>
      <c r="M616" s="9">
        <v>250</v>
      </c>
      <c r="N616" s="18">
        <v>960</v>
      </c>
      <c r="P616" s="20" t="s">
        <v>2146</v>
      </c>
      <c r="Q616" s="20" t="s">
        <v>58</v>
      </c>
      <c r="T616" s="9" t="s">
        <v>2332</v>
      </c>
    </row>
    <row r="617" spans="1:20">
      <c r="A617" s="9" t="s">
        <v>4563</v>
      </c>
      <c r="B617" s="17" t="s">
        <v>5464</v>
      </c>
      <c r="E617" s="9" t="s">
        <v>5465</v>
      </c>
      <c r="F617" s="18">
        <v>16.61</v>
      </c>
      <c r="H617" s="18">
        <v>14.44</v>
      </c>
      <c r="M617" s="9">
        <v>500</v>
      </c>
      <c r="P617" s="20" t="s">
        <v>2146</v>
      </c>
      <c r="Q617" s="20" t="s">
        <v>58</v>
      </c>
      <c r="T617" s="9" t="s">
        <v>2332</v>
      </c>
    </row>
    <row r="618" spans="1:20">
      <c r="A618" s="9" t="s">
        <v>4563</v>
      </c>
      <c r="B618" s="17" t="s">
        <v>5464</v>
      </c>
      <c r="E618" s="9" t="s">
        <v>5465</v>
      </c>
      <c r="F618" s="18">
        <v>16.579999999999998</v>
      </c>
      <c r="H618" s="18">
        <v>14.42</v>
      </c>
      <c r="M618" s="9">
        <v>1000</v>
      </c>
      <c r="P618" s="20" t="s">
        <v>2146</v>
      </c>
      <c r="Q618" s="20" t="s">
        <v>58</v>
      </c>
      <c r="T618" s="9" t="s">
        <v>2332</v>
      </c>
    </row>
    <row r="619" spans="1:20">
      <c r="A619" s="9" t="s">
        <v>4563</v>
      </c>
      <c r="B619" s="17" t="s">
        <v>5466</v>
      </c>
      <c r="E619" s="9" t="s">
        <v>5467</v>
      </c>
      <c r="F619" s="18">
        <v>9.99</v>
      </c>
      <c r="H619" s="18">
        <v>8.69</v>
      </c>
      <c r="M619" s="9">
        <v>250</v>
      </c>
      <c r="N619" s="18">
        <v>480</v>
      </c>
      <c r="P619" s="20" t="s">
        <v>2146</v>
      </c>
      <c r="Q619" s="20" t="s">
        <v>58</v>
      </c>
      <c r="T619" s="9" t="s">
        <v>2332</v>
      </c>
    </row>
    <row r="620" spans="1:20">
      <c r="A620" s="9" t="s">
        <v>4563</v>
      </c>
      <c r="B620" s="17" t="s">
        <v>5466</v>
      </c>
      <c r="E620" s="9" t="s">
        <v>5467</v>
      </c>
      <c r="F620" s="18">
        <v>9.9600000000000009</v>
      </c>
      <c r="H620" s="18">
        <v>8.66</v>
      </c>
      <c r="M620" s="9">
        <v>500</v>
      </c>
      <c r="P620" s="20" t="s">
        <v>2146</v>
      </c>
      <c r="Q620" s="20" t="s">
        <v>58</v>
      </c>
      <c r="T620" s="9" t="s">
        <v>2332</v>
      </c>
    </row>
    <row r="621" spans="1:20">
      <c r="A621" s="9" t="s">
        <v>4563</v>
      </c>
      <c r="B621" s="17" t="s">
        <v>5466</v>
      </c>
      <c r="E621" s="9" t="s">
        <v>5467</v>
      </c>
      <c r="F621" s="18">
        <v>9.94</v>
      </c>
      <c r="H621" s="18">
        <v>8.64</v>
      </c>
      <c r="M621" s="9">
        <v>1000</v>
      </c>
      <c r="P621" s="20" t="s">
        <v>2146</v>
      </c>
      <c r="Q621" s="20" t="s">
        <v>58</v>
      </c>
      <c r="T621" s="9" t="s">
        <v>2332</v>
      </c>
    </row>
    <row r="622" spans="1:20">
      <c r="A622" s="9" t="s">
        <v>4563</v>
      </c>
      <c r="B622" s="17" t="s">
        <v>5468</v>
      </c>
      <c r="E622" s="9" t="s">
        <v>5469</v>
      </c>
      <c r="F622" s="18">
        <v>7.94</v>
      </c>
      <c r="H622" s="18">
        <v>6.9</v>
      </c>
      <c r="M622" s="9">
        <v>250</v>
      </c>
      <c r="P622" s="20" t="s">
        <v>2146</v>
      </c>
      <c r="Q622" s="20" t="s">
        <v>58</v>
      </c>
      <c r="T622" s="9" t="s">
        <v>2332</v>
      </c>
    </row>
    <row r="623" spans="1:20">
      <c r="A623" s="9" t="s">
        <v>4563</v>
      </c>
      <c r="B623" s="17" t="s">
        <v>5468</v>
      </c>
      <c r="E623" s="9" t="s">
        <v>5469</v>
      </c>
      <c r="F623" s="18">
        <v>7.9</v>
      </c>
      <c r="H623" s="18">
        <v>6.87</v>
      </c>
      <c r="M623" s="9">
        <v>500</v>
      </c>
      <c r="P623" s="20" t="s">
        <v>2146</v>
      </c>
      <c r="Q623" s="20" t="s">
        <v>58</v>
      </c>
      <c r="T623" s="9" t="s">
        <v>2332</v>
      </c>
    </row>
    <row r="624" spans="1:20">
      <c r="A624" s="9" t="s">
        <v>4563</v>
      </c>
      <c r="B624" s="17" t="s">
        <v>5468</v>
      </c>
      <c r="E624" s="9" t="s">
        <v>5469</v>
      </c>
      <c r="F624" s="18">
        <v>7.88</v>
      </c>
      <c r="H624" s="18">
        <v>6.85</v>
      </c>
      <c r="M624" s="9">
        <v>1000</v>
      </c>
      <c r="P624" s="20" t="s">
        <v>2146</v>
      </c>
      <c r="Q624" s="20" t="s">
        <v>58</v>
      </c>
      <c r="T624" s="9" t="s">
        <v>2332</v>
      </c>
    </row>
    <row r="625" spans="1:18">
      <c r="A625" s="9" t="s">
        <v>4563</v>
      </c>
      <c r="B625" s="17" t="s">
        <v>5470</v>
      </c>
      <c r="C625" s="17" t="s">
        <v>5470</v>
      </c>
      <c r="E625" s="9" t="s">
        <v>5471</v>
      </c>
      <c r="F625" s="18">
        <v>37.950000000000003</v>
      </c>
      <c r="H625" s="18">
        <v>33</v>
      </c>
      <c r="K625" s="20" t="s">
        <v>4190</v>
      </c>
      <c r="N625" s="18">
        <v>350</v>
      </c>
      <c r="O625" s="18">
        <v>150</v>
      </c>
      <c r="P625" s="20" t="s">
        <v>58</v>
      </c>
      <c r="Q625" s="20" t="s">
        <v>5472</v>
      </c>
      <c r="R625" s="21">
        <v>38552</v>
      </c>
    </row>
    <row r="626" spans="1:18">
      <c r="A626" s="9" t="s">
        <v>4563</v>
      </c>
      <c r="B626" s="17" t="s">
        <v>5473</v>
      </c>
      <c r="C626" s="17" t="s">
        <v>5473</v>
      </c>
      <c r="E626" s="9" t="s">
        <v>5474</v>
      </c>
      <c r="F626" s="18">
        <v>10.35</v>
      </c>
      <c r="H626" s="18">
        <v>9</v>
      </c>
      <c r="K626" s="20" t="s">
        <v>4193</v>
      </c>
      <c r="N626" s="18">
        <v>500</v>
      </c>
      <c r="O626" s="18">
        <v>304</v>
      </c>
      <c r="P626" s="20" t="s">
        <v>58</v>
      </c>
      <c r="R626" s="21">
        <v>38552</v>
      </c>
    </row>
    <row r="627" spans="1:18">
      <c r="A627" s="9" t="s">
        <v>4563</v>
      </c>
      <c r="B627" s="17" t="s">
        <v>5475</v>
      </c>
      <c r="C627" s="17" t="s">
        <v>5475</v>
      </c>
      <c r="E627" s="9" t="s">
        <v>5476</v>
      </c>
      <c r="F627" s="18">
        <v>30.22</v>
      </c>
      <c r="H627" s="18">
        <v>26.28</v>
      </c>
      <c r="K627" s="20" t="s">
        <v>2690</v>
      </c>
      <c r="N627" s="18">
        <v>850</v>
      </c>
      <c r="O627" s="18">
        <v>700</v>
      </c>
      <c r="P627" s="20" t="s">
        <v>7751</v>
      </c>
      <c r="Q627" s="20" t="s">
        <v>844</v>
      </c>
      <c r="R627" s="21">
        <v>41492</v>
      </c>
    </row>
    <row r="628" spans="1:18">
      <c r="A628" s="9" t="s">
        <v>4563</v>
      </c>
      <c r="B628" s="17" t="s">
        <v>5477</v>
      </c>
      <c r="C628" s="17" t="s">
        <v>5477</v>
      </c>
      <c r="E628" s="9" t="s">
        <v>4749</v>
      </c>
      <c r="F628" s="18">
        <v>3.39</v>
      </c>
      <c r="H628" s="18">
        <v>2.95</v>
      </c>
      <c r="K628" s="20" t="s">
        <v>2726</v>
      </c>
      <c r="P628" s="20" t="s">
        <v>7751</v>
      </c>
      <c r="R628" s="21">
        <v>41498</v>
      </c>
    </row>
    <row r="629" spans="1:18">
      <c r="A629" s="9" t="s">
        <v>4563</v>
      </c>
      <c r="B629" s="17" t="s">
        <v>5478</v>
      </c>
      <c r="C629" s="17" t="s">
        <v>5478</v>
      </c>
      <c r="E629" s="9" t="s">
        <v>5256</v>
      </c>
      <c r="F629" s="18">
        <v>7.87</v>
      </c>
      <c r="H629" s="18">
        <v>6.84</v>
      </c>
      <c r="K629" s="20" t="s">
        <v>2690</v>
      </c>
      <c r="N629" s="18">
        <v>750</v>
      </c>
      <c r="O629" s="18">
        <v>670</v>
      </c>
      <c r="P629" s="20" t="s">
        <v>7228</v>
      </c>
      <c r="Q629" s="20" t="s">
        <v>844</v>
      </c>
      <c r="R629" s="21">
        <v>41492</v>
      </c>
    </row>
    <row r="630" spans="1:18">
      <c r="A630" s="9" t="s">
        <v>4563</v>
      </c>
      <c r="B630" s="17" t="s">
        <v>5479</v>
      </c>
      <c r="C630" s="17" t="s">
        <v>5479</v>
      </c>
      <c r="E630" s="9" t="s">
        <v>5480</v>
      </c>
      <c r="F630" s="18">
        <v>0.77</v>
      </c>
      <c r="H630" s="18">
        <v>0.67</v>
      </c>
      <c r="K630" s="20" t="s">
        <v>4702</v>
      </c>
      <c r="P630" s="20" t="s">
        <v>7228</v>
      </c>
      <c r="R630" s="21">
        <v>41498</v>
      </c>
    </row>
    <row r="631" spans="1:18">
      <c r="A631" s="9" t="s">
        <v>4563</v>
      </c>
      <c r="B631" s="17" t="s">
        <v>5481</v>
      </c>
      <c r="C631" s="17" t="s">
        <v>5481</v>
      </c>
      <c r="E631" s="9" t="s">
        <v>5229</v>
      </c>
      <c r="F631" s="18">
        <v>1.07</v>
      </c>
      <c r="H631" s="18">
        <v>0.93</v>
      </c>
      <c r="K631" s="20" t="s">
        <v>5482</v>
      </c>
      <c r="N631" s="18">
        <v>120</v>
      </c>
      <c r="O631" s="18">
        <v>80</v>
      </c>
      <c r="P631" s="20" t="s">
        <v>7228</v>
      </c>
      <c r="R631" s="21">
        <v>41498</v>
      </c>
    </row>
    <row r="632" spans="1:18">
      <c r="A632" s="9" t="s">
        <v>4563</v>
      </c>
      <c r="B632" s="17" t="s">
        <v>5483</v>
      </c>
      <c r="C632" s="17" t="s">
        <v>5483</v>
      </c>
      <c r="E632" s="9" t="s">
        <v>4919</v>
      </c>
      <c r="F632" s="18">
        <v>3.17</v>
      </c>
      <c r="H632" s="18">
        <v>2.76</v>
      </c>
      <c r="K632" s="20" t="s">
        <v>5484</v>
      </c>
      <c r="N632" s="18">
        <v>120</v>
      </c>
      <c r="O632" s="18">
        <v>80</v>
      </c>
      <c r="P632" s="20" t="s">
        <v>7228</v>
      </c>
      <c r="R632" s="21">
        <v>41498</v>
      </c>
    </row>
    <row r="633" spans="1:18">
      <c r="A633" s="9" t="s">
        <v>4563</v>
      </c>
      <c r="B633" s="17" t="s">
        <v>5485</v>
      </c>
      <c r="C633" s="17" t="s">
        <v>5485</v>
      </c>
      <c r="E633" s="9" t="s">
        <v>5039</v>
      </c>
      <c r="F633" s="18">
        <v>1.75</v>
      </c>
      <c r="H633" s="18">
        <v>1.52</v>
      </c>
      <c r="K633" s="20" t="s">
        <v>4702</v>
      </c>
      <c r="P633" s="20" t="s">
        <v>7751</v>
      </c>
      <c r="R633" s="21">
        <v>41498</v>
      </c>
    </row>
    <row r="634" spans="1:18">
      <c r="A634" s="9" t="s">
        <v>4563</v>
      </c>
      <c r="B634" s="17" t="s">
        <v>5486</v>
      </c>
      <c r="C634" s="17" t="s">
        <v>5486</v>
      </c>
      <c r="E634" s="9" t="s">
        <v>5124</v>
      </c>
      <c r="F634" s="18">
        <v>1.61</v>
      </c>
      <c r="H634" s="18">
        <v>1.4</v>
      </c>
      <c r="K634" s="20" t="s">
        <v>2690</v>
      </c>
      <c r="N634" s="18">
        <v>350</v>
      </c>
      <c r="O634" s="18">
        <v>255.8</v>
      </c>
      <c r="P634" s="20" t="s">
        <v>844</v>
      </c>
      <c r="Q634" s="20" t="s">
        <v>7228</v>
      </c>
      <c r="R634" s="21">
        <v>41492</v>
      </c>
    </row>
    <row r="635" spans="1:18">
      <c r="A635" s="9" t="s">
        <v>4563</v>
      </c>
      <c r="B635" s="17" t="s">
        <v>7697</v>
      </c>
      <c r="C635" s="17" t="s">
        <v>5487</v>
      </c>
      <c r="E635" s="9" t="s">
        <v>5488</v>
      </c>
      <c r="F635" s="18">
        <v>12.42</v>
      </c>
      <c r="H635" s="18">
        <v>10.8</v>
      </c>
      <c r="K635" s="20" t="s">
        <v>2690</v>
      </c>
      <c r="N635" s="18">
        <v>1950</v>
      </c>
      <c r="O635" s="18">
        <v>1760</v>
      </c>
      <c r="P635" s="20" t="s">
        <v>7751</v>
      </c>
      <c r="R635" s="21">
        <v>43972</v>
      </c>
    </row>
    <row r="636" spans="1:18">
      <c r="A636" s="9" t="s">
        <v>4563</v>
      </c>
      <c r="B636" s="17" t="s">
        <v>5489</v>
      </c>
      <c r="C636" s="17" t="s">
        <v>5489</v>
      </c>
      <c r="E636" s="9" t="s">
        <v>5490</v>
      </c>
      <c r="F636" s="18">
        <v>1.76</v>
      </c>
      <c r="H636" s="18">
        <v>1.53</v>
      </c>
      <c r="K636" s="20" t="s">
        <v>4702</v>
      </c>
      <c r="P636" s="20" t="s">
        <v>7228</v>
      </c>
      <c r="R636" s="21">
        <v>41498</v>
      </c>
    </row>
    <row r="637" spans="1:18">
      <c r="A637" s="9" t="s">
        <v>4563</v>
      </c>
      <c r="B637" s="17" t="s">
        <v>5491</v>
      </c>
      <c r="C637" s="17" t="s">
        <v>5491</v>
      </c>
      <c r="E637" s="9" t="s">
        <v>5492</v>
      </c>
      <c r="F637" s="18">
        <v>1.1299999999999999</v>
      </c>
      <c r="H637" s="18">
        <v>0.98</v>
      </c>
      <c r="K637" s="20">
        <v>1045</v>
      </c>
      <c r="P637" s="20" t="s">
        <v>7751</v>
      </c>
      <c r="R637" s="21">
        <v>41498</v>
      </c>
    </row>
    <row r="638" spans="1:18">
      <c r="A638" s="9" t="s">
        <v>4563</v>
      </c>
      <c r="B638" s="17" t="s">
        <v>5493</v>
      </c>
      <c r="C638" s="17" t="s">
        <v>5493</v>
      </c>
      <c r="E638" s="9" t="s">
        <v>5494</v>
      </c>
      <c r="F638" s="18">
        <v>2.76</v>
      </c>
      <c r="H638" s="18">
        <v>2.4</v>
      </c>
      <c r="K638" s="20" t="s">
        <v>2690</v>
      </c>
      <c r="N638" s="18">
        <v>260</v>
      </c>
      <c r="O638" s="18">
        <v>118.1</v>
      </c>
      <c r="P638" s="20" t="s">
        <v>844</v>
      </c>
      <c r="Q638" s="20" t="s">
        <v>7228</v>
      </c>
      <c r="R638" s="21">
        <v>41492</v>
      </c>
    </row>
    <row r="639" spans="1:18">
      <c r="A639" s="9" t="s">
        <v>4563</v>
      </c>
      <c r="B639" s="17" t="s">
        <v>5495</v>
      </c>
      <c r="C639" s="17" t="s">
        <v>5495</v>
      </c>
      <c r="E639" s="9" t="s">
        <v>5496</v>
      </c>
      <c r="F639" s="18">
        <v>5.04</v>
      </c>
      <c r="H639" s="18">
        <v>4.38</v>
      </c>
      <c r="K639" s="20" t="s">
        <v>5497</v>
      </c>
      <c r="P639" s="20" t="s">
        <v>7228</v>
      </c>
      <c r="R639" s="21">
        <v>41498</v>
      </c>
    </row>
    <row r="640" spans="1:18">
      <c r="A640" s="9" t="s">
        <v>4563</v>
      </c>
      <c r="B640" s="17" t="s">
        <v>5498</v>
      </c>
      <c r="C640" s="17" t="s">
        <v>5498</v>
      </c>
      <c r="E640" s="9" t="s">
        <v>4987</v>
      </c>
      <c r="F640" s="18">
        <v>0.98</v>
      </c>
      <c r="H640" s="18">
        <v>0.85</v>
      </c>
      <c r="K640" s="20" t="s">
        <v>4656</v>
      </c>
      <c r="P640" s="20" t="s">
        <v>7751</v>
      </c>
      <c r="R640" s="21">
        <v>41498</v>
      </c>
    </row>
    <row r="641" spans="1:18">
      <c r="A641" s="9" t="s">
        <v>4563</v>
      </c>
      <c r="B641" s="17" t="s">
        <v>5499</v>
      </c>
      <c r="C641" s="17" t="s">
        <v>5499</v>
      </c>
      <c r="E641" s="9" t="s">
        <v>4749</v>
      </c>
      <c r="F641" s="18">
        <v>8.86</v>
      </c>
      <c r="H641" s="18">
        <v>7.7</v>
      </c>
      <c r="K641" s="20" t="s">
        <v>2726</v>
      </c>
      <c r="P641" s="20" t="s">
        <v>7228</v>
      </c>
      <c r="R641" s="21">
        <v>41498</v>
      </c>
    </row>
    <row r="642" spans="1:18">
      <c r="A642" s="9" t="s">
        <v>4563</v>
      </c>
      <c r="B642" s="17" t="s">
        <v>5500</v>
      </c>
      <c r="C642" s="17" t="s">
        <v>5500</v>
      </c>
      <c r="E642" s="9" t="s">
        <v>5501</v>
      </c>
      <c r="F642" s="18">
        <v>14.17</v>
      </c>
      <c r="H642" s="18">
        <v>12.32</v>
      </c>
      <c r="K642" s="20" t="s">
        <v>5497</v>
      </c>
      <c r="P642" s="20" t="s">
        <v>7228</v>
      </c>
      <c r="R642" s="21">
        <v>41498</v>
      </c>
    </row>
    <row r="643" spans="1:18">
      <c r="A643" s="9" t="s">
        <v>4563</v>
      </c>
      <c r="B643" s="17" t="s">
        <v>5502</v>
      </c>
      <c r="C643" s="17" t="s">
        <v>5502</v>
      </c>
      <c r="E643" s="9" t="s">
        <v>5503</v>
      </c>
      <c r="F643" s="18">
        <v>0.74</v>
      </c>
      <c r="H643" s="18">
        <v>0.64</v>
      </c>
      <c r="K643" s="20" t="s">
        <v>5482</v>
      </c>
      <c r="N643" s="18">
        <v>120</v>
      </c>
      <c r="O643" s="18">
        <v>80</v>
      </c>
      <c r="P643" s="20" t="s">
        <v>7228</v>
      </c>
      <c r="R643" s="21">
        <v>41498</v>
      </c>
    </row>
    <row r="644" spans="1:18">
      <c r="A644" s="9" t="s">
        <v>4563</v>
      </c>
      <c r="B644" s="17" t="s">
        <v>5504</v>
      </c>
      <c r="C644" s="17" t="s">
        <v>5504</v>
      </c>
      <c r="E644" s="9" t="s">
        <v>5505</v>
      </c>
      <c r="F644" s="18">
        <v>0.89</v>
      </c>
      <c r="H644" s="18">
        <v>0.77</v>
      </c>
      <c r="K644" s="20" t="s">
        <v>4656</v>
      </c>
      <c r="N644" s="18">
        <v>120</v>
      </c>
      <c r="O644" s="18">
        <v>80</v>
      </c>
      <c r="P644" s="20" t="s">
        <v>7228</v>
      </c>
      <c r="R644" s="21">
        <v>41498</v>
      </c>
    </row>
    <row r="645" spans="1:18">
      <c r="A645" s="9" t="s">
        <v>4563</v>
      </c>
      <c r="B645" s="17" t="s">
        <v>5506</v>
      </c>
      <c r="C645" s="17" t="s">
        <v>5506</v>
      </c>
      <c r="E645" s="9" t="s">
        <v>4987</v>
      </c>
      <c r="F645" s="18">
        <v>0.86</v>
      </c>
      <c r="H645" s="18">
        <v>0.75</v>
      </c>
      <c r="K645" s="20" t="s">
        <v>4656</v>
      </c>
      <c r="P645" s="20" t="s">
        <v>7751</v>
      </c>
      <c r="R645" s="21">
        <v>41498</v>
      </c>
    </row>
    <row r="646" spans="1:18">
      <c r="A646" s="9" t="s">
        <v>4563</v>
      </c>
      <c r="B646" s="17" t="s">
        <v>5507</v>
      </c>
      <c r="C646" s="17" t="s">
        <v>5507</v>
      </c>
      <c r="E646" s="9" t="s">
        <v>5508</v>
      </c>
      <c r="F646" s="18">
        <v>0.69</v>
      </c>
      <c r="H646" s="18">
        <v>0.6</v>
      </c>
      <c r="K646" s="20">
        <v>1045</v>
      </c>
      <c r="P646" s="20" t="s">
        <v>844</v>
      </c>
      <c r="R646" s="21">
        <v>41498</v>
      </c>
    </row>
    <row r="647" spans="1:18">
      <c r="A647" s="9" t="s">
        <v>4563</v>
      </c>
      <c r="B647" s="17" t="s">
        <v>5509</v>
      </c>
      <c r="C647" s="17" t="s">
        <v>5509</v>
      </c>
      <c r="E647" s="9" t="s">
        <v>5510</v>
      </c>
      <c r="F647" s="18">
        <v>1</v>
      </c>
      <c r="H647" s="18">
        <v>0.87</v>
      </c>
      <c r="K647" s="20" t="s">
        <v>5497</v>
      </c>
      <c r="P647" s="20" t="s">
        <v>7228</v>
      </c>
      <c r="R647" s="21">
        <v>41498</v>
      </c>
    </row>
    <row r="648" spans="1:18">
      <c r="A648" s="9" t="s">
        <v>4563</v>
      </c>
      <c r="B648" s="17" t="s">
        <v>5511</v>
      </c>
      <c r="C648" s="17" t="s">
        <v>5511</v>
      </c>
      <c r="E648" s="9" t="s">
        <v>5512</v>
      </c>
      <c r="F648" s="18">
        <v>2.46</v>
      </c>
      <c r="H648" s="18">
        <v>2.14</v>
      </c>
      <c r="K648" s="20" t="s">
        <v>5497</v>
      </c>
      <c r="P648" s="20" t="s">
        <v>7228</v>
      </c>
      <c r="R648" s="21">
        <v>41498</v>
      </c>
    </row>
    <row r="649" spans="1:18">
      <c r="A649" s="9" t="s">
        <v>4563</v>
      </c>
      <c r="B649" s="17" t="s">
        <v>5513</v>
      </c>
      <c r="C649" s="17" t="s">
        <v>5513</v>
      </c>
      <c r="E649" s="9" t="s">
        <v>4981</v>
      </c>
      <c r="F649" s="18">
        <v>0.83</v>
      </c>
      <c r="H649" s="18">
        <v>0.72</v>
      </c>
      <c r="K649" s="20" t="s">
        <v>2726</v>
      </c>
      <c r="P649" s="20" t="s">
        <v>7228</v>
      </c>
      <c r="R649" s="21">
        <v>41498</v>
      </c>
    </row>
    <row r="650" spans="1:18">
      <c r="A650" s="9" t="s">
        <v>4563</v>
      </c>
      <c r="B650" s="17" t="s">
        <v>5514</v>
      </c>
      <c r="C650" s="17" t="s">
        <v>5514</v>
      </c>
      <c r="E650" s="9" t="s">
        <v>2918</v>
      </c>
      <c r="F650" s="18">
        <v>17.37</v>
      </c>
      <c r="H650" s="18">
        <v>15.1</v>
      </c>
      <c r="K650" s="20" t="s">
        <v>2690</v>
      </c>
      <c r="L650" s="39">
        <v>5.0999999999999996</v>
      </c>
      <c r="M650" s="9">
        <v>1000</v>
      </c>
      <c r="N650" s="18">
        <v>1200</v>
      </c>
      <c r="O650" s="18">
        <v>960</v>
      </c>
      <c r="P650" s="20" t="s">
        <v>7228</v>
      </c>
      <c r="Q650" s="20" t="s">
        <v>7566</v>
      </c>
      <c r="R650" s="21">
        <v>41068</v>
      </c>
    </row>
    <row r="651" spans="1:18">
      <c r="A651" s="9" t="s">
        <v>4563</v>
      </c>
      <c r="B651" s="17" t="s">
        <v>5515</v>
      </c>
      <c r="E651" s="9" t="s">
        <v>5516</v>
      </c>
      <c r="F651" s="18">
        <v>3.68</v>
      </c>
      <c r="H651" s="18">
        <v>3.2</v>
      </c>
      <c r="P651" s="20" t="s">
        <v>7228</v>
      </c>
    </row>
    <row r="652" spans="1:18">
      <c r="A652" s="9" t="s">
        <v>4563</v>
      </c>
      <c r="B652" s="17" t="s">
        <v>5517</v>
      </c>
      <c r="C652" s="17" t="s">
        <v>1147</v>
      </c>
      <c r="E652" s="9" t="s">
        <v>5518</v>
      </c>
      <c r="F652" s="18">
        <v>2.14</v>
      </c>
      <c r="H652" s="18">
        <v>1.86</v>
      </c>
      <c r="K652" s="20" t="s">
        <v>5519</v>
      </c>
      <c r="M652" s="9">
        <v>250</v>
      </c>
      <c r="P652" s="20" t="s">
        <v>7228</v>
      </c>
    </row>
    <row r="653" spans="1:18">
      <c r="A653" s="9" t="s">
        <v>4563</v>
      </c>
      <c r="B653" s="17" t="s">
        <v>5517</v>
      </c>
      <c r="C653" s="17" t="s">
        <v>1147</v>
      </c>
      <c r="E653" s="9" t="s">
        <v>5518</v>
      </c>
      <c r="F653" s="18">
        <v>1.77</v>
      </c>
      <c r="H653" s="18">
        <v>1.54</v>
      </c>
      <c r="K653" s="20" t="s">
        <v>5519</v>
      </c>
      <c r="M653" s="9">
        <v>500</v>
      </c>
      <c r="P653" s="20" t="s">
        <v>7228</v>
      </c>
    </row>
    <row r="654" spans="1:18">
      <c r="A654" s="9" t="s">
        <v>4563</v>
      </c>
      <c r="B654" s="17" t="s">
        <v>5517</v>
      </c>
      <c r="C654" s="17" t="s">
        <v>1147</v>
      </c>
      <c r="E654" s="9" t="s">
        <v>5518</v>
      </c>
      <c r="F654" s="18">
        <v>1.59</v>
      </c>
      <c r="H654" s="18">
        <v>1.38</v>
      </c>
      <c r="K654" s="20" t="s">
        <v>5519</v>
      </c>
      <c r="M654" s="9">
        <v>1000</v>
      </c>
      <c r="P654" s="20" t="s">
        <v>7228</v>
      </c>
    </row>
    <row r="655" spans="1:18">
      <c r="A655" s="9" t="s">
        <v>4563</v>
      </c>
      <c r="B655" s="17" t="s">
        <v>5520</v>
      </c>
      <c r="E655" s="9" t="s">
        <v>5521</v>
      </c>
      <c r="F655" s="18">
        <v>10.11</v>
      </c>
      <c r="H655" s="18">
        <v>8.7899999999999991</v>
      </c>
      <c r="M655" s="9">
        <v>250</v>
      </c>
      <c r="N655" s="18">
        <v>1720</v>
      </c>
      <c r="P655" s="20" t="s">
        <v>2146</v>
      </c>
      <c r="Q655" s="20" t="s">
        <v>58</v>
      </c>
    </row>
    <row r="656" spans="1:18">
      <c r="A656" s="9" t="s">
        <v>4563</v>
      </c>
      <c r="B656" s="17" t="s">
        <v>5520</v>
      </c>
      <c r="E656" s="9" t="s">
        <v>5521</v>
      </c>
      <c r="F656" s="18">
        <v>10.07</v>
      </c>
      <c r="H656" s="18">
        <v>8.76</v>
      </c>
      <c r="M656" s="9">
        <v>500</v>
      </c>
      <c r="P656" s="20" t="s">
        <v>2146</v>
      </c>
      <c r="Q656" s="20" t="s">
        <v>58</v>
      </c>
    </row>
    <row r="657" spans="1:20">
      <c r="A657" s="9" t="s">
        <v>4563</v>
      </c>
      <c r="B657" s="17" t="s">
        <v>5520</v>
      </c>
      <c r="E657" s="9" t="s">
        <v>5521</v>
      </c>
      <c r="F657" s="18">
        <v>10.050000000000001</v>
      </c>
      <c r="H657" s="18">
        <v>8.74</v>
      </c>
      <c r="M657" s="9">
        <v>1000</v>
      </c>
      <c r="P657" s="20" t="s">
        <v>2146</v>
      </c>
      <c r="Q657" s="20" t="s">
        <v>58</v>
      </c>
      <c r="T657" s="9" t="s">
        <v>2332</v>
      </c>
    </row>
    <row r="658" spans="1:20">
      <c r="A658" s="9" t="s">
        <v>4563</v>
      </c>
      <c r="B658" s="17" t="s">
        <v>5522</v>
      </c>
      <c r="E658" s="9" t="s">
        <v>5523</v>
      </c>
      <c r="F658" s="18">
        <v>31.5</v>
      </c>
      <c r="H658" s="18">
        <v>27.39</v>
      </c>
      <c r="M658" s="9">
        <v>250</v>
      </c>
      <c r="N658" s="18">
        <v>420</v>
      </c>
      <c r="P658" s="20" t="s">
        <v>2146</v>
      </c>
      <c r="Q658" s="20" t="s">
        <v>58</v>
      </c>
    </row>
    <row r="659" spans="1:20">
      <c r="A659" s="9" t="s">
        <v>4563</v>
      </c>
      <c r="B659" s="17" t="s">
        <v>5522</v>
      </c>
      <c r="E659" s="9" t="s">
        <v>5523</v>
      </c>
      <c r="F659" s="18">
        <v>31.46</v>
      </c>
      <c r="H659" s="18">
        <v>27.36</v>
      </c>
      <c r="M659" s="9">
        <v>500</v>
      </c>
      <c r="P659" s="20" t="s">
        <v>2146</v>
      </c>
      <c r="Q659" s="20" t="s">
        <v>58</v>
      </c>
    </row>
    <row r="660" spans="1:20">
      <c r="A660" s="9" t="s">
        <v>4563</v>
      </c>
      <c r="B660" s="17" t="s">
        <v>5522</v>
      </c>
      <c r="E660" s="9" t="s">
        <v>5523</v>
      </c>
      <c r="F660" s="18">
        <v>31.44</v>
      </c>
      <c r="H660" s="18">
        <v>27.34</v>
      </c>
      <c r="M660" s="9">
        <v>1000</v>
      </c>
      <c r="P660" s="20" t="s">
        <v>2146</v>
      </c>
      <c r="Q660" s="20" t="s">
        <v>58</v>
      </c>
    </row>
    <row r="661" spans="1:20">
      <c r="A661" s="9" t="s">
        <v>4563</v>
      </c>
      <c r="B661" s="17" t="s">
        <v>5524</v>
      </c>
      <c r="E661" s="9" t="s">
        <v>5525</v>
      </c>
      <c r="F661" s="18">
        <v>11.48</v>
      </c>
      <c r="H661" s="18">
        <v>9.98</v>
      </c>
      <c r="M661" s="9">
        <v>250</v>
      </c>
      <c r="N661" s="18">
        <v>420</v>
      </c>
      <c r="P661" s="20" t="s">
        <v>2146</v>
      </c>
      <c r="Q661" s="20" t="s">
        <v>58</v>
      </c>
    </row>
    <row r="662" spans="1:20">
      <c r="A662" s="9" t="s">
        <v>4563</v>
      </c>
      <c r="B662" s="17" t="s">
        <v>5524</v>
      </c>
      <c r="E662" s="9" t="s">
        <v>5525</v>
      </c>
      <c r="F662" s="18">
        <v>11.44</v>
      </c>
      <c r="H662" s="18">
        <v>9.9499999999999993</v>
      </c>
      <c r="M662" s="9">
        <v>500</v>
      </c>
      <c r="P662" s="20" t="s">
        <v>2146</v>
      </c>
      <c r="Q662" s="20" t="s">
        <v>58</v>
      </c>
    </row>
    <row r="663" spans="1:20">
      <c r="A663" s="9" t="s">
        <v>4563</v>
      </c>
      <c r="B663" s="17" t="s">
        <v>5524</v>
      </c>
      <c r="E663" s="9" t="s">
        <v>5525</v>
      </c>
      <c r="F663" s="18">
        <v>11.42</v>
      </c>
      <c r="H663" s="18">
        <v>9.93</v>
      </c>
      <c r="M663" s="9">
        <v>1000</v>
      </c>
      <c r="P663" s="20" t="s">
        <v>2146</v>
      </c>
      <c r="Q663" s="20" t="s">
        <v>58</v>
      </c>
    </row>
    <row r="664" spans="1:20">
      <c r="A664" s="9" t="s">
        <v>4563</v>
      </c>
      <c r="B664" s="17" t="s">
        <v>5526</v>
      </c>
      <c r="E664" s="9" t="s">
        <v>5527</v>
      </c>
      <c r="F664" s="18">
        <v>21.7</v>
      </c>
      <c r="H664" s="18">
        <v>18.87</v>
      </c>
      <c r="M664" s="9">
        <v>250</v>
      </c>
      <c r="N664" s="18">
        <v>480</v>
      </c>
      <c r="P664" s="20" t="s">
        <v>2146</v>
      </c>
      <c r="Q664" s="20" t="s">
        <v>58</v>
      </c>
    </row>
    <row r="665" spans="1:20">
      <c r="A665" s="9" t="s">
        <v>4563</v>
      </c>
      <c r="B665" s="17" t="s">
        <v>5526</v>
      </c>
      <c r="E665" s="9" t="s">
        <v>5527</v>
      </c>
      <c r="F665" s="18">
        <v>21.67</v>
      </c>
      <c r="H665" s="18">
        <v>18.84</v>
      </c>
      <c r="M665" s="9">
        <v>500</v>
      </c>
      <c r="P665" s="20" t="s">
        <v>2146</v>
      </c>
      <c r="Q665" s="20" t="s">
        <v>58</v>
      </c>
    </row>
    <row r="666" spans="1:20">
      <c r="A666" s="9" t="s">
        <v>4563</v>
      </c>
      <c r="B666" s="17" t="s">
        <v>5526</v>
      </c>
      <c r="E666" s="9" t="s">
        <v>5527</v>
      </c>
      <c r="F666" s="18">
        <v>21.64</v>
      </c>
      <c r="H666" s="18">
        <v>18.82</v>
      </c>
      <c r="M666" s="9">
        <v>1000</v>
      </c>
      <c r="P666" s="20" t="s">
        <v>2146</v>
      </c>
      <c r="Q666" s="20" t="s">
        <v>58</v>
      </c>
    </row>
    <row r="667" spans="1:20">
      <c r="A667" s="9" t="s">
        <v>4563</v>
      </c>
      <c r="B667" s="17" t="s">
        <v>5528</v>
      </c>
      <c r="E667" s="9" t="s">
        <v>5529</v>
      </c>
      <c r="F667" s="18">
        <v>24.39</v>
      </c>
      <c r="H667" s="18">
        <v>21.21</v>
      </c>
      <c r="M667" s="9">
        <v>250</v>
      </c>
      <c r="N667" s="18">
        <v>480</v>
      </c>
      <c r="P667" s="20" t="s">
        <v>2146</v>
      </c>
      <c r="Q667" s="20" t="s">
        <v>58</v>
      </c>
    </row>
    <row r="668" spans="1:20">
      <c r="A668" s="9" t="s">
        <v>4563</v>
      </c>
      <c r="B668" s="17" t="s">
        <v>5528</v>
      </c>
      <c r="E668" s="9" t="s">
        <v>5529</v>
      </c>
      <c r="F668" s="18">
        <v>24.36</v>
      </c>
      <c r="H668" s="18">
        <v>21.18</v>
      </c>
      <c r="M668" s="9">
        <v>500</v>
      </c>
      <c r="P668" s="20" t="s">
        <v>2146</v>
      </c>
      <c r="Q668" s="20" t="s">
        <v>58</v>
      </c>
    </row>
    <row r="669" spans="1:20">
      <c r="A669" s="9" t="s">
        <v>4563</v>
      </c>
      <c r="B669" s="17" t="s">
        <v>5528</v>
      </c>
      <c r="E669" s="9" t="s">
        <v>5529</v>
      </c>
      <c r="F669" s="18">
        <v>24.33</v>
      </c>
      <c r="H669" s="18">
        <v>21.16</v>
      </c>
      <c r="M669" s="9">
        <v>1000</v>
      </c>
      <c r="P669" s="20" t="s">
        <v>2146</v>
      </c>
      <c r="Q669" s="20" t="s">
        <v>58</v>
      </c>
    </row>
    <row r="670" spans="1:20">
      <c r="A670" s="9" t="s">
        <v>4563</v>
      </c>
      <c r="B670" s="17" t="s">
        <v>5530</v>
      </c>
      <c r="E670" s="9" t="s">
        <v>5531</v>
      </c>
      <c r="F670" s="18">
        <v>31.43</v>
      </c>
      <c r="H670" s="18">
        <v>27.33</v>
      </c>
      <c r="M670" s="9">
        <v>250</v>
      </c>
      <c r="P670" s="20" t="s">
        <v>2146</v>
      </c>
      <c r="Q670" s="20" t="s">
        <v>58</v>
      </c>
      <c r="T670" s="9" t="s">
        <v>5532</v>
      </c>
    </row>
    <row r="671" spans="1:20">
      <c r="A671" s="9" t="s">
        <v>4563</v>
      </c>
      <c r="B671" s="17" t="s">
        <v>5530</v>
      </c>
      <c r="E671" s="9" t="s">
        <v>5531</v>
      </c>
      <c r="F671" s="18">
        <v>31.4</v>
      </c>
      <c r="H671" s="18">
        <v>27.3</v>
      </c>
      <c r="M671" s="9">
        <v>500</v>
      </c>
      <c r="P671" s="20" t="s">
        <v>2146</v>
      </c>
      <c r="Q671" s="20" t="s">
        <v>58</v>
      </c>
      <c r="T671" s="9" t="s">
        <v>5532</v>
      </c>
    </row>
    <row r="672" spans="1:20">
      <c r="A672" s="9" t="s">
        <v>4563</v>
      </c>
      <c r="B672" s="17" t="s">
        <v>5530</v>
      </c>
      <c r="E672" s="9" t="s">
        <v>5531</v>
      </c>
      <c r="F672" s="18">
        <v>31.37</v>
      </c>
      <c r="H672" s="18">
        <v>27.28</v>
      </c>
      <c r="M672" s="9">
        <v>1000</v>
      </c>
      <c r="P672" s="20" t="s">
        <v>2146</v>
      </c>
      <c r="Q672" s="20" t="s">
        <v>58</v>
      </c>
      <c r="T672" s="9" t="s">
        <v>5532</v>
      </c>
    </row>
    <row r="673" spans="1:20">
      <c r="A673" s="9" t="s">
        <v>4563</v>
      </c>
      <c r="B673" s="17" t="s">
        <v>5533</v>
      </c>
      <c r="E673" s="9" t="s">
        <v>5534</v>
      </c>
      <c r="F673" s="18">
        <v>31.82</v>
      </c>
      <c r="H673" s="18">
        <v>27.67</v>
      </c>
      <c r="M673" s="9">
        <v>250</v>
      </c>
      <c r="N673" s="18">
        <v>480</v>
      </c>
      <c r="P673" s="20" t="s">
        <v>2146</v>
      </c>
      <c r="Q673" s="20" t="s">
        <v>58</v>
      </c>
    </row>
    <row r="674" spans="1:20">
      <c r="A674" s="9" t="s">
        <v>4563</v>
      </c>
      <c r="B674" s="17" t="s">
        <v>5533</v>
      </c>
      <c r="E674" s="9" t="s">
        <v>5534</v>
      </c>
      <c r="F674" s="18">
        <v>31.79</v>
      </c>
      <c r="H674" s="18">
        <v>27.64</v>
      </c>
      <c r="M674" s="9">
        <v>500</v>
      </c>
      <c r="P674" s="20" t="s">
        <v>2146</v>
      </c>
      <c r="Q674" s="20" t="s">
        <v>58</v>
      </c>
    </row>
    <row r="675" spans="1:20">
      <c r="A675" s="9" t="s">
        <v>4563</v>
      </c>
      <c r="B675" s="17" t="s">
        <v>5533</v>
      </c>
      <c r="E675" s="9" t="s">
        <v>5534</v>
      </c>
      <c r="F675" s="18">
        <v>31.76</v>
      </c>
      <c r="H675" s="18">
        <v>27.62</v>
      </c>
      <c r="M675" s="9">
        <v>1000</v>
      </c>
      <c r="P675" s="20" t="s">
        <v>2146</v>
      </c>
      <c r="Q675" s="20" t="s">
        <v>58</v>
      </c>
    </row>
    <row r="676" spans="1:20">
      <c r="A676" s="9" t="s">
        <v>4563</v>
      </c>
      <c r="B676" s="17" t="s">
        <v>5535</v>
      </c>
      <c r="E676" s="9" t="s">
        <v>5536</v>
      </c>
      <c r="F676" s="18">
        <v>7.73</v>
      </c>
      <c r="H676" s="18">
        <v>6.72</v>
      </c>
      <c r="K676" s="20" t="s">
        <v>5122</v>
      </c>
      <c r="M676" s="9">
        <v>250</v>
      </c>
      <c r="N676" s="18">
        <v>1720</v>
      </c>
      <c r="P676" s="20" t="s">
        <v>2146</v>
      </c>
      <c r="Q676" s="20" t="s">
        <v>58</v>
      </c>
      <c r="T676" s="9" t="s">
        <v>2332</v>
      </c>
    </row>
    <row r="677" spans="1:20">
      <c r="A677" s="9" t="s">
        <v>4563</v>
      </c>
      <c r="B677" s="17" t="s">
        <v>5535</v>
      </c>
      <c r="E677" s="9" t="s">
        <v>5536</v>
      </c>
      <c r="F677" s="18">
        <v>7.69</v>
      </c>
      <c r="H677" s="18">
        <v>6.69</v>
      </c>
      <c r="M677" s="9">
        <v>500</v>
      </c>
      <c r="P677" s="20" t="s">
        <v>2146</v>
      </c>
      <c r="Q677" s="20" t="s">
        <v>58</v>
      </c>
      <c r="T677" s="9" t="s">
        <v>2332</v>
      </c>
    </row>
    <row r="678" spans="1:20">
      <c r="A678" s="9" t="s">
        <v>4563</v>
      </c>
      <c r="B678" s="17" t="s">
        <v>5535</v>
      </c>
      <c r="E678" s="9" t="s">
        <v>5536</v>
      </c>
      <c r="F678" s="18">
        <v>7.67</v>
      </c>
      <c r="H678" s="18">
        <v>6.67</v>
      </c>
      <c r="M678" s="9">
        <v>1000</v>
      </c>
      <c r="P678" s="20" t="s">
        <v>2146</v>
      </c>
      <c r="Q678" s="20" t="s">
        <v>58</v>
      </c>
      <c r="T678" s="9" t="s">
        <v>2332</v>
      </c>
    </row>
    <row r="679" spans="1:20">
      <c r="A679" s="9" t="s">
        <v>4563</v>
      </c>
      <c r="B679" s="17" t="s">
        <v>5537</v>
      </c>
      <c r="C679" s="17" t="s">
        <v>1147</v>
      </c>
      <c r="E679" s="9" t="s">
        <v>5538</v>
      </c>
      <c r="F679" s="18">
        <v>16.45</v>
      </c>
      <c r="H679" s="18">
        <v>14.3</v>
      </c>
      <c r="K679" s="20" t="s">
        <v>5371</v>
      </c>
      <c r="M679" s="9">
        <v>250</v>
      </c>
      <c r="N679" s="18">
        <v>600</v>
      </c>
      <c r="P679" s="20" t="s">
        <v>2146</v>
      </c>
      <c r="Q679" s="20" t="s">
        <v>7228</v>
      </c>
    </row>
    <row r="680" spans="1:20">
      <c r="A680" s="9" t="s">
        <v>4563</v>
      </c>
      <c r="B680" s="17" t="s">
        <v>5537</v>
      </c>
      <c r="C680" s="17" t="s">
        <v>1147</v>
      </c>
      <c r="E680" s="9" t="s">
        <v>5538</v>
      </c>
      <c r="F680" s="18">
        <v>14.95</v>
      </c>
      <c r="H680" s="18">
        <v>13</v>
      </c>
      <c r="K680" s="20" t="s">
        <v>5371</v>
      </c>
      <c r="M680" s="9">
        <v>500</v>
      </c>
      <c r="N680" s="18">
        <v>600</v>
      </c>
      <c r="P680" s="20" t="s">
        <v>2146</v>
      </c>
      <c r="Q680" s="20" t="s">
        <v>7228</v>
      </c>
    </row>
    <row r="681" spans="1:20">
      <c r="A681" s="9" t="s">
        <v>4563</v>
      </c>
      <c r="B681" s="17" t="s">
        <v>5539</v>
      </c>
      <c r="E681" s="9" t="s">
        <v>5540</v>
      </c>
      <c r="F681" s="18">
        <v>15.12</v>
      </c>
      <c r="H681" s="18">
        <v>13.15</v>
      </c>
      <c r="M681" s="9">
        <v>250</v>
      </c>
      <c r="N681" s="18">
        <v>1720</v>
      </c>
      <c r="P681" s="20" t="s">
        <v>2146</v>
      </c>
      <c r="Q681" s="20" t="s">
        <v>58</v>
      </c>
      <c r="T681" s="9" t="s">
        <v>2332</v>
      </c>
    </row>
    <row r="682" spans="1:20">
      <c r="A682" s="9" t="s">
        <v>4563</v>
      </c>
      <c r="B682" s="17" t="s">
        <v>5539</v>
      </c>
      <c r="E682" s="9" t="s">
        <v>5540</v>
      </c>
      <c r="F682" s="18">
        <v>15.09</v>
      </c>
      <c r="H682" s="18">
        <v>13.12</v>
      </c>
      <c r="M682" s="9">
        <v>500</v>
      </c>
      <c r="P682" s="20" t="s">
        <v>2146</v>
      </c>
      <c r="Q682" s="20" t="s">
        <v>58</v>
      </c>
      <c r="T682" s="9" t="s">
        <v>2332</v>
      </c>
    </row>
    <row r="683" spans="1:20">
      <c r="A683" s="9" t="s">
        <v>4563</v>
      </c>
      <c r="B683" s="17" t="s">
        <v>5539</v>
      </c>
      <c r="E683" s="9" t="s">
        <v>5540</v>
      </c>
      <c r="F683" s="18">
        <v>15.07</v>
      </c>
      <c r="H683" s="18">
        <v>13.1</v>
      </c>
      <c r="M683" s="9">
        <v>1000</v>
      </c>
      <c r="P683" s="20" t="s">
        <v>2146</v>
      </c>
      <c r="Q683" s="20" t="s">
        <v>58</v>
      </c>
      <c r="T683" s="9" t="s">
        <v>2332</v>
      </c>
    </row>
    <row r="684" spans="1:20">
      <c r="A684" s="9" t="s">
        <v>4563</v>
      </c>
      <c r="B684" s="17" t="s">
        <v>5541</v>
      </c>
      <c r="C684" s="17" t="s">
        <v>5542</v>
      </c>
      <c r="E684" s="9" t="s">
        <v>2918</v>
      </c>
      <c r="F684" s="18">
        <v>29.67</v>
      </c>
      <c r="H684" s="18">
        <v>25.8</v>
      </c>
      <c r="K684" s="20" t="s">
        <v>2726</v>
      </c>
      <c r="M684" s="9">
        <v>100</v>
      </c>
      <c r="P684" s="20" t="s">
        <v>7228</v>
      </c>
      <c r="R684" s="21">
        <v>40798</v>
      </c>
    </row>
    <row r="685" spans="1:20">
      <c r="A685" s="9" t="s">
        <v>4563</v>
      </c>
      <c r="B685" s="17" t="s">
        <v>5541</v>
      </c>
      <c r="C685" s="17" t="s">
        <v>5542</v>
      </c>
      <c r="E685" s="9" t="s">
        <v>5543</v>
      </c>
      <c r="F685" s="18">
        <v>27.37</v>
      </c>
      <c r="H685" s="18">
        <v>23.8</v>
      </c>
      <c r="K685" s="20" t="s">
        <v>2726</v>
      </c>
      <c r="M685" s="9">
        <v>250</v>
      </c>
      <c r="P685" s="20" t="s">
        <v>7228</v>
      </c>
      <c r="R685" s="21">
        <v>40798</v>
      </c>
    </row>
    <row r="686" spans="1:20">
      <c r="A686" s="9" t="s">
        <v>4563</v>
      </c>
      <c r="B686" s="17" t="s">
        <v>5541</v>
      </c>
      <c r="C686" s="17" t="s">
        <v>5542</v>
      </c>
      <c r="E686" s="9" t="s">
        <v>2918</v>
      </c>
      <c r="F686" s="18">
        <v>25.1</v>
      </c>
      <c r="H686" s="18">
        <v>21.83</v>
      </c>
      <c r="K686" s="20" t="s">
        <v>2726</v>
      </c>
      <c r="M686" s="9">
        <v>500</v>
      </c>
      <c r="P686" s="20" t="s">
        <v>7228</v>
      </c>
      <c r="R686" s="21">
        <v>40798</v>
      </c>
    </row>
    <row r="687" spans="1:20">
      <c r="A687" s="9" t="s">
        <v>4563</v>
      </c>
      <c r="B687" s="17" t="s">
        <v>5544</v>
      </c>
      <c r="C687" s="17" t="s">
        <v>4866</v>
      </c>
      <c r="D687" s="9" t="s">
        <v>69</v>
      </c>
      <c r="E687" s="9" t="s">
        <v>5545</v>
      </c>
      <c r="F687" s="18">
        <v>1.55</v>
      </c>
      <c r="H687" s="18">
        <v>1.35</v>
      </c>
      <c r="K687" s="20" t="s">
        <v>4599</v>
      </c>
      <c r="P687" s="20" t="s">
        <v>7228</v>
      </c>
      <c r="R687" s="21">
        <v>40190</v>
      </c>
    </row>
    <row r="688" spans="1:20">
      <c r="A688" s="9" t="s">
        <v>4563</v>
      </c>
      <c r="B688" s="17" t="s">
        <v>5546</v>
      </c>
      <c r="E688" s="9" t="s">
        <v>5547</v>
      </c>
      <c r="F688" s="18">
        <v>4.1500000000000004</v>
      </c>
      <c r="H688" s="18">
        <v>3.61</v>
      </c>
      <c r="K688" s="20" t="s">
        <v>2690</v>
      </c>
      <c r="P688" s="20" t="s">
        <v>58</v>
      </c>
    </row>
    <row r="689" spans="1:18">
      <c r="A689" s="9" t="s">
        <v>4563</v>
      </c>
      <c r="B689" s="17" t="s">
        <v>5548</v>
      </c>
      <c r="E689" s="9" t="s">
        <v>5549</v>
      </c>
      <c r="F689" s="18">
        <v>8</v>
      </c>
      <c r="H689" s="18">
        <v>6.96</v>
      </c>
      <c r="K689" s="20" t="s">
        <v>2690</v>
      </c>
      <c r="P689" s="20" t="s">
        <v>58</v>
      </c>
    </row>
    <row r="690" spans="1:18">
      <c r="A690" s="9" t="s">
        <v>4563</v>
      </c>
      <c r="B690" s="17" t="s">
        <v>5550</v>
      </c>
      <c r="C690" s="17" t="s">
        <v>5276</v>
      </c>
      <c r="E690" s="9" t="s">
        <v>5551</v>
      </c>
      <c r="F690" s="18">
        <v>11.9</v>
      </c>
      <c r="H690" s="18">
        <v>10.35</v>
      </c>
      <c r="K690" s="20" t="s">
        <v>2690</v>
      </c>
      <c r="N690" s="18">
        <v>850</v>
      </c>
      <c r="O690" s="18">
        <v>600</v>
      </c>
      <c r="P690" s="20" t="s">
        <v>7751</v>
      </c>
      <c r="R690" s="21">
        <v>41698</v>
      </c>
    </row>
    <row r="691" spans="1:18">
      <c r="A691" s="9" t="s">
        <v>4563</v>
      </c>
      <c r="B691" s="17" t="s">
        <v>5552</v>
      </c>
      <c r="E691" s="9" t="s">
        <v>5553</v>
      </c>
      <c r="F691" s="18">
        <v>15.76</v>
      </c>
      <c r="H691" s="18">
        <v>13.7</v>
      </c>
      <c r="K691" s="20" t="s">
        <v>2690</v>
      </c>
      <c r="M691" s="9">
        <v>50</v>
      </c>
      <c r="N691" s="18">
        <v>980</v>
      </c>
      <c r="P691" s="20" t="s">
        <v>7228</v>
      </c>
    </row>
    <row r="692" spans="1:18">
      <c r="A692" s="9" t="s">
        <v>4563</v>
      </c>
      <c r="B692" s="17" t="s">
        <v>5554</v>
      </c>
      <c r="E692" s="9" t="s">
        <v>5555</v>
      </c>
      <c r="F692" s="18">
        <v>9.7799999999999994</v>
      </c>
      <c r="H692" s="18">
        <v>8.5</v>
      </c>
      <c r="K692" s="20" t="s">
        <v>2690</v>
      </c>
      <c r="M692" s="9">
        <v>50</v>
      </c>
      <c r="N692" s="18">
        <v>980</v>
      </c>
      <c r="P692" s="20" t="s">
        <v>7228</v>
      </c>
    </row>
    <row r="693" spans="1:18">
      <c r="A693" s="9" t="s">
        <v>4563</v>
      </c>
      <c r="B693" s="17" t="s">
        <v>5556</v>
      </c>
      <c r="E693" s="9" t="s">
        <v>5555</v>
      </c>
      <c r="F693" s="18">
        <v>11.29</v>
      </c>
      <c r="H693" s="18">
        <v>9.82</v>
      </c>
      <c r="K693" s="20" t="s">
        <v>2690</v>
      </c>
      <c r="M693" s="9">
        <v>50</v>
      </c>
      <c r="N693" s="18">
        <v>980</v>
      </c>
      <c r="P693" s="20" t="s">
        <v>7228</v>
      </c>
    </row>
    <row r="694" spans="1:18">
      <c r="A694" s="9" t="s">
        <v>4563</v>
      </c>
      <c r="B694" s="17" t="s">
        <v>5557</v>
      </c>
      <c r="E694" s="9" t="s">
        <v>5558</v>
      </c>
      <c r="F694" s="18">
        <v>21.9</v>
      </c>
      <c r="H694" s="18">
        <v>19.04</v>
      </c>
      <c r="K694" s="20" t="s">
        <v>2690</v>
      </c>
      <c r="M694" s="9">
        <v>50</v>
      </c>
      <c r="N694" s="18">
        <v>980</v>
      </c>
      <c r="P694" s="20" t="s">
        <v>7228</v>
      </c>
    </row>
    <row r="695" spans="1:18">
      <c r="A695" s="9" t="s">
        <v>4563</v>
      </c>
      <c r="B695" s="17" t="s">
        <v>5559</v>
      </c>
      <c r="E695" s="9" t="s">
        <v>5560</v>
      </c>
      <c r="F695" s="18">
        <v>25.42</v>
      </c>
      <c r="H695" s="18">
        <v>22.1</v>
      </c>
      <c r="K695" s="20" t="s">
        <v>2690</v>
      </c>
      <c r="M695" s="9">
        <v>50</v>
      </c>
      <c r="N695" s="18">
        <v>1200</v>
      </c>
      <c r="P695" s="20" t="s">
        <v>7228</v>
      </c>
    </row>
    <row r="696" spans="1:18">
      <c r="A696" s="9" t="s">
        <v>4563</v>
      </c>
      <c r="B696" s="17" t="s">
        <v>5561</v>
      </c>
      <c r="E696" s="9" t="s">
        <v>5562</v>
      </c>
      <c r="F696" s="18">
        <v>49.45</v>
      </c>
      <c r="H696" s="18">
        <v>43</v>
      </c>
      <c r="K696" s="20" t="s">
        <v>2690</v>
      </c>
      <c r="M696" s="9">
        <v>50</v>
      </c>
      <c r="N696" s="18">
        <v>1400</v>
      </c>
      <c r="P696" s="20" t="s">
        <v>7228</v>
      </c>
    </row>
    <row r="697" spans="1:18">
      <c r="A697" s="9" t="s">
        <v>4563</v>
      </c>
      <c r="B697" s="17" t="s">
        <v>5563</v>
      </c>
      <c r="E697" s="9" t="s">
        <v>5562</v>
      </c>
      <c r="F697" s="18">
        <v>51.18</v>
      </c>
      <c r="H697" s="18">
        <v>44.5</v>
      </c>
      <c r="K697" s="20" t="s">
        <v>2690</v>
      </c>
      <c r="M697" s="9">
        <v>50</v>
      </c>
      <c r="N697" s="18">
        <v>1400</v>
      </c>
      <c r="P697" s="20" t="s">
        <v>7228</v>
      </c>
    </row>
    <row r="698" spans="1:18">
      <c r="A698" s="9" t="s">
        <v>4563</v>
      </c>
      <c r="B698" s="17" t="s">
        <v>5564</v>
      </c>
      <c r="E698" s="9" t="s">
        <v>5565</v>
      </c>
      <c r="F698" s="18">
        <v>5.69</v>
      </c>
      <c r="H698" s="18">
        <v>4.95</v>
      </c>
      <c r="K698" s="20" t="s">
        <v>2690</v>
      </c>
      <c r="M698" s="9">
        <v>50</v>
      </c>
      <c r="N698" s="18">
        <v>450</v>
      </c>
      <c r="P698" s="20" t="s">
        <v>7228</v>
      </c>
    </row>
    <row r="699" spans="1:18">
      <c r="A699" s="9" t="s">
        <v>4563</v>
      </c>
      <c r="B699" s="17" t="s">
        <v>5566</v>
      </c>
      <c r="E699" s="9" t="s">
        <v>5565</v>
      </c>
      <c r="F699" s="18">
        <v>5.73</v>
      </c>
      <c r="H699" s="18">
        <v>4.9800000000000004</v>
      </c>
      <c r="K699" s="20" t="s">
        <v>2690</v>
      </c>
      <c r="M699" s="9">
        <v>50</v>
      </c>
      <c r="N699" s="18">
        <v>450</v>
      </c>
      <c r="P699" s="20" t="s">
        <v>7228</v>
      </c>
    </row>
    <row r="700" spans="1:18">
      <c r="A700" s="9" t="s">
        <v>4563</v>
      </c>
      <c r="B700" s="17" t="s">
        <v>5567</v>
      </c>
      <c r="E700" s="9" t="s">
        <v>5568</v>
      </c>
      <c r="F700" s="18">
        <v>11.73</v>
      </c>
      <c r="H700" s="18">
        <v>10.199999999999999</v>
      </c>
      <c r="K700" s="20" t="s">
        <v>2690</v>
      </c>
      <c r="M700" s="9">
        <v>50</v>
      </c>
      <c r="N700" s="18">
        <v>585</v>
      </c>
      <c r="P700" s="20" t="s">
        <v>7228</v>
      </c>
    </row>
    <row r="701" spans="1:18">
      <c r="A701" s="9" t="s">
        <v>4563</v>
      </c>
      <c r="B701" s="17" t="s">
        <v>5569</v>
      </c>
      <c r="E701" s="9" t="s">
        <v>5570</v>
      </c>
      <c r="F701" s="18">
        <v>16.61</v>
      </c>
      <c r="H701" s="18">
        <v>14.44</v>
      </c>
      <c r="K701" s="20" t="s">
        <v>2690</v>
      </c>
      <c r="M701" s="9">
        <v>50</v>
      </c>
      <c r="N701" s="18">
        <v>670</v>
      </c>
      <c r="P701" s="20" t="s">
        <v>7228</v>
      </c>
    </row>
    <row r="702" spans="1:18">
      <c r="A702" s="9" t="s">
        <v>4563</v>
      </c>
      <c r="B702" s="17" t="s">
        <v>5571</v>
      </c>
      <c r="E702" s="9" t="s">
        <v>5572</v>
      </c>
      <c r="F702" s="18">
        <v>17.48</v>
      </c>
      <c r="H702" s="18">
        <v>15.2</v>
      </c>
      <c r="K702" s="20" t="s">
        <v>2690</v>
      </c>
      <c r="M702" s="9">
        <v>50</v>
      </c>
      <c r="N702" s="18">
        <v>950</v>
      </c>
      <c r="P702" s="20" t="s">
        <v>7228</v>
      </c>
    </row>
    <row r="703" spans="1:18">
      <c r="A703" s="9" t="s">
        <v>4563</v>
      </c>
      <c r="B703" s="17" t="s">
        <v>5573</v>
      </c>
      <c r="E703" s="9" t="s">
        <v>5574</v>
      </c>
      <c r="F703" s="18">
        <v>42.55</v>
      </c>
      <c r="H703" s="18">
        <v>37</v>
      </c>
      <c r="K703" s="20" t="s">
        <v>2690</v>
      </c>
      <c r="M703" s="9">
        <v>50</v>
      </c>
      <c r="N703" s="18">
        <v>1200</v>
      </c>
      <c r="P703" s="20" t="s">
        <v>7228</v>
      </c>
    </row>
    <row r="704" spans="1:18">
      <c r="A704" s="9" t="s">
        <v>4563</v>
      </c>
      <c r="B704" s="17" t="s">
        <v>5575</v>
      </c>
      <c r="E704" s="9" t="s">
        <v>5574</v>
      </c>
      <c r="F704" s="18">
        <v>43.93</v>
      </c>
      <c r="H704" s="18">
        <v>38.200000000000003</v>
      </c>
      <c r="K704" s="20" t="s">
        <v>2690</v>
      </c>
      <c r="M704" s="9">
        <v>50</v>
      </c>
      <c r="N704" s="18">
        <v>1200</v>
      </c>
      <c r="P704" s="20" t="s">
        <v>7228</v>
      </c>
      <c r="Q704" s="20" t="s">
        <v>7566</v>
      </c>
    </row>
    <row r="705" spans="1:18">
      <c r="A705" s="9" t="s">
        <v>4563</v>
      </c>
      <c r="B705" s="17" t="s">
        <v>5576</v>
      </c>
      <c r="C705" s="17" t="s">
        <v>5576</v>
      </c>
      <c r="E705" s="9" t="s">
        <v>5577</v>
      </c>
      <c r="F705" s="18">
        <v>1.22</v>
      </c>
      <c r="H705" s="18">
        <v>1.06</v>
      </c>
      <c r="P705" s="20" t="s">
        <v>7228</v>
      </c>
      <c r="R705" s="21">
        <v>42132</v>
      </c>
    </row>
    <row r="706" spans="1:18">
      <c r="A706" s="9" t="s">
        <v>4563</v>
      </c>
      <c r="B706" s="17" t="s">
        <v>5578</v>
      </c>
      <c r="C706" s="17" t="s">
        <v>5578</v>
      </c>
      <c r="E706" s="9" t="s">
        <v>5579</v>
      </c>
      <c r="F706" s="18">
        <v>1.22</v>
      </c>
      <c r="H706" s="18">
        <v>1.06</v>
      </c>
      <c r="P706" s="20" t="s">
        <v>7228</v>
      </c>
      <c r="R706" s="21">
        <v>42132</v>
      </c>
    </row>
    <row r="707" spans="1:18">
      <c r="A707" s="9" t="s">
        <v>4563</v>
      </c>
      <c r="B707" s="17" t="s">
        <v>5580</v>
      </c>
      <c r="C707" s="17" t="s">
        <v>5580</v>
      </c>
      <c r="E707" s="9" t="s">
        <v>5581</v>
      </c>
      <c r="F707" s="18">
        <v>3.34</v>
      </c>
      <c r="H707" s="18">
        <v>2.9</v>
      </c>
      <c r="P707" s="20" t="s">
        <v>7228</v>
      </c>
      <c r="R707" s="21">
        <v>42132</v>
      </c>
    </row>
    <row r="708" spans="1:18">
      <c r="A708" s="9" t="s">
        <v>4563</v>
      </c>
      <c r="B708" s="17" t="s">
        <v>5582</v>
      </c>
      <c r="C708" s="17" t="s">
        <v>5582</v>
      </c>
      <c r="E708" s="9" t="s">
        <v>5583</v>
      </c>
      <c r="F708" s="18">
        <v>0.28999999999999998</v>
      </c>
      <c r="H708" s="18">
        <v>0.25</v>
      </c>
      <c r="P708" s="20" t="s">
        <v>7228</v>
      </c>
      <c r="R708" s="21">
        <v>42132</v>
      </c>
    </row>
    <row r="709" spans="1:18">
      <c r="A709" s="9" t="s">
        <v>4563</v>
      </c>
      <c r="B709" s="17" t="s">
        <v>5584</v>
      </c>
      <c r="C709" s="17" t="s">
        <v>5584</v>
      </c>
      <c r="E709" s="9" t="s">
        <v>5585</v>
      </c>
      <c r="F709" s="18">
        <v>2</v>
      </c>
      <c r="H709" s="18">
        <v>1.74</v>
      </c>
      <c r="P709" s="20" t="s">
        <v>7228</v>
      </c>
      <c r="R709" s="21">
        <v>42132</v>
      </c>
    </row>
    <row r="710" spans="1:18">
      <c r="A710" s="9" t="s">
        <v>4563</v>
      </c>
      <c r="B710" s="17" t="s">
        <v>5586</v>
      </c>
      <c r="C710" s="17" t="s">
        <v>5586</v>
      </c>
      <c r="E710" s="9" t="s">
        <v>5587</v>
      </c>
      <c r="F710" s="18">
        <v>3.52</v>
      </c>
      <c r="H710" s="18">
        <v>3.06</v>
      </c>
      <c r="P710" s="20" t="s">
        <v>7228</v>
      </c>
      <c r="R710" s="21">
        <v>42132</v>
      </c>
    </row>
    <row r="711" spans="1:18">
      <c r="A711" s="9" t="s">
        <v>4563</v>
      </c>
      <c r="B711" s="17" t="s">
        <v>5588</v>
      </c>
      <c r="C711" s="17" t="s">
        <v>5588</v>
      </c>
      <c r="E711" s="9" t="s">
        <v>5589</v>
      </c>
      <c r="F711" s="18">
        <v>1.52</v>
      </c>
      <c r="H711" s="18">
        <v>1.32</v>
      </c>
      <c r="P711" s="20" t="s">
        <v>7228</v>
      </c>
      <c r="R711" s="21">
        <v>42132</v>
      </c>
    </row>
    <row r="712" spans="1:18">
      <c r="A712" s="9" t="s">
        <v>4563</v>
      </c>
      <c r="B712" s="17" t="s">
        <v>5590</v>
      </c>
      <c r="C712" s="17" t="s">
        <v>5590</v>
      </c>
      <c r="E712" s="9" t="s">
        <v>5591</v>
      </c>
      <c r="F712" s="18">
        <v>1.79</v>
      </c>
      <c r="H712" s="18">
        <v>1.56</v>
      </c>
      <c r="P712" s="20" t="s">
        <v>7228</v>
      </c>
      <c r="R712" s="21">
        <v>42132</v>
      </c>
    </row>
    <row r="713" spans="1:18">
      <c r="A713" s="9" t="s">
        <v>4563</v>
      </c>
      <c r="B713" s="17" t="s">
        <v>5592</v>
      </c>
      <c r="C713" s="17" t="s">
        <v>5592</v>
      </c>
      <c r="E713" s="9" t="s">
        <v>5587</v>
      </c>
      <c r="F713" s="18">
        <v>2.46</v>
      </c>
      <c r="H713" s="18">
        <v>2.14</v>
      </c>
      <c r="P713" s="20" t="s">
        <v>7228</v>
      </c>
      <c r="R713" s="21">
        <v>42132</v>
      </c>
    </row>
    <row r="714" spans="1:18">
      <c r="A714" s="9" t="s">
        <v>4563</v>
      </c>
      <c r="B714" s="17" t="s">
        <v>5593</v>
      </c>
      <c r="C714" s="17" t="s">
        <v>5593</v>
      </c>
      <c r="E714" s="9" t="s">
        <v>5591</v>
      </c>
      <c r="F714" s="18">
        <v>1.64</v>
      </c>
      <c r="H714" s="18">
        <v>1.43</v>
      </c>
      <c r="P714" s="20" t="s">
        <v>7228</v>
      </c>
      <c r="R714" s="21">
        <v>42132</v>
      </c>
    </row>
    <row r="715" spans="1:18">
      <c r="A715" s="9" t="s">
        <v>4563</v>
      </c>
      <c r="B715" s="17" t="s">
        <v>5594</v>
      </c>
      <c r="C715" s="17" t="s">
        <v>5594</v>
      </c>
      <c r="E715" s="9" t="s">
        <v>5595</v>
      </c>
      <c r="F715" s="18">
        <v>1.43</v>
      </c>
      <c r="H715" s="18">
        <v>1.24</v>
      </c>
      <c r="N715" s="18">
        <v>350</v>
      </c>
      <c r="O715" s="18">
        <v>250</v>
      </c>
      <c r="P715" s="20" t="s">
        <v>7228</v>
      </c>
      <c r="R715" s="21">
        <v>42132</v>
      </c>
    </row>
    <row r="716" spans="1:18">
      <c r="A716" s="9" t="s">
        <v>4563</v>
      </c>
      <c r="B716" s="17" t="s">
        <v>5596</v>
      </c>
      <c r="C716" s="17" t="s">
        <v>5596</v>
      </c>
      <c r="E716" s="9" t="s">
        <v>5597</v>
      </c>
      <c r="F716" s="18">
        <v>1.48</v>
      </c>
      <c r="H716" s="18">
        <v>1.29</v>
      </c>
      <c r="P716" s="20" t="s">
        <v>7228</v>
      </c>
      <c r="R716" s="21">
        <v>42205</v>
      </c>
    </row>
    <row r="717" spans="1:18">
      <c r="A717" s="9" t="s">
        <v>4563</v>
      </c>
      <c r="B717" s="17" t="s">
        <v>5598</v>
      </c>
      <c r="C717" s="17" t="s">
        <v>5598</v>
      </c>
      <c r="E717" s="9" t="s">
        <v>4749</v>
      </c>
      <c r="F717" s="18">
        <v>1.04</v>
      </c>
      <c r="H717" s="18">
        <v>0.9</v>
      </c>
      <c r="P717" s="20" t="s">
        <v>7228</v>
      </c>
      <c r="R717" s="21">
        <v>42205</v>
      </c>
    </row>
    <row r="718" spans="1:18">
      <c r="A718" s="9" t="s">
        <v>4563</v>
      </c>
      <c r="B718" s="17" t="s">
        <v>5599</v>
      </c>
      <c r="C718" s="17" t="s">
        <v>5599</v>
      </c>
      <c r="E718" s="9" t="s">
        <v>4438</v>
      </c>
      <c r="F718" s="18">
        <v>0.44</v>
      </c>
      <c r="H718" s="18">
        <v>0.38</v>
      </c>
      <c r="P718" s="20" t="s">
        <v>7228</v>
      </c>
      <c r="R718" s="21">
        <v>42205</v>
      </c>
    </row>
    <row r="719" spans="1:18">
      <c r="A719" s="9" t="s">
        <v>4563</v>
      </c>
      <c r="B719" s="17" t="s">
        <v>5600</v>
      </c>
      <c r="C719" s="17" t="s">
        <v>5600</v>
      </c>
      <c r="D719" s="9" t="s">
        <v>69</v>
      </c>
      <c r="E719" s="9" t="s">
        <v>5601</v>
      </c>
      <c r="F719" s="18">
        <v>39.700000000000003</v>
      </c>
      <c r="H719" s="18">
        <v>34.520000000000003</v>
      </c>
      <c r="K719" s="20" t="s">
        <v>2690</v>
      </c>
      <c r="P719" s="20" t="s">
        <v>7751</v>
      </c>
      <c r="R719" s="21">
        <v>42303</v>
      </c>
    </row>
    <row r="720" spans="1:18" ht="15.75" customHeight="1">
      <c r="A720" s="9" t="s">
        <v>4563</v>
      </c>
      <c r="B720" s="17" t="s">
        <v>5602</v>
      </c>
      <c r="C720" s="17" t="s">
        <v>5602</v>
      </c>
      <c r="E720" s="9" t="s">
        <v>5603</v>
      </c>
      <c r="F720" s="18">
        <v>37.049999999999997</v>
      </c>
      <c r="H720" s="18">
        <v>32.22</v>
      </c>
      <c r="K720" s="20" t="s">
        <v>2690</v>
      </c>
      <c r="P720" s="20" t="s">
        <v>7751</v>
      </c>
      <c r="R720" s="21">
        <v>42303</v>
      </c>
    </row>
    <row r="721" spans="1:27">
      <c r="A721" s="9" t="s">
        <v>4563</v>
      </c>
      <c r="B721" s="17" t="s">
        <v>5604</v>
      </c>
      <c r="C721" s="17" t="s">
        <v>5605</v>
      </c>
      <c r="E721" s="9" t="s">
        <v>5606</v>
      </c>
      <c r="F721" s="18">
        <v>6.95</v>
      </c>
      <c r="H721" s="18">
        <v>6.04</v>
      </c>
      <c r="K721" s="20" t="s">
        <v>2690</v>
      </c>
      <c r="N721" s="18">
        <v>850</v>
      </c>
      <c r="O721" s="18">
        <v>392</v>
      </c>
      <c r="P721" s="20" t="s">
        <v>844</v>
      </c>
      <c r="R721" s="21">
        <v>42346</v>
      </c>
      <c r="T721" s="9" t="s">
        <v>5607</v>
      </c>
    </row>
    <row r="722" spans="1:27">
      <c r="A722" s="9" t="s">
        <v>4563</v>
      </c>
      <c r="B722" s="17" t="s">
        <v>5605</v>
      </c>
      <c r="C722" s="17" t="s">
        <v>5605</v>
      </c>
      <c r="E722" s="9" t="s">
        <v>5608</v>
      </c>
      <c r="F722" s="18">
        <v>12.51</v>
      </c>
      <c r="H722" s="18">
        <v>10.88</v>
      </c>
      <c r="K722" s="20" t="s">
        <v>2690</v>
      </c>
      <c r="N722" s="18">
        <v>1200</v>
      </c>
      <c r="O722" s="18">
        <v>1000</v>
      </c>
      <c r="P722" s="20" t="s">
        <v>7751</v>
      </c>
      <c r="R722" s="21">
        <v>42310</v>
      </c>
      <c r="T722" s="9" t="s">
        <v>5607</v>
      </c>
    </row>
    <row r="723" spans="1:27">
      <c r="A723" s="9" t="s">
        <v>4563</v>
      </c>
      <c r="B723" s="17" t="s">
        <v>5609</v>
      </c>
      <c r="C723" s="17" t="s">
        <v>5610</v>
      </c>
      <c r="E723" s="9" t="s">
        <v>5611</v>
      </c>
      <c r="F723" s="18">
        <v>0.93</v>
      </c>
      <c r="H723" s="18">
        <v>0.81</v>
      </c>
      <c r="K723" s="20" t="s">
        <v>2726</v>
      </c>
      <c r="L723" s="39">
        <v>0.02</v>
      </c>
      <c r="P723" s="20" t="s">
        <v>7751</v>
      </c>
      <c r="Q723" s="20" t="s">
        <v>7228</v>
      </c>
      <c r="R723" s="21">
        <v>42318</v>
      </c>
      <c r="T723" s="9" t="s">
        <v>5612</v>
      </c>
    </row>
    <row r="724" spans="1:27">
      <c r="A724" s="9" t="s">
        <v>4563</v>
      </c>
      <c r="B724" s="17" t="s">
        <v>5613</v>
      </c>
      <c r="C724" s="17" t="s">
        <v>5614</v>
      </c>
      <c r="E724" s="9" t="s">
        <v>5615</v>
      </c>
      <c r="F724" s="18">
        <v>2.21</v>
      </c>
      <c r="H724" s="18">
        <v>1.92</v>
      </c>
      <c r="K724" s="20" t="s">
        <v>2726</v>
      </c>
      <c r="L724" s="39">
        <v>0.06</v>
      </c>
      <c r="P724" s="20" t="s">
        <v>7751</v>
      </c>
      <c r="Q724" s="20" t="s">
        <v>7228</v>
      </c>
      <c r="R724" s="21">
        <v>42318</v>
      </c>
      <c r="T724" s="9" t="s">
        <v>5612</v>
      </c>
    </row>
    <row r="725" spans="1:27">
      <c r="A725" s="9" t="s">
        <v>4563</v>
      </c>
      <c r="B725" s="17" t="s">
        <v>5616</v>
      </c>
      <c r="C725" s="17" t="s">
        <v>5617</v>
      </c>
      <c r="E725" s="9" t="s">
        <v>5618</v>
      </c>
      <c r="F725" s="18">
        <v>2.46</v>
      </c>
      <c r="H725" s="18">
        <v>2.14</v>
      </c>
      <c r="K725" s="20" t="s">
        <v>2726</v>
      </c>
      <c r="L725" s="39">
        <v>0.12</v>
      </c>
      <c r="P725" s="20" t="s">
        <v>7751</v>
      </c>
      <c r="Q725" s="20" t="s">
        <v>7228</v>
      </c>
      <c r="R725" s="21">
        <v>42318</v>
      </c>
      <c r="T725" s="9" t="s">
        <v>5612</v>
      </c>
    </row>
    <row r="726" spans="1:27">
      <c r="A726" s="9" t="s">
        <v>4563</v>
      </c>
      <c r="B726" s="17" t="s">
        <v>5619</v>
      </c>
      <c r="C726" s="17" t="s">
        <v>5620</v>
      </c>
      <c r="E726" s="9" t="s">
        <v>5512</v>
      </c>
      <c r="F726" s="18">
        <v>1.79</v>
      </c>
      <c r="H726" s="18">
        <v>1.56</v>
      </c>
      <c r="K726" s="20" t="s">
        <v>2726</v>
      </c>
      <c r="L726" s="39">
        <v>0.01</v>
      </c>
      <c r="P726" s="20" t="s">
        <v>7751</v>
      </c>
      <c r="Q726" s="20" t="s">
        <v>7228</v>
      </c>
      <c r="R726" s="21">
        <v>42318</v>
      </c>
      <c r="T726" s="9" t="s">
        <v>5612</v>
      </c>
    </row>
    <row r="727" spans="1:27">
      <c r="A727" s="9" t="s">
        <v>4563</v>
      </c>
      <c r="B727" s="17" t="s">
        <v>5621</v>
      </c>
      <c r="C727" s="17" t="s">
        <v>5622</v>
      </c>
      <c r="E727" s="9" t="s">
        <v>5510</v>
      </c>
      <c r="F727" s="18">
        <v>0.69</v>
      </c>
      <c r="H727" s="18">
        <v>0.6</v>
      </c>
      <c r="K727" s="20" t="s">
        <v>2726</v>
      </c>
      <c r="L727" s="39">
        <v>0.01</v>
      </c>
      <c r="P727" s="20" t="s">
        <v>7751</v>
      </c>
      <c r="Q727" s="20" t="s">
        <v>7228</v>
      </c>
      <c r="R727" s="21">
        <v>42318</v>
      </c>
      <c r="T727" s="9" t="s">
        <v>5612</v>
      </c>
    </row>
    <row r="728" spans="1:27">
      <c r="A728" s="9" t="s">
        <v>4563</v>
      </c>
      <c r="B728" s="17" t="s">
        <v>5623</v>
      </c>
      <c r="C728" s="17" t="s">
        <v>5624</v>
      </c>
      <c r="E728" s="9" t="s">
        <v>5625</v>
      </c>
      <c r="F728" s="18">
        <v>65.94</v>
      </c>
      <c r="H728" s="18">
        <v>57.34</v>
      </c>
      <c r="K728" s="20" t="s">
        <v>5626</v>
      </c>
      <c r="N728" s="18">
        <v>1014</v>
      </c>
      <c r="P728" s="20" t="s">
        <v>7228</v>
      </c>
      <c r="R728" s="21">
        <v>42145</v>
      </c>
      <c r="T728" s="9" t="s">
        <v>5627</v>
      </c>
    </row>
    <row r="729" spans="1:27">
      <c r="A729" s="9" t="s">
        <v>4563</v>
      </c>
      <c r="B729" s="17" t="s">
        <v>5628</v>
      </c>
      <c r="C729" s="17" t="s">
        <v>5629</v>
      </c>
      <c r="E729" s="9" t="s">
        <v>5630</v>
      </c>
      <c r="F729" s="18">
        <v>24.93</v>
      </c>
      <c r="H729" s="18">
        <v>21.68</v>
      </c>
      <c r="K729" s="20" t="s">
        <v>5626</v>
      </c>
      <c r="N729" s="18">
        <v>338</v>
      </c>
      <c r="P729" s="20" t="s">
        <v>7228</v>
      </c>
      <c r="R729" s="21">
        <v>42145</v>
      </c>
      <c r="T729" s="9" t="s">
        <v>5627</v>
      </c>
    </row>
    <row r="730" spans="1:27">
      <c r="A730" s="9" t="s">
        <v>4563</v>
      </c>
      <c r="B730" s="17" t="s">
        <v>5631</v>
      </c>
      <c r="C730" s="17" t="s">
        <v>5632</v>
      </c>
      <c r="E730" s="9" t="s">
        <v>5633</v>
      </c>
      <c r="F730" s="18">
        <v>10.210000000000001</v>
      </c>
      <c r="H730" s="18">
        <v>8.8800000000000008</v>
      </c>
      <c r="K730" s="20" t="s">
        <v>5626</v>
      </c>
      <c r="N730" s="18">
        <v>507</v>
      </c>
      <c r="P730" s="20" t="s">
        <v>7228</v>
      </c>
      <c r="R730" s="21">
        <v>42145</v>
      </c>
      <c r="T730" s="9" t="s">
        <v>5627</v>
      </c>
    </row>
    <row r="731" spans="1:27">
      <c r="A731" s="9" t="s">
        <v>4563</v>
      </c>
      <c r="B731" s="17" t="s">
        <v>5634</v>
      </c>
      <c r="C731" s="17" t="s">
        <v>5635</v>
      </c>
      <c r="E731" s="9" t="s">
        <v>5636</v>
      </c>
      <c r="F731" s="18">
        <v>12.02</v>
      </c>
      <c r="H731" s="18">
        <v>10.45</v>
      </c>
      <c r="K731" s="20" t="s">
        <v>5626</v>
      </c>
      <c r="N731" s="18">
        <v>591</v>
      </c>
      <c r="P731" s="20" t="s">
        <v>7228</v>
      </c>
      <c r="R731" s="21">
        <v>42145</v>
      </c>
      <c r="T731" s="9" t="s">
        <v>5627</v>
      </c>
    </row>
    <row r="732" spans="1:27">
      <c r="A732" s="9" t="s">
        <v>4563</v>
      </c>
      <c r="B732" s="17" t="s">
        <v>5637</v>
      </c>
      <c r="C732" s="17" t="s">
        <v>5638</v>
      </c>
      <c r="E732" s="9" t="s">
        <v>5639</v>
      </c>
      <c r="F732" s="18">
        <v>2.08</v>
      </c>
      <c r="H732" s="18">
        <v>1.81</v>
      </c>
      <c r="K732" s="20" t="s">
        <v>5626</v>
      </c>
      <c r="N732" s="18">
        <v>304</v>
      </c>
      <c r="P732" s="20" t="s">
        <v>7228</v>
      </c>
      <c r="R732" s="21">
        <v>42145</v>
      </c>
      <c r="T732" s="9" t="s">
        <v>5627</v>
      </c>
    </row>
    <row r="733" spans="1:27">
      <c r="A733" s="9" t="s">
        <v>4563</v>
      </c>
      <c r="B733" s="17" t="s">
        <v>5640</v>
      </c>
      <c r="C733" s="17" t="s">
        <v>5641</v>
      </c>
      <c r="E733" s="9" t="s">
        <v>5642</v>
      </c>
      <c r="F733" s="18">
        <v>14.03</v>
      </c>
      <c r="H733" s="18">
        <v>12.2</v>
      </c>
      <c r="K733" s="20" t="s">
        <v>5626</v>
      </c>
      <c r="N733" s="18">
        <v>2750</v>
      </c>
      <c r="O733" s="18">
        <v>2550</v>
      </c>
      <c r="P733" s="20" t="s">
        <v>7228</v>
      </c>
      <c r="R733" s="21">
        <v>42145</v>
      </c>
      <c r="T733" s="9" t="s">
        <v>5627</v>
      </c>
    </row>
    <row r="734" spans="1:27">
      <c r="A734" s="9" t="s">
        <v>4563</v>
      </c>
      <c r="B734" s="17" t="s">
        <v>5643</v>
      </c>
      <c r="C734" s="17" t="s">
        <v>5644</v>
      </c>
      <c r="E734" s="9" t="s">
        <v>5645</v>
      </c>
      <c r="F734" s="18">
        <v>3.32</v>
      </c>
      <c r="H734" s="18">
        <v>2.89</v>
      </c>
      <c r="K734" s="20" t="s">
        <v>2690</v>
      </c>
      <c r="N734" s="18">
        <v>304</v>
      </c>
      <c r="P734" s="20" t="s">
        <v>7228</v>
      </c>
      <c r="R734" s="21">
        <v>42145</v>
      </c>
      <c r="T734" s="9" t="s">
        <v>5627</v>
      </c>
      <c r="AA734" s="9" t="s">
        <v>7153</v>
      </c>
    </row>
    <row r="735" spans="1:27">
      <c r="A735" s="9" t="s">
        <v>4563</v>
      </c>
      <c r="B735" s="17" t="s">
        <v>5646</v>
      </c>
      <c r="C735" s="17" t="s">
        <v>5647</v>
      </c>
      <c r="E735" s="9" t="s">
        <v>5648</v>
      </c>
      <c r="F735" s="18">
        <v>12.44</v>
      </c>
      <c r="H735" s="18">
        <v>10.82</v>
      </c>
      <c r="K735" s="20" t="s">
        <v>5315</v>
      </c>
      <c r="N735" s="18">
        <v>1600</v>
      </c>
      <c r="O735" s="18">
        <v>1100</v>
      </c>
      <c r="P735" s="20" t="s">
        <v>7228</v>
      </c>
      <c r="R735" s="21">
        <v>42145</v>
      </c>
      <c r="T735" s="9" t="s">
        <v>5627</v>
      </c>
    </row>
    <row r="736" spans="1:27">
      <c r="A736" s="9" t="s">
        <v>4563</v>
      </c>
      <c r="B736" s="17" t="s">
        <v>5649</v>
      </c>
      <c r="C736" s="17" t="s">
        <v>5650</v>
      </c>
      <c r="E736" s="9" t="s">
        <v>5651</v>
      </c>
      <c r="F736" s="18">
        <v>3.97</v>
      </c>
      <c r="H736" s="18">
        <v>3.45</v>
      </c>
      <c r="K736" s="20" t="s">
        <v>4702</v>
      </c>
      <c r="L736" s="39">
        <v>1.1200000000000001</v>
      </c>
      <c r="P736" s="20" t="s">
        <v>7751</v>
      </c>
      <c r="R736" s="21">
        <v>42145</v>
      </c>
      <c r="T736" s="9" t="s">
        <v>5627</v>
      </c>
    </row>
    <row r="737" spans="1:20">
      <c r="A737" s="9" t="s">
        <v>4563</v>
      </c>
      <c r="B737" s="17" t="s">
        <v>5652</v>
      </c>
      <c r="C737" s="17" t="s">
        <v>5653</v>
      </c>
      <c r="E737" s="9" t="s">
        <v>5654</v>
      </c>
      <c r="F737" s="18">
        <v>2.16</v>
      </c>
      <c r="H737" s="18">
        <v>1.88</v>
      </c>
      <c r="K737" s="20" t="s">
        <v>2726</v>
      </c>
      <c r="P737" s="20" t="s">
        <v>7228</v>
      </c>
      <c r="R737" s="21">
        <v>42145</v>
      </c>
      <c r="T737" s="9" t="s">
        <v>5627</v>
      </c>
    </row>
    <row r="738" spans="1:20">
      <c r="A738" s="9" t="s">
        <v>4563</v>
      </c>
      <c r="B738" s="17" t="s">
        <v>5655</v>
      </c>
      <c r="C738" s="17" t="s">
        <v>5656</v>
      </c>
      <c r="E738" s="9" t="s">
        <v>5657</v>
      </c>
      <c r="F738" s="18">
        <v>2.67</v>
      </c>
      <c r="H738" s="18">
        <v>2.3199999999999998</v>
      </c>
      <c r="K738" s="20" t="s">
        <v>2726</v>
      </c>
      <c r="L738" s="39">
        <v>0.13</v>
      </c>
      <c r="P738" s="20" t="s">
        <v>7751</v>
      </c>
      <c r="R738" s="21">
        <v>42145</v>
      </c>
      <c r="T738" s="9" t="s">
        <v>5627</v>
      </c>
    </row>
    <row r="739" spans="1:20">
      <c r="A739" s="9" t="s">
        <v>4563</v>
      </c>
      <c r="B739" s="17" t="s">
        <v>5658</v>
      </c>
      <c r="C739" s="17" t="s">
        <v>5659</v>
      </c>
      <c r="E739" s="9" t="s">
        <v>5660</v>
      </c>
      <c r="F739" s="18">
        <v>4.8600000000000003</v>
      </c>
      <c r="H739" s="18">
        <v>4.2300000000000004</v>
      </c>
      <c r="K739" s="20" t="s">
        <v>2726</v>
      </c>
      <c r="P739" s="20" t="s">
        <v>7228</v>
      </c>
      <c r="R739" s="21">
        <v>42145</v>
      </c>
      <c r="T739" s="9" t="s">
        <v>5627</v>
      </c>
    </row>
    <row r="740" spans="1:20">
      <c r="A740" s="9" t="s">
        <v>4563</v>
      </c>
      <c r="B740" s="17" t="s">
        <v>5661</v>
      </c>
      <c r="C740" s="17" t="s">
        <v>5662</v>
      </c>
      <c r="E740" s="9" t="s">
        <v>5663</v>
      </c>
      <c r="F740" s="18">
        <v>2.99</v>
      </c>
      <c r="H740" s="18">
        <v>2.6</v>
      </c>
      <c r="K740" s="20" t="s">
        <v>4125</v>
      </c>
      <c r="N740" s="18">
        <v>304</v>
      </c>
      <c r="P740" s="20" t="s">
        <v>7228</v>
      </c>
      <c r="R740" s="21">
        <v>42145</v>
      </c>
      <c r="T740" s="9" t="s">
        <v>5627</v>
      </c>
    </row>
    <row r="741" spans="1:20">
      <c r="A741" s="9" t="s">
        <v>4563</v>
      </c>
      <c r="B741" s="17" t="s">
        <v>5664</v>
      </c>
      <c r="C741" s="17" t="s">
        <v>5664</v>
      </c>
      <c r="E741" s="9" t="s">
        <v>5665</v>
      </c>
      <c r="F741" s="18">
        <v>4.55</v>
      </c>
      <c r="H741" s="18">
        <v>3.96</v>
      </c>
      <c r="K741" s="20" t="s">
        <v>5497</v>
      </c>
      <c r="P741" s="20" t="s">
        <v>7228</v>
      </c>
      <c r="R741" s="21">
        <v>42145</v>
      </c>
      <c r="T741" s="9" t="s">
        <v>5627</v>
      </c>
    </row>
    <row r="742" spans="1:20">
      <c r="A742" s="9" t="s">
        <v>4563</v>
      </c>
      <c r="B742" s="17" t="s">
        <v>5666</v>
      </c>
      <c r="C742" s="17" t="s">
        <v>5666</v>
      </c>
      <c r="E742" s="9" t="s">
        <v>5667</v>
      </c>
      <c r="F742" s="18">
        <v>3.36</v>
      </c>
      <c r="H742" s="18">
        <v>2.92</v>
      </c>
      <c r="K742" s="20" t="s">
        <v>2726</v>
      </c>
      <c r="P742" s="20" t="s">
        <v>7751</v>
      </c>
      <c r="R742" s="21">
        <v>42145</v>
      </c>
      <c r="T742" s="9" t="s">
        <v>5627</v>
      </c>
    </row>
    <row r="743" spans="1:20">
      <c r="A743" s="9" t="s">
        <v>4563</v>
      </c>
      <c r="B743" s="17" t="s">
        <v>5668</v>
      </c>
      <c r="C743" s="17" t="s">
        <v>5668</v>
      </c>
      <c r="E743" s="9" t="s">
        <v>5618</v>
      </c>
      <c r="F743" s="18">
        <v>6.12</v>
      </c>
      <c r="H743" s="18">
        <v>5.32</v>
      </c>
      <c r="K743" s="20" t="s">
        <v>5497</v>
      </c>
      <c r="P743" s="20" t="s">
        <v>7751</v>
      </c>
      <c r="R743" s="21">
        <v>42145</v>
      </c>
      <c r="T743" s="9" t="s">
        <v>5627</v>
      </c>
    </row>
    <row r="744" spans="1:20">
      <c r="A744" s="9" t="s">
        <v>4563</v>
      </c>
      <c r="B744" s="17" t="s">
        <v>5669</v>
      </c>
      <c r="C744" s="17" t="s">
        <v>5670</v>
      </c>
      <c r="E744" s="9" t="s">
        <v>5618</v>
      </c>
      <c r="F744" s="18">
        <v>4.16</v>
      </c>
      <c r="H744" s="18">
        <v>3.62</v>
      </c>
      <c r="K744" s="20" t="s">
        <v>2726</v>
      </c>
      <c r="L744" s="39">
        <v>0.35</v>
      </c>
      <c r="P744" s="20" t="s">
        <v>7751</v>
      </c>
      <c r="R744" s="21">
        <v>42145</v>
      </c>
      <c r="T744" s="9" t="s">
        <v>5627</v>
      </c>
    </row>
    <row r="745" spans="1:20">
      <c r="A745" s="9" t="s">
        <v>4563</v>
      </c>
      <c r="B745" s="17" t="s">
        <v>5671</v>
      </c>
      <c r="C745" s="17" t="s">
        <v>5671</v>
      </c>
      <c r="E745" s="9" t="s">
        <v>5672</v>
      </c>
      <c r="F745" s="18">
        <v>3.24</v>
      </c>
      <c r="H745" s="18">
        <v>2.82</v>
      </c>
      <c r="K745" s="20" t="s">
        <v>5497</v>
      </c>
      <c r="P745" s="20" t="s">
        <v>7228</v>
      </c>
      <c r="R745" s="21">
        <v>42145</v>
      </c>
      <c r="T745" s="9" t="s">
        <v>5627</v>
      </c>
    </row>
    <row r="746" spans="1:20">
      <c r="A746" s="9" t="s">
        <v>4563</v>
      </c>
      <c r="B746" s="17" t="s">
        <v>5673</v>
      </c>
      <c r="C746" s="17" t="s">
        <v>5674</v>
      </c>
      <c r="E746" s="9" t="s">
        <v>5672</v>
      </c>
      <c r="F746" s="18">
        <v>2.94</v>
      </c>
      <c r="H746" s="18">
        <v>2.56</v>
      </c>
      <c r="K746" s="20" t="s">
        <v>2726</v>
      </c>
      <c r="L746" s="39">
        <v>7.0000000000000007E-2</v>
      </c>
      <c r="P746" s="20" t="s">
        <v>7751</v>
      </c>
      <c r="R746" s="21">
        <v>42145</v>
      </c>
      <c r="T746" s="9" t="s">
        <v>5627</v>
      </c>
    </row>
    <row r="747" spans="1:20">
      <c r="A747" s="9" t="s">
        <v>4563</v>
      </c>
      <c r="B747" s="17" t="s">
        <v>5675</v>
      </c>
      <c r="C747" s="17" t="s">
        <v>5675</v>
      </c>
      <c r="E747" s="9" t="s">
        <v>5676</v>
      </c>
      <c r="F747" s="18">
        <v>8.83</v>
      </c>
      <c r="H747" s="18">
        <v>7.68</v>
      </c>
      <c r="K747" s="20" t="s">
        <v>5497</v>
      </c>
      <c r="P747" s="20" t="s">
        <v>7751</v>
      </c>
      <c r="R747" s="21">
        <v>42145</v>
      </c>
      <c r="T747" s="9" t="s">
        <v>5627</v>
      </c>
    </row>
    <row r="748" spans="1:20">
      <c r="A748" s="9" t="s">
        <v>4563</v>
      </c>
      <c r="B748" s="17" t="s">
        <v>5677</v>
      </c>
      <c r="C748" s="17" t="s">
        <v>5678</v>
      </c>
      <c r="E748" s="9" t="s">
        <v>5676</v>
      </c>
      <c r="F748" s="18">
        <v>6.54</v>
      </c>
      <c r="H748" s="18">
        <v>5.69</v>
      </c>
      <c r="K748" s="20" t="s">
        <v>2726</v>
      </c>
      <c r="L748" s="39">
        <v>0.2</v>
      </c>
      <c r="P748" s="20" t="s">
        <v>7751</v>
      </c>
      <c r="R748" s="21">
        <v>42145</v>
      </c>
      <c r="T748" s="9" t="s">
        <v>5627</v>
      </c>
    </row>
    <row r="749" spans="1:20">
      <c r="A749" s="9" t="s">
        <v>4563</v>
      </c>
      <c r="B749" s="17" t="s">
        <v>5679</v>
      </c>
      <c r="C749" s="17" t="s">
        <v>5679</v>
      </c>
      <c r="E749" s="9" t="s">
        <v>5680</v>
      </c>
      <c r="F749" s="18">
        <v>0.99</v>
      </c>
      <c r="H749" s="18">
        <v>0.86</v>
      </c>
      <c r="K749" s="20" t="s">
        <v>5497</v>
      </c>
      <c r="P749" s="20" t="s">
        <v>7228</v>
      </c>
      <c r="R749" s="21">
        <v>42145</v>
      </c>
      <c r="T749" s="9" t="s">
        <v>5627</v>
      </c>
    </row>
    <row r="750" spans="1:20">
      <c r="A750" s="9" t="s">
        <v>4563</v>
      </c>
      <c r="B750" s="17" t="s">
        <v>5681</v>
      </c>
      <c r="C750" s="17" t="s">
        <v>5682</v>
      </c>
      <c r="E750" s="9" t="s">
        <v>5680</v>
      </c>
      <c r="F750" s="18">
        <v>0.93</v>
      </c>
      <c r="H750" s="18">
        <v>0.81</v>
      </c>
      <c r="K750" s="20" t="s">
        <v>2726</v>
      </c>
      <c r="P750" s="20" t="s">
        <v>7228</v>
      </c>
      <c r="R750" s="21">
        <v>42145</v>
      </c>
      <c r="T750" s="9" t="s">
        <v>5627</v>
      </c>
    </row>
    <row r="751" spans="1:20">
      <c r="A751" s="9" t="s">
        <v>4563</v>
      </c>
      <c r="B751" s="17" t="s">
        <v>5683</v>
      </c>
      <c r="C751" s="17" t="s">
        <v>5684</v>
      </c>
      <c r="E751" s="9" t="s">
        <v>5508</v>
      </c>
      <c r="F751" s="18">
        <v>0.75</v>
      </c>
      <c r="H751" s="18">
        <v>0.65</v>
      </c>
      <c r="K751" s="20" t="s">
        <v>4084</v>
      </c>
      <c r="L751" s="39">
        <v>0.01</v>
      </c>
      <c r="P751" s="20" t="s">
        <v>7751</v>
      </c>
      <c r="R751" s="21">
        <v>42145</v>
      </c>
      <c r="T751" s="9" t="s">
        <v>5627</v>
      </c>
    </row>
    <row r="752" spans="1:20">
      <c r="A752" s="9" t="s">
        <v>4563</v>
      </c>
      <c r="B752" s="17" t="s">
        <v>5685</v>
      </c>
      <c r="C752" s="17" t="s">
        <v>5685</v>
      </c>
      <c r="E752" s="9" t="s">
        <v>5686</v>
      </c>
      <c r="F752" s="18">
        <v>0.87</v>
      </c>
      <c r="H752" s="18">
        <v>0.76</v>
      </c>
      <c r="K752" s="20" t="s">
        <v>2726</v>
      </c>
      <c r="P752" s="20" t="s">
        <v>7228</v>
      </c>
      <c r="R752" s="21">
        <v>42145</v>
      </c>
      <c r="T752" s="9" t="s">
        <v>5627</v>
      </c>
    </row>
    <row r="753" spans="1:27">
      <c r="A753" s="9" t="s">
        <v>4563</v>
      </c>
      <c r="B753" s="17" t="s">
        <v>5687</v>
      </c>
      <c r="C753" s="17" t="s">
        <v>5688</v>
      </c>
      <c r="E753" s="9" t="s">
        <v>4981</v>
      </c>
      <c r="F753" s="18">
        <v>0.6</v>
      </c>
      <c r="H753" s="18">
        <v>0.52</v>
      </c>
      <c r="K753" s="20" t="s">
        <v>2726</v>
      </c>
      <c r="P753" s="20" t="s">
        <v>7228</v>
      </c>
      <c r="R753" s="21">
        <v>42145</v>
      </c>
      <c r="T753" s="9" t="s">
        <v>5627</v>
      </c>
    </row>
    <row r="754" spans="1:27">
      <c r="A754" s="9" t="s">
        <v>4563</v>
      </c>
      <c r="B754" s="17" t="s">
        <v>5689</v>
      </c>
      <c r="C754" s="17" t="s">
        <v>5689</v>
      </c>
      <c r="E754" s="9" t="s">
        <v>5690</v>
      </c>
      <c r="F754" s="18">
        <v>89.91</v>
      </c>
      <c r="H754" s="18">
        <v>78.180000000000007</v>
      </c>
      <c r="K754" s="20" t="s">
        <v>5626</v>
      </c>
      <c r="L754" s="39">
        <v>31.53</v>
      </c>
      <c r="N754" s="18">
        <v>2700</v>
      </c>
      <c r="O754" s="18">
        <v>2460</v>
      </c>
      <c r="P754" s="20" t="s">
        <v>7228</v>
      </c>
      <c r="R754" s="21">
        <v>42233</v>
      </c>
      <c r="T754" s="9" t="s">
        <v>5691</v>
      </c>
    </row>
    <row r="755" spans="1:27">
      <c r="A755" s="9" t="s">
        <v>4563</v>
      </c>
      <c r="B755" s="17" t="s">
        <v>5692</v>
      </c>
      <c r="C755" s="17" t="s">
        <v>5692</v>
      </c>
      <c r="E755" s="9" t="s">
        <v>5693</v>
      </c>
      <c r="F755" s="18">
        <v>31.8</v>
      </c>
      <c r="H755" s="18">
        <v>27.65</v>
      </c>
      <c r="K755" s="20" t="s">
        <v>5626</v>
      </c>
      <c r="L755" s="39">
        <v>8.73</v>
      </c>
      <c r="N755" s="18">
        <v>1450</v>
      </c>
      <c r="O755" s="18">
        <v>1315</v>
      </c>
      <c r="P755" s="20" t="s">
        <v>7228</v>
      </c>
      <c r="R755" s="21">
        <v>42233</v>
      </c>
      <c r="T755" s="9" t="s">
        <v>5691</v>
      </c>
    </row>
    <row r="756" spans="1:27">
      <c r="A756" s="9" t="s">
        <v>4563</v>
      </c>
      <c r="B756" s="17" t="s">
        <v>5694</v>
      </c>
      <c r="C756" s="17" t="s">
        <v>5694</v>
      </c>
      <c r="E756" s="9" t="s">
        <v>5695</v>
      </c>
      <c r="F756" s="18">
        <v>9.5</v>
      </c>
      <c r="H756" s="18">
        <v>8.26</v>
      </c>
      <c r="K756" s="20" t="s">
        <v>5626</v>
      </c>
      <c r="L756" s="39">
        <v>2.35</v>
      </c>
      <c r="N756" s="18">
        <v>900</v>
      </c>
      <c r="O756" s="18">
        <v>690</v>
      </c>
      <c r="P756" s="20" t="s">
        <v>7228</v>
      </c>
      <c r="R756" s="21">
        <v>42233</v>
      </c>
      <c r="T756" s="9" t="s">
        <v>5691</v>
      </c>
    </row>
    <row r="757" spans="1:27">
      <c r="A757" s="9" t="s">
        <v>4563</v>
      </c>
      <c r="B757" s="17" t="s">
        <v>5696</v>
      </c>
      <c r="C757" s="17" t="s">
        <v>5696</v>
      </c>
      <c r="E757" s="9" t="s">
        <v>5697</v>
      </c>
      <c r="F757" s="18">
        <v>14.09</v>
      </c>
      <c r="H757" s="18">
        <v>12.25</v>
      </c>
      <c r="K757" s="20" t="s">
        <v>5626</v>
      </c>
      <c r="L757" s="39">
        <v>3.63</v>
      </c>
      <c r="N757" s="18">
        <v>950</v>
      </c>
      <c r="O757" s="18">
        <v>740</v>
      </c>
      <c r="P757" s="20" t="s">
        <v>7228</v>
      </c>
      <c r="R757" s="21">
        <v>42233</v>
      </c>
      <c r="T757" s="9" t="s">
        <v>5691</v>
      </c>
    </row>
    <row r="758" spans="1:27">
      <c r="A758" s="9" t="s">
        <v>4563</v>
      </c>
      <c r="B758" s="17" t="s">
        <v>5698</v>
      </c>
      <c r="C758" s="17" t="s">
        <v>5698</v>
      </c>
      <c r="E758" s="9" t="s">
        <v>5699</v>
      </c>
      <c r="F758" s="18">
        <v>3.13</v>
      </c>
      <c r="H758" s="18">
        <v>2.72</v>
      </c>
      <c r="K758" s="20" t="s">
        <v>5626</v>
      </c>
      <c r="L758" s="39">
        <v>0.21</v>
      </c>
      <c r="N758" s="18">
        <v>850</v>
      </c>
      <c r="O758" s="18">
        <v>625</v>
      </c>
      <c r="P758" s="20" t="s">
        <v>7228</v>
      </c>
      <c r="R758" s="21">
        <v>42233</v>
      </c>
      <c r="T758" s="9" t="s">
        <v>5691</v>
      </c>
    </row>
    <row r="759" spans="1:27">
      <c r="A759" s="9" t="s">
        <v>4563</v>
      </c>
      <c r="B759" s="17" t="s">
        <v>5700</v>
      </c>
      <c r="C759" s="17" t="s">
        <v>5700</v>
      </c>
      <c r="E759" s="9" t="s">
        <v>5701</v>
      </c>
      <c r="F759" s="18">
        <v>19.850000000000001</v>
      </c>
      <c r="H759" s="18">
        <v>17.260000000000002</v>
      </c>
      <c r="K759" s="20" t="s">
        <v>5626</v>
      </c>
      <c r="L759" s="39">
        <v>5.31</v>
      </c>
      <c r="N759" s="18">
        <v>2200</v>
      </c>
      <c r="O759" s="18">
        <v>2200</v>
      </c>
      <c r="P759" s="20" t="s">
        <v>7751</v>
      </c>
      <c r="R759" s="21">
        <v>42233</v>
      </c>
      <c r="T759" s="9" t="s">
        <v>5691</v>
      </c>
    </row>
    <row r="760" spans="1:27">
      <c r="A760" s="9" t="s">
        <v>4563</v>
      </c>
      <c r="B760" s="17" t="s">
        <v>5702</v>
      </c>
      <c r="C760" s="17" t="s">
        <v>5702</v>
      </c>
      <c r="E760" s="9" t="s">
        <v>5703</v>
      </c>
      <c r="F760" s="18">
        <v>12.59</v>
      </c>
      <c r="H760" s="18">
        <v>10.95</v>
      </c>
      <c r="K760" s="20" t="s">
        <v>5626</v>
      </c>
      <c r="L760" s="39">
        <v>5.76</v>
      </c>
      <c r="N760" s="18">
        <v>1200</v>
      </c>
      <c r="O760" s="18">
        <v>1003</v>
      </c>
      <c r="P760" s="20" t="s">
        <v>7228</v>
      </c>
      <c r="R760" s="21">
        <v>42233</v>
      </c>
      <c r="T760" s="9" t="s">
        <v>5691</v>
      </c>
    </row>
    <row r="761" spans="1:27">
      <c r="A761" s="9" t="s">
        <v>4563</v>
      </c>
      <c r="B761" s="17" t="s">
        <v>5704</v>
      </c>
      <c r="C761" s="17" t="s">
        <v>5705</v>
      </c>
      <c r="E761" s="9" t="s">
        <v>5706</v>
      </c>
      <c r="F761" s="18">
        <v>5.61</v>
      </c>
      <c r="H761" s="18">
        <v>4.88</v>
      </c>
      <c r="K761" s="20">
        <v>1020</v>
      </c>
      <c r="L761" s="39">
        <v>1.62</v>
      </c>
      <c r="P761" s="20" t="s">
        <v>7751</v>
      </c>
      <c r="R761" s="21">
        <v>42233</v>
      </c>
      <c r="T761" s="9" t="s">
        <v>5691</v>
      </c>
    </row>
    <row r="762" spans="1:27">
      <c r="A762" s="9" t="s">
        <v>4563</v>
      </c>
      <c r="B762" s="17" t="s">
        <v>5707</v>
      </c>
      <c r="C762" s="17" t="s">
        <v>5708</v>
      </c>
      <c r="E762" s="9" t="s">
        <v>5709</v>
      </c>
      <c r="F762" s="18">
        <v>2.62</v>
      </c>
      <c r="H762" s="18">
        <v>2.2799999999999998</v>
      </c>
      <c r="K762" s="20">
        <v>1020</v>
      </c>
      <c r="P762" s="20" t="s">
        <v>7228</v>
      </c>
      <c r="R762" s="21">
        <v>42233</v>
      </c>
      <c r="T762" s="9" t="s">
        <v>5691</v>
      </c>
    </row>
    <row r="763" spans="1:27">
      <c r="A763" s="9" t="s">
        <v>4563</v>
      </c>
      <c r="B763" s="17" t="s">
        <v>5710</v>
      </c>
      <c r="C763" s="17" t="s">
        <v>5711</v>
      </c>
      <c r="E763" s="9" t="s">
        <v>5712</v>
      </c>
      <c r="F763" s="18">
        <v>2.2799999999999998</v>
      </c>
      <c r="H763" s="18">
        <v>1.98</v>
      </c>
      <c r="K763" s="20">
        <v>1020</v>
      </c>
      <c r="P763" s="20" t="s">
        <v>7228</v>
      </c>
      <c r="R763" s="21">
        <v>42233</v>
      </c>
      <c r="T763" s="9" t="s">
        <v>5691</v>
      </c>
    </row>
    <row r="764" spans="1:27">
      <c r="A764" s="9" t="s">
        <v>4563</v>
      </c>
      <c r="B764" s="17" t="s">
        <v>5713</v>
      </c>
      <c r="C764" s="17" t="s">
        <v>5714</v>
      </c>
      <c r="E764" s="9" t="s">
        <v>5715</v>
      </c>
      <c r="F764" s="18">
        <v>5.18</v>
      </c>
      <c r="H764" s="18">
        <v>4.5</v>
      </c>
      <c r="K764" s="20" t="s">
        <v>2726</v>
      </c>
      <c r="L764" s="39">
        <v>0.12</v>
      </c>
      <c r="P764" s="20" t="s">
        <v>7751</v>
      </c>
      <c r="R764" s="21">
        <v>42233</v>
      </c>
      <c r="T764" s="9" t="s">
        <v>5691</v>
      </c>
    </row>
    <row r="765" spans="1:27">
      <c r="A765" s="9" t="s">
        <v>4563</v>
      </c>
      <c r="B765" s="17" t="s">
        <v>5716</v>
      </c>
      <c r="C765" s="17" t="s">
        <v>5717</v>
      </c>
      <c r="E765" s="9" t="s">
        <v>5718</v>
      </c>
      <c r="F765" s="18">
        <v>3.7</v>
      </c>
      <c r="H765" s="18">
        <v>3.22</v>
      </c>
      <c r="K765" s="20" t="s">
        <v>2726</v>
      </c>
      <c r="L765" s="39">
        <v>0.06</v>
      </c>
      <c r="P765" s="20" t="s">
        <v>7751</v>
      </c>
      <c r="R765" s="21">
        <v>42233</v>
      </c>
      <c r="T765" s="9" t="s">
        <v>5691</v>
      </c>
    </row>
    <row r="766" spans="1:27">
      <c r="A766" s="9" t="s">
        <v>4563</v>
      </c>
      <c r="B766" s="17" t="s">
        <v>5719</v>
      </c>
      <c r="C766" s="17" t="s">
        <v>5719</v>
      </c>
      <c r="E766" s="9" t="s">
        <v>5720</v>
      </c>
      <c r="F766" s="18">
        <v>0.67</v>
      </c>
      <c r="H766" s="18">
        <v>0.57999999999999996</v>
      </c>
      <c r="K766" s="20" t="s">
        <v>5119</v>
      </c>
      <c r="P766" s="20" t="s">
        <v>7228</v>
      </c>
      <c r="R766" s="21">
        <v>42719</v>
      </c>
      <c r="T766" s="9" t="s">
        <v>5721</v>
      </c>
    </row>
    <row r="767" spans="1:27">
      <c r="A767" s="9" t="s">
        <v>4563</v>
      </c>
      <c r="B767" s="17">
        <v>1120262</v>
      </c>
      <c r="C767" s="17" t="s">
        <v>7071</v>
      </c>
      <c r="E767" s="9" t="s">
        <v>7072</v>
      </c>
      <c r="F767" s="18">
        <v>40.08</v>
      </c>
      <c r="H767" s="18">
        <v>34.85</v>
      </c>
      <c r="K767" s="20" t="s">
        <v>5892</v>
      </c>
      <c r="L767" s="39">
        <v>10.45</v>
      </c>
      <c r="P767" s="20" t="s">
        <v>844</v>
      </c>
      <c r="R767" s="21">
        <v>42870</v>
      </c>
      <c r="T767" s="9" t="s">
        <v>7082</v>
      </c>
    </row>
    <row r="768" spans="1:27">
      <c r="A768" s="9" t="s">
        <v>4563</v>
      </c>
      <c r="B768" s="17">
        <v>1123592</v>
      </c>
      <c r="C768" s="17" t="s">
        <v>7073</v>
      </c>
      <c r="D768" s="9" t="s">
        <v>69</v>
      </c>
      <c r="E768" s="9" t="s">
        <v>7074</v>
      </c>
      <c r="F768" s="18">
        <v>24.73</v>
      </c>
      <c r="H768" s="18">
        <v>21.5</v>
      </c>
      <c r="K768" s="20" t="s">
        <v>7141</v>
      </c>
      <c r="L768" s="39">
        <v>3</v>
      </c>
      <c r="N768" s="18">
        <v>1650</v>
      </c>
      <c r="O768" s="18">
        <v>1650</v>
      </c>
      <c r="P768" s="20" t="s">
        <v>7228</v>
      </c>
      <c r="Q768" s="20" t="s">
        <v>844</v>
      </c>
      <c r="R768" s="21">
        <v>43188</v>
      </c>
      <c r="T768" s="9" t="s">
        <v>7082</v>
      </c>
      <c r="AA768" s="9" t="s">
        <v>7168</v>
      </c>
    </row>
    <row r="769" spans="1:27">
      <c r="A769" s="9" t="s">
        <v>4563</v>
      </c>
      <c r="B769" s="17">
        <v>1125132</v>
      </c>
      <c r="C769" s="17" t="s">
        <v>4854</v>
      </c>
      <c r="D769" s="9" t="s">
        <v>67</v>
      </c>
      <c r="E769" s="9" t="s">
        <v>7076</v>
      </c>
      <c r="F769" s="18">
        <v>30.02</v>
      </c>
      <c r="H769" s="18">
        <v>26.1</v>
      </c>
      <c r="K769" s="20" t="s">
        <v>2690</v>
      </c>
      <c r="L769" s="39">
        <v>7.41</v>
      </c>
      <c r="N769" s="18">
        <v>850</v>
      </c>
      <c r="O769" s="18">
        <v>677</v>
      </c>
      <c r="P769" s="20" t="s">
        <v>7751</v>
      </c>
      <c r="Q769" s="20" t="s">
        <v>844</v>
      </c>
      <c r="R769" s="21">
        <v>43236</v>
      </c>
      <c r="T769" s="9" t="s">
        <v>7082</v>
      </c>
    </row>
    <row r="770" spans="1:27">
      <c r="A770" s="9" t="s">
        <v>4563</v>
      </c>
      <c r="C770" s="17" t="s">
        <v>7075</v>
      </c>
      <c r="E770" s="9" t="s">
        <v>7077</v>
      </c>
      <c r="F770" s="18">
        <v>26.68</v>
      </c>
      <c r="H770" s="18">
        <v>23.2</v>
      </c>
      <c r="K770" s="20" t="s">
        <v>2690</v>
      </c>
      <c r="N770" s="18">
        <v>850</v>
      </c>
      <c r="O770" s="18">
        <v>677</v>
      </c>
      <c r="P770" s="20" t="s">
        <v>844</v>
      </c>
      <c r="R770" s="21">
        <v>42870</v>
      </c>
      <c r="T770" s="9" t="s">
        <v>7082</v>
      </c>
    </row>
    <row r="771" spans="1:27">
      <c r="A771" s="9" t="s">
        <v>4563</v>
      </c>
      <c r="B771" s="17">
        <v>1120530</v>
      </c>
      <c r="C771" s="17" t="s">
        <v>7078</v>
      </c>
      <c r="D771" s="9" t="s">
        <v>64</v>
      </c>
      <c r="E771" s="9" t="s">
        <v>7079</v>
      </c>
      <c r="F771" s="18">
        <v>11.91</v>
      </c>
      <c r="H771" s="18">
        <v>10.36</v>
      </c>
      <c r="K771" s="20" t="s">
        <v>7141</v>
      </c>
      <c r="L771" s="39">
        <v>2.59</v>
      </c>
      <c r="N771" s="18">
        <v>1400</v>
      </c>
      <c r="O771" s="18">
        <v>1158</v>
      </c>
      <c r="P771" s="20" t="s">
        <v>7228</v>
      </c>
      <c r="Q771" s="20" t="s">
        <v>844</v>
      </c>
      <c r="R771" s="21">
        <v>42933</v>
      </c>
      <c r="T771" s="9" t="s">
        <v>7082</v>
      </c>
      <c r="U771" s="18" t="s">
        <v>7164</v>
      </c>
      <c r="AA771" s="9" t="s">
        <v>7169</v>
      </c>
    </row>
    <row r="772" spans="1:27">
      <c r="A772" s="9" t="s">
        <v>4563</v>
      </c>
      <c r="B772" s="17">
        <v>1126800</v>
      </c>
      <c r="C772" s="17" t="s">
        <v>7080</v>
      </c>
      <c r="E772" s="9" t="s">
        <v>7081</v>
      </c>
      <c r="F772" s="18">
        <v>35.24</v>
      </c>
      <c r="H772" s="18">
        <v>30.64</v>
      </c>
      <c r="K772" s="20" t="s">
        <v>6001</v>
      </c>
      <c r="L772" s="39">
        <v>9.09</v>
      </c>
      <c r="N772" s="18">
        <v>1200</v>
      </c>
      <c r="O772" s="18">
        <v>902</v>
      </c>
      <c r="P772" s="20" t="s">
        <v>844</v>
      </c>
      <c r="R772" s="21">
        <v>42870</v>
      </c>
      <c r="T772" s="9" t="s">
        <v>7082</v>
      </c>
    </row>
    <row r="773" spans="1:27">
      <c r="A773" s="9" t="s">
        <v>4563</v>
      </c>
      <c r="B773" s="17">
        <v>1120720</v>
      </c>
      <c r="C773" s="17">
        <v>30360</v>
      </c>
      <c r="E773" s="9" t="s">
        <v>7083</v>
      </c>
      <c r="F773" s="18">
        <v>20.420000000000002</v>
      </c>
      <c r="H773" s="18">
        <v>17.760000000000002</v>
      </c>
      <c r="K773" s="20" t="s">
        <v>7084</v>
      </c>
      <c r="N773" s="18">
        <v>750</v>
      </c>
      <c r="O773" s="18">
        <v>601</v>
      </c>
      <c r="P773" s="20" t="s">
        <v>844</v>
      </c>
      <c r="R773" s="21">
        <v>42870</v>
      </c>
      <c r="T773" s="9" t="s">
        <v>7082</v>
      </c>
    </row>
    <row r="774" spans="1:27">
      <c r="A774" s="9" t="s">
        <v>4563</v>
      </c>
      <c r="B774" s="17">
        <v>1120998</v>
      </c>
      <c r="C774" s="17" t="s">
        <v>7087</v>
      </c>
      <c r="E774" s="9" t="s">
        <v>7088</v>
      </c>
      <c r="F774" s="18">
        <v>20.29</v>
      </c>
      <c r="H774" s="18">
        <v>17.64</v>
      </c>
      <c r="K774" s="20" t="s">
        <v>5892</v>
      </c>
      <c r="L774" s="39">
        <v>4.09</v>
      </c>
      <c r="N774" s="18">
        <v>850</v>
      </c>
      <c r="O774" s="18">
        <v>677</v>
      </c>
      <c r="P774" s="20" t="s">
        <v>844</v>
      </c>
      <c r="R774" s="21">
        <v>42870</v>
      </c>
      <c r="T774" s="9" t="s">
        <v>7082</v>
      </c>
    </row>
    <row r="775" spans="1:27">
      <c r="A775" s="9" t="s">
        <v>4563</v>
      </c>
      <c r="B775" s="17">
        <v>1124125</v>
      </c>
      <c r="C775" s="17" t="s">
        <v>7085</v>
      </c>
      <c r="E775" s="9" t="s">
        <v>7086</v>
      </c>
      <c r="F775" s="18">
        <v>25.1</v>
      </c>
      <c r="H775" s="18">
        <v>21.83</v>
      </c>
      <c r="K775" s="20" t="s">
        <v>5892</v>
      </c>
      <c r="L775" s="39">
        <v>6.82</v>
      </c>
      <c r="N775" s="18">
        <v>800</v>
      </c>
      <c r="O775" s="18">
        <v>526</v>
      </c>
      <c r="P775" s="20" t="s">
        <v>844</v>
      </c>
      <c r="R775" s="21">
        <v>42870</v>
      </c>
      <c r="T775" s="9" t="s">
        <v>7082</v>
      </c>
    </row>
    <row r="776" spans="1:27">
      <c r="A776" s="9" t="s">
        <v>4563</v>
      </c>
      <c r="B776" s="17">
        <v>1121146</v>
      </c>
      <c r="C776" s="17">
        <v>40233</v>
      </c>
      <c r="D776" s="9" t="s">
        <v>64</v>
      </c>
      <c r="E776" s="9" t="s">
        <v>7089</v>
      </c>
      <c r="F776" s="18">
        <v>34.39</v>
      </c>
      <c r="H776" s="18">
        <v>29.9</v>
      </c>
      <c r="K776" s="20" t="s">
        <v>2690</v>
      </c>
      <c r="L776" s="39">
        <v>8.9499999999999993</v>
      </c>
      <c r="N776" s="18">
        <v>750</v>
      </c>
      <c r="O776" s="18">
        <v>601</v>
      </c>
      <c r="P776" s="20" t="s">
        <v>7751</v>
      </c>
      <c r="Q776" s="20" t="s">
        <v>844</v>
      </c>
      <c r="R776" s="21">
        <v>43236</v>
      </c>
      <c r="T776" s="9" t="s">
        <v>7082</v>
      </c>
    </row>
    <row r="777" spans="1:27">
      <c r="A777" s="9" t="s">
        <v>4563</v>
      </c>
      <c r="B777" s="17">
        <v>1120012</v>
      </c>
      <c r="C777" s="17" t="s">
        <v>7090</v>
      </c>
      <c r="E777" s="9" t="s">
        <v>7091</v>
      </c>
      <c r="F777" s="18">
        <v>88.21</v>
      </c>
      <c r="H777" s="18">
        <v>76.7</v>
      </c>
      <c r="K777" s="20" t="s">
        <v>6001</v>
      </c>
      <c r="L777" s="39">
        <v>26.82</v>
      </c>
      <c r="N777" s="18">
        <v>1200</v>
      </c>
      <c r="O777" s="18">
        <v>1053</v>
      </c>
      <c r="P777" s="20" t="s">
        <v>844</v>
      </c>
      <c r="R777" s="21">
        <v>42870</v>
      </c>
      <c r="T777" s="9" t="s">
        <v>7082</v>
      </c>
    </row>
    <row r="778" spans="1:27">
      <c r="A778" s="9" t="s">
        <v>4563</v>
      </c>
      <c r="B778" s="17">
        <v>1121885</v>
      </c>
      <c r="C778" s="17" t="s">
        <v>7092</v>
      </c>
      <c r="E778" s="9" t="s">
        <v>7093</v>
      </c>
      <c r="F778" s="18">
        <v>7.2</v>
      </c>
      <c r="H778" s="18">
        <v>6.26</v>
      </c>
      <c r="K778" s="20" t="s">
        <v>6001</v>
      </c>
      <c r="L778" s="39">
        <v>0.91</v>
      </c>
      <c r="N778" s="18">
        <v>750</v>
      </c>
      <c r="O778" s="18">
        <v>694</v>
      </c>
      <c r="P778" s="20" t="s">
        <v>7228</v>
      </c>
      <c r="R778" s="21">
        <v>42870</v>
      </c>
      <c r="T778" s="9" t="s">
        <v>7082</v>
      </c>
    </row>
    <row r="779" spans="1:27">
      <c r="A779" s="9" t="s">
        <v>4563</v>
      </c>
      <c r="B779" s="17" t="s">
        <v>7167</v>
      </c>
      <c r="C779" s="17" t="s">
        <v>7165</v>
      </c>
      <c r="D779" s="9" t="s">
        <v>121</v>
      </c>
      <c r="E779" s="9" t="s">
        <v>7166</v>
      </c>
      <c r="F779" s="18">
        <v>16.079999999999998</v>
      </c>
      <c r="H779" s="18">
        <v>13.98</v>
      </c>
      <c r="K779" s="20" t="s">
        <v>7141</v>
      </c>
      <c r="L779" s="39">
        <v>2.59</v>
      </c>
      <c r="P779" s="20" t="s">
        <v>7228</v>
      </c>
      <c r="R779" s="21">
        <v>44274</v>
      </c>
      <c r="T779" s="9" t="s">
        <v>7170</v>
      </c>
      <c r="AA779" s="9" t="s">
        <v>7169</v>
      </c>
    </row>
    <row r="780" spans="1:27">
      <c r="A780" s="9" t="s">
        <v>4563</v>
      </c>
      <c r="B780" s="17" t="s">
        <v>7295</v>
      </c>
      <c r="C780" s="17" t="s">
        <v>7230</v>
      </c>
      <c r="E780" s="9" t="s">
        <v>7231</v>
      </c>
      <c r="F780" s="18">
        <v>30.25</v>
      </c>
      <c r="H780" s="18">
        <v>26.3</v>
      </c>
      <c r="K780" s="20" t="s">
        <v>2690</v>
      </c>
      <c r="N780" s="18">
        <v>1250</v>
      </c>
      <c r="O780" s="18">
        <v>993</v>
      </c>
      <c r="P780" s="20" t="s">
        <v>7751</v>
      </c>
      <c r="Q780" s="20" t="s">
        <v>7228</v>
      </c>
      <c r="R780" s="21">
        <v>43134</v>
      </c>
      <c r="T780" s="9" t="s">
        <v>7306</v>
      </c>
    </row>
    <row r="781" spans="1:27">
      <c r="A781" s="9" t="s">
        <v>4563</v>
      </c>
      <c r="B781" s="17" t="s">
        <v>7235</v>
      </c>
      <c r="C781" s="17" t="s">
        <v>7234</v>
      </c>
      <c r="E781" s="9" t="s">
        <v>7236</v>
      </c>
      <c r="F781" s="18">
        <v>2.76</v>
      </c>
      <c r="H781" s="18">
        <v>2.4</v>
      </c>
      <c r="K781" s="20" t="s">
        <v>4190</v>
      </c>
      <c r="P781" s="20" t="s">
        <v>7228</v>
      </c>
      <c r="R781" s="21">
        <v>43119</v>
      </c>
      <c r="T781" s="9" t="s">
        <v>7237</v>
      </c>
    </row>
    <row r="782" spans="1:27">
      <c r="A782" s="9" t="s">
        <v>4563</v>
      </c>
      <c r="B782" s="17" t="s">
        <v>7240</v>
      </c>
      <c r="C782" s="17" t="s">
        <v>7241</v>
      </c>
      <c r="E782" s="9" t="s">
        <v>7242</v>
      </c>
      <c r="F782" s="18">
        <v>8.0500000000000007</v>
      </c>
      <c r="H782" s="18">
        <v>7</v>
      </c>
      <c r="K782" s="20" t="s">
        <v>4619</v>
      </c>
      <c r="P782" s="20" t="s">
        <v>844</v>
      </c>
      <c r="R782" s="21">
        <v>43119</v>
      </c>
      <c r="T782" s="9" t="s">
        <v>7237</v>
      </c>
    </row>
    <row r="783" spans="1:27">
      <c r="A783" s="9" t="s">
        <v>4563</v>
      </c>
      <c r="B783" s="17" t="s">
        <v>7243</v>
      </c>
      <c r="C783" s="17" t="s">
        <v>7244</v>
      </c>
      <c r="E783" s="9" t="s">
        <v>7245</v>
      </c>
      <c r="F783" s="18">
        <v>1.74</v>
      </c>
      <c r="H783" s="18">
        <v>1.51</v>
      </c>
      <c r="K783" s="20" t="s">
        <v>6783</v>
      </c>
      <c r="P783" s="20" t="s">
        <v>7228</v>
      </c>
      <c r="R783" s="21">
        <v>43119</v>
      </c>
      <c r="T783" s="9" t="s">
        <v>7237</v>
      </c>
    </row>
    <row r="784" spans="1:27">
      <c r="A784" s="9" t="s">
        <v>4563</v>
      </c>
      <c r="B784" s="17" t="s">
        <v>7246</v>
      </c>
      <c r="C784" s="17" t="s">
        <v>7247</v>
      </c>
      <c r="E784" s="9" t="s">
        <v>7248</v>
      </c>
      <c r="F784" s="18">
        <v>8.86</v>
      </c>
      <c r="H784" s="18">
        <v>7.7</v>
      </c>
      <c r="K784" s="20" t="s">
        <v>4702</v>
      </c>
      <c r="P784" s="20" t="s">
        <v>7751</v>
      </c>
      <c r="R784" s="21">
        <v>43119</v>
      </c>
      <c r="T784" s="9" t="s">
        <v>7237</v>
      </c>
    </row>
    <row r="785" spans="1:21">
      <c r="A785" s="9" t="s">
        <v>4563</v>
      </c>
      <c r="B785" s="17" t="s">
        <v>7250</v>
      </c>
      <c r="C785" s="17" t="s">
        <v>7249</v>
      </c>
      <c r="E785" s="9" t="s">
        <v>7251</v>
      </c>
      <c r="F785" s="18">
        <v>0.92</v>
      </c>
      <c r="H785" s="18">
        <v>0.8</v>
      </c>
      <c r="K785" s="20" t="s">
        <v>7252</v>
      </c>
      <c r="P785" s="20" t="s">
        <v>7751</v>
      </c>
      <c r="R785" s="21">
        <v>43119</v>
      </c>
      <c r="T785" s="9" t="s">
        <v>7237</v>
      </c>
    </row>
    <row r="786" spans="1:21">
      <c r="A786" s="9" t="s">
        <v>4563</v>
      </c>
      <c r="B786" s="17" t="s">
        <v>7296</v>
      </c>
      <c r="C786" s="17" t="s">
        <v>7255</v>
      </c>
      <c r="E786" s="9" t="s">
        <v>7256</v>
      </c>
      <c r="F786" s="18">
        <v>18.98</v>
      </c>
      <c r="H786" s="18">
        <v>16.5</v>
      </c>
      <c r="K786" s="20" t="s">
        <v>2690</v>
      </c>
      <c r="N786" s="18">
        <v>1100</v>
      </c>
      <c r="O786" s="18">
        <v>2750</v>
      </c>
      <c r="P786" s="20" t="s">
        <v>7751</v>
      </c>
      <c r="Q786" s="20" t="s">
        <v>7228</v>
      </c>
      <c r="R786" s="21">
        <v>43349</v>
      </c>
      <c r="T786" s="9" t="s">
        <v>7304</v>
      </c>
    </row>
    <row r="787" spans="1:21">
      <c r="A787" s="9" t="s">
        <v>4563</v>
      </c>
      <c r="B787" s="17" t="s">
        <v>7412</v>
      </c>
      <c r="C787" s="17" t="s">
        <v>7411</v>
      </c>
      <c r="E787" s="9" t="s">
        <v>7413</v>
      </c>
      <c r="F787" s="18">
        <v>4.1399999999999997</v>
      </c>
      <c r="H787" s="18">
        <v>3.6</v>
      </c>
      <c r="K787" s="20" t="s">
        <v>4190</v>
      </c>
      <c r="L787" s="39">
        <v>0.14000000000000001</v>
      </c>
      <c r="P787" s="20" t="s">
        <v>7228</v>
      </c>
      <c r="R787" s="21">
        <v>43181</v>
      </c>
    </row>
    <row r="788" spans="1:21">
      <c r="A788" s="9" t="s">
        <v>4563</v>
      </c>
      <c r="B788" s="17" t="s">
        <v>7431</v>
      </c>
      <c r="C788" s="17" t="s">
        <v>7431</v>
      </c>
      <c r="D788" s="9" t="s">
        <v>64</v>
      </c>
      <c r="E788" s="9" t="s">
        <v>7432</v>
      </c>
      <c r="F788" s="18">
        <v>0.74</v>
      </c>
      <c r="H788" s="18">
        <v>0.64</v>
      </c>
      <c r="K788" s="20" t="s">
        <v>4190</v>
      </c>
      <c r="L788" s="39">
        <v>4.0000000000000001E-3</v>
      </c>
      <c r="P788" s="20" t="s">
        <v>7228</v>
      </c>
      <c r="R788" s="21">
        <v>43202</v>
      </c>
      <c r="U788" s="9" t="s">
        <v>7433</v>
      </c>
    </row>
    <row r="789" spans="1:21">
      <c r="A789" s="9" t="s">
        <v>4563</v>
      </c>
      <c r="B789" s="17" t="s">
        <v>7460</v>
      </c>
      <c r="C789" s="17" t="s">
        <v>7460</v>
      </c>
      <c r="D789" s="9" t="s">
        <v>69</v>
      </c>
      <c r="E789" s="9" t="s">
        <v>7463</v>
      </c>
      <c r="F789" s="18">
        <v>0.74</v>
      </c>
      <c r="H789" s="18">
        <v>0.64</v>
      </c>
      <c r="K789" s="20" t="s">
        <v>4190</v>
      </c>
      <c r="L789" s="57">
        <v>1.7700000000000001E-3</v>
      </c>
      <c r="P789" s="20" t="s">
        <v>7228</v>
      </c>
      <c r="R789" s="21">
        <v>43207</v>
      </c>
      <c r="T789" s="9" t="s">
        <v>7469</v>
      </c>
      <c r="U789" s="9" t="s">
        <v>7466</v>
      </c>
    </row>
    <row r="790" spans="1:21">
      <c r="A790" s="9" t="s">
        <v>4563</v>
      </c>
      <c r="B790" s="17" t="s">
        <v>7461</v>
      </c>
      <c r="C790" s="17" t="s">
        <v>7461</v>
      </c>
      <c r="D790" s="9" t="s">
        <v>64</v>
      </c>
      <c r="E790" s="9" t="s">
        <v>7464</v>
      </c>
      <c r="F790" s="18">
        <v>0.84</v>
      </c>
      <c r="H790" s="18">
        <v>0.73</v>
      </c>
      <c r="K790" s="20" t="s">
        <v>4190</v>
      </c>
      <c r="L790" s="57">
        <v>4.6800000000000001E-3</v>
      </c>
      <c r="P790" s="20" t="s">
        <v>7228</v>
      </c>
      <c r="R790" s="21">
        <v>43462</v>
      </c>
      <c r="T790" s="9" t="s">
        <v>7469</v>
      </c>
      <c r="U790" s="9" t="s">
        <v>7467</v>
      </c>
    </row>
    <row r="791" spans="1:21">
      <c r="A791" s="9" t="s">
        <v>4563</v>
      </c>
      <c r="B791" s="17" t="s">
        <v>7462</v>
      </c>
      <c r="C791" s="17" t="s">
        <v>7462</v>
      </c>
      <c r="D791" s="9" t="s">
        <v>64</v>
      </c>
      <c r="E791" s="9" t="s">
        <v>7465</v>
      </c>
      <c r="F791" s="18">
        <v>0.98</v>
      </c>
      <c r="H791" s="18">
        <v>0.85</v>
      </c>
      <c r="K791" s="20" t="s">
        <v>4190</v>
      </c>
      <c r="L791" s="57">
        <v>9.58E-3</v>
      </c>
      <c r="P791" s="20" t="s">
        <v>7228</v>
      </c>
      <c r="R791" s="21">
        <v>43207</v>
      </c>
      <c r="T791" s="9" t="s">
        <v>7469</v>
      </c>
      <c r="U791" s="9" t="s">
        <v>7468</v>
      </c>
    </row>
    <row r="792" spans="1:21">
      <c r="A792" s="9" t="s">
        <v>4563</v>
      </c>
      <c r="B792" s="17" t="s">
        <v>7786</v>
      </c>
      <c r="C792" s="17" t="s">
        <v>7786</v>
      </c>
      <c r="D792" s="9" t="s">
        <v>69</v>
      </c>
      <c r="E792" s="9" t="s">
        <v>7787</v>
      </c>
      <c r="F792" s="18">
        <v>4.47</v>
      </c>
      <c r="H792" s="18">
        <v>3.89</v>
      </c>
      <c r="K792" s="20" t="s">
        <v>4629</v>
      </c>
      <c r="L792" s="57">
        <v>0.123</v>
      </c>
      <c r="P792" s="20" t="s">
        <v>7228</v>
      </c>
      <c r="R792" s="21">
        <v>44463</v>
      </c>
    </row>
    <row r="793" spans="1:21">
      <c r="A793" s="9" t="s">
        <v>4563</v>
      </c>
      <c r="B793" s="17" t="s">
        <v>7788</v>
      </c>
      <c r="C793" s="17" t="s">
        <v>7789</v>
      </c>
      <c r="D793" s="9" t="s">
        <v>67</v>
      </c>
      <c r="E793" s="9" t="s">
        <v>7790</v>
      </c>
      <c r="F793" s="18">
        <v>4.46</v>
      </c>
      <c r="H793" s="18">
        <v>3.88</v>
      </c>
      <c r="K793" s="20" t="s">
        <v>4629</v>
      </c>
      <c r="L793" s="57">
        <v>0.123</v>
      </c>
      <c r="P793" s="20" t="s">
        <v>7228</v>
      </c>
    </row>
    <row r="794" spans="1:21">
      <c r="L794" s="57"/>
    </row>
  </sheetData>
  <mergeCells count="7">
    <mergeCell ref="K1:K2"/>
    <mergeCell ref="J1:J2"/>
    <mergeCell ref="E1:E2"/>
    <mergeCell ref="F1:F2"/>
    <mergeCell ref="G1:G2"/>
    <mergeCell ref="H1:H2"/>
    <mergeCell ref="I1:I2"/>
  </mergeCells>
  <phoneticPr fontId="1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A469"/>
  <sheetViews>
    <sheetView zoomScale="80" workbookViewId="0">
      <pane ySplit="2" topLeftCell="A3" activePane="bottomLeft" state="frozen"/>
      <selection pane="bottomLeft" sqref="A1:XFD1048576"/>
    </sheetView>
  </sheetViews>
  <sheetFormatPr baseColWidth="10" defaultColWidth="8.83203125" defaultRowHeight="13"/>
  <cols>
    <col min="1" max="1" width="5.1640625" customWidth="1"/>
    <col min="2" max="3" width="18.6640625" bestFit="1" customWidth="1"/>
    <col min="4" max="4" width="4.33203125" customWidth="1"/>
    <col min="5" max="5" width="41.33203125" bestFit="1" customWidth="1"/>
    <col min="6" max="6" width="9.33203125" customWidth="1"/>
    <col min="7" max="7" width="9.6640625" customWidth="1"/>
    <col min="8" max="8" width="10.33203125" customWidth="1"/>
    <col min="9" max="9" width="8.33203125" customWidth="1"/>
    <col min="10" max="10" width="4.6640625" customWidth="1"/>
    <col min="11" max="11" width="7.6640625" customWidth="1"/>
    <col min="12" max="12" width="8.83203125" customWidth="1"/>
    <col min="13" max="13" width="7.1640625" customWidth="1"/>
    <col min="14" max="14" width="8.33203125" customWidth="1"/>
    <col min="16" max="16" width="5.6640625" customWidth="1"/>
    <col min="17" max="17" width="5.33203125" customWidth="1"/>
    <col min="18" max="18" width="8.33203125" customWidth="1"/>
    <col min="19" max="19" width="6.1640625" customWidth="1"/>
    <col min="20" max="20" width="11.1640625" customWidth="1"/>
    <col min="24" max="24" width="21.33203125" bestFit="1" customWidth="1"/>
    <col min="25" max="25" width="44.1640625" bestFit="1" customWidth="1"/>
    <col min="26" max="26" width="8.83203125" customWidth="1"/>
    <col min="27" max="27" width="12.33203125" bestFit="1" customWidth="1"/>
    <col min="28" max="28" width="8.83203125" customWidth="1"/>
  </cols>
  <sheetData>
    <row r="2" ht="14" thickBot="1"/>
    <row r="10" ht="13.25" customHeight="1"/>
    <row r="11" ht="13.25" customHeight="1"/>
    <row r="469" ht="13.5" customHeight="1"/>
  </sheetData>
  <phoneticPr fontId="11" type="noConversion"/>
  <printOptions gridLines="1"/>
  <pageMargins left="0.25" right="0.25" top="1" bottom="0.75" header="0.5" footer="0.5"/>
  <pageSetup scale="78" orientation="landscape"/>
  <headerFooter alignWithMargins="0">
    <oddHeader>&amp;L&amp;"Arial,Bold"ITE, Inc. Confidential&amp;C&amp;"Arial,Bold"&amp;14PART LIST&amp;R&amp;D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V132"/>
  <sheetViews>
    <sheetView workbookViewId="0">
      <pane ySplit="2" topLeftCell="A128" activePane="bottomLeft" state="frozen"/>
      <selection pane="bottomLeft" sqref="A1:XFD1048576"/>
    </sheetView>
  </sheetViews>
  <sheetFormatPr baseColWidth="10" defaultColWidth="8.6640625" defaultRowHeight="13"/>
  <cols>
    <col min="1" max="1" width="5.6640625" style="9" bestFit="1" customWidth="1"/>
    <col min="2" max="2" width="15.6640625" style="9" bestFit="1" customWidth="1"/>
    <col min="3" max="3" width="9.6640625" style="9" bestFit="1" customWidth="1"/>
    <col min="4" max="4" width="7" style="9" bestFit="1" customWidth="1"/>
    <col min="5" max="5" width="33.33203125" style="9" bestFit="1" customWidth="1"/>
    <col min="6" max="6" width="10.83203125" style="18" bestFit="1" customWidth="1"/>
    <col min="7" max="7" width="8.6640625" style="18" bestFit="1" customWidth="1"/>
    <col min="8" max="9" width="7.33203125" style="18" bestFit="1" customWidth="1"/>
    <col min="10" max="10" width="12" style="39" bestFit="1" customWidth="1"/>
    <col min="11" max="11" width="10" style="20" bestFit="1" customWidth="1"/>
    <col min="12" max="12" width="8.1640625" style="9" bestFit="1" customWidth="1"/>
    <col min="13" max="13" width="7" style="9" bestFit="1" customWidth="1"/>
    <col min="14" max="14" width="9.83203125" style="18" bestFit="1" customWidth="1"/>
    <col min="15" max="15" width="8.6640625" style="18" bestFit="1" customWidth="1"/>
    <col min="16" max="17" width="6.33203125" style="9" bestFit="1" customWidth="1"/>
    <col min="18" max="18" width="13.1640625" style="28" customWidth="1"/>
    <col min="19" max="19" width="7" style="9" bestFit="1" customWidth="1"/>
    <col min="20" max="20" width="18.33203125" style="9" bestFit="1" customWidth="1"/>
    <col min="21" max="21" width="8.6640625" style="9"/>
    <col min="22" max="22" width="12.33203125" style="9" bestFit="1" customWidth="1"/>
    <col min="23" max="16384" width="8.6640625" style="9"/>
  </cols>
  <sheetData>
    <row r="1" spans="1:22" s="32" customFormat="1">
      <c r="A1" s="33"/>
      <c r="B1" s="30"/>
      <c r="C1" s="30"/>
      <c r="D1" s="30"/>
      <c r="E1" s="90"/>
      <c r="F1" s="40"/>
      <c r="G1" s="94"/>
      <c r="H1" s="94"/>
      <c r="I1" s="94"/>
      <c r="J1" s="92"/>
      <c r="K1" s="90"/>
      <c r="L1" s="30"/>
      <c r="M1" s="30"/>
      <c r="N1" s="40"/>
      <c r="O1" s="40"/>
      <c r="P1" s="30"/>
      <c r="Q1" s="30"/>
      <c r="R1" s="37"/>
      <c r="S1" s="30"/>
      <c r="T1" s="90"/>
      <c r="U1" s="30"/>
      <c r="V1" s="34"/>
    </row>
    <row r="2" spans="1:22" s="32" customFormat="1" ht="14" thickBot="1">
      <c r="A2" s="35"/>
      <c r="B2" s="31"/>
      <c r="C2" s="31"/>
      <c r="D2" s="31"/>
      <c r="E2" s="91"/>
      <c r="F2" s="41"/>
      <c r="G2" s="95"/>
      <c r="H2" s="95"/>
      <c r="I2" s="95"/>
      <c r="J2" s="93"/>
      <c r="K2" s="91"/>
      <c r="L2" s="31"/>
      <c r="M2" s="31"/>
      <c r="N2" s="41"/>
      <c r="O2" s="41"/>
      <c r="P2" s="31"/>
      <c r="Q2" s="31"/>
      <c r="R2" s="38"/>
      <c r="S2" s="31"/>
      <c r="T2" s="91"/>
      <c r="U2" s="31"/>
      <c r="V2" s="36"/>
    </row>
    <row r="3" spans="1:22" ht="14" thickTop="1"/>
    <row r="132" ht="12" customHeight="1"/>
  </sheetData>
  <mergeCells count="7">
    <mergeCell ref="T1:T2"/>
    <mergeCell ref="E1:E2"/>
    <mergeCell ref="G1:G2"/>
    <mergeCell ref="H1:H2"/>
    <mergeCell ref="I1:I2"/>
    <mergeCell ref="J1:J2"/>
    <mergeCell ref="K1:K2"/>
  </mergeCells>
  <phoneticPr fontId="1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B187"/>
  <sheetViews>
    <sheetView zoomScale="90" zoomScaleNormal="90" workbookViewId="0">
      <pane ySplit="2" topLeftCell="A182" activePane="bottomLeft" state="frozen"/>
      <selection pane="bottomLeft" activeCell="A188" sqref="A188:A191"/>
    </sheetView>
  </sheetViews>
  <sheetFormatPr baseColWidth="10" defaultColWidth="8.83203125" defaultRowHeight="13"/>
  <cols>
    <col min="1" max="1" width="6.33203125" style="20" bestFit="1" customWidth="1"/>
    <col min="2" max="2" width="12.33203125" style="9" customWidth="1"/>
    <col min="3" max="3" width="11.1640625" style="9" customWidth="1"/>
    <col min="4" max="4" width="4.33203125" style="9" customWidth="1"/>
    <col min="5" max="5" width="29.6640625" style="9" customWidth="1"/>
    <col min="6" max="9" width="9" style="18" customWidth="1"/>
    <col min="10" max="10" width="6.6640625" style="19" customWidth="1"/>
    <col min="11" max="11" width="16.6640625" style="20" customWidth="1"/>
    <col min="12" max="12" width="8.6640625" style="19" customWidth="1"/>
    <col min="13" max="13" width="7.1640625" style="9" customWidth="1"/>
    <col min="14" max="15" width="9.33203125" style="18" bestFit="1" customWidth="1"/>
    <col min="16" max="17" width="6.83203125" style="20" bestFit="1" customWidth="1"/>
    <col min="18" max="18" width="11.83203125" style="28" bestFit="1" customWidth="1"/>
    <col min="19" max="19" width="7.33203125" style="9" bestFit="1" customWidth="1"/>
    <col min="20" max="20" width="11.1640625" style="9" customWidth="1"/>
    <col min="21" max="21" width="13.1640625" style="9" bestFit="1" customWidth="1"/>
    <col min="22" max="24" width="8.6640625" style="9" customWidth="1"/>
    <col min="25" max="25" width="23.33203125" style="9" bestFit="1" customWidth="1"/>
    <col min="26" max="26" width="7" style="9" bestFit="1" customWidth="1"/>
    <col min="27" max="27" width="8.33203125" style="9" bestFit="1" customWidth="1"/>
    <col min="28" max="28" width="7" style="9" bestFit="1" customWidth="1"/>
    <col min="29" max="16384" width="8.83203125" style="9"/>
  </cols>
  <sheetData>
    <row r="1" spans="1:28" s="20" customFormat="1">
      <c r="A1" s="22" t="s">
        <v>0</v>
      </c>
      <c r="B1" s="5" t="s">
        <v>1</v>
      </c>
      <c r="C1" s="5" t="s">
        <v>2</v>
      </c>
      <c r="D1" s="5" t="s">
        <v>3</v>
      </c>
      <c r="E1" s="90" t="s">
        <v>28</v>
      </c>
      <c r="F1" s="94" t="s">
        <v>29</v>
      </c>
      <c r="G1" s="94"/>
      <c r="H1" s="94" t="s">
        <v>30</v>
      </c>
      <c r="I1" s="96"/>
      <c r="J1" s="92"/>
      <c r="K1" s="90" t="s">
        <v>32</v>
      </c>
      <c r="L1" s="51" t="s">
        <v>3130</v>
      </c>
      <c r="M1" s="5" t="s">
        <v>7</v>
      </c>
      <c r="N1" s="23" t="s">
        <v>8</v>
      </c>
      <c r="O1" s="23" t="s">
        <v>8</v>
      </c>
      <c r="P1" s="5" t="s">
        <v>9</v>
      </c>
      <c r="Q1" s="5" t="s">
        <v>3131</v>
      </c>
      <c r="R1" s="7" t="s">
        <v>10</v>
      </c>
      <c r="S1" s="5" t="s">
        <v>7</v>
      </c>
      <c r="T1" s="90" t="s">
        <v>39</v>
      </c>
      <c r="U1" s="5"/>
      <c r="V1" s="5"/>
      <c r="W1" s="5"/>
      <c r="X1" s="5" t="s">
        <v>13</v>
      </c>
      <c r="Y1" s="5" t="s">
        <v>13</v>
      </c>
      <c r="Z1" s="5" t="s">
        <v>14</v>
      </c>
      <c r="AA1" s="5" t="s">
        <v>13</v>
      </c>
      <c r="AB1" s="24" t="s">
        <v>15</v>
      </c>
    </row>
    <row r="2" spans="1:28" s="20" customFormat="1" ht="14" thickBot="1">
      <c r="A2" s="25" t="s">
        <v>25</v>
      </c>
      <c r="B2" s="13" t="s">
        <v>26</v>
      </c>
      <c r="C2" s="13" t="s">
        <v>26</v>
      </c>
      <c r="D2" s="13" t="s">
        <v>27</v>
      </c>
      <c r="E2" s="91"/>
      <c r="F2" s="95"/>
      <c r="G2" s="95"/>
      <c r="H2" s="95"/>
      <c r="I2" s="97"/>
      <c r="J2" s="93"/>
      <c r="K2" s="91"/>
      <c r="L2" s="52" t="s">
        <v>3133</v>
      </c>
      <c r="M2" s="13" t="s">
        <v>34</v>
      </c>
      <c r="N2" s="26" t="s">
        <v>35</v>
      </c>
      <c r="O2" s="26" t="s">
        <v>30</v>
      </c>
      <c r="P2" s="13" t="s">
        <v>25</v>
      </c>
      <c r="Q2" s="13" t="s">
        <v>25</v>
      </c>
      <c r="R2" s="15" t="s">
        <v>37</v>
      </c>
      <c r="S2" s="13" t="s">
        <v>38</v>
      </c>
      <c r="T2" s="91"/>
      <c r="U2" s="13"/>
      <c r="V2" s="13"/>
      <c r="W2" s="13"/>
      <c r="X2" s="13" t="s">
        <v>42</v>
      </c>
      <c r="Y2" s="13" t="s">
        <v>43</v>
      </c>
      <c r="Z2" s="13" t="s">
        <v>44</v>
      </c>
      <c r="AA2" s="13" t="s">
        <v>45</v>
      </c>
      <c r="AB2" s="27" t="s">
        <v>44</v>
      </c>
    </row>
    <row r="3" spans="1:28" ht="14" thickTop="1">
      <c r="A3" s="20" t="s">
        <v>7229</v>
      </c>
      <c r="B3" s="9" t="s">
        <v>5729</v>
      </c>
      <c r="C3" s="9" t="s">
        <v>5729</v>
      </c>
      <c r="D3" s="9" t="s">
        <v>80</v>
      </c>
      <c r="E3" s="9" t="s">
        <v>5730</v>
      </c>
      <c r="F3" s="18">
        <v>18.11</v>
      </c>
      <c r="H3" s="18">
        <v>15.75</v>
      </c>
      <c r="K3" s="20" t="s">
        <v>5723</v>
      </c>
      <c r="L3" s="19">
        <v>3.5230000000000001</v>
      </c>
      <c r="N3" s="18">
        <v>2500</v>
      </c>
      <c r="O3" s="18">
        <v>2410</v>
      </c>
      <c r="P3" s="20" t="s">
        <v>7751</v>
      </c>
      <c r="R3" s="28">
        <v>43263</v>
      </c>
    </row>
    <row r="4" spans="1:28">
      <c r="A4" s="20" t="s">
        <v>7229</v>
      </c>
      <c r="B4" s="9" t="s">
        <v>5729</v>
      </c>
      <c r="C4" s="9" t="s">
        <v>5729</v>
      </c>
      <c r="D4" s="9" t="s">
        <v>121</v>
      </c>
      <c r="E4" s="9" t="s">
        <v>5730</v>
      </c>
      <c r="F4" s="18">
        <v>23.23</v>
      </c>
      <c r="H4" s="18">
        <v>20.2</v>
      </c>
      <c r="K4" s="20" t="s">
        <v>5723</v>
      </c>
      <c r="L4" s="19">
        <v>3.5230000000000001</v>
      </c>
      <c r="N4" s="18">
        <v>1900</v>
      </c>
      <c r="O4" s="18">
        <v>654</v>
      </c>
      <c r="P4" s="20" t="s">
        <v>844</v>
      </c>
      <c r="Q4" s="20" t="s">
        <v>7566</v>
      </c>
      <c r="R4" s="28">
        <v>43251</v>
      </c>
      <c r="T4" s="9" t="s">
        <v>5731</v>
      </c>
      <c r="U4" s="9" t="s">
        <v>5732</v>
      </c>
    </row>
    <row r="5" spans="1:28">
      <c r="A5" s="20" t="s">
        <v>7229</v>
      </c>
      <c r="B5" s="9" t="s">
        <v>5735</v>
      </c>
      <c r="C5" s="9" t="s">
        <v>5735</v>
      </c>
      <c r="D5" s="9" t="s">
        <v>69</v>
      </c>
      <c r="E5" s="9" t="s">
        <v>5736</v>
      </c>
      <c r="F5" s="18">
        <v>7.56</v>
      </c>
      <c r="H5" s="18">
        <v>6.57</v>
      </c>
      <c r="K5" s="20" t="s">
        <v>4914</v>
      </c>
      <c r="L5" s="19">
        <v>0.8</v>
      </c>
      <c r="N5" s="18">
        <v>1450</v>
      </c>
      <c r="O5" s="18">
        <v>730</v>
      </c>
      <c r="P5" s="20" t="s">
        <v>7228</v>
      </c>
      <c r="R5" s="28">
        <v>43557</v>
      </c>
    </row>
    <row r="6" spans="1:28">
      <c r="A6" s="20" t="s">
        <v>7229</v>
      </c>
      <c r="B6" s="9" t="s">
        <v>5735</v>
      </c>
      <c r="C6" s="9" t="s">
        <v>5735</v>
      </c>
      <c r="D6" s="9" t="s">
        <v>1304</v>
      </c>
      <c r="E6" s="9" t="s">
        <v>5736</v>
      </c>
      <c r="F6" s="18">
        <v>10.01</v>
      </c>
      <c r="H6" s="18">
        <v>8.6999999999999993</v>
      </c>
      <c r="K6" s="20" t="s">
        <v>4914</v>
      </c>
      <c r="L6" s="19">
        <v>0.8</v>
      </c>
      <c r="N6" s="18">
        <v>1500</v>
      </c>
      <c r="O6" s="18">
        <v>482.81</v>
      </c>
      <c r="P6" s="20" t="s">
        <v>844</v>
      </c>
      <c r="R6" s="28">
        <v>42426</v>
      </c>
      <c r="T6" s="9" t="s">
        <v>5731</v>
      </c>
      <c r="U6" s="9" t="s">
        <v>5732</v>
      </c>
    </row>
    <row r="7" spans="1:28">
      <c r="A7" s="20" t="s">
        <v>7229</v>
      </c>
      <c r="B7" s="9" t="s">
        <v>5735</v>
      </c>
      <c r="C7" s="9" t="s">
        <v>5735</v>
      </c>
      <c r="D7" s="9" t="s">
        <v>1304</v>
      </c>
      <c r="E7" s="9" t="s">
        <v>5736</v>
      </c>
      <c r="F7" s="18">
        <v>8.51</v>
      </c>
      <c r="H7" s="18">
        <v>7.4</v>
      </c>
      <c r="K7" s="20" t="s">
        <v>4914</v>
      </c>
      <c r="L7" s="19">
        <v>0.8</v>
      </c>
      <c r="N7" s="18">
        <v>1500</v>
      </c>
      <c r="O7" s="18">
        <v>482.81</v>
      </c>
      <c r="P7" s="20" t="s">
        <v>7228</v>
      </c>
      <c r="R7" s="28">
        <v>42426</v>
      </c>
      <c r="T7" s="9" t="s">
        <v>5731</v>
      </c>
      <c r="U7" s="9" t="s">
        <v>5732</v>
      </c>
    </row>
    <row r="8" spans="1:28">
      <c r="A8" s="20" t="s">
        <v>7229</v>
      </c>
      <c r="B8" s="9" t="s">
        <v>5737</v>
      </c>
      <c r="C8" s="9" t="s">
        <v>5737</v>
      </c>
      <c r="D8" s="9" t="s">
        <v>69</v>
      </c>
      <c r="E8" s="9" t="s">
        <v>7606</v>
      </c>
      <c r="F8" s="18">
        <v>26.68</v>
      </c>
      <c r="H8" s="18">
        <v>23.2</v>
      </c>
      <c r="K8" s="20" t="s">
        <v>5723</v>
      </c>
      <c r="L8" s="19">
        <v>2.5649999999999999</v>
      </c>
      <c r="N8" s="18">
        <v>2770</v>
      </c>
      <c r="O8" s="18">
        <v>2490</v>
      </c>
      <c r="P8" s="20" t="s">
        <v>7751</v>
      </c>
      <c r="R8" s="28">
        <v>43487</v>
      </c>
      <c r="V8" s="9">
        <v>1500</v>
      </c>
      <c r="W8" s="9">
        <v>1045</v>
      </c>
    </row>
    <row r="9" spans="1:28">
      <c r="A9" s="20" t="s">
        <v>7229</v>
      </c>
      <c r="B9" s="9" t="s">
        <v>5737</v>
      </c>
      <c r="C9" s="9" t="s">
        <v>5737</v>
      </c>
      <c r="D9" s="9" t="s">
        <v>69</v>
      </c>
      <c r="E9" s="9" t="s">
        <v>5738</v>
      </c>
      <c r="F9" s="18">
        <v>25.47</v>
      </c>
      <c r="H9" s="18">
        <v>22.15</v>
      </c>
      <c r="K9" s="20" t="s">
        <v>5723</v>
      </c>
      <c r="L9" s="19">
        <v>2.5649999999999999</v>
      </c>
      <c r="N9" s="18">
        <v>2770</v>
      </c>
      <c r="O9" s="18">
        <v>2490</v>
      </c>
      <c r="P9" s="20" t="s">
        <v>7751</v>
      </c>
      <c r="R9" s="28">
        <v>43349</v>
      </c>
      <c r="V9" s="9">
        <v>1500</v>
      </c>
      <c r="W9" s="9">
        <v>1045</v>
      </c>
    </row>
    <row r="10" spans="1:28">
      <c r="A10" s="20" t="s">
        <v>7229</v>
      </c>
      <c r="B10" s="9" t="s">
        <v>5737</v>
      </c>
      <c r="C10" s="9" t="s">
        <v>5737</v>
      </c>
      <c r="D10" s="9" t="s">
        <v>5722</v>
      </c>
      <c r="E10" s="9" t="s">
        <v>5738</v>
      </c>
      <c r="F10" s="18">
        <v>20.13</v>
      </c>
      <c r="H10" s="18">
        <v>17.5</v>
      </c>
      <c r="K10" s="20" t="s">
        <v>5723</v>
      </c>
      <c r="L10" s="19">
        <v>2.5649999999999999</v>
      </c>
      <c r="N10" s="18">
        <v>2500</v>
      </c>
      <c r="O10" s="18">
        <v>900</v>
      </c>
      <c r="P10" s="20" t="s">
        <v>844</v>
      </c>
      <c r="Q10" s="20" t="s">
        <v>7566</v>
      </c>
      <c r="R10" s="28">
        <v>43251</v>
      </c>
      <c r="T10" s="9" t="s">
        <v>5731</v>
      </c>
      <c r="U10" s="9" t="s">
        <v>5732</v>
      </c>
    </row>
    <row r="11" spans="1:28">
      <c r="A11" s="20" t="s">
        <v>7229</v>
      </c>
      <c r="B11" s="9" t="s">
        <v>5739</v>
      </c>
      <c r="C11" s="9" t="s">
        <v>5739</v>
      </c>
      <c r="D11" s="9" t="s">
        <v>69</v>
      </c>
      <c r="E11" s="9" t="s">
        <v>7600</v>
      </c>
      <c r="F11" s="18">
        <v>13.41</v>
      </c>
      <c r="H11" s="18">
        <v>11.66</v>
      </c>
      <c r="K11" s="20" t="s">
        <v>4914</v>
      </c>
      <c r="L11" s="19">
        <v>3</v>
      </c>
      <c r="M11" s="9">
        <v>1000</v>
      </c>
      <c r="N11" s="18">
        <v>1880</v>
      </c>
      <c r="O11" s="18">
        <v>1100</v>
      </c>
      <c r="P11" s="20" t="s">
        <v>7228</v>
      </c>
      <c r="R11" s="28">
        <v>44058</v>
      </c>
    </row>
    <row r="12" spans="1:28">
      <c r="A12" s="20" t="s">
        <v>7229</v>
      </c>
      <c r="B12" s="9" t="s">
        <v>5739</v>
      </c>
      <c r="C12" s="9" t="s">
        <v>5739</v>
      </c>
      <c r="D12" s="9" t="s">
        <v>69</v>
      </c>
      <c r="E12" s="9" t="s">
        <v>7600</v>
      </c>
      <c r="F12" s="18">
        <v>13.41</v>
      </c>
      <c r="H12" s="18">
        <v>11.66</v>
      </c>
      <c r="K12" s="20" t="s">
        <v>4914</v>
      </c>
      <c r="L12" s="19">
        <v>3</v>
      </c>
      <c r="M12" s="9">
        <v>1500</v>
      </c>
      <c r="N12" s="18">
        <v>1880</v>
      </c>
      <c r="O12" s="18">
        <v>1100</v>
      </c>
      <c r="P12" s="20" t="s">
        <v>7228</v>
      </c>
      <c r="R12" s="28">
        <v>44058</v>
      </c>
    </row>
    <row r="13" spans="1:28">
      <c r="A13" s="20" t="s">
        <v>7229</v>
      </c>
      <c r="B13" s="9" t="s">
        <v>5739</v>
      </c>
      <c r="C13" s="9" t="s">
        <v>5739</v>
      </c>
      <c r="D13" s="9" t="s">
        <v>69</v>
      </c>
      <c r="E13" s="9" t="s">
        <v>7600</v>
      </c>
      <c r="F13" s="18">
        <v>12.27</v>
      </c>
      <c r="H13" s="18">
        <v>10.67</v>
      </c>
      <c r="K13" s="20" t="s">
        <v>4914</v>
      </c>
      <c r="L13" s="19">
        <v>3</v>
      </c>
      <c r="M13" s="9">
        <v>2000</v>
      </c>
      <c r="N13" s="18">
        <v>1880</v>
      </c>
      <c r="O13" s="18">
        <v>1100</v>
      </c>
      <c r="P13" s="20" t="s">
        <v>7228</v>
      </c>
      <c r="R13" s="28">
        <v>44058</v>
      </c>
    </row>
    <row r="14" spans="1:28">
      <c r="A14" s="20" t="s">
        <v>7229</v>
      </c>
      <c r="B14" s="9" t="s">
        <v>5739</v>
      </c>
      <c r="C14" s="9" t="s">
        <v>5739</v>
      </c>
      <c r="D14" s="9" t="s">
        <v>69</v>
      </c>
      <c r="E14" s="9" t="s">
        <v>7600</v>
      </c>
      <c r="F14" s="18">
        <v>11.48</v>
      </c>
      <c r="H14" s="18">
        <v>9.98</v>
      </c>
      <c r="K14" s="20" t="s">
        <v>4914</v>
      </c>
      <c r="L14" s="19">
        <v>3</v>
      </c>
      <c r="M14" s="9">
        <v>3000</v>
      </c>
      <c r="N14" s="18">
        <v>1880</v>
      </c>
      <c r="O14" s="18">
        <v>1100</v>
      </c>
      <c r="P14" s="20" t="s">
        <v>7228</v>
      </c>
      <c r="R14" s="28">
        <v>44058</v>
      </c>
    </row>
    <row r="15" spans="1:28">
      <c r="A15" s="20" t="s">
        <v>7229</v>
      </c>
      <c r="B15" s="9" t="s">
        <v>5739</v>
      </c>
      <c r="C15" s="9" t="s">
        <v>5739</v>
      </c>
      <c r="D15" s="9" t="s">
        <v>69</v>
      </c>
      <c r="E15" s="9" t="s">
        <v>7600</v>
      </c>
      <c r="F15" s="18">
        <v>13.92</v>
      </c>
      <c r="H15" s="18">
        <v>12.1</v>
      </c>
      <c r="K15" s="20" t="s">
        <v>4914</v>
      </c>
      <c r="L15" s="19">
        <v>3</v>
      </c>
      <c r="N15" s="18">
        <v>1880</v>
      </c>
      <c r="O15" s="18">
        <v>1100</v>
      </c>
      <c r="P15" s="20" t="s">
        <v>7228</v>
      </c>
      <c r="R15" s="28">
        <v>43263</v>
      </c>
    </row>
    <row r="16" spans="1:28">
      <c r="A16" s="20" t="s">
        <v>7229</v>
      </c>
      <c r="B16" s="9" t="s">
        <v>5739</v>
      </c>
      <c r="C16" s="9" t="s">
        <v>5739</v>
      </c>
      <c r="D16" s="9" t="s">
        <v>69</v>
      </c>
      <c r="E16" s="9" t="s">
        <v>7600</v>
      </c>
      <c r="F16" s="18">
        <v>16.45</v>
      </c>
      <c r="H16" s="18">
        <v>14.3</v>
      </c>
      <c r="K16" s="20" t="s">
        <v>4914</v>
      </c>
      <c r="L16" s="19">
        <v>3</v>
      </c>
      <c r="N16" s="18">
        <v>1700</v>
      </c>
      <c r="O16" s="18">
        <v>482.81</v>
      </c>
      <c r="P16" s="20" t="s">
        <v>844</v>
      </c>
      <c r="R16" s="28">
        <v>43251</v>
      </c>
      <c r="T16" s="9" t="s">
        <v>5740</v>
      </c>
      <c r="U16" s="9" t="s">
        <v>5732</v>
      </c>
    </row>
    <row r="17" spans="1:23">
      <c r="A17" s="20" t="s">
        <v>7229</v>
      </c>
      <c r="B17" s="9" t="s">
        <v>5741</v>
      </c>
      <c r="C17" s="9" t="s">
        <v>5741</v>
      </c>
      <c r="D17" s="9" t="s">
        <v>69</v>
      </c>
      <c r="E17" s="9" t="s">
        <v>5742</v>
      </c>
      <c r="F17" s="18">
        <v>32.78</v>
      </c>
      <c r="H17" s="18">
        <v>28.5</v>
      </c>
      <c r="K17" s="20" t="s">
        <v>5723</v>
      </c>
      <c r="L17" s="19">
        <v>5.13</v>
      </c>
      <c r="N17" s="18">
        <v>1980</v>
      </c>
      <c r="O17" s="18">
        <v>1400</v>
      </c>
      <c r="P17" s="20" t="s">
        <v>7751</v>
      </c>
      <c r="R17" s="28">
        <v>43369</v>
      </c>
      <c r="V17" s="9">
        <v>1750</v>
      </c>
      <c r="W17" s="9">
        <v>1269</v>
      </c>
    </row>
    <row r="18" spans="1:23">
      <c r="A18" s="20" t="s">
        <v>7229</v>
      </c>
      <c r="B18" s="9" t="s">
        <v>5741</v>
      </c>
      <c r="C18" s="9" t="s">
        <v>5741</v>
      </c>
      <c r="D18" s="9" t="s">
        <v>5727</v>
      </c>
      <c r="E18" s="9" t="s">
        <v>5742</v>
      </c>
      <c r="F18" s="18">
        <v>34.39</v>
      </c>
      <c r="H18" s="18">
        <v>29.9</v>
      </c>
      <c r="K18" s="20" t="s">
        <v>5723</v>
      </c>
      <c r="L18" s="19">
        <v>5.13</v>
      </c>
      <c r="N18" s="18">
        <v>2600</v>
      </c>
      <c r="O18" s="18">
        <v>885.61</v>
      </c>
      <c r="P18" s="20" t="s">
        <v>844</v>
      </c>
      <c r="R18" s="28">
        <v>43251</v>
      </c>
      <c r="T18" s="9" t="s">
        <v>5740</v>
      </c>
      <c r="U18" s="9" t="s">
        <v>5732</v>
      </c>
    </row>
    <row r="19" spans="1:23">
      <c r="A19" s="20" t="s">
        <v>7229</v>
      </c>
      <c r="B19" s="9" t="s">
        <v>5741</v>
      </c>
      <c r="C19" s="9" t="s">
        <v>5741</v>
      </c>
      <c r="D19" s="9" t="s">
        <v>5727</v>
      </c>
      <c r="E19" s="9" t="s">
        <v>5742</v>
      </c>
      <c r="F19" s="18">
        <v>32.200000000000003</v>
      </c>
      <c r="H19" s="18">
        <v>28</v>
      </c>
      <c r="K19" s="20" t="s">
        <v>5723</v>
      </c>
      <c r="L19" s="19">
        <v>5.13</v>
      </c>
      <c r="N19" s="18">
        <v>2600</v>
      </c>
      <c r="O19" s="18">
        <v>1400</v>
      </c>
      <c r="P19" s="20" t="s">
        <v>7751</v>
      </c>
      <c r="R19" s="28">
        <v>43251</v>
      </c>
      <c r="T19" s="9" t="s">
        <v>5740</v>
      </c>
      <c r="U19" s="9" t="s">
        <v>5732</v>
      </c>
    </row>
    <row r="20" spans="1:23">
      <c r="A20" s="20" t="s">
        <v>7229</v>
      </c>
      <c r="B20" s="9" t="s">
        <v>5733</v>
      </c>
      <c r="C20" s="9" t="s">
        <v>5733</v>
      </c>
      <c r="D20" s="9" t="s">
        <v>121</v>
      </c>
      <c r="E20" s="9" t="s">
        <v>5734</v>
      </c>
      <c r="F20" s="18">
        <v>16.22</v>
      </c>
      <c r="H20" s="18">
        <v>14.1</v>
      </c>
      <c r="K20" s="20" t="s">
        <v>5723</v>
      </c>
      <c r="L20" s="19">
        <v>1.992</v>
      </c>
      <c r="N20" s="18">
        <v>1600</v>
      </c>
      <c r="O20" s="18">
        <v>409</v>
      </c>
      <c r="P20" s="20" t="s">
        <v>844</v>
      </c>
      <c r="Q20" s="20" t="s">
        <v>7566</v>
      </c>
      <c r="R20" s="28">
        <v>43251</v>
      </c>
      <c r="T20" s="9" t="s">
        <v>5731</v>
      </c>
      <c r="U20" s="9" t="s">
        <v>5732</v>
      </c>
    </row>
    <row r="21" spans="1:23">
      <c r="A21" s="20" t="s">
        <v>7229</v>
      </c>
      <c r="B21" s="9" t="s">
        <v>5733</v>
      </c>
      <c r="C21" s="9" t="s">
        <v>5733</v>
      </c>
      <c r="D21" s="9" t="s">
        <v>121</v>
      </c>
      <c r="E21" s="9" t="s">
        <v>5734</v>
      </c>
      <c r="F21" s="18">
        <v>14.38</v>
      </c>
      <c r="H21" s="18">
        <v>12.5</v>
      </c>
      <c r="K21" s="20" t="s">
        <v>5723</v>
      </c>
      <c r="L21" s="19">
        <v>1.992</v>
      </c>
      <c r="N21" s="18">
        <v>2650</v>
      </c>
      <c r="O21" s="18">
        <v>2450</v>
      </c>
      <c r="P21" s="20" t="s">
        <v>7751</v>
      </c>
      <c r="R21" s="28">
        <v>43263</v>
      </c>
    </row>
    <row r="22" spans="1:23">
      <c r="A22" s="20" t="s">
        <v>7229</v>
      </c>
      <c r="B22" s="9" t="s">
        <v>5743</v>
      </c>
      <c r="C22" s="9" t="s">
        <v>5743</v>
      </c>
      <c r="D22" s="9" t="s">
        <v>64</v>
      </c>
      <c r="E22" s="9" t="s">
        <v>5744</v>
      </c>
      <c r="F22" s="18">
        <v>4.88</v>
      </c>
      <c r="H22" s="18">
        <v>4.24</v>
      </c>
      <c r="K22" s="20" t="s">
        <v>5745</v>
      </c>
      <c r="P22" s="20" t="s">
        <v>7228</v>
      </c>
      <c r="Q22" s="20" t="s">
        <v>7566</v>
      </c>
      <c r="R22" s="28">
        <v>43557</v>
      </c>
      <c r="T22" s="9" t="s">
        <v>5746</v>
      </c>
    </row>
    <row r="23" spans="1:23">
      <c r="A23" s="20" t="s">
        <v>7229</v>
      </c>
      <c r="B23" s="9" t="s">
        <v>5747</v>
      </c>
      <c r="C23" s="9" t="s">
        <v>5747</v>
      </c>
      <c r="D23" s="9" t="s">
        <v>64</v>
      </c>
      <c r="E23" s="9" t="s">
        <v>5744</v>
      </c>
      <c r="F23" s="18">
        <v>6.31</v>
      </c>
      <c r="H23" s="18">
        <v>5.49</v>
      </c>
      <c r="K23" s="20" t="s">
        <v>2726</v>
      </c>
      <c r="P23" s="20" t="s">
        <v>7228</v>
      </c>
      <c r="Q23" s="20" t="s">
        <v>7566</v>
      </c>
      <c r="R23" s="28">
        <v>42812</v>
      </c>
      <c r="T23" s="9" t="s">
        <v>5746</v>
      </c>
    </row>
    <row r="24" spans="1:23" ht="13.5" customHeight="1">
      <c r="A24" s="20" t="s">
        <v>7229</v>
      </c>
      <c r="B24" s="9" t="s">
        <v>5748</v>
      </c>
      <c r="C24" s="9" t="s">
        <v>5748</v>
      </c>
      <c r="D24" s="9" t="s">
        <v>1304</v>
      </c>
      <c r="E24" s="9" t="s">
        <v>5749</v>
      </c>
      <c r="F24" s="18">
        <v>2.42</v>
      </c>
      <c r="H24" s="18">
        <v>2.1</v>
      </c>
      <c r="K24" s="20">
        <v>1018</v>
      </c>
      <c r="P24" s="20" t="s">
        <v>7228</v>
      </c>
      <c r="R24" s="28">
        <v>44693</v>
      </c>
      <c r="T24" s="9" t="s">
        <v>5746</v>
      </c>
    </row>
    <row r="25" spans="1:23" ht="13.5" customHeight="1">
      <c r="A25" s="20" t="s">
        <v>7229</v>
      </c>
      <c r="B25" s="9" t="s">
        <v>5748</v>
      </c>
      <c r="C25" s="9" t="s">
        <v>5748</v>
      </c>
      <c r="D25" s="9" t="s">
        <v>1304</v>
      </c>
      <c r="E25" s="9" t="s">
        <v>5749</v>
      </c>
      <c r="F25" s="18">
        <v>2.42</v>
      </c>
      <c r="H25" s="18">
        <v>2.1</v>
      </c>
      <c r="K25" s="20">
        <v>1018</v>
      </c>
      <c r="P25" s="20" t="s">
        <v>7228</v>
      </c>
      <c r="Q25" s="20" t="s">
        <v>7566</v>
      </c>
      <c r="R25" s="28">
        <v>43493</v>
      </c>
      <c r="T25" s="9" t="s">
        <v>5746</v>
      </c>
    </row>
    <row r="26" spans="1:23">
      <c r="A26" s="20" t="s">
        <v>7229</v>
      </c>
      <c r="B26" s="9" t="s">
        <v>5750</v>
      </c>
      <c r="C26" s="9" t="s">
        <v>5750</v>
      </c>
      <c r="D26" s="9" t="s">
        <v>64</v>
      </c>
      <c r="E26" s="9" t="s">
        <v>5751</v>
      </c>
      <c r="F26" s="18">
        <v>2.13</v>
      </c>
      <c r="H26" s="18">
        <v>1.85</v>
      </c>
      <c r="K26" s="20" t="s">
        <v>5752</v>
      </c>
      <c r="P26" s="20" t="s">
        <v>7228</v>
      </c>
      <c r="Q26" s="20" t="s">
        <v>7566</v>
      </c>
      <c r="R26" s="28">
        <v>43557</v>
      </c>
      <c r="T26" s="9" t="s">
        <v>5746</v>
      </c>
    </row>
    <row r="27" spans="1:23">
      <c r="A27" s="20" t="s">
        <v>7229</v>
      </c>
      <c r="B27" s="9" t="s">
        <v>5753</v>
      </c>
      <c r="C27" s="9" t="s">
        <v>5753</v>
      </c>
      <c r="D27" s="9" t="s">
        <v>64</v>
      </c>
      <c r="E27" s="9" t="s">
        <v>5754</v>
      </c>
      <c r="F27" s="18">
        <v>2.76</v>
      </c>
      <c r="H27" s="18">
        <v>2.4</v>
      </c>
      <c r="K27" s="20" t="s">
        <v>5745</v>
      </c>
      <c r="P27" s="20" t="s">
        <v>7228</v>
      </c>
      <c r="Q27" s="20" t="s">
        <v>7566</v>
      </c>
      <c r="R27" s="28">
        <v>43557</v>
      </c>
      <c r="T27" s="9" t="s">
        <v>5746</v>
      </c>
    </row>
    <row r="28" spans="1:23">
      <c r="A28" s="20" t="s">
        <v>7229</v>
      </c>
      <c r="B28" s="9" t="s">
        <v>5755</v>
      </c>
      <c r="C28" s="9" t="s">
        <v>5755</v>
      </c>
      <c r="D28" s="9" t="s">
        <v>64</v>
      </c>
      <c r="E28" s="9" t="s">
        <v>5756</v>
      </c>
      <c r="F28" s="18">
        <v>3.37</v>
      </c>
      <c r="H28" s="18">
        <v>2.93</v>
      </c>
      <c r="K28" s="20" t="s">
        <v>2726</v>
      </c>
      <c r="P28" s="20" t="s">
        <v>7228</v>
      </c>
      <c r="Q28" s="20" t="s">
        <v>7566</v>
      </c>
      <c r="R28" s="28">
        <v>43069</v>
      </c>
      <c r="T28" s="9" t="s">
        <v>5746</v>
      </c>
    </row>
    <row r="29" spans="1:23">
      <c r="A29" s="20" t="s">
        <v>7229</v>
      </c>
      <c r="B29" s="9" t="s">
        <v>5757</v>
      </c>
      <c r="C29" s="9" t="s">
        <v>5757</v>
      </c>
      <c r="D29" s="9" t="s">
        <v>64</v>
      </c>
      <c r="E29" s="9" t="s">
        <v>5758</v>
      </c>
      <c r="F29" s="18">
        <v>2.02</v>
      </c>
      <c r="H29" s="18">
        <v>1.76</v>
      </c>
      <c r="K29" s="20" t="s">
        <v>5759</v>
      </c>
      <c r="P29" s="20" t="s">
        <v>7228</v>
      </c>
      <c r="R29" s="28">
        <v>43559</v>
      </c>
      <c r="T29" s="9" t="s">
        <v>5746</v>
      </c>
    </row>
    <row r="30" spans="1:23">
      <c r="A30" s="20" t="s">
        <v>7229</v>
      </c>
      <c r="B30" s="9" t="s">
        <v>5760</v>
      </c>
      <c r="C30" s="9" t="s">
        <v>5757</v>
      </c>
      <c r="D30" s="9" t="s">
        <v>64</v>
      </c>
      <c r="E30" s="9" t="s">
        <v>5761</v>
      </c>
      <c r="F30" s="18">
        <v>1.74</v>
      </c>
      <c r="H30" s="18">
        <v>1.51</v>
      </c>
      <c r="K30" s="20" t="s">
        <v>5762</v>
      </c>
      <c r="P30" s="20" t="s">
        <v>7228</v>
      </c>
      <c r="R30" s="28">
        <v>42487</v>
      </c>
      <c r="T30" s="9" t="s">
        <v>5746</v>
      </c>
    </row>
    <row r="31" spans="1:23">
      <c r="A31" s="20" t="s">
        <v>7229</v>
      </c>
      <c r="B31" s="9" t="s">
        <v>5763</v>
      </c>
      <c r="C31" s="9" t="s">
        <v>5757</v>
      </c>
      <c r="D31" s="9" t="s">
        <v>64</v>
      </c>
      <c r="E31" s="9" t="s">
        <v>5764</v>
      </c>
      <c r="F31" s="18">
        <v>2.02</v>
      </c>
      <c r="H31" s="18">
        <v>1.76</v>
      </c>
      <c r="K31" s="20" t="s">
        <v>5765</v>
      </c>
      <c r="P31" s="20" t="s">
        <v>7228</v>
      </c>
      <c r="R31" s="28">
        <v>43558</v>
      </c>
      <c r="T31" s="9" t="s">
        <v>5746</v>
      </c>
    </row>
    <row r="32" spans="1:23">
      <c r="A32" s="20" t="s">
        <v>7229</v>
      </c>
      <c r="B32" s="9" t="s">
        <v>5766</v>
      </c>
      <c r="C32" s="9" t="s">
        <v>5757</v>
      </c>
      <c r="D32" s="9" t="s">
        <v>64</v>
      </c>
      <c r="E32" s="9" t="s">
        <v>5767</v>
      </c>
      <c r="F32" s="18">
        <v>2.06</v>
      </c>
      <c r="H32" s="18">
        <v>1.79</v>
      </c>
      <c r="K32" s="20" t="s">
        <v>5768</v>
      </c>
      <c r="P32" s="20" t="s">
        <v>7228</v>
      </c>
      <c r="R32" s="28">
        <v>42487</v>
      </c>
      <c r="T32" s="9" t="s">
        <v>5746</v>
      </c>
    </row>
    <row r="33" spans="1:21">
      <c r="A33" s="20" t="s">
        <v>7229</v>
      </c>
      <c r="B33" s="9" t="s">
        <v>5769</v>
      </c>
      <c r="C33" s="9" t="s">
        <v>5757</v>
      </c>
      <c r="D33" s="9" t="s">
        <v>64</v>
      </c>
      <c r="E33" s="9" t="s">
        <v>5770</v>
      </c>
      <c r="F33" s="18">
        <v>1.4</v>
      </c>
      <c r="H33" s="18">
        <v>1.22</v>
      </c>
      <c r="K33" s="20" t="s">
        <v>5771</v>
      </c>
      <c r="P33" s="20" t="s">
        <v>7228</v>
      </c>
      <c r="R33" s="28">
        <v>42487</v>
      </c>
      <c r="T33" s="9" t="s">
        <v>5746</v>
      </c>
    </row>
    <row r="34" spans="1:21">
      <c r="A34" s="20" t="s">
        <v>7229</v>
      </c>
      <c r="B34" s="9" t="s">
        <v>5772</v>
      </c>
      <c r="C34" s="9" t="s">
        <v>5757</v>
      </c>
      <c r="D34" s="9" t="s">
        <v>64</v>
      </c>
      <c r="E34" s="9" t="s">
        <v>5773</v>
      </c>
      <c r="F34" s="18">
        <v>1.92</v>
      </c>
      <c r="H34" s="18">
        <v>1.67</v>
      </c>
      <c r="K34" s="20" t="s">
        <v>5774</v>
      </c>
      <c r="P34" s="20" t="s">
        <v>7228</v>
      </c>
      <c r="R34" s="28">
        <v>42487</v>
      </c>
      <c r="T34" s="9" t="s">
        <v>5746</v>
      </c>
    </row>
    <row r="35" spans="1:21">
      <c r="A35" s="20" t="s">
        <v>7229</v>
      </c>
      <c r="B35" s="9" t="s">
        <v>5775</v>
      </c>
      <c r="C35" s="9" t="s">
        <v>5775</v>
      </c>
      <c r="D35" s="9" t="s">
        <v>64</v>
      </c>
      <c r="E35" s="9" t="s">
        <v>5776</v>
      </c>
      <c r="F35" s="18">
        <v>0.31</v>
      </c>
      <c r="H35" s="18">
        <v>0.27</v>
      </c>
      <c r="K35" s="20" t="s">
        <v>2726</v>
      </c>
      <c r="P35" s="20" t="s">
        <v>7228</v>
      </c>
      <c r="R35" s="28">
        <v>42500</v>
      </c>
      <c r="T35" s="9" t="s">
        <v>5777</v>
      </c>
    </row>
    <row r="36" spans="1:21">
      <c r="A36" s="20" t="s">
        <v>7229</v>
      </c>
      <c r="B36" s="9" t="s">
        <v>5778</v>
      </c>
      <c r="C36" s="9" t="s">
        <v>5778</v>
      </c>
      <c r="D36" s="9" t="s">
        <v>64</v>
      </c>
      <c r="E36" s="9" t="s">
        <v>5779</v>
      </c>
      <c r="F36" s="18">
        <v>0.78</v>
      </c>
      <c r="H36" s="18">
        <v>0.68</v>
      </c>
      <c r="K36" s="20" t="s">
        <v>5780</v>
      </c>
      <c r="P36" s="20" t="s">
        <v>7228</v>
      </c>
      <c r="R36" s="28">
        <v>42550</v>
      </c>
      <c r="T36" s="9" t="s">
        <v>5777</v>
      </c>
    </row>
    <row r="37" spans="1:21">
      <c r="A37" s="20" t="s">
        <v>7229</v>
      </c>
      <c r="B37" s="9" t="s">
        <v>5781</v>
      </c>
      <c r="C37" s="9" t="s">
        <v>5781</v>
      </c>
      <c r="D37" s="9" t="s">
        <v>69</v>
      </c>
      <c r="E37" s="9" t="s">
        <v>5782</v>
      </c>
      <c r="F37" s="18">
        <v>7.82</v>
      </c>
      <c r="H37" s="18">
        <v>6.8</v>
      </c>
      <c r="K37" s="20" t="s">
        <v>2690</v>
      </c>
      <c r="N37" s="18">
        <v>970</v>
      </c>
      <c r="O37" s="18">
        <v>2910</v>
      </c>
      <c r="P37" s="20" t="s">
        <v>7751</v>
      </c>
      <c r="R37" s="28">
        <v>43356</v>
      </c>
      <c r="T37" s="9" t="s">
        <v>5783</v>
      </c>
      <c r="U37" s="9" t="s">
        <v>7520</v>
      </c>
    </row>
    <row r="38" spans="1:21">
      <c r="A38" s="20" t="s">
        <v>7229</v>
      </c>
      <c r="B38" s="9" t="s">
        <v>5781</v>
      </c>
      <c r="C38" s="9" t="s">
        <v>5781</v>
      </c>
      <c r="D38" s="9" t="s">
        <v>64</v>
      </c>
      <c r="E38" s="9" t="s">
        <v>5782</v>
      </c>
      <c r="F38" s="18">
        <v>8.2799999999999994</v>
      </c>
      <c r="H38" s="18">
        <v>7.2</v>
      </c>
      <c r="K38" s="20" t="s">
        <v>2690</v>
      </c>
      <c r="N38" s="18">
        <v>650</v>
      </c>
      <c r="O38" s="18">
        <v>300</v>
      </c>
      <c r="P38" s="20" t="s">
        <v>7751</v>
      </c>
      <c r="R38" s="28">
        <v>43356</v>
      </c>
      <c r="T38" s="9" t="s">
        <v>5783</v>
      </c>
      <c r="U38" s="9" t="s">
        <v>7519</v>
      </c>
    </row>
    <row r="39" spans="1:21">
      <c r="A39" s="20" t="s">
        <v>7229</v>
      </c>
      <c r="B39" s="9" t="s">
        <v>5781</v>
      </c>
      <c r="C39" s="9" t="s">
        <v>5781</v>
      </c>
      <c r="D39" s="9" t="s">
        <v>64</v>
      </c>
      <c r="E39" s="9" t="s">
        <v>5782</v>
      </c>
      <c r="F39" s="18">
        <v>7.36</v>
      </c>
      <c r="H39" s="18">
        <v>6.4</v>
      </c>
      <c r="K39" s="20" t="s">
        <v>2690</v>
      </c>
      <c r="N39" s="18">
        <v>850</v>
      </c>
      <c r="O39" s="18">
        <v>700</v>
      </c>
      <c r="P39" s="20" t="s">
        <v>7751</v>
      </c>
      <c r="R39" s="28">
        <v>42605</v>
      </c>
      <c r="T39" s="9" t="s">
        <v>5783</v>
      </c>
    </row>
    <row r="40" spans="1:21">
      <c r="A40" s="20" t="s">
        <v>7229</v>
      </c>
      <c r="B40" s="9" t="s">
        <v>5781</v>
      </c>
      <c r="C40" s="9" t="s">
        <v>5781</v>
      </c>
      <c r="D40" s="9" t="s">
        <v>64</v>
      </c>
      <c r="E40" s="9" t="s">
        <v>5784</v>
      </c>
      <c r="F40" s="18">
        <v>7.13</v>
      </c>
      <c r="H40" s="18">
        <v>6.2</v>
      </c>
      <c r="K40" s="20" t="s">
        <v>2690</v>
      </c>
      <c r="N40" s="18">
        <v>850</v>
      </c>
      <c r="O40" s="18">
        <v>700</v>
      </c>
      <c r="P40" s="20" t="s">
        <v>7751</v>
      </c>
      <c r="R40" s="28">
        <v>42605</v>
      </c>
      <c r="T40" s="9" t="s">
        <v>5783</v>
      </c>
    </row>
    <row r="41" spans="1:21">
      <c r="A41" s="20" t="s">
        <v>7229</v>
      </c>
      <c r="B41" s="9" t="s">
        <v>5785</v>
      </c>
      <c r="C41" s="9" t="s">
        <v>5785</v>
      </c>
      <c r="D41" s="9" t="s">
        <v>69</v>
      </c>
      <c r="E41" s="9" t="s">
        <v>5786</v>
      </c>
      <c r="F41" s="18">
        <v>17.48</v>
      </c>
      <c r="H41" s="18">
        <v>15.2</v>
      </c>
      <c r="K41" s="20" t="s">
        <v>2690</v>
      </c>
      <c r="L41" s="19">
        <v>0</v>
      </c>
      <c r="N41" s="18">
        <v>1000</v>
      </c>
      <c r="O41" s="18">
        <v>850</v>
      </c>
      <c r="P41" s="20" t="s">
        <v>7751</v>
      </c>
      <c r="R41" s="28">
        <v>44427</v>
      </c>
      <c r="T41" s="9" t="s">
        <v>5783</v>
      </c>
    </row>
    <row r="42" spans="1:21">
      <c r="A42" s="20" t="s">
        <v>7229</v>
      </c>
      <c r="B42" s="9" t="s">
        <v>5787</v>
      </c>
      <c r="C42" s="9" t="s">
        <v>5787</v>
      </c>
      <c r="E42" s="9" t="s">
        <v>5788</v>
      </c>
      <c r="F42" s="18">
        <v>70.150000000000006</v>
      </c>
      <c r="H42" s="18">
        <v>61</v>
      </c>
      <c r="K42" s="20" t="s">
        <v>5723</v>
      </c>
      <c r="N42" s="18">
        <v>1200</v>
      </c>
      <c r="O42" s="18">
        <v>1030</v>
      </c>
      <c r="P42" s="20" t="s">
        <v>844</v>
      </c>
      <c r="R42" s="28">
        <v>42690</v>
      </c>
      <c r="T42" s="9" t="s">
        <v>5789</v>
      </c>
    </row>
    <row r="43" spans="1:21">
      <c r="A43" s="20" t="s">
        <v>7229</v>
      </c>
      <c r="B43" s="9" t="s">
        <v>5790</v>
      </c>
      <c r="C43" s="9" t="s">
        <v>5790</v>
      </c>
      <c r="E43" s="9" t="s">
        <v>5788</v>
      </c>
      <c r="F43" s="18">
        <v>112.93</v>
      </c>
      <c r="H43" s="18">
        <v>98.2</v>
      </c>
      <c r="K43" s="20" t="s">
        <v>5728</v>
      </c>
      <c r="N43" s="18">
        <v>1150</v>
      </c>
      <c r="O43" s="18">
        <v>920</v>
      </c>
      <c r="P43" s="20" t="s">
        <v>7228</v>
      </c>
      <c r="R43" s="28">
        <v>43321</v>
      </c>
    </row>
    <row r="44" spans="1:21">
      <c r="A44" s="20" t="s">
        <v>7229</v>
      </c>
      <c r="B44" s="9" t="s">
        <v>5790</v>
      </c>
      <c r="C44" s="9" t="s">
        <v>5790</v>
      </c>
      <c r="E44" s="9" t="s">
        <v>5788</v>
      </c>
      <c r="F44" s="18">
        <v>157.55000000000001</v>
      </c>
      <c r="H44" s="18">
        <v>137</v>
      </c>
      <c r="K44" s="20" t="s">
        <v>5728</v>
      </c>
      <c r="N44" s="18">
        <v>1200</v>
      </c>
      <c r="O44" s="18">
        <v>1030</v>
      </c>
      <c r="P44" s="20" t="s">
        <v>844</v>
      </c>
      <c r="R44" s="28">
        <v>43308</v>
      </c>
      <c r="T44" s="9" t="s">
        <v>5789</v>
      </c>
    </row>
    <row r="45" spans="1:21">
      <c r="A45" s="20" t="s">
        <v>7229</v>
      </c>
      <c r="B45" s="9" t="s">
        <v>5791</v>
      </c>
      <c r="C45" s="9" t="s">
        <v>5791</v>
      </c>
      <c r="E45" s="9" t="s">
        <v>5792</v>
      </c>
      <c r="F45" s="18">
        <v>72.45</v>
      </c>
      <c r="H45" s="18">
        <v>63</v>
      </c>
      <c r="K45" s="20" t="s">
        <v>5723</v>
      </c>
      <c r="N45" s="18">
        <v>1200</v>
      </c>
      <c r="O45" s="18">
        <v>1030</v>
      </c>
      <c r="P45" s="20" t="s">
        <v>844</v>
      </c>
      <c r="R45" s="28">
        <v>42690</v>
      </c>
      <c r="T45" s="9" t="s">
        <v>5789</v>
      </c>
    </row>
    <row r="46" spans="1:21">
      <c r="A46" s="20" t="s">
        <v>7229</v>
      </c>
      <c r="B46" s="9" t="s">
        <v>5793</v>
      </c>
      <c r="C46" s="9" t="s">
        <v>5793</v>
      </c>
      <c r="D46" s="9" t="s">
        <v>1304</v>
      </c>
      <c r="E46" s="9" t="s">
        <v>5792</v>
      </c>
      <c r="F46" s="18">
        <v>112.93</v>
      </c>
      <c r="H46" s="18">
        <v>98.2</v>
      </c>
      <c r="K46" s="20" t="s">
        <v>5728</v>
      </c>
      <c r="N46" s="18">
        <v>1200</v>
      </c>
      <c r="O46" s="18">
        <v>1030</v>
      </c>
      <c r="P46" s="20" t="s">
        <v>844</v>
      </c>
      <c r="R46" s="28">
        <v>42690</v>
      </c>
      <c r="T46" s="9" t="s">
        <v>5789</v>
      </c>
    </row>
    <row r="47" spans="1:21">
      <c r="A47" s="20" t="s">
        <v>7229</v>
      </c>
      <c r="B47" s="9" t="s">
        <v>5794</v>
      </c>
      <c r="C47" s="9" t="s">
        <v>5794</v>
      </c>
      <c r="E47" s="9" t="s">
        <v>5795</v>
      </c>
      <c r="F47" s="18">
        <v>67.849999999999994</v>
      </c>
      <c r="H47" s="18">
        <v>59</v>
      </c>
      <c r="K47" s="20" t="s">
        <v>5723</v>
      </c>
      <c r="N47" s="18">
        <v>1200</v>
      </c>
      <c r="O47" s="18">
        <v>1030</v>
      </c>
      <c r="P47" s="20" t="s">
        <v>844</v>
      </c>
      <c r="R47" s="28">
        <v>42690</v>
      </c>
      <c r="T47" s="9" t="s">
        <v>5789</v>
      </c>
    </row>
    <row r="48" spans="1:21">
      <c r="A48" s="20" t="s">
        <v>7229</v>
      </c>
      <c r="B48" s="9" t="s">
        <v>5796</v>
      </c>
      <c r="C48" s="9" t="s">
        <v>5796</v>
      </c>
      <c r="E48" s="9" t="s">
        <v>5795</v>
      </c>
      <c r="F48" s="18">
        <v>69</v>
      </c>
      <c r="H48" s="18">
        <v>60</v>
      </c>
      <c r="K48" s="20" t="s">
        <v>5728</v>
      </c>
      <c r="N48" s="18">
        <v>1200</v>
      </c>
      <c r="O48" s="18">
        <v>1030</v>
      </c>
      <c r="P48" s="20" t="s">
        <v>844</v>
      </c>
      <c r="R48" s="28">
        <v>42690</v>
      </c>
      <c r="T48" s="9" t="s">
        <v>5789</v>
      </c>
    </row>
    <row r="49" spans="1:20">
      <c r="A49" s="20" t="s">
        <v>7229</v>
      </c>
      <c r="B49" s="9" t="s">
        <v>5797</v>
      </c>
      <c r="C49" s="9" t="s">
        <v>5797</v>
      </c>
      <c r="E49" s="9" t="s">
        <v>5798</v>
      </c>
      <c r="F49" s="18">
        <v>67.849999999999994</v>
      </c>
      <c r="H49" s="18">
        <v>59</v>
      </c>
      <c r="K49" s="20" t="s">
        <v>5723</v>
      </c>
      <c r="N49" s="18">
        <v>1200</v>
      </c>
      <c r="O49" s="18">
        <v>1030</v>
      </c>
      <c r="P49" s="20" t="s">
        <v>844</v>
      </c>
      <c r="R49" s="28">
        <v>42690</v>
      </c>
      <c r="T49" s="9" t="s">
        <v>5789</v>
      </c>
    </row>
    <row r="50" spans="1:20">
      <c r="A50" s="20" t="s">
        <v>7229</v>
      </c>
      <c r="B50" s="9" t="s">
        <v>5799</v>
      </c>
      <c r="C50" s="9" t="s">
        <v>5799</v>
      </c>
      <c r="E50" s="9" t="s">
        <v>5798</v>
      </c>
      <c r="F50" s="18">
        <v>69</v>
      </c>
      <c r="H50" s="18">
        <v>60</v>
      </c>
      <c r="K50" s="20" t="s">
        <v>5728</v>
      </c>
      <c r="N50" s="18">
        <v>1200</v>
      </c>
      <c r="O50" s="18">
        <v>1030</v>
      </c>
      <c r="P50" s="20" t="s">
        <v>844</v>
      </c>
      <c r="R50" s="28">
        <v>42690</v>
      </c>
      <c r="T50" s="9" t="s">
        <v>5789</v>
      </c>
    </row>
    <row r="51" spans="1:20">
      <c r="A51" s="20" t="s">
        <v>7229</v>
      </c>
      <c r="B51" s="9" t="s">
        <v>5800</v>
      </c>
      <c r="C51" s="9" t="s">
        <v>5800</v>
      </c>
      <c r="D51" s="9" t="s">
        <v>69</v>
      </c>
      <c r="E51" s="9" t="s">
        <v>7279</v>
      </c>
      <c r="F51" s="18">
        <v>149.5</v>
      </c>
      <c r="H51" s="18">
        <v>130</v>
      </c>
      <c r="K51" s="20" t="s">
        <v>5723</v>
      </c>
      <c r="N51" s="18">
        <v>1560</v>
      </c>
      <c r="O51" s="18">
        <v>1300</v>
      </c>
      <c r="P51" s="20" t="s">
        <v>7228</v>
      </c>
      <c r="R51" s="28">
        <v>44054</v>
      </c>
      <c r="T51" s="9" t="s">
        <v>7305</v>
      </c>
    </row>
    <row r="52" spans="1:20">
      <c r="A52" s="20" t="s">
        <v>7229</v>
      </c>
      <c r="B52" s="9" t="s">
        <v>5800</v>
      </c>
      <c r="C52" s="9" t="s">
        <v>5800</v>
      </c>
      <c r="D52" s="9" t="s">
        <v>69</v>
      </c>
      <c r="E52" s="9" t="s">
        <v>7705</v>
      </c>
      <c r="F52" s="18">
        <v>146.05000000000001</v>
      </c>
      <c r="H52" s="18">
        <v>127</v>
      </c>
      <c r="K52" s="20" t="s">
        <v>5723</v>
      </c>
      <c r="N52" s="18">
        <v>1560</v>
      </c>
      <c r="O52" s="18">
        <v>1300</v>
      </c>
      <c r="P52" s="20" t="s">
        <v>7228</v>
      </c>
      <c r="R52" s="28">
        <v>43134</v>
      </c>
      <c r="T52" s="9" t="s">
        <v>7305</v>
      </c>
    </row>
    <row r="53" spans="1:20">
      <c r="A53" s="20" t="s">
        <v>7229</v>
      </c>
      <c r="B53" s="9" t="s">
        <v>5802</v>
      </c>
      <c r="C53" s="9" t="s">
        <v>5802</v>
      </c>
      <c r="E53" s="9" t="s">
        <v>5801</v>
      </c>
      <c r="F53" s="18">
        <v>124.2</v>
      </c>
      <c r="H53" s="18">
        <v>108</v>
      </c>
      <c r="K53" s="20" t="s">
        <v>5728</v>
      </c>
      <c r="N53" s="18">
        <v>1600</v>
      </c>
      <c r="O53" s="18">
        <v>1342</v>
      </c>
      <c r="P53" s="20" t="s">
        <v>844</v>
      </c>
      <c r="R53" s="28">
        <v>42690</v>
      </c>
      <c r="T53" s="9" t="s">
        <v>5789</v>
      </c>
    </row>
    <row r="54" spans="1:20">
      <c r="A54" s="20" t="s">
        <v>7229</v>
      </c>
      <c r="B54" s="9" t="s">
        <v>5803</v>
      </c>
      <c r="C54" s="9" t="s">
        <v>5803</v>
      </c>
      <c r="E54" s="9" t="s">
        <v>5804</v>
      </c>
      <c r="F54" s="18">
        <v>124.2</v>
      </c>
      <c r="H54" s="18">
        <v>108</v>
      </c>
      <c r="K54" s="20" t="s">
        <v>5723</v>
      </c>
      <c r="N54" s="18">
        <v>1600</v>
      </c>
      <c r="O54" s="18">
        <v>1342</v>
      </c>
      <c r="P54" s="20" t="s">
        <v>844</v>
      </c>
      <c r="R54" s="28">
        <v>42690</v>
      </c>
      <c r="T54" s="9" t="s">
        <v>5789</v>
      </c>
    </row>
    <row r="55" spans="1:20">
      <c r="A55" s="20" t="s">
        <v>7229</v>
      </c>
      <c r="B55" s="9" t="s">
        <v>5805</v>
      </c>
      <c r="C55" s="9" t="s">
        <v>5805</v>
      </c>
      <c r="E55" s="9" t="s">
        <v>5804</v>
      </c>
      <c r="F55" s="18">
        <v>126.5</v>
      </c>
      <c r="H55" s="18">
        <v>110</v>
      </c>
      <c r="K55" s="20" t="s">
        <v>5728</v>
      </c>
      <c r="N55" s="18">
        <v>1600</v>
      </c>
      <c r="O55" s="18">
        <v>1342</v>
      </c>
      <c r="P55" s="20" t="s">
        <v>844</v>
      </c>
      <c r="R55" s="28">
        <v>42690</v>
      </c>
      <c r="T55" s="9" t="s">
        <v>5789</v>
      </c>
    </row>
    <row r="56" spans="1:20">
      <c r="A56" s="20" t="s">
        <v>7229</v>
      </c>
      <c r="B56" s="9" t="s">
        <v>5806</v>
      </c>
      <c r="C56" s="9" t="s">
        <v>5806</v>
      </c>
      <c r="D56" s="9" t="s">
        <v>5727</v>
      </c>
      <c r="E56" s="9" t="s">
        <v>5807</v>
      </c>
      <c r="F56" s="18">
        <v>2.4700000000000002</v>
      </c>
      <c r="H56" s="18">
        <v>2.15</v>
      </c>
      <c r="K56" s="20" t="s">
        <v>4190</v>
      </c>
      <c r="P56" s="20" t="s">
        <v>7228</v>
      </c>
      <c r="Q56" s="20" t="s">
        <v>7566</v>
      </c>
      <c r="R56" s="28">
        <v>42738</v>
      </c>
      <c r="T56" s="9" t="s">
        <v>5808</v>
      </c>
    </row>
    <row r="57" spans="1:20">
      <c r="A57" s="20" t="s">
        <v>7229</v>
      </c>
      <c r="B57" s="9" t="s">
        <v>5809</v>
      </c>
      <c r="C57" s="9" t="s">
        <v>5809</v>
      </c>
      <c r="D57" s="9" t="s">
        <v>5727</v>
      </c>
      <c r="E57" s="9" t="s">
        <v>5810</v>
      </c>
      <c r="F57" s="18">
        <v>2.7</v>
      </c>
      <c r="H57" s="18">
        <v>2.35</v>
      </c>
      <c r="K57" s="20" t="s">
        <v>4190</v>
      </c>
      <c r="P57" s="20" t="s">
        <v>7228</v>
      </c>
      <c r="Q57" s="20" t="s">
        <v>7566</v>
      </c>
      <c r="R57" s="28">
        <v>42738</v>
      </c>
      <c r="T57" s="9" t="s">
        <v>5808</v>
      </c>
    </row>
    <row r="58" spans="1:20">
      <c r="A58" s="20" t="s">
        <v>7229</v>
      </c>
      <c r="B58" s="9" t="s">
        <v>5811</v>
      </c>
      <c r="C58" s="9" t="s">
        <v>5811</v>
      </c>
      <c r="D58" s="9" t="s">
        <v>5727</v>
      </c>
      <c r="E58" s="9" t="s">
        <v>5812</v>
      </c>
      <c r="F58" s="18">
        <v>2.75</v>
      </c>
      <c r="H58" s="18">
        <v>2.39</v>
      </c>
      <c r="K58" s="20" t="s">
        <v>4190</v>
      </c>
      <c r="P58" s="20" t="s">
        <v>7228</v>
      </c>
      <c r="Q58" s="20" t="s">
        <v>7566</v>
      </c>
      <c r="R58" s="28">
        <v>42738</v>
      </c>
      <c r="T58" s="9" t="s">
        <v>5808</v>
      </c>
    </row>
    <row r="59" spans="1:20">
      <c r="A59" s="20" t="s">
        <v>7229</v>
      </c>
      <c r="B59" s="9" t="s">
        <v>5813</v>
      </c>
      <c r="C59" s="9" t="s">
        <v>5813</v>
      </c>
      <c r="D59" s="9" t="s">
        <v>5727</v>
      </c>
      <c r="E59" s="9" t="s">
        <v>5814</v>
      </c>
      <c r="F59" s="18">
        <v>2.63</v>
      </c>
      <c r="H59" s="18">
        <v>2.29</v>
      </c>
      <c r="K59" s="20" t="s">
        <v>4190</v>
      </c>
      <c r="P59" s="20" t="s">
        <v>7228</v>
      </c>
      <c r="Q59" s="20" t="s">
        <v>7566</v>
      </c>
      <c r="R59" s="28">
        <v>42738</v>
      </c>
      <c r="T59" s="9" t="s">
        <v>5808</v>
      </c>
    </row>
    <row r="60" spans="1:20">
      <c r="A60" s="20" t="s">
        <v>7229</v>
      </c>
      <c r="B60" s="9" t="s">
        <v>5815</v>
      </c>
      <c r="C60" s="9" t="s">
        <v>5815</v>
      </c>
      <c r="D60" s="9" t="s">
        <v>5727</v>
      </c>
      <c r="E60" s="9" t="s">
        <v>5816</v>
      </c>
      <c r="F60" s="18">
        <v>2.63</v>
      </c>
      <c r="H60" s="18">
        <v>2.29</v>
      </c>
      <c r="K60" s="20" t="s">
        <v>4190</v>
      </c>
      <c r="P60" s="20" t="s">
        <v>7228</v>
      </c>
      <c r="Q60" s="20" t="s">
        <v>7566</v>
      </c>
      <c r="R60" s="28">
        <v>42738</v>
      </c>
      <c r="T60" s="9" t="s">
        <v>5808</v>
      </c>
    </row>
    <row r="61" spans="1:20">
      <c r="A61" s="20" t="s">
        <v>7229</v>
      </c>
      <c r="B61" s="9" t="s">
        <v>5817</v>
      </c>
      <c r="C61" s="9" t="s">
        <v>5817</v>
      </c>
      <c r="E61" s="9" t="s">
        <v>5818</v>
      </c>
      <c r="F61" s="18">
        <v>2.16</v>
      </c>
      <c r="H61" s="18">
        <v>1.88</v>
      </c>
      <c r="K61" s="20" t="s">
        <v>5752</v>
      </c>
      <c r="P61" s="20" t="s">
        <v>7751</v>
      </c>
      <c r="R61" s="28">
        <v>42748</v>
      </c>
      <c r="T61" s="9" t="s">
        <v>5819</v>
      </c>
    </row>
    <row r="62" spans="1:20">
      <c r="A62" s="20" t="s">
        <v>7229</v>
      </c>
      <c r="B62" s="9" t="s">
        <v>5820</v>
      </c>
      <c r="C62" s="9" t="s">
        <v>5820</v>
      </c>
      <c r="E62" s="9" t="s">
        <v>5821</v>
      </c>
      <c r="F62" s="18">
        <v>2.3199999999999998</v>
      </c>
      <c r="H62" s="18">
        <v>2.02</v>
      </c>
      <c r="K62" s="20" t="s">
        <v>4235</v>
      </c>
      <c r="N62" s="18">
        <v>650</v>
      </c>
      <c r="O62" s="18">
        <v>500</v>
      </c>
      <c r="P62" s="20" t="s">
        <v>7751</v>
      </c>
      <c r="R62" s="28">
        <v>42746</v>
      </c>
      <c r="T62" s="9" t="s">
        <v>5822</v>
      </c>
    </row>
    <row r="63" spans="1:20">
      <c r="A63" s="20" t="s">
        <v>7229</v>
      </c>
      <c r="B63" s="9" t="s">
        <v>5823</v>
      </c>
      <c r="C63" s="9" t="s">
        <v>5823</v>
      </c>
      <c r="E63" s="9" t="s">
        <v>5824</v>
      </c>
      <c r="F63" s="18">
        <v>2.99</v>
      </c>
      <c r="H63" s="18">
        <v>2.6</v>
      </c>
      <c r="K63" s="20" t="s">
        <v>4235</v>
      </c>
      <c r="N63" s="18">
        <v>650</v>
      </c>
      <c r="O63" s="18">
        <v>500</v>
      </c>
      <c r="P63" s="20" t="s">
        <v>7751</v>
      </c>
      <c r="R63" s="28">
        <v>42746</v>
      </c>
      <c r="T63" s="9" t="s">
        <v>5822</v>
      </c>
    </row>
    <row r="64" spans="1:20">
      <c r="A64" s="20" t="s">
        <v>7229</v>
      </c>
      <c r="B64" s="9" t="s">
        <v>5825</v>
      </c>
      <c r="C64" s="9" t="s">
        <v>5825</v>
      </c>
      <c r="E64" s="9" t="s">
        <v>5826</v>
      </c>
      <c r="F64" s="18">
        <v>5.18</v>
      </c>
      <c r="H64" s="71">
        <v>4.5</v>
      </c>
      <c r="K64" s="20" t="s">
        <v>5827</v>
      </c>
      <c r="N64" s="18">
        <v>350</v>
      </c>
      <c r="O64" s="18">
        <v>224</v>
      </c>
      <c r="P64" s="20" t="s">
        <v>7228</v>
      </c>
      <c r="R64" s="72">
        <v>44721</v>
      </c>
      <c r="T64" s="9" t="s">
        <v>5828</v>
      </c>
    </row>
    <row r="65" spans="1:20">
      <c r="A65" s="20" t="s">
        <v>7229</v>
      </c>
      <c r="B65" s="9" t="s">
        <v>5825</v>
      </c>
      <c r="C65" s="9" t="s">
        <v>5825</v>
      </c>
      <c r="E65" s="9" t="s">
        <v>5826</v>
      </c>
      <c r="F65" s="18">
        <v>4.7</v>
      </c>
      <c r="H65" s="71">
        <v>4.09</v>
      </c>
      <c r="K65" s="20" t="s">
        <v>5827</v>
      </c>
      <c r="N65" s="18">
        <v>350</v>
      </c>
      <c r="O65" s="18">
        <v>224</v>
      </c>
      <c r="P65" s="20" t="s">
        <v>7228</v>
      </c>
      <c r="R65" s="72">
        <v>44331</v>
      </c>
      <c r="T65" s="9" t="s">
        <v>5828</v>
      </c>
    </row>
    <row r="66" spans="1:20">
      <c r="A66" s="20" t="s">
        <v>7229</v>
      </c>
      <c r="B66" s="9" t="s">
        <v>5825</v>
      </c>
      <c r="C66" s="9" t="s">
        <v>5825</v>
      </c>
      <c r="E66" s="9" t="s">
        <v>5826</v>
      </c>
      <c r="F66" s="18">
        <v>4.17</v>
      </c>
      <c r="H66" s="18">
        <v>3.63</v>
      </c>
      <c r="K66" s="20" t="s">
        <v>2726</v>
      </c>
      <c r="N66" s="18">
        <v>350</v>
      </c>
      <c r="O66" s="18">
        <v>224</v>
      </c>
      <c r="P66" s="20" t="s">
        <v>7228</v>
      </c>
      <c r="R66" s="28">
        <v>42760</v>
      </c>
      <c r="T66" s="9" t="s">
        <v>5828</v>
      </c>
    </row>
    <row r="67" spans="1:20">
      <c r="A67" s="20" t="s">
        <v>7229</v>
      </c>
      <c r="B67" s="9" t="s">
        <v>5829</v>
      </c>
      <c r="C67" s="9" t="s">
        <v>5829</v>
      </c>
      <c r="E67" s="9" t="s">
        <v>5826</v>
      </c>
      <c r="F67" s="18">
        <v>4.8</v>
      </c>
      <c r="H67" s="71">
        <v>4.17</v>
      </c>
      <c r="K67" s="20" t="s">
        <v>5827</v>
      </c>
      <c r="N67" s="18">
        <v>350</v>
      </c>
      <c r="P67" s="20" t="s">
        <v>7228</v>
      </c>
      <c r="R67" s="72">
        <v>44331</v>
      </c>
      <c r="T67" s="9" t="s">
        <v>5830</v>
      </c>
    </row>
    <row r="68" spans="1:20">
      <c r="A68" s="20" t="s">
        <v>7229</v>
      </c>
      <c r="B68" s="9" t="s">
        <v>5829</v>
      </c>
      <c r="C68" s="9" t="s">
        <v>5829</v>
      </c>
      <c r="E68" s="9" t="s">
        <v>5826</v>
      </c>
      <c r="F68" s="18">
        <v>4.17</v>
      </c>
      <c r="H68" s="18">
        <v>3.63</v>
      </c>
      <c r="K68" s="20" t="s">
        <v>2726</v>
      </c>
      <c r="P68" s="20" t="s">
        <v>7228</v>
      </c>
      <c r="R68" s="28">
        <v>42793</v>
      </c>
      <c r="T68" s="9" t="s">
        <v>5830</v>
      </c>
    </row>
    <row r="69" spans="1:20">
      <c r="A69" s="20" t="s">
        <v>7229</v>
      </c>
      <c r="B69" s="9" t="s">
        <v>5831</v>
      </c>
      <c r="C69" s="9" t="s">
        <v>5831</v>
      </c>
      <c r="D69" s="9" t="s">
        <v>64</v>
      </c>
      <c r="E69" s="9" t="s">
        <v>5832</v>
      </c>
      <c r="F69" s="18">
        <v>1.9</v>
      </c>
      <c r="H69" s="18">
        <v>1.65</v>
      </c>
      <c r="K69" s="20" t="s">
        <v>4659</v>
      </c>
      <c r="P69" s="20" t="s">
        <v>7228</v>
      </c>
      <c r="R69" s="28">
        <v>42793</v>
      </c>
      <c r="T69" s="9" t="s">
        <v>5830</v>
      </c>
    </row>
    <row r="70" spans="1:20">
      <c r="A70" s="20" t="s">
        <v>7229</v>
      </c>
      <c r="B70" s="9" t="s">
        <v>5833</v>
      </c>
      <c r="C70" s="9" t="s">
        <v>5833</v>
      </c>
      <c r="D70" s="9" t="s">
        <v>64</v>
      </c>
      <c r="E70" s="9" t="s">
        <v>5834</v>
      </c>
      <c r="F70" s="18">
        <v>1.9</v>
      </c>
      <c r="H70" s="18">
        <v>1.65</v>
      </c>
      <c r="K70" s="20" t="s">
        <v>4659</v>
      </c>
      <c r="P70" s="20" t="s">
        <v>7228</v>
      </c>
      <c r="R70" s="28">
        <v>42793</v>
      </c>
      <c r="T70" s="9" t="s">
        <v>5830</v>
      </c>
    </row>
    <row r="71" spans="1:20">
      <c r="A71" s="20" t="s">
        <v>7229</v>
      </c>
      <c r="B71" s="9" t="s">
        <v>5835</v>
      </c>
      <c r="C71" s="9" t="s">
        <v>5835</v>
      </c>
      <c r="D71" s="9" t="s">
        <v>64</v>
      </c>
      <c r="E71" s="9" t="s">
        <v>5836</v>
      </c>
      <c r="F71" s="18">
        <v>1.9</v>
      </c>
      <c r="H71" s="18">
        <v>1.65</v>
      </c>
      <c r="K71" s="20" t="s">
        <v>4659</v>
      </c>
      <c r="P71" s="20" t="s">
        <v>7228</v>
      </c>
      <c r="R71" s="28">
        <v>42793</v>
      </c>
      <c r="T71" s="9" t="s">
        <v>5830</v>
      </c>
    </row>
    <row r="72" spans="1:20">
      <c r="A72" s="20" t="s">
        <v>7229</v>
      </c>
      <c r="B72" s="9" t="s">
        <v>5837</v>
      </c>
      <c r="C72" s="9" t="s">
        <v>5837</v>
      </c>
      <c r="D72" s="9" t="s">
        <v>64</v>
      </c>
      <c r="E72" s="9" t="s">
        <v>5838</v>
      </c>
      <c r="F72" s="18">
        <v>1.9</v>
      </c>
      <c r="H72" s="18">
        <v>1.65</v>
      </c>
      <c r="K72" s="20" t="s">
        <v>4659</v>
      </c>
      <c r="P72" s="20" t="s">
        <v>7228</v>
      </c>
      <c r="R72" s="28">
        <v>42793</v>
      </c>
      <c r="T72" s="9" t="s">
        <v>5830</v>
      </c>
    </row>
    <row r="73" spans="1:20">
      <c r="A73" s="20" t="s">
        <v>7229</v>
      </c>
      <c r="B73" s="9" t="s">
        <v>5839</v>
      </c>
      <c r="C73" s="9" t="s">
        <v>5839</v>
      </c>
      <c r="D73" s="9" t="s">
        <v>64</v>
      </c>
      <c r="E73" s="9" t="s">
        <v>5840</v>
      </c>
      <c r="F73" s="18">
        <v>1.93</v>
      </c>
      <c r="H73" s="18">
        <v>1.68</v>
      </c>
      <c r="K73" s="20" t="s">
        <v>4659</v>
      </c>
      <c r="P73" s="20" t="s">
        <v>7228</v>
      </c>
      <c r="R73" s="28">
        <v>42793</v>
      </c>
      <c r="T73" s="9" t="s">
        <v>5830</v>
      </c>
    </row>
    <row r="74" spans="1:20">
      <c r="A74" s="20" t="s">
        <v>7229</v>
      </c>
      <c r="B74" s="9" t="s">
        <v>5841</v>
      </c>
      <c r="C74" s="9" t="s">
        <v>5841</v>
      </c>
      <c r="D74" s="9" t="s">
        <v>64</v>
      </c>
      <c r="E74" s="9" t="s">
        <v>5832</v>
      </c>
      <c r="F74" s="18">
        <v>1.97</v>
      </c>
      <c r="H74" s="18">
        <v>1.71</v>
      </c>
      <c r="K74" s="20" t="s">
        <v>2726</v>
      </c>
      <c r="P74" s="20" t="s">
        <v>7228</v>
      </c>
      <c r="R74" s="28">
        <v>42793</v>
      </c>
      <c r="T74" s="9" t="s">
        <v>5830</v>
      </c>
    </row>
    <row r="75" spans="1:20">
      <c r="A75" s="20" t="s">
        <v>7229</v>
      </c>
      <c r="B75" s="9" t="s">
        <v>5842</v>
      </c>
      <c r="C75" s="9" t="s">
        <v>5833</v>
      </c>
      <c r="D75" s="9" t="s">
        <v>64</v>
      </c>
      <c r="E75" s="9" t="s">
        <v>5834</v>
      </c>
      <c r="F75" s="18">
        <v>1.97</v>
      </c>
      <c r="H75" s="18">
        <v>1.71</v>
      </c>
      <c r="K75" s="20" t="s">
        <v>2726</v>
      </c>
      <c r="P75" s="20" t="s">
        <v>7228</v>
      </c>
      <c r="R75" s="28">
        <v>42793</v>
      </c>
      <c r="T75" s="9" t="s">
        <v>5830</v>
      </c>
    </row>
    <row r="76" spans="1:20">
      <c r="A76" s="20" t="s">
        <v>7229</v>
      </c>
      <c r="B76" s="9" t="s">
        <v>5843</v>
      </c>
      <c r="C76" s="9" t="s">
        <v>5835</v>
      </c>
      <c r="D76" s="9" t="s">
        <v>64</v>
      </c>
      <c r="E76" s="9" t="s">
        <v>5836</v>
      </c>
      <c r="F76" s="18">
        <v>1.97</v>
      </c>
      <c r="H76" s="18">
        <v>1.71</v>
      </c>
      <c r="K76" s="20" t="s">
        <v>2726</v>
      </c>
      <c r="P76" s="20" t="s">
        <v>7228</v>
      </c>
      <c r="R76" s="28">
        <v>42793</v>
      </c>
      <c r="T76" s="9" t="s">
        <v>5830</v>
      </c>
    </row>
    <row r="77" spans="1:20">
      <c r="A77" s="20" t="s">
        <v>7229</v>
      </c>
      <c r="B77" s="9" t="s">
        <v>5844</v>
      </c>
      <c r="C77" s="9" t="s">
        <v>5844</v>
      </c>
      <c r="D77" s="9" t="s">
        <v>64</v>
      </c>
      <c r="E77" s="9" t="s">
        <v>5838</v>
      </c>
      <c r="F77" s="18">
        <v>1.93</v>
      </c>
      <c r="H77" s="18">
        <v>1.68</v>
      </c>
      <c r="K77" s="20" t="s">
        <v>2726</v>
      </c>
      <c r="P77" s="20" t="s">
        <v>7228</v>
      </c>
      <c r="R77" s="28">
        <v>42793</v>
      </c>
      <c r="T77" s="9" t="s">
        <v>5830</v>
      </c>
    </row>
    <row r="78" spans="1:20">
      <c r="A78" s="20" t="s">
        <v>7229</v>
      </c>
      <c r="B78" s="9" t="s">
        <v>5845</v>
      </c>
      <c r="C78" s="9" t="s">
        <v>5845</v>
      </c>
      <c r="D78" s="9" t="s">
        <v>64</v>
      </c>
      <c r="E78" s="9" t="s">
        <v>5840</v>
      </c>
      <c r="F78" s="18">
        <v>1.93</v>
      </c>
      <c r="H78" s="18">
        <v>1.68</v>
      </c>
      <c r="K78" s="20" t="s">
        <v>2726</v>
      </c>
      <c r="P78" s="20" t="s">
        <v>7228</v>
      </c>
      <c r="R78" s="28">
        <v>42793</v>
      </c>
      <c r="T78" s="9" t="s">
        <v>5830</v>
      </c>
    </row>
    <row r="79" spans="1:20">
      <c r="A79" s="20" t="s">
        <v>7229</v>
      </c>
      <c r="B79" s="9" t="s">
        <v>5846</v>
      </c>
      <c r="C79" s="9" t="s">
        <v>5847</v>
      </c>
      <c r="E79" s="9" t="s">
        <v>5848</v>
      </c>
      <c r="F79" s="18">
        <v>1.5</v>
      </c>
      <c r="H79" s="18">
        <v>1.3</v>
      </c>
      <c r="K79" s="20" t="s">
        <v>5765</v>
      </c>
      <c r="N79" s="18">
        <v>150</v>
      </c>
      <c r="O79" s="18">
        <v>75</v>
      </c>
      <c r="P79" s="20" t="s">
        <v>7228</v>
      </c>
      <c r="R79" s="28">
        <v>42797</v>
      </c>
      <c r="T79" s="9" t="s">
        <v>5849</v>
      </c>
    </row>
    <row r="80" spans="1:20">
      <c r="A80" s="20" t="s">
        <v>7229</v>
      </c>
      <c r="B80" s="9" t="s">
        <v>7121</v>
      </c>
      <c r="C80" s="9" t="s">
        <v>7121</v>
      </c>
      <c r="E80" s="9" t="s">
        <v>7122</v>
      </c>
      <c r="F80" s="18">
        <v>20.239999999999998</v>
      </c>
      <c r="H80" s="18">
        <v>17.600000000000001</v>
      </c>
      <c r="K80" s="20" t="s">
        <v>5723</v>
      </c>
      <c r="N80" s="18">
        <v>1200</v>
      </c>
      <c r="O80" s="18">
        <v>970</v>
      </c>
      <c r="P80" s="20" t="s">
        <v>7751</v>
      </c>
      <c r="R80" s="28">
        <v>42916</v>
      </c>
      <c r="T80" s="9" t="s">
        <v>7123</v>
      </c>
    </row>
    <row r="81" spans="1:20">
      <c r="A81" s="20" t="s">
        <v>7229</v>
      </c>
      <c r="B81" s="9" t="s">
        <v>7124</v>
      </c>
      <c r="C81" s="9" t="s">
        <v>7124</v>
      </c>
      <c r="E81" s="9" t="s">
        <v>7125</v>
      </c>
      <c r="F81" s="18">
        <v>12.08</v>
      </c>
      <c r="H81" s="18">
        <v>10.5</v>
      </c>
      <c r="K81" s="20" t="s">
        <v>5723</v>
      </c>
      <c r="N81" s="18">
        <v>1100</v>
      </c>
      <c r="O81" s="18">
        <v>776</v>
      </c>
      <c r="P81" s="20" t="s">
        <v>7751</v>
      </c>
      <c r="R81" s="28">
        <v>42916</v>
      </c>
      <c r="T81" s="9" t="s">
        <v>7123</v>
      </c>
    </row>
    <row r="82" spans="1:20">
      <c r="A82" s="20" t="s">
        <v>7229</v>
      </c>
      <c r="B82" s="9" t="s">
        <v>7136</v>
      </c>
      <c r="C82" s="9" t="s">
        <v>7136</v>
      </c>
      <c r="D82" s="9" t="s">
        <v>64</v>
      </c>
      <c r="E82" s="9" t="s">
        <v>7138</v>
      </c>
      <c r="F82" s="18">
        <v>27.6</v>
      </c>
      <c r="H82" s="18">
        <v>24</v>
      </c>
      <c r="K82" s="20" t="s">
        <v>5728</v>
      </c>
      <c r="N82" s="18">
        <v>1100</v>
      </c>
      <c r="O82" s="18">
        <v>900</v>
      </c>
      <c r="P82" s="20" t="s">
        <v>7751</v>
      </c>
      <c r="R82" s="28">
        <v>42927</v>
      </c>
      <c r="T82" s="9" t="s">
        <v>7140</v>
      </c>
    </row>
    <row r="83" spans="1:20">
      <c r="A83" s="20" t="s">
        <v>7229</v>
      </c>
      <c r="B83" s="9" t="s">
        <v>7137</v>
      </c>
      <c r="C83" s="9" t="s">
        <v>7137</v>
      </c>
      <c r="D83" s="9" t="s">
        <v>64</v>
      </c>
      <c r="E83" s="9" t="s">
        <v>7139</v>
      </c>
      <c r="F83" s="18">
        <v>23.58</v>
      </c>
      <c r="H83" s="18">
        <v>20.5</v>
      </c>
      <c r="K83" s="20" t="s">
        <v>5728</v>
      </c>
      <c r="N83" s="18">
        <v>1100</v>
      </c>
      <c r="O83" s="18">
        <v>880</v>
      </c>
      <c r="P83" s="20" t="s">
        <v>7751</v>
      </c>
      <c r="R83" s="28">
        <v>42927</v>
      </c>
      <c r="T83" s="9" t="s">
        <v>7140</v>
      </c>
    </row>
    <row r="84" spans="1:20">
      <c r="A84" s="20" t="s">
        <v>7229</v>
      </c>
      <c r="B84" s="9" t="s">
        <v>7310</v>
      </c>
      <c r="C84" s="9" t="s">
        <v>7310</v>
      </c>
      <c r="E84" s="9" t="s">
        <v>7314</v>
      </c>
      <c r="F84" s="18">
        <v>23.58</v>
      </c>
      <c r="H84" s="63">
        <v>20.5</v>
      </c>
      <c r="K84" s="20" t="s">
        <v>5723</v>
      </c>
      <c r="M84" s="9">
        <v>500</v>
      </c>
      <c r="O84" s="63">
        <v>600</v>
      </c>
      <c r="P84" s="20" t="s">
        <v>7228</v>
      </c>
      <c r="R84" s="64">
        <v>43580</v>
      </c>
    </row>
    <row r="85" spans="1:20">
      <c r="A85" s="20" t="s">
        <v>7229</v>
      </c>
      <c r="B85" s="9" t="s">
        <v>7386</v>
      </c>
      <c r="C85" s="9" t="s">
        <v>7310</v>
      </c>
      <c r="E85" s="9" t="s">
        <v>7314</v>
      </c>
      <c r="F85" s="18">
        <v>19.78</v>
      </c>
      <c r="H85" s="18">
        <v>17.2</v>
      </c>
      <c r="K85" s="20" t="s">
        <v>5723</v>
      </c>
      <c r="M85" s="9">
        <v>500</v>
      </c>
      <c r="N85" s="18">
        <v>1600</v>
      </c>
      <c r="O85" s="18">
        <v>890</v>
      </c>
      <c r="P85" s="20" t="s">
        <v>7228</v>
      </c>
      <c r="Q85" s="20" t="s">
        <v>844</v>
      </c>
      <c r="R85" s="28">
        <v>43152</v>
      </c>
      <c r="T85" s="9" t="s">
        <v>7331</v>
      </c>
    </row>
    <row r="86" spans="1:20">
      <c r="A86" s="20" t="s">
        <v>7229</v>
      </c>
      <c r="B86" s="9" t="s">
        <v>7386</v>
      </c>
      <c r="C86" s="9" t="s">
        <v>7310</v>
      </c>
      <c r="E86" s="9" t="s">
        <v>7314</v>
      </c>
      <c r="F86" s="18">
        <v>18.399999999999999</v>
      </c>
      <c r="H86" s="18">
        <v>16</v>
      </c>
      <c r="K86" s="20" t="s">
        <v>5723</v>
      </c>
      <c r="M86" s="9">
        <v>1000</v>
      </c>
      <c r="N86" s="18">
        <v>1600</v>
      </c>
      <c r="O86" s="18">
        <v>890</v>
      </c>
      <c r="P86" s="20" t="s">
        <v>7228</v>
      </c>
      <c r="Q86" s="20" t="s">
        <v>844</v>
      </c>
      <c r="R86" s="28">
        <v>43152</v>
      </c>
      <c r="T86" s="9" t="s">
        <v>7331</v>
      </c>
    </row>
    <row r="87" spans="1:20">
      <c r="A87" s="20" t="s">
        <v>7229</v>
      </c>
      <c r="B87" s="9" t="s">
        <v>7387</v>
      </c>
      <c r="C87" s="9" t="s">
        <v>7310</v>
      </c>
      <c r="E87" s="9" t="s">
        <v>7315</v>
      </c>
      <c r="F87" s="18">
        <v>20.47</v>
      </c>
      <c r="H87" s="18">
        <v>17.8</v>
      </c>
      <c r="K87" s="20" t="s">
        <v>5723</v>
      </c>
      <c r="M87" s="9">
        <v>500</v>
      </c>
      <c r="N87" s="18">
        <v>1600</v>
      </c>
      <c r="O87" s="18">
        <v>890</v>
      </c>
      <c r="P87" s="20" t="s">
        <v>7228</v>
      </c>
      <c r="Q87" s="20" t="s">
        <v>844</v>
      </c>
      <c r="R87" s="28">
        <v>43152</v>
      </c>
      <c r="T87" s="9" t="s">
        <v>7331</v>
      </c>
    </row>
    <row r="88" spans="1:20">
      <c r="A88" s="20" t="s">
        <v>7229</v>
      </c>
      <c r="B88" s="9" t="s">
        <v>7310</v>
      </c>
      <c r="C88" s="9" t="s">
        <v>7310</v>
      </c>
      <c r="D88" s="9" t="s">
        <v>121</v>
      </c>
      <c r="E88" s="9" t="s">
        <v>7315</v>
      </c>
      <c r="F88" s="18">
        <v>32.200000000000003</v>
      </c>
      <c r="H88" s="60">
        <v>28</v>
      </c>
      <c r="K88" s="20" t="s">
        <v>5723</v>
      </c>
      <c r="M88" s="9">
        <v>1000</v>
      </c>
      <c r="N88" s="18">
        <v>1600</v>
      </c>
      <c r="O88" s="18">
        <v>890</v>
      </c>
      <c r="P88" s="20" t="s">
        <v>7228</v>
      </c>
      <c r="Q88" s="20" t="s">
        <v>844</v>
      </c>
      <c r="R88" s="61">
        <v>43483</v>
      </c>
      <c r="T88" s="9" t="s">
        <v>7331</v>
      </c>
    </row>
    <row r="89" spans="1:20">
      <c r="A89" s="20" t="s">
        <v>7229</v>
      </c>
      <c r="B89" s="9" t="s">
        <v>7310</v>
      </c>
      <c r="C89" s="9" t="s">
        <v>7310</v>
      </c>
      <c r="D89" s="9" t="s">
        <v>121</v>
      </c>
      <c r="E89" s="9" t="s">
        <v>7315</v>
      </c>
      <c r="F89" s="18">
        <v>19.55</v>
      </c>
      <c r="H89" s="18">
        <v>17</v>
      </c>
      <c r="K89" s="20" t="s">
        <v>5723</v>
      </c>
      <c r="M89" s="9">
        <v>1000</v>
      </c>
      <c r="N89" s="18">
        <v>1600</v>
      </c>
      <c r="O89" s="18">
        <v>890</v>
      </c>
      <c r="P89" s="20" t="s">
        <v>7228</v>
      </c>
      <c r="Q89" s="20" t="s">
        <v>844</v>
      </c>
      <c r="R89" s="28">
        <v>43152</v>
      </c>
      <c r="T89" s="9" t="s">
        <v>7331</v>
      </c>
    </row>
    <row r="90" spans="1:20">
      <c r="A90" s="20" t="s">
        <v>7229</v>
      </c>
      <c r="B90" s="9" t="s">
        <v>7477</v>
      </c>
      <c r="C90" s="9" t="s">
        <v>7310</v>
      </c>
      <c r="E90" s="9" t="s">
        <v>7314</v>
      </c>
      <c r="F90" s="18">
        <v>25.7</v>
      </c>
      <c r="H90" s="63">
        <v>22.35</v>
      </c>
      <c r="K90" s="20" t="s">
        <v>5728</v>
      </c>
      <c r="M90" s="9">
        <v>500</v>
      </c>
      <c r="O90" s="63">
        <v>600</v>
      </c>
      <c r="P90" s="20" t="s">
        <v>7228</v>
      </c>
      <c r="R90" s="64">
        <v>43580</v>
      </c>
    </row>
    <row r="91" spans="1:20">
      <c r="A91" s="20" t="s">
        <v>7229</v>
      </c>
      <c r="B91" s="9" t="s">
        <v>7311</v>
      </c>
      <c r="C91" s="9" t="s">
        <v>7311</v>
      </c>
      <c r="E91" s="9" t="s">
        <v>7316</v>
      </c>
      <c r="F91" s="18">
        <v>24.98</v>
      </c>
      <c r="H91" s="63">
        <v>21.72</v>
      </c>
      <c r="K91" s="20" t="s">
        <v>5723</v>
      </c>
      <c r="M91" s="9">
        <v>500</v>
      </c>
      <c r="O91" s="63">
        <v>750</v>
      </c>
      <c r="P91" s="20" t="s">
        <v>7228</v>
      </c>
      <c r="R91" s="64">
        <v>43580</v>
      </c>
    </row>
    <row r="92" spans="1:20">
      <c r="A92" s="20" t="s">
        <v>7229</v>
      </c>
      <c r="B92" s="9" t="s">
        <v>7388</v>
      </c>
      <c r="C92" s="9" t="s">
        <v>7311</v>
      </c>
      <c r="E92" s="9" t="s">
        <v>7316</v>
      </c>
      <c r="F92" s="18">
        <v>23.12</v>
      </c>
      <c r="H92" s="18">
        <v>20.100000000000001</v>
      </c>
      <c r="K92" s="20" t="s">
        <v>5723</v>
      </c>
      <c r="M92" s="9">
        <v>500</v>
      </c>
      <c r="N92" s="18">
        <v>1750</v>
      </c>
      <c r="O92" s="18">
        <v>1050</v>
      </c>
      <c r="P92" s="20" t="s">
        <v>7228</v>
      </c>
      <c r="Q92" s="20" t="s">
        <v>844</v>
      </c>
      <c r="R92" s="28">
        <v>43152</v>
      </c>
      <c r="T92" s="9" t="s">
        <v>7331</v>
      </c>
    </row>
    <row r="93" spans="1:20">
      <c r="A93" s="20" t="s">
        <v>7229</v>
      </c>
      <c r="B93" s="9" t="s">
        <v>7388</v>
      </c>
      <c r="C93" s="9" t="s">
        <v>7311</v>
      </c>
      <c r="E93" s="9" t="s">
        <v>7316</v>
      </c>
      <c r="F93" s="18">
        <v>21.85</v>
      </c>
      <c r="H93" s="18">
        <v>19</v>
      </c>
      <c r="K93" s="20" t="s">
        <v>5723</v>
      </c>
      <c r="M93" s="9">
        <v>1000</v>
      </c>
      <c r="N93" s="18">
        <v>1750</v>
      </c>
      <c r="O93" s="18">
        <v>1050</v>
      </c>
      <c r="P93" s="20" t="s">
        <v>7228</v>
      </c>
      <c r="Q93" s="20" t="s">
        <v>844</v>
      </c>
      <c r="R93" s="28">
        <v>43152</v>
      </c>
      <c r="T93" s="9" t="s">
        <v>7331</v>
      </c>
    </row>
    <row r="94" spans="1:20">
      <c r="A94" s="20" t="s">
        <v>7229</v>
      </c>
      <c r="B94" s="9" t="s">
        <v>7389</v>
      </c>
      <c r="C94" s="9" t="s">
        <v>7311</v>
      </c>
      <c r="E94" s="9" t="s">
        <v>7317</v>
      </c>
      <c r="F94" s="18">
        <v>24.84</v>
      </c>
      <c r="H94" s="18">
        <v>21.6</v>
      </c>
      <c r="K94" s="20" t="s">
        <v>5723</v>
      </c>
      <c r="M94" s="9">
        <v>500</v>
      </c>
      <c r="N94" s="18">
        <v>1750</v>
      </c>
      <c r="O94" s="18">
        <v>1050</v>
      </c>
      <c r="P94" s="20" t="s">
        <v>7228</v>
      </c>
      <c r="Q94" s="20" t="s">
        <v>844</v>
      </c>
      <c r="R94" s="28">
        <v>43152</v>
      </c>
      <c r="T94" s="9" t="s">
        <v>7331</v>
      </c>
    </row>
    <row r="95" spans="1:20">
      <c r="A95" s="20" t="s">
        <v>7229</v>
      </c>
      <c r="B95" s="9" t="s">
        <v>7311</v>
      </c>
      <c r="C95" s="9" t="s">
        <v>7311</v>
      </c>
      <c r="E95" s="9" t="s">
        <v>7317</v>
      </c>
      <c r="F95" s="18">
        <v>35.65</v>
      </c>
      <c r="H95" s="60">
        <v>31</v>
      </c>
      <c r="K95" s="20" t="s">
        <v>5723</v>
      </c>
      <c r="M95" s="9">
        <v>1000</v>
      </c>
      <c r="N95" s="18">
        <v>1750</v>
      </c>
      <c r="O95" s="18">
        <v>1050</v>
      </c>
      <c r="P95" s="20" t="s">
        <v>7228</v>
      </c>
      <c r="Q95" s="20" t="s">
        <v>844</v>
      </c>
      <c r="R95" s="61">
        <v>43483</v>
      </c>
      <c r="T95" s="9" t="s">
        <v>7331</v>
      </c>
    </row>
    <row r="96" spans="1:20">
      <c r="A96" s="20" t="s">
        <v>7229</v>
      </c>
      <c r="B96" s="9" t="s">
        <v>7311</v>
      </c>
      <c r="C96" s="9" t="s">
        <v>7311</v>
      </c>
      <c r="E96" s="9" t="s">
        <v>7317</v>
      </c>
      <c r="F96" s="18">
        <v>23.92</v>
      </c>
      <c r="H96" s="18">
        <v>20.8</v>
      </c>
      <c r="K96" s="20" t="s">
        <v>5723</v>
      </c>
      <c r="M96" s="9">
        <v>1000</v>
      </c>
      <c r="N96" s="18">
        <v>1750</v>
      </c>
      <c r="O96" s="18">
        <v>1050</v>
      </c>
      <c r="P96" s="20" t="s">
        <v>7228</v>
      </c>
      <c r="Q96" s="20" t="s">
        <v>844</v>
      </c>
      <c r="R96" s="28">
        <v>43152</v>
      </c>
      <c r="T96" s="9" t="s">
        <v>7331</v>
      </c>
    </row>
    <row r="97" spans="1:20">
      <c r="A97" s="20" t="s">
        <v>7229</v>
      </c>
      <c r="B97" s="9" t="s">
        <v>7478</v>
      </c>
      <c r="C97" s="9" t="s">
        <v>7311</v>
      </c>
      <c r="E97" s="9" t="s">
        <v>7316</v>
      </c>
      <c r="F97" s="18">
        <v>28.04</v>
      </c>
      <c r="H97" s="63">
        <v>24.38</v>
      </c>
      <c r="K97" s="20" t="s">
        <v>5728</v>
      </c>
      <c r="M97" s="9">
        <v>500</v>
      </c>
      <c r="O97" s="63">
        <v>750</v>
      </c>
      <c r="P97" s="20" t="s">
        <v>7228</v>
      </c>
      <c r="R97" s="64">
        <v>43580</v>
      </c>
    </row>
    <row r="98" spans="1:20">
      <c r="A98" s="20" t="s">
        <v>7229</v>
      </c>
      <c r="B98" s="9" t="s">
        <v>7312</v>
      </c>
      <c r="C98" s="9" t="s">
        <v>7312</v>
      </c>
      <c r="D98" s="9" t="s">
        <v>80</v>
      </c>
      <c r="E98" s="9" t="s">
        <v>7318</v>
      </c>
      <c r="F98" s="18">
        <v>35.94</v>
      </c>
      <c r="H98" s="63">
        <v>31.25</v>
      </c>
      <c r="K98" s="20" t="s">
        <v>5723</v>
      </c>
      <c r="M98" s="9">
        <v>500</v>
      </c>
      <c r="O98" s="63">
        <v>750</v>
      </c>
      <c r="P98" s="20" t="s">
        <v>7228</v>
      </c>
      <c r="R98" s="64">
        <v>43580</v>
      </c>
    </row>
    <row r="99" spans="1:20">
      <c r="A99" s="20" t="s">
        <v>7229</v>
      </c>
      <c r="B99" s="9" t="s">
        <v>7312</v>
      </c>
      <c r="C99" s="9" t="s">
        <v>7312</v>
      </c>
      <c r="D99" s="9" t="s">
        <v>80</v>
      </c>
      <c r="E99" s="9" t="s">
        <v>7318</v>
      </c>
      <c r="F99" s="18">
        <v>37.72</v>
      </c>
      <c r="H99" s="18">
        <v>32.799999999999997</v>
      </c>
      <c r="K99" s="20" t="s">
        <v>5723</v>
      </c>
      <c r="M99" s="9">
        <v>1000</v>
      </c>
      <c r="N99" s="18">
        <v>1900</v>
      </c>
      <c r="O99" s="18">
        <v>1210</v>
      </c>
      <c r="P99" s="20" t="s">
        <v>7228</v>
      </c>
      <c r="Q99" s="20" t="s">
        <v>844</v>
      </c>
      <c r="R99" s="28">
        <v>43152</v>
      </c>
      <c r="T99" s="9" t="s">
        <v>7331</v>
      </c>
    </row>
    <row r="100" spans="1:20">
      <c r="A100" s="20" t="s">
        <v>7229</v>
      </c>
      <c r="B100" s="9" t="s">
        <v>7312</v>
      </c>
      <c r="C100" s="9" t="s">
        <v>7312</v>
      </c>
      <c r="D100" s="9" t="s">
        <v>80</v>
      </c>
      <c r="E100" s="9" t="s">
        <v>7318</v>
      </c>
      <c r="F100" s="18">
        <v>35.65</v>
      </c>
      <c r="H100" s="18">
        <v>31</v>
      </c>
      <c r="K100" s="20" t="s">
        <v>5723</v>
      </c>
      <c r="M100" s="9">
        <v>500</v>
      </c>
      <c r="N100" s="18">
        <v>1900</v>
      </c>
      <c r="O100" s="18">
        <v>1210</v>
      </c>
      <c r="P100" s="20" t="s">
        <v>7228</v>
      </c>
      <c r="Q100" s="20" t="s">
        <v>844</v>
      </c>
      <c r="R100" s="28">
        <v>43152</v>
      </c>
      <c r="T100" s="9" t="s">
        <v>7331</v>
      </c>
    </row>
    <row r="101" spans="1:20">
      <c r="A101" s="20" t="s">
        <v>7229</v>
      </c>
      <c r="B101" s="9" t="s">
        <v>7312</v>
      </c>
      <c r="C101" s="9" t="s">
        <v>7312</v>
      </c>
      <c r="D101" s="9" t="s">
        <v>80</v>
      </c>
      <c r="E101" s="9" t="s">
        <v>7319</v>
      </c>
      <c r="F101" s="18">
        <v>43.7</v>
      </c>
      <c r="H101" s="60">
        <v>38</v>
      </c>
      <c r="K101" s="20" t="s">
        <v>5723</v>
      </c>
      <c r="M101" s="9">
        <v>500</v>
      </c>
      <c r="N101" s="18">
        <v>1900</v>
      </c>
      <c r="O101" s="18">
        <v>1210</v>
      </c>
      <c r="P101" s="20" t="s">
        <v>7228</v>
      </c>
      <c r="Q101" s="20" t="s">
        <v>844</v>
      </c>
      <c r="R101" s="61">
        <v>43483</v>
      </c>
      <c r="T101" s="9" t="s">
        <v>7331</v>
      </c>
    </row>
    <row r="102" spans="1:20">
      <c r="A102" s="20" t="s">
        <v>7229</v>
      </c>
      <c r="B102" s="9" t="s">
        <v>7312</v>
      </c>
      <c r="C102" s="9" t="s">
        <v>7312</v>
      </c>
      <c r="D102" s="9" t="s">
        <v>80</v>
      </c>
      <c r="E102" s="9" t="s">
        <v>7319</v>
      </c>
      <c r="F102" s="18">
        <v>37.950000000000003</v>
      </c>
      <c r="H102" s="18">
        <v>33</v>
      </c>
      <c r="K102" s="20" t="s">
        <v>5723</v>
      </c>
      <c r="M102" s="9">
        <v>500</v>
      </c>
      <c r="N102" s="18">
        <v>1900</v>
      </c>
      <c r="O102" s="18">
        <v>1210</v>
      </c>
      <c r="P102" s="20" t="s">
        <v>7228</v>
      </c>
      <c r="Q102" s="20" t="s">
        <v>844</v>
      </c>
      <c r="R102" s="28">
        <v>43152</v>
      </c>
      <c r="T102" s="9" t="s">
        <v>7331</v>
      </c>
    </row>
    <row r="103" spans="1:20">
      <c r="A103" s="20" t="s">
        <v>7229</v>
      </c>
      <c r="B103" s="9" t="s">
        <v>7312</v>
      </c>
      <c r="C103" s="9" t="s">
        <v>7312</v>
      </c>
      <c r="D103" s="9" t="s">
        <v>80</v>
      </c>
      <c r="E103" s="9" t="s">
        <v>7319</v>
      </c>
      <c r="F103" s="18">
        <v>39.68</v>
      </c>
      <c r="H103" s="18">
        <v>34.5</v>
      </c>
      <c r="K103" s="20" t="s">
        <v>5723</v>
      </c>
      <c r="M103" s="9">
        <v>1000</v>
      </c>
      <c r="N103" s="18">
        <v>1900</v>
      </c>
      <c r="O103" s="18">
        <v>1210</v>
      </c>
      <c r="P103" s="20" t="s">
        <v>7228</v>
      </c>
      <c r="Q103" s="20" t="s">
        <v>844</v>
      </c>
      <c r="R103" s="28">
        <v>43152</v>
      </c>
      <c r="T103" s="9" t="s">
        <v>7331</v>
      </c>
    </row>
    <row r="104" spans="1:20">
      <c r="A104" s="20" t="s">
        <v>7229</v>
      </c>
      <c r="B104" s="9" t="s">
        <v>7479</v>
      </c>
      <c r="C104" s="9" t="s">
        <v>7312</v>
      </c>
      <c r="D104" s="9" t="s">
        <v>80</v>
      </c>
      <c r="E104" s="9" t="s">
        <v>7318</v>
      </c>
      <c r="F104" s="18">
        <v>39.01</v>
      </c>
      <c r="H104" s="63">
        <v>33.92</v>
      </c>
      <c r="K104" s="20" t="s">
        <v>5728</v>
      </c>
      <c r="M104" s="9">
        <v>500</v>
      </c>
      <c r="O104" s="63">
        <v>750</v>
      </c>
      <c r="P104" s="20" t="s">
        <v>7228</v>
      </c>
      <c r="R104" s="64">
        <v>43580</v>
      </c>
    </row>
    <row r="105" spans="1:20">
      <c r="A105" s="20" t="s">
        <v>7229</v>
      </c>
      <c r="B105" s="9" t="s">
        <v>7313</v>
      </c>
      <c r="C105" s="9" t="s">
        <v>7313</v>
      </c>
      <c r="E105" s="9" t="s">
        <v>7320</v>
      </c>
      <c r="F105" s="18">
        <v>32.090000000000003</v>
      </c>
      <c r="H105" s="18">
        <v>27.9</v>
      </c>
      <c r="K105" s="20" t="s">
        <v>5723</v>
      </c>
      <c r="M105" s="9">
        <v>500</v>
      </c>
      <c r="N105" s="18">
        <v>1900</v>
      </c>
      <c r="O105" s="18">
        <v>1210</v>
      </c>
      <c r="P105" s="20" t="s">
        <v>7228</v>
      </c>
      <c r="Q105" s="20" t="s">
        <v>844</v>
      </c>
      <c r="R105" s="28">
        <v>43152</v>
      </c>
      <c r="T105" s="9" t="s">
        <v>7331</v>
      </c>
    </row>
    <row r="106" spans="1:20">
      <c r="A106" s="20" t="s">
        <v>7229</v>
      </c>
      <c r="B106" s="9" t="s">
        <v>7313</v>
      </c>
      <c r="C106" s="9" t="s">
        <v>7313</v>
      </c>
      <c r="E106" s="9" t="s">
        <v>7320</v>
      </c>
      <c r="F106" s="18">
        <v>29.9</v>
      </c>
      <c r="H106" s="18">
        <v>26</v>
      </c>
      <c r="K106" s="20" t="s">
        <v>5723</v>
      </c>
      <c r="M106" s="9">
        <v>1000</v>
      </c>
      <c r="N106" s="18">
        <v>1900</v>
      </c>
      <c r="O106" s="18">
        <v>1210</v>
      </c>
      <c r="P106" s="20" t="s">
        <v>7228</v>
      </c>
      <c r="Q106" s="20" t="s">
        <v>844</v>
      </c>
      <c r="R106" s="28">
        <v>43152</v>
      </c>
      <c r="T106" s="9" t="s">
        <v>7331</v>
      </c>
    </row>
    <row r="107" spans="1:20">
      <c r="A107" s="20" t="s">
        <v>7229</v>
      </c>
      <c r="B107" s="9" t="s">
        <v>7313</v>
      </c>
      <c r="C107" s="9" t="s">
        <v>7313</v>
      </c>
      <c r="E107" s="9" t="s">
        <v>7321</v>
      </c>
      <c r="F107" s="18">
        <v>34.39</v>
      </c>
      <c r="H107" s="18">
        <v>29.9</v>
      </c>
      <c r="K107" s="20" t="s">
        <v>5723</v>
      </c>
      <c r="M107" s="9">
        <v>500</v>
      </c>
      <c r="N107" s="18">
        <v>1900</v>
      </c>
      <c r="O107" s="18">
        <v>1210</v>
      </c>
      <c r="P107" s="20" t="s">
        <v>7228</v>
      </c>
      <c r="Q107" s="20" t="s">
        <v>844</v>
      </c>
      <c r="R107" s="28">
        <v>43152</v>
      </c>
      <c r="T107" s="9" t="s">
        <v>7331</v>
      </c>
    </row>
    <row r="108" spans="1:20">
      <c r="A108" s="20" t="s">
        <v>7229</v>
      </c>
      <c r="B108" s="9" t="s">
        <v>7313</v>
      </c>
      <c r="C108" s="9" t="s">
        <v>7313</v>
      </c>
      <c r="E108" s="9" t="s">
        <v>7321</v>
      </c>
      <c r="F108" s="18">
        <v>32.78</v>
      </c>
      <c r="H108" s="18">
        <v>28.5</v>
      </c>
      <c r="K108" s="20" t="s">
        <v>5723</v>
      </c>
      <c r="M108" s="9">
        <v>1000</v>
      </c>
      <c r="N108" s="18">
        <v>1900</v>
      </c>
      <c r="O108" s="18">
        <v>1210</v>
      </c>
      <c r="P108" s="20" t="s">
        <v>7228</v>
      </c>
      <c r="Q108" s="20" t="s">
        <v>844</v>
      </c>
      <c r="R108" s="28">
        <v>43152</v>
      </c>
      <c r="T108" s="9" t="s">
        <v>7331</v>
      </c>
    </row>
    <row r="109" spans="1:20">
      <c r="A109" s="20" t="s">
        <v>7229</v>
      </c>
      <c r="B109" s="9" t="s">
        <v>7329</v>
      </c>
      <c r="C109" s="9" t="s">
        <v>7329</v>
      </c>
      <c r="E109" s="9" t="s">
        <v>7343</v>
      </c>
      <c r="F109" s="18">
        <v>15.18</v>
      </c>
      <c r="H109" s="18">
        <v>13.2</v>
      </c>
      <c r="K109" s="20" t="s">
        <v>2690</v>
      </c>
      <c r="M109" s="9">
        <v>2000</v>
      </c>
      <c r="N109" s="18">
        <v>3100</v>
      </c>
      <c r="O109" s="18">
        <v>2858</v>
      </c>
      <c r="P109" s="20" t="s">
        <v>7751</v>
      </c>
      <c r="R109" s="28">
        <v>43157</v>
      </c>
      <c r="T109" s="9" t="s">
        <v>7345</v>
      </c>
    </row>
    <row r="110" spans="1:20">
      <c r="A110" s="20" t="s">
        <v>7229</v>
      </c>
      <c r="B110" s="9" t="s">
        <v>7330</v>
      </c>
      <c r="C110" s="9" t="s">
        <v>7330</v>
      </c>
      <c r="E110" s="9" t="s">
        <v>7344</v>
      </c>
      <c r="F110" s="18">
        <v>26.8</v>
      </c>
      <c r="H110" s="18">
        <v>23.3</v>
      </c>
      <c r="K110" s="20" t="s">
        <v>2690</v>
      </c>
      <c r="M110" s="9">
        <v>2000</v>
      </c>
      <c r="N110" s="18">
        <v>3450</v>
      </c>
      <c r="O110" s="18">
        <v>3157</v>
      </c>
      <c r="P110" s="20" t="s">
        <v>7751</v>
      </c>
      <c r="R110" s="28">
        <v>43157</v>
      </c>
      <c r="T110" s="9" t="s">
        <v>7345</v>
      </c>
    </row>
    <row r="111" spans="1:20">
      <c r="A111" s="20" t="s">
        <v>7229</v>
      </c>
      <c r="B111" s="9" t="s">
        <v>7332</v>
      </c>
      <c r="C111" s="9" t="s">
        <v>7332</v>
      </c>
      <c r="E111" s="9" t="s">
        <v>7337</v>
      </c>
      <c r="F111" s="18">
        <v>7.25</v>
      </c>
      <c r="H111" s="18">
        <v>6.3</v>
      </c>
      <c r="K111" s="20" t="s">
        <v>4190</v>
      </c>
      <c r="M111" s="9">
        <v>250</v>
      </c>
      <c r="P111" s="20" t="s">
        <v>7228</v>
      </c>
      <c r="R111" s="28">
        <v>43157</v>
      </c>
      <c r="T111" s="9" t="s">
        <v>7342</v>
      </c>
    </row>
    <row r="112" spans="1:20">
      <c r="A112" s="20" t="s">
        <v>7229</v>
      </c>
      <c r="B112" s="9" t="s">
        <v>7332</v>
      </c>
      <c r="C112" s="9" t="s">
        <v>7332</v>
      </c>
      <c r="E112" s="9" t="s">
        <v>7337</v>
      </c>
      <c r="F112" s="18">
        <v>6.67</v>
      </c>
      <c r="H112" s="18">
        <v>5.8</v>
      </c>
      <c r="K112" s="20" t="s">
        <v>4190</v>
      </c>
      <c r="M112" s="9">
        <v>500</v>
      </c>
      <c r="P112" s="20" t="s">
        <v>7228</v>
      </c>
      <c r="R112" s="28">
        <v>43157</v>
      </c>
      <c r="T112" s="9" t="s">
        <v>7342</v>
      </c>
    </row>
    <row r="113" spans="1:20">
      <c r="A113" s="20" t="s">
        <v>7229</v>
      </c>
      <c r="B113" s="9" t="s">
        <v>7333</v>
      </c>
      <c r="C113" s="9" t="s">
        <v>7333</v>
      </c>
      <c r="E113" s="9" t="s">
        <v>7338</v>
      </c>
      <c r="F113" s="18">
        <v>8.75</v>
      </c>
      <c r="H113" s="18">
        <v>7.61</v>
      </c>
      <c r="K113" s="20" t="s">
        <v>4190</v>
      </c>
      <c r="M113" s="9">
        <v>250</v>
      </c>
      <c r="P113" s="20" t="s">
        <v>7228</v>
      </c>
      <c r="R113" s="28">
        <v>43157</v>
      </c>
      <c r="T113" s="9" t="s">
        <v>7342</v>
      </c>
    </row>
    <row r="114" spans="1:20">
      <c r="A114" s="20" t="s">
        <v>7229</v>
      </c>
      <c r="B114" s="9" t="s">
        <v>7333</v>
      </c>
      <c r="C114" s="9" t="s">
        <v>7333</v>
      </c>
      <c r="E114" s="9" t="s">
        <v>7338</v>
      </c>
      <c r="F114" s="18">
        <v>8.19</v>
      </c>
      <c r="H114" s="18">
        <v>7.12</v>
      </c>
      <c r="K114" s="20" t="s">
        <v>4190</v>
      </c>
      <c r="M114" s="9">
        <v>500</v>
      </c>
      <c r="P114" s="20" t="s">
        <v>7228</v>
      </c>
      <c r="R114" s="28">
        <v>43157</v>
      </c>
      <c r="T114" s="9" t="s">
        <v>7342</v>
      </c>
    </row>
    <row r="115" spans="1:20">
      <c r="A115" s="20" t="s">
        <v>7229</v>
      </c>
      <c r="B115" s="9" t="s">
        <v>7334</v>
      </c>
      <c r="C115" s="9" t="s">
        <v>7334</v>
      </c>
      <c r="E115" s="9" t="s">
        <v>7339</v>
      </c>
      <c r="F115" s="18">
        <v>27.04</v>
      </c>
      <c r="H115" s="18">
        <v>23.51</v>
      </c>
      <c r="K115" s="20" t="s">
        <v>4190</v>
      </c>
      <c r="M115" s="9">
        <v>250</v>
      </c>
      <c r="P115" s="20" t="s">
        <v>7228</v>
      </c>
      <c r="R115" s="28">
        <v>43157</v>
      </c>
      <c r="T115" s="9" t="s">
        <v>7342</v>
      </c>
    </row>
    <row r="116" spans="1:20">
      <c r="A116" s="20" t="s">
        <v>7229</v>
      </c>
      <c r="B116" s="9" t="s">
        <v>7334</v>
      </c>
      <c r="C116" s="9" t="s">
        <v>7334</v>
      </c>
      <c r="E116" s="9" t="s">
        <v>7339</v>
      </c>
      <c r="F116" s="18">
        <v>25.9</v>
      </c>
      <c r="H116" s="18">
        <v>22.52</v>
      </c>
      <c r="K116" s="20" t="s">
        <v>4190</v>
      </c>
      <c r="M116" s="9">
        <v>500</v>
      </c>
      <c r="P116" s="20" t="s">
        <v>7228</v>
      </c>
      <c r="R116" s="28">
        <v>43157</v>
      </c>
      <c r="T116" s="9" t="s">
        <v>7342</v>
      </c>
    </row>
    <row r="117" spans="1:20">
      <c r="A117" s="20" t="s">
        <v>7229</v>
      </c>
      <c r="B117" s="9" t="s">
        <v>7335</v>
      </c>
      <c r="C117" s="9" t="s">
        <v>7335</v>
      </c>
      <c r="E117" s="9" t="s">
        <v>7340</v>
      </c>
      <c r="F117" s="18">
        <v>28.55</v>
      </c>
      <c r="H117" s="18">
        <v>24.83</v>
      </c>
      <c r="K117" s="20" t="s">
        <v>4190</v>
      </c>
      <c r="M117" s="9">
        <v>250</v>
      </c>
      <c r="P117" s="20" t="s">
        <v>7228</v>
      </c>
      <c r="R117" s="28">
        <v>43157</v>
      </c>
      <c r="T117" s="9" t="s">
        <v>7342</v>
      </c>
    </row>
    <row r="118" spans="1:20">
      <c r="A118" s="20" t="s">
        <v>7229</v>
      </c>
      <c r="B118" s="9" t="s">
        <v>7335</v>
      </c>
      <c r="C118" s="9" t="s">
        <v>7335</v>
      </c>
      <c r="E118" s="9" t="s">
        <v>7340</v>
      </c>
      <c r="F118" s="18">
        <v>27.04</v>
      </c>
      <c r="H118" s="18">
        <v>23.51</v>
      </c>
      <c r="K118" s="20" t="s">
        <v>4190</v>
      </c>
      <c r="M118" s="9">
        <v>500</v>
      </c>
      <c r="P118" s="20" t="s">
        <v>7228</v>
      </c>
      <c r="R118" s="28">
        <v>43157</v>
      </c>
      <c r="T118" s="9" t="s">
        <v>7342</v>
      </c>
    </row>
    <row r="119" spans="1:20">
      <c r="A119" s="20" t="s">
        <v>7229</v>
      </c>
      <c r="B119" s="9" t="s">
        <v>7336</v>
      </c>
      <c r="C119" s="9" t="s">
        <v>7336</v>
      </c>
      <c r="E119" s="9" t="s">
        <v>7341</v>
      </c>
      <c r="F119" s="18">
        <v>7.25</v>
      </c>
      <c r="H119" s="18">
        <v>6.3</v>
      </c>
      <c r="K119" s="20" t="s">
        <v>4190</v>
      </c>
      <c r="M119" s="9">
        <v>250</v>
      </c>
      <c r="P119" s="20" t="s">
        <v>7228</v>
      </c>
      <c r="R119" s="28">
        <v>43157</v>
      </c>
      <c r="T119" s="9" t="s">
        <v>7342</v>
      </c>
    </row>
    <row r="120" spans="1:20">
      <c r="A120" s="20" t="s">
        <v>7229</v>
      </c>
      <c r="B120" s="9" t="s">
        <v>7336</v>
      </c>
      <c r="C120" s="9" t="s">
        <v>7336</v>
      </c>
      <c r="E120" s="9" t="s">
        <v>7341</v>
      </c>
      <c r="F120" s="18">
        <v>6.67</v>
      </c>
      <c r="H120" s="18">
        <v>5.8</v>
      </c>
      <c r="K120" s="20" t="s">
        <v>4190</v>
      </c>
      <c r="M120" s="9">
        <v>500</v>
      </c>
      <c r="P120" s="20" t="s">
        <v>7228</v>
      </c>
      <c r="R120" s="28">
        <v>43157</v>
      </c>
      <c r="T120" s="9" t="s">
        <v>7342</v>
      </c>
    </row>
    <row r="121" spans="1:20">
      <c r="A121" s="20" t="s">
        <v>7229</v>
      </c>
      <c r="B121" s="9" t="s">
        <v>7348</v>
      </c>
      <c r="C121" s="9" t="s">
        <v>7348</v>
      </c>
      <c r="E121" s="9" t="s">
        <v>7352</v>
      </c>
      <c r="F121" s="18">
        <v>32.14</v>
      </c>
      <c r="H121" s="18">
        <v>27.95</v>
      </c>
      <c r="K121" s="20" t="s">
        <v>5892</v>
      </c>
      <c r="M121" s="9">
        <v>2000</v>
      </c>
      <c r="N121" s="54">
        <v>1850</v>
      </c>
      <c r="O121" s="18">
        <v>1380</v>
      </c>
      <c r="P121" s="20" t="s">
        <v>7228</v>
      </c>
      <c r="R121" s="28">
        <v>43164</v>
      </c>
      <c r="T121" s="9" t="s">
        <v>7358</v>
      </c>
    </row>
    <row r="122" spans="1:20">
      <c r="A122" s="20" t="s">
        <v>7229</v>
      </c>
      <c r="B122" s="9" t="s">
        <v>7349</v>
      </c>
      <c r="C122" s="9" t="s">
        <v>7349</v>
      </c>
      <c r="E122" s="9" t="s">
        <v>7353</v>
      </c>
      <c r="F122" s="18">
        <v>16.96</v>
      </c>
      <c r="H122" s="18">
        <v>14.75</v>
      </c>
      <c r="K122" s="20" t="s">
        <v>7356</v>
      </c>
      <c r="M122" s="9">
        <v>300</v>
      </c>
      <c r="P122" s="20" t="s">
        <v>7228</v>
      </c>
      <c r="R122" s="28">
        <v>43164</v>
      </c>
      <c r="T122" s="9" t="s">
        <v>7358</v>
      </c>
    </row>
    <row r="123" spans="1:20">
      <c r="A123" s="20" t="s">
        <v>7229</v>
      </c>
      <c r="B123" s="9" t="s">
        <v>7350</v>
      </c>
      <c r="C123" s="9" t="s">
        <v>7350</v>
      </c>
      <c r="E123" s="9" t="s">
        <v>7354</v>
      </c>
      <c r="F123" s="18">
        <v>4.83</v>
      </c>
      <c r="H123" s="18">
        <v>4.2</v>
      </c>
      <c r="K123" s="20" t="s">
        <v>7357</v>
      </c>
      <c r="M123" s="9">
        <v>300</v>
      </c>
      <c r="P123" s="20" t="s">
        <v>7751</v>
      </c>
      <c r="R123" s="28">
        <v>43164</v>
      </c>
      <c r="T123" s="9" t="s">
        <v>7358</v>
      </c>
    </row>
    <row r="124" spans="1:20">
      <c r="A124" s="20" t="s">
        <v>7229</v>
      </c>
      <c r="B124" s="9" t="s">
        <v>7351</v>
      </c>
      <c r="C124" s="9" t="s">
        <v>7351</v>
      </c>
      <c r="E124" s="9" t="s">
        <v>7355</v>
      </c>
      <c r="F124" s="18">
        <v>4.8099999999999996</v>
      </c>
      <c r="H124" s="18">
        <v>4.18</v>
      </c>
      <c r="K124" s="20" t="s">
        <v>7357</v>
      </c>
      <c r="M124" s="9">
        <v>300</v>
      </c>
      <c r="P124" s="20" t="s">
        <v>7751</v>
      </c>
      <c r="R124" s="28">
        <v>43164</v>
      </c>
      <c r="T124" s="9" t="s">
        <v>7358</v>
      </c>
    </row>
    <row r="125" spans="1:20">
      <c r="A125" s="20" t="s">
        <v>7229</v>
      </c>
      <c r="B125" s="9" t="s">
        <v>7359</v>
      </c>
      <c r="C125" s="9" t="s">
        <v>7359</v>
      </c>
      <c r="E125" s="9" t="s">
        <v>7368</v>
      </c>
      <c r="F125" s="18">
        <v>56.87</v>
      </c>
      <c r="H125" s="18">
        <v>49.45</v>
      </c>
      <c r="K125" s="20" t="s">
        <v>7377</v>
      </c>
      <c r="M125" s="9">
        <v>1000</v>
      </c>
      <c r="N125" s="18">
        <v>1550</v>
      </c>
      <c r="O125" s="18">
        <v>1050</v>
      </c>
      <c r="P125" s="20" t="s">
        <v>7228</v>
      </c>
      <c r="R125" s="28">
        <v>43164</v>
      </c>
      <c r="T125" s="9" t="s">
        <v>7379</v>
      </c>
    </row>
    <row r="126" spans="1:20">
      <c r="A126" s="20" t="s">
        <v>7229</v>
      </c>
      <c r="B126" s="9" t="s">
        <v>7360</v>
      </c>
      <c r="C126" s="9" t="s">
        <v>7360</v>
      </c>
      <c r="E126" s="9" t="s">
        <v>7369</v>
      </c>
      <c r="F126" s="18">
        <v>17.71</v>
      </c>
      <c r="H126" s="18">
        <v>15.4</v>
      </c>
      <c r="K126" s="20" t="s">
        <v>7378</v>
      </c>
      <c r="M126" s="9">
        <v>600</v>
      </c>
      <c r="P126" s="20" t="s">
        <v>844</v>
      </c>
      <c r="R126" s="28">
        <v>43164</v>
      </c>
      <c r="T126" s="9" t="s">
        <v>7379</v>
      </c>
    </row>
    <row r="127" spans="1:20">
      <c r="A127" s="20" t="s">
        <v>7229</v>
      </c>
      <c r="B127" s="9" t="s">
        <v>7361</v>
      </c>
      <c r="C127" s="9" t="s">
        <v>7361</v>
      </c>
      <c r="E127" s="9" t="s">
        <v>7370</v>
      </c>
      <c r="F127" s="18">
        <v>17.71</v>
      </c>
      <c r="H127" s="18">
        <v>15.4</v>
      </c>
      <c r="K127" s="20" t="s">
        <v>7378</v>
      </c>
      <c r="M127" s="9">
        <v>600</v>
      </c>
      <c r="P127" s="20" t="s">
        <v>844</v>
      </c>
      <c r="R127" s="28">
        <v>43164</v>
      </c>
      <c r="T127" s="9" t="s">
        <v>7379</v>
      </c>
    </row>
    <row r="128" spans="1:20">
      <c r="A128" s="20" t="s">
        <v>7229</v>
      </c>
      <c r="B128" s="9" t="s">
        <v>7362</v>
      </c>
      <c r="C128" s="9" t="s">
        <v>7362</v>
      </c>
      <c r="E128" s="9" t="s">
        <v>7371</v>
      </c>
      <c r="F128" s="18">
        <v>18.63</v>
      </c>
      <c r="H128" s="18">
        <v>16.2</v>
      </c>
      <c r="K128" s="20" t="s">
        <v>7378</v>
      </c>
      <c r="M128" s="9">
        <v>1000</v>
      </c>
      <c r="P128" s="20" t="s">
        <v>7751</v>
      </c>
      <c r="R128" s="28">
        <v>43164</v>
      </c>
      <c r="T128" s="9" t="s">
        <v>7379</v>
      </c>
    </row>
    <row r="129" spans="1:20">
      <c r="A129" s="20" t="s">
        <v>7229</v>
      </c>
      <c r="B129" s="9" t="s">
        <v>7363</v>
      </c>
      <c r="C129" s="9" t="s">
        <v>7363</v>
      </c>
      <c r="E129" s="9" t="s">
        <v>7372</v>
      </c>
      <c r="F129" s="18">
        <v>25.07</v>
      </c>
      <c r="H129" s="18">
        <v>21.8</v>
      </c>
      <c r="K129" s="20" t="s">
        <v>4190</v>
      </c>
      <c r="M129" s="9">
        <v>400</v>
      </c>
      <c r="P129" s="20" t="s">
        <v>7751</v>
      </c>
      <c r="R129" s="28">
        <v>43164</v>
      </c>
      <c r="T129" s="9" t="s">
        <v>7379</v>
      </c>
    </row>
    <row r="130" spans="1:20">
      <c r="A130" s="20" t="s">
        <v>7229</v>
      </c>
      <c r="B130" s="9" t="s">
        <v>7364</v>
      </c>
      <c r="C130" s="9" t="s">
        <v>7364</v>
      </c>
      <c r="E130" s="9" t="s">
        <v>7373</v>
      </c>
      <c r="F130" s="18">
        <v>7.13</v>
      </c>
      <c r="H130" s="18">
        <v>6.2</v>
      </c>
      <c r="K130" s="20" t="s">
        <v>7378</v>
      </c>
      <c r="M130" s="9">
        <v>600</v>
      </c>
      <c r="P130" s="20" t="s">
        <v>7751</v>
      </c>
      <c r="R130" s="28">
        <v>43164</v>
      </c>
      <c r="T130" s="9" t="s">
        <v>7379</v>
      </c>
    </row>
    <row r="131" spans="1:20">
      <c r="A131" s="20" t="s">
        <v>7229</v>
      </c>
      <c r="B131" s="9" t="s">
        <v>7365</v>
      </c>
      <c r="C131" s="9" t="s">
        <v>7365</v>
      </c>
      <c r="E131" s="9" t="s">
        <v>7374</v>
      </c>
      <c r="F131" s="18">
        <v>7.48</v>
      </c>
      <c r="H131" s="18">
        <v>6.5</v>
      </c>
      <c r="K131" s="20" t="s">
        <v>4190</v>
      </c>
      <c r="M131" s="9">
        <v>300</v>
      </c>
      <c r="P131" s="20" t="s">
        <v>7751</v>
      </c>
      <c r="R131" s="28">
        <v>43164</v>
      </c>
      <c r="T131" s="9" t="s">
        <v>7379</v>
      </c>
    </row>
    <row r="132" spans="1:20">
      <c r="A132" s="20" t="s">
        <v>7229</v>
      </c>
      <c r="B132" s="9" t="s">
        <v>7366</v>
      </c>
      <c r="C132" s="9" t="s">
        <v>7366</v>
      </c>
      <c r="E132" s="9" t="s">
        <v>7375</v>
      </c>
      <c r="F132" s="18">
        <v>42.09</v>
      </c>
      <c r="H132" s="18">
        <v>36.6</v>
      </c>
      <c r="K132" s="20" t="s">
        <v>5723</v>
      </c>
      <c r="M132" s="9">
        <v>1000</v>
      </c>
      <c r="N132" s="18">
        <v>1750</v>
      </c>
      <c r="O132" s="18">
        <v>1230</v>
      </c>
      <c r="P132" s="20" t="s">
        <v>7228</v>
      </c>
      <c r="R132" s="28">
        <v>43164</v>
      </c>
      <c r="T132" s="9" t="s">
        <v>7379</v>
      </c>
    </row>
    <row r="133" spans="1:20">
      <c r="A133" s="20" t="s">
        <v>7229</v>
      </c>
      <c r="B133" s="9" t="s">
        <v>7367</v>
      </c>
      <c r="C133" s="9" t="s">
        <v>7367</v>
      </c>
      <c r="E133" s="9" t="s">
        <v>7376</v>
      </c>
      <c r="F133" s="18">
        <v>37.950000000000003</v>
      </c>
      <c r="H133" s="18">
        <v>33</v>
      </c>
      <c r="K133" s="20" t="s">
        <v>4190</v>
      </c>
      <c r="M133" s="9">
        <v>1000</v>
      </c>
      <c r="P133" s="20" t="s">
        <v>7751</v>
      </c>
      <c r="R133" s="28">
        <v>43164</v>
      </c>
      <c r="T133" s="9" t="s">
        <v>7379</v>
      </c>
    </row>
    <row r="134" spans="1:20">
      <c r="A134" s="20" t="s">
        <v>7229</v>
      </c>
      <c r="B134" s="9" t="s">
        <v>7391</v>
      </c>
      <c r="C134" s="9" t="s">
        <v>7391</v>
      </c>
      <c r="E134" s="9" t="s">
        <v>7402</v>
      </c>
      <c r="F134" s="18">
        <v>41.29</v>
      </c>
      <c r="H134" s="18">
        <v>35.9</v>
      </c>
      <c r="K134" s="20" t="s">
        <v>7408</v>
      </c>
      <c r="M134" s="9">
        <v>200</v>
      </c>
      <c r="P134" s="20" t="s">
        <v>7751</v>
      </c>
      <c r="R134" s="28">
        <v>43322</v>
      </c>
      <c r="T134" s="9" t="s">
        <v>7410</v>
      </c>
    </row>
    <row r="135" spans="1:20">
      <c r="A135" s="20" t="s">
        <v>7229</v>
      </c>
      <c r="B135" s="9" t="s">
        <v>7392</v>
      </c>
      <c r="C135" s="9" t="s">
        <v>7391</v>
      </c>
      <c r="D135" s="9" t="s">
        <v>64</v>
      </c>
      <c r="E135" s="9" t="s">
        <v>7402</v>
      </c>
      <c r="F135" s="18">
        <v>43.47</v>
      </c>
      <c r="H135" s="18">
        <v>37.799999999999997</v>
      </c>
      <c r="K135" s="20" t="s">
        <v>4190</v>
      </c>
      <c r="M135" s="9">
        <v>100</v>
      </c>
      <c r="P135" s="20" t="s">
        <v>7751</v>
      </c>
      <c r="R135" s="28">
        <v>43176</v>
      </c>
      <c r="T135" s="9" t="s">
        <v>7410</v>
      </c>
    </row>
    <row r="136" spans="1:20">
      <c r="A136" s="20" t="s">
        <v>7229</v>
      </c>
      <c r="B136" s="9" t="s">
        <v>7393</v>
      </c>
      <c r="C136" s="9" t="s">
        <v>7393</v>
      </c>
      <c r="E136" s="9" t="s">
        <v>7403</v>
      </c>
      <c r="F136" s="18">
        <v>49.22</v>
      </c>
      <c r="H136" s="18">
        <v>42.8</v>
      </c>
      <c r="K136" s="20" t="s">
        <v>7408</v>
      </c>
      <c r="M136" s="9">
        <v>200</v>
      </c>
      <c r="P136" s="20" t="s">
        <v>7751</v>
      </c>
      <c r="R136" s="28">
        <v>43322</v>
      </c>
      <c r="T136" s="9" t="s">
        <v>7410</v>
      </c>
    </row>
    <row r="137" spans="1:20">
      <c r="A137" s="20" t="s">
        <v>7229</v>
      </c>
      <c r="B137" s="9" t="s">
        <v>7394</v>
      </c>
      <c r="C137" s="9" t="s">
        <v>7393</v>
      </c>
      <c r="E137" s="9" t="s">
        <v>7403</v>
      </c>
      <c r="F137" s="18">
        <v>52.21</v>
      </c>
      <c r="H137" s="18">
        <v>45.4</v>
      </c>
      <c r="K137" s="20" t="s">
        <v>4190</v>
      </c>
      <c r="M137" s="9">
        <v>100</v>
      </c>
      <c r="P137" s="20" t="s">
        <v>7751</v>
      </c>
      <c r="R137" s="28">
        <v>43176</v>
      </c>
      <c r="T137" s="9" t="s">
        <v>7410</v>
      </c>
    </row>
    <row r="138" spans="1:20">
      <c r="A138" s="20" t="s">
        <v>7229</v>
      </c>
      <c r="B138" s="9" t="s">
        <v>7395</v>
      </c>
      <c r="C138" s="9" t="s">
        <v>7395</v>
      </c>
      <c r="D138" s="9" t="s">
        <v>69</v>
      </c>
      <c r="E138" s="9" t="s">
        <v>7404</v>
      </c>
      <c r="F138" s="18">
        <v>48.04</v>
      </c>
      <c r="H138" s="18">
        <v>41.77</v>
      </c>
      <c r="K138" s="20" t="s">
        <v>7408</v>
      </c>
      <c r="M138" s="9">
        <v>200</v>
      </c>
      <c r="P138" s="20" t="s">
        <v>7751</v>
      </c>
      <c r="R138" s="28">
        <v>43322</v>
      </c>
      <c r="T138" s="9" t="s">
        <v>7410</v>
      </c>
    </row>
    <row r="139" spans="1:20">
      <c r="A139" s="20" t="s">
        <v>7229</v>
      </c>
      <c r="B139" s="9" t="s">
        <v>7396</v>
      </c>
      <c r="C139" s="9" t="s">
        <v>7395</v>
      </c>
      <c r="D139" s="9" t="s">
        <v>69</v>
      </c>
      <c r="E139" s="9" t="s">
        <v>7404</v>
      </c>
      <c r="F139" s="18">
        <v>33.01</v>
      </c>
      <c r="H139" s="18">
        <v>28.7</v>
      </c>
      <c r="K139" s="20" t="s">
        <v>4190</v>
      </c>
      <c r="M139" s="9">
        <v>100</v>
      </c>
      <c r="P139" s="20" t="s">
        <v>7228</v>
      </c>
      <c r="R139" s="28">
        <v>43333</v>
      </c>
      <c r="T139" s="9" t="s">
        <v>7410</v>
      </c>
    </row>
    <row r="140" spans="1:20">
      <c r="A140" s="20" t="s">
        <v>7229</v>
      </c>
      <c r="B140" s="9" t="s">
        <v>7397</v>
      </c>
      <c r="C140" s="9" t="s">
        <v>7397</v>
      </c>
      <c r="E140" s="9" t="s">
        <v>7405</v>
      </c>
      <c r="F140" s="18">
        <v>33.81</v>
      </c>
      <c r="H140" s="18">
        <v>29.4</v>
      </c>
      <c r="K140" s="20" t="s">
        <v>7408</v>
      </c>
      <c r="M140" s="9">
        <v>200</v>
      </c>
      <c r="P140" s="20" t="s">
        <v>7751</v>
      </c>
      <c r="R140" s="28">
        <v>43176</v>
      </c>
      <c r="T140" s="9" t="s">
        <v>7410</v>
      </c>
    </row>
    <row r="141" spans="1:20">
      <c r="A141" s="20" t="s">
        <v>7229</v>
      </c>
      <c r="B141" s="9" t="s">
        <v>7398</v>
      </c>
      <c r="C141" s="9" t="s">
        <v>7397</v>
      </c>
      <c r="E141" s="9" t="s">
        <v>7405</v>
      </c>
      <c r="F141" s="18">
        <v>27.2</v>
      </c>
      <c r="H141" s="18">
        <v>23.65</v>
      </c>
      <c r="K141" s="20" t="s">
        <v>4190</v>
      </c>
      <c r="M141" s="9">
        <v>100</v>
      </c>
      <c r="P141" s="20" t="s">
        <v>7228</v>
      </c>
      <c r="R141" s="28">
        <v>43176</v>
      </c>
      <c r="T141" s="9" t="s">
        <v>7410</v>
      </c>
    </row>
    <row r="142" spans="1:20">
      <c r="A142" s="20" t="s">
        <v>7229</v>
      </c>
      <c r="B142" s="9" t="s">
        <v>7399</v>
      </c>
      <c r="C142" s="9" t="s">
        <v>7399</v>
      </c>
      <c r="E142" s="9" t="s">
        <v>7406</v>
      </c>
      <c r="F142" s="18">
        <v>11.16</v>
      </c>
      <c r="H142" s="18">
        <v>9.6999999999999993</v>
      </c>
      <c r="K142" s="20" t="s">
        <v>7408</v>
      </c>
      <c r="M142" s="9">
        <v>200</v>
      </c>
      <c r="P142" s="20" t="s">
        <v>7751</v>
      </c>
      <c r="R142" s="28">
        <v>43176</v>
      </c>
      <c r="T142" s="9" t="s">
        <v>7410</v>
      </c>
    </row>
    <row r="143" spans="1:20">
      <c r="A143" s="20" t="s">
        <v>7229</v>
      </c>
      <c r="B143" s="9" t="s">
        <v>7400</v>
      </c>
      <c r="C143" s="9" t="s">
        <v>7399</v>
      </c>
      <c r="D143" s="9" t="s">
        <v>64</v>
      </c>
      <c r="E143" s="9" t="s">
        <v>7406</v>
      </c>
      <c r="F143" s="18">
        <v>9.65</v>
      </c>
      <c r="H143" s="18">
        <v>8.39</v>
      </c>
      <c r="K143" s="20" t="s">
        <v>4190</v>
      </c>
      <c r="M143" s="9">
        <v>100</v>
      </c>
      <c r="P143" s="20" t="s">
        <v>7751</v>
      </c>
      <c r="R143" s="28">
        <v>43176</v>
      </c>
      <c r="T143" s="9" t="s">
        <v>7410</v>
      </c>
    </row>
    <row r="144" spans="1:20">
      <c r="A144" s="20" t="s">
        <v>7229</v>
      </c>
      <c r="B144" s="9" t="s">
        <v>7401</v>
      </c>
      <c r="C144" s="9" t="s">
        <v>7401</v>
      </c>
      <c r="D144" s="9" t="s">
        <v>69</v>
      </c>
      <c r="E144" s="9" t="s">
        <v>7407</v>
      </c>
      <c r="F144" s="18">
        <v>4.49</v>
      </c>
      <c r="H144" s="18">
        <v>3.9</v>
      </c>
      <c r="K144" s="20" t="s">
        <v>7409</v>
      </c>
      <c r="M144" s="9">
        <v>500</v>
      </c>
      <c r="P144" s="20" t="s">
        <v>7228</v>
      </c>
      <c r="R144" s="28">
        <v>44441</v>
      </c>
      <c r="T144" s="9" t="s">
        <v>7410</v>
      </c>
    </row>
    <row r="145" spans="1:21">
      <c r="A145" s="20" t="s">
        <v>7229</v>
      </c>
      <c r="B145" s="9" t="s">
        <v>7401</v>
      </c>
      <c r="C145" s="9" t="s">
        <v>7401</v>
      </c>
      <c r="E145" s="9" t="s">
        <v>7407</v>
      </c>
      <c r="F145" s="18">
        <v>4.26</v>
      </c>
      <c r="H145" s="18">
        <v>3.7</v>
      </c>
      <c r="K145" s="20" t="s">
        <v>7409</v>
      </c>
      <c r="M145" s="9">
        <v>1000</v>
      </c>
      <c r="P145" s="20" t="s">
        <v>7228</v>
      </c>
      <c r="R145" s="28">
        <v>43176</v>
      </c>
      <c r="T145" s="9" t="s">
        <v>7410</v>
      </c>
    </row>
    <row r="146" spans="1:21">
      <c r="A146" s="20" t="s">
        <v>7229</v>
      </c>
      <c r="B146" s="9" t="s">
        <v>7427</v>
      </c>
      <c r="C146" s="9" t="s">
        <v>7427</v>
      </c>
      <c r="E146" s="9" t="s">
        <v>7429</v>
      </c>
      <c r="F146" s="18">
        <v>72.77</v>
      </c>
      <c r="H146" s="18">
        <v>63.28</v>
      </c>
      <c r="K146" s="20" t="s">
        <v>5723</v>
      </c>
      <c r="M146" s="9">
        <v>400</v>
      </c>
      <c r="N146" s="18">
        <v>1560</v>
      </c>
      <c r="O146" s="18">
        <v>1360</v>
      </c>
      <c r="P146" s="20" t="s">
        <v>7228</v>
      </c>
      <c r="R146" s="28">
        <v>43181</v>
      </c>
      <c r="T146" s="9" t="s">
        <v>7430</v>
      </c>
    </row>
    <row r="147" spans="1:21">
      <c r="A147" s="20" t="s">
        <v>7229</v>
      </c>
      <c r="B147" s="9" t="s">
        <v>7428</v>
      </c>
      <c r="C147" s="9" t="s">
        <v>7427</v>
      </c>
      <c r="E147" s="9" t="s">
        <v>7429</v>
      </c>
      <c r="F147" s="18">
        <v>76.42</v>
      </c>
      <c r="H147" s="18">
        <v>66.45</v>
      </c>
      <c r="K147" s="20" t="s">
        <v>5728</v>
      </c>
      <c r="M147" s="9">
        <v>400</v>
      </c>
      <c r="N147" s="18">
        <v>1560</v>
      </c>
      <c r="O147" s="18">
        <v>1360</v>
      </c>
      <c r="P147" s="20" t="s">
        <v>7228</v>
      </c>
      <c r="R147" s="28">
        <v>43181</v>
      </c>
      <c r="T147" s="9" t="s">
        <v>7430</v>
      </c>
    </row>
    <row r="148" spans="1:21">
      <c r="A148" s="20" t="s">
        <v>7229</v>
      </c>
      <c r="B148" s="9" t="s">
        <v>7415</v>
      </c>
      <c r="C148" s="9" t="s">
        <v>7416</v>
      </c>
      <c r="E148" s="9" t="s">
        <v>7422</v>
      </c>
      <c r="F148" s="18">
        <v>422.63</v>
      </c>
      <c r="H148" s="18">
        <v>367.5</v>
      </c>
      <c r="K148" s="20" t="s">
        <v>5728</v>
      </c>
      <c r="M148" s="9">
        <v>100</v>
      </c>
      <c r="N148" s="18">
        <v>2660</v>
      </c>
      <c r="O148" s="18">
        <v>1775</v>
      </c>
      <c r="P148" s="20" t="s">
        <v>7228</v>
      </c>
      <c r="R148" s="28">
        <v>43202</v>
      </c>
      <c r="T148" s="9" t="s">
        <v>7426</v>
      </c>
    </row>
    <row r="149" spans="1:21">
      <c r="A149" s="20" t="s">
        <v>7229</v>
      </c>
      <c r="B149" s="9" t="s">
        <v>7417</v>
      </c>
      <c r="C149" s="9" t="s">
        <v>7418</v>
      </c>
      <c r="E149" s="9" t="s">
        <v>7423</v>
      </c>
      <c r="F149" s="18">
        <v>422.63</v>
      </c>
      <c r="H149" s="18">
        <v>367.5</v>
      </c>
      <c r="K149" s="20" t="s">
        <v>5728</v>
      </c>
      <c r="M149" s="9">
        <v>100</v>
      </c>
      <c r="N149" s="18">
        <v>2660</v>
      </c>
      <c r="O149" s="18">
        <v>1775</v>
      </c>
      <c r="P149" s="20" t="s">
        <v>7228</v>
      </c>
      <c r="R149" s="28">
        <v>43202</v>
      </c>
      <c r="T149" s="9" t="s">
        <v>7426</v>
      </c>
    </row>
    <row r="150" spans="1:21">
      <c r="A150" s="20" t="s">
        <v>7229</v>
      </c>
      <c r="B150" s="9" t="s">
        <v>7419</v>
      </c>
      <c r="C150" s="9" t="s">
        <v>7420</v>
      </c>
      <c r="E150" s="9" t="s">
        <v>7424</v>
      </c>
      <c r="F150" s="18">
        <v>422.63</v>
      </c>
      <c r="H150" s="18">
        <v>367.5</v>
      </c>
      <c r="K150" s="20" t="s">
        <v>5728</v>
      </c>
      <c r="M150" s="9">
        <v>100</v>
      </c>
      <c r="N150" s="18">
        <v>2660</v>
      </c>
      <c r="O150" s="18">
        <v>1775</v>
      </c>
      <c r="P150" s="20" t="s">
        <v>7228</v>
      </c>
      <c r="R150" s="28">
        <v>43202</v>
      </c>
      <c r="T150" s="9" t="s">
        <v>7426</v>
      </c>
    </row>
    <row r="151" spans="1:21">
      <c r="A151" s="20" t="s">
        <v>7229</v>
      </c>
      <c r="B151" s="9" t="s">
        <v>7421</v>
      </c>
      <c r="C151" s="9" t="s">
        <v>7421</v>
      </c>
      <c r="E151" s="9" t="s">
        <v>7425</v>
      </c>
      <c r="F151" s="18">
        <v>150.19</v>
      </c>
      <c r="H151" s="18">
        <v>130.6</v>
      </c>
      <c r="K151" s="20" t="s">
        <v>4230</v>
      </c>
      <c r="M151" s="9">
        <v>300</v>
      </c>
      <c r="N151" s="18">
        <v>3550</v>
      </c>
      <c r="O151" s="18">
        <v>3350</v>
      </c>
      <c r="P151" s="20" t="s">
        <v>7751</v>
      </c>
      <c r="R151" s="28">
        <v>43202</v>
      </c>
      <c r="T151" s="9" t="s">
        <v>7426</v>
      </c>
    </row>
    <row r="152" spans="1:21">
      <c r="A152" s="20" t="s">
        <v>7229</v>
      </c>
      <c r="B152" s="9" t="s">
        <v>7434</v>
      </c>
      <c r="C152" s="9" t="s">
        <v>7435</v>
      </c>
      <c r="E152" s="9" t="s">
        <v>7447</v>
      </c>
      <c r="F152" s="18">
        <v>76.62</v>
      </c>
      <c r="H152" s="18">
        <v>66.63</v>
      </c>
      <c r="K152" s="20" t="s">
        <v>5728</v>
      </c>
      <c r="M152" s="9">
        <v>400</v>
      </c>
      <c r="N152" s="18">
        <v>1560</v>
      </c>
      <c r="O152" s="18">
        <v>1070</v>
      </c>
      <c r="P152" s="20" t="s">
        <v>7228</v>
      </c>
      <c r="R152" s="28">
        <v>43206</v>
      </c>
      <c r="T152" s="9" t="s">
        <v>7455</v>
      </c>
    </row>
    <row r="153" spans="1:21">
      <c r="A153" s="20" t="s">
        <v>7229</v>
      </c>
      <c r="B153" s="9" t="s">
        <v>7436</v>
      </c>
      <c r="C153" s="9" t="s">
        <v>7437</v>
      </c>
      <c r="E153" s="9" t="s">
        <v>7448</v>
      </c>
      <c r="F153" s="18">
        <v>24.96</v>
      </c>
      <c r="H153" s="18">
        <v>21.7</v>
      </c>
      <c r="K153" s="20" t="s">
        <v>5728</v>
      </c>
      <c r="M153" s="9">
        <v>400</v>
      </c>
      <c r="N153" s="18">
        <v>1025</v>
      </c>
      <c r="O153" s="18">
        <v>575</v>
      </c>
      <c r="P153" s="20" t="s">
        <v>7228</v>
      </c>
      <c r="R153" s="28">
        <v>43206</v>
      </c>
      <c r="T153" s="9" t="s">
        <v>7455</v>
      </c>
      <c r="U153" s="28"/>
    </row>
    <row r="154" spans="1:21">
      <c r="A154" s="20" t="s">
        <v>7229</v>
      </c>
      <c r="B154" s="9" t="s">
        <v>7438</v>
      </c>
      <c r="C154" s="9" t="s">
        <v>7438</v>
      </c>
      <c r="E154" s="9" t="s">
        <v>7449</v>
      </c>
      <c r="F154" s="18">
        <v>12.04</v>
      </c>
      <c r="H154" s="18">
        <v>10.47</v>
      </c>
      <c r="K154" s="20" t="s">
        <v>5298</v>
      </c>
      <c r="M154" s="9">
        <v>400</v>
      </c>
      <c r="N154" s="18">
        <v>995</v>
      </c>
      <c r="O154" s="18">
        <v>495</v>
      </c>
      <c r="P154" s="20" t="s">
        <v>7228</v>
      </c>
      <c r="R154" s="28">
        <v>43206</v>
      </c>
      <c r="T154" s="9" t="s">
        <v>7455</v>
      </c>
    </row>
    <row r="155" spans="1:21">
      <c r="A155" s="20" t="s">
        <v>7229</v>
      </c>
      <c r="B155" s="9" t="s">
        <v>7439</v>
      </c>
      <c r="C155" s="9" t="s">
        <v>7440</v>
      </c>
      <c r="E155" s="9" t="s">
        <v>7450</v>
      </c>
      <c r="F155" s="18">
        <v>226.16</v>
      </c>
      <c r="H155" s="18">
        <v>196.66</v>
      </c>
      <c r="K155" s="20" t="s">
        <v>5728</v>
      </c>
      <c r="M155" s="9">
        <v>100</v>
      </c>
      <c r="N155" s="18">
        <v>1950</v>
      </c>
      <c r="O155" s="18">
        <v>1610</v>
      </c>
      <c r="P155" s="20" t="s">
        <v>7228</v>
      </c>
      <c r="R155" s="28">
        <v>43206</v>
      </c>
      <c r="T155" s="9" t="s">
        <v>7455</v>
      </c>
    </row>
    <row r="156" spans="1:21">
      <c r="A156" s="20" t="s">
        <v>7229</v>
      </c>
      <c r="B156" s="9" t="s">
        <v>7441</v>
      </c>
      <c r="C156" s="9" t="s">
        <v>7442</v>
      </c>
      <c r="E156" s="9" t="s">
        <v>7451</v>
      </c>
      <c r="F156" s="18">
        <v>227.36</v>
      </c>
      <c r="H156" s="18">
        <v>197.7</v>
      </c>
      <c r="K156" s="20" t="s">
        <v>5728</v>
      </c>
      <c r="M156" s="9">
        <v>100</v>
      </c>
      <c r="N156" s="18">
        <v>1950</v>
      </c>
      <c r="O156" s="18">
        <v>1610</v>
      </c>
      <c r="P156" s="20" t="s">
        <v>7228</v>
      </c>
      <c r="R156" s="28">
        <v>43206</v>
      </c>
      <c r="T156" s="9" t="s">
        <v>7455</v>
      </c>
    </row>
    <row r="157" spans="1:21">
      <c r="A157" s="20" t="s">
        <v>7229</v>
      </c>
      <c r="B157" s="9" t="s">
        <v>7443</v>
      </c>
      <c r="C157" s="9" t="s">
        <v>7444</v>
      </c>
      <c r="E157" s="9" t="s">
        <v>7452</v>
      </c>
      <c r="F157" s="18">
        <v>229.66</v>
      </c>
      <c r="H157" s="18">
        <v>199.7</v>
      </c>
      <c r="K157" s="20" t="s">
        <v>5728</v>
      </c>
      <c r="M157" s="9">
        <v>300</v>
      </c>
      <c r="N157" s="18">
        <v>1950</v>
      </c>
      <c r="O157" s="18">
        <v>1610</v>
      </c>
      <c r="P157" s="20" t="s">
        <v>7228</v>
      </c>
      <c r="R157" s="28">
        <v>43206</v>
      </c>
      <c r="T157" s="9" t="s">
        <v>7455</v>
      </c>
    </row>
    <row r="158" spans="1:21">
      <c r="A158" s="20" t="s">
        <v>7229</v>
      </c>
      <c r="B158" s="9" t="s">
        <v>7445</v>
      </c>
      <c r="C158" s="9" t="s">
        <v>7366</v>
      </c>
      <c r="E158" s="9" t="s">
        <v>7375</v>
      </c>
      <c r="F158" s="18">
        <v>46.72</v>
      </c>
      <c r="H158" s="18">
        <v>40.630000000000003</v>
      </c>
      <c r="K158" s="20" t="s">
        <v>5728</v>
      </c>
      <c r="M158" s="9">
        <v>400</v>
      </c>
      <c r="N158" s="18">
        <v>1480</v>
      </c>
      <c r="O158" s="18">
        <v>985</v>
      </c>
      <c r="P158" s="20" t="s">
        <v>7228</v>
      </c>
      <c r="R158" s="28">
        <v>43206</v>
      </c>
      <c r="T158" s="9" t="s">
        <v>7455</v>
      </c>
    </row>
    <row r="159" spans="1:21">
      <c r="A159" s="20" t="s">
        <v>7229</v>
      </c>
      <c r="B159" s="9" t="s">
        <v>7348</v>
      </c>
      <c r="C159" s="9" t="s">
        <v>7348</v>
      </c>
      <c r="E159" s="9" t="s">
        <v>7453</v>
      </c>
      <c r="F159" s="18">
        <v>32.68</v>
      </c>
      <c r="H159" s="18">
        <v>28.42</v>
      </c>
      <c r="K159" s="20" t="s">
        <v>6001</v>
      </c>
      <c r="M159" s="9">
        <v>400</v>
      </c>
      <c r="N159" s="18">
        <v>1850</v>
      </c>
      <c r="O159" s="18">
        <v>1070</v>
      </c>
      <c r="P159" s="20" t="s">
        <v>7228</v>
      </c>
      <c r="R159" s="28">
        <v>43206</v>
      </c>
      <c r="T159" s="9" t="s">
        <v>7455</v>
      </c>
    </row>
    <row r="160" spans="1:21">
      <c r="A160" s="20" t="s">
        <v>7229</v>
      </c>
      <c r="B160" s="9" t="s">
        <v>7446</v>
      </c>
      <c r="C160" s="9" t="s">
        <v>7446</v>
      </c>
      <c r="E160" s="9" t="s">
        <v>7454</v>
      </c>
      <c r="F160" s="18">
        <v>19.920000000000002</v>
      </c>
      <c r="H160" s="18">
        <v>17.32</v>
      </c>
      <c r="K160" s="20" t="s">
        <v>5122</v>
      </c>
      <c r="M160" s="9">
        <v>400</v>
      </c>
      <c r="N160" s="18">
        <v>0</v>
      </c>
      <c r="O160" s="18">
        <v>0</v>
      </c>
      <c r="P160" s="20" t="s">
        <v>7228</v>
      </c>
      <c r="R160" s="28">
        <v>43206</v>
      </c>
      <c r="T160" s="9" t="s">
        <v>7455</v>
      </c>
    </row>
    <row r="161" spans="1:20">
      <c r="A161" s="20" t="s">
        <v>7229</v>
      </c>
      <c r="B161" s="9" t="s">
        <v>7456</v>
      </c>
      <c r="C161" s="9" t="s">
        <v>7456</v>
      </c>
      <c r="E161" s="9" t="s">
        <v>7457</v>
      </c>
      <c r="F161" s="18">
        <v>4.8499999999999996</v>
      </c>
      <c r="H161" s="18">
        <v>4.22</v>
      </c>
      <c r="K161" s="20" t="s">
        <v>7458</v>
      </c>
      <c r="M161" s="9">
        <v>100</v>
      </c>
      <c r="P161" s="20" t="s">
        <v>7228</v>
      </c>
      <c r="R161" s="28">
        <v>43888</v>
      </c>
      <c r="T161" s="9" t="s">
        <v>7459</v>
      </c>
    </row>
    <row r="162" spans="1:20">
      <c r="A162" s="20" t="s">
        <v>7229</v>
      </c>
      <c r="B162" s="9" t="s">
        <v>7456</v>
      </c>
      <c r="C162" s="9" t="s">
        <v>7456</v>
      </c>
      <c r="E162" s="9" t="s">
        <v>7457</v>
      </c>
      <c r="F162" s="18">
        <v>5.35</v>
      </c>
      <c r="H162" s="18">
        <v>4.6500000000000004</v>
      </c>
      <c r="K162" s="20" t="s">
        <v>7458</v>
      </c>
      <c r="M162" s="9">
        <v>50</v>
      </c>
      <c r="P162" s="20" t="s">
        <v>7228</v>
      </c>
      <c r="R162" s="28">
        <v>43888</v>
      </c>
      <c r="T162" s="9" t="s">
        <v>7459</v>
      </c>
    </row>
    <row r="163" spans="1:20" ht="14">
      <c r="A163" s="20" t="s">
        <v>7229</v>
      </c>
      <c r="B163" s="9" t="s">
        <v>7490</v>
      </c>
      <c r="C163" s="9" t="s">
        <v>7490</v>
      </c>
      <c r="E163" s="55" t="s">
        <v>7491</v>
      </c>
      <c r="F163" s="18">
        <v>70.73</v>
      </c>
      <c r="H163" s="18">
        <v>61.5</v>
      </c>
      <c r="K163" s="20" t="s">
        <v>4190</v>
      </c>
      <c r="M163" s="9">
        <v>300</v>
      </c>
      <c r="P163" s="20" t="s">
        <v>7228</v>
      </c>
      <c r="R163" s="28">
        <v>43322</v>
      </c>
      <c r="T163" s="9" t="s">
        <v>7492</v>
      </c>
    </row>
    <row r="164" spans="1:20">
      <c r="A164" s="20" t="s">
        <v>7229</v>
      </c>
      <c r="B164" s="9" t="s">
        <v>7526</v>
      </c>
      <c r="C164" s="9" t="s">
        <v>7526</v>
      </c>
      <c r="D164" s="9" t="s">
        <v>64</v>
      </c>
      <c r="E164" s="9" t="s">
        <v>7579</v>
      </c>
      <c r="F164" s="18">
        <v>4.83</v>
      </c>
      <c r="H164" s="18">
        <v>4.2</v>
      </c>
      <c r="K164" s="20">
        <v>1045</v>
      </c>
      <c r="M164" s="9">
        <v>150</v>
      </c>
      <c r="P164" s="20" t="s">
        <v>7751</v>
      </c>
      <c r="R164" s="28">
        <v>43375</v>
      </c>
      <c r="T164" s="9" t="s">
        <v>7532</v>
      </c>
    </row>
    <row r="165" spans="1:20">
      <c r="A165" s="20" t="s">
        <v>7229</v>
      </c>
      <c r="B165" s="9" t="s">
        <v>7527</v>
      </c>
      <c r="C165" s="9" t="s">
        <v>7527</v>
      </c>
      <c r="D165" s="9" t="s">
        <v>64</v>
      </c>
      <c r="E165" s="9" t="s">
        <v>7580</v>
      </c>
      <c r="F165" s="18">
        <v>7.48</v>
      </c>
      <c r="H165" s="18">
        <v>6.5</v>
      </c>
      <c r="K165" s="20">
        <v>1045</v>
      </c>
      <c r="M165" s="9">
        <v>150</v>
      </c>
      <c r="P165" s="20" t="s">
        <v>7751</v>
      </c>
      <c r="R165" s="28">
        <v>43375</v>
      </c>
      <c r="T165" s="9" t="s">
        <v>7532</v>
      </c>
    </row>
    <row r="166" spans="1:20">
      <c r="A166" s="20" t="s">
        <v>7229</v>
      </c>
      <c r="B166" s="9" t="s">
        <v>7528</v>
      </c>
      <c r="C166" s="9" t="s">
        <v>7528</v>
      </c>
      <c r="D166" s="9" t="s">
        <v>64</v>
      </c>
      <c r="E166" s="9" t="s">
        <v>7581</v>
      </c>
      <c r="F166" s="18">
        <v>3.28</v>
      </c>
      <c r="H166" s="18">
        <v>2.85</v>
      </c>
      <c r="K166" s="20">
        <v>1045</v>
      </c>
      <c r="M166" s="9">
        <v>150</v>
      </c>
      <c r="P166" s="20" t="s">
        <v>7751</v>
      </c>
      <c r="R166" s="28">
        <v>43375</v>
      </c>
      <c r="T166" s="9" t="s">
        <v>7532</v>
      </c>
    </row>
    <row r="167" spans="1:20">
      <c r="A167" s="20" t="s">
        <v>7229</v>
      </c>
      <c r="B167" s="9" t="s">
        <v>7529</v>
      </c>
      <c r="C167" s="9" t="s">
        <v>7529</v>
      </c>
      <c r="D167" s="9" t="s">
        <v>64</v>
      </c>
      <c r="E167" s="9" t="s">
        <v>7582</v>
      </c>
      <c r="F167" s="18">
        <v>2.65</v>
      </c>
      <c r="H167" s="18">
        <v>2.2999999999999998</v>
      </c>
      <c r="K167" s="20">
        <v>1045</v>
      </c>
      <c r="M167" s="9">
        <v>150</v>
      </c>
      <c r="P167" s="20" t="s">
        <v>7751</v>
      </c>
      <c r="R167" s="28">
        <v>43375</v>
      </c>
      <c r="T167" s="9" t="s">
        <v>7532</v>
      </c>
    </row>
    <row r="168" spans="1:20">
      <c r="A168" s="20" t="s">
        <v>7229</v>
      </c>
      <c r="B168" s="9" t="s">
        <v>7530</v>
      </c>
      <c r="C168" s="9" t="s">
        <v>7530</v>
      </c>
      <c r="D168" s="9" t="s">
        <v>64</v>
      </c>
      <c r="E168" s="9" t="s">
        <v>7583</v>
      </c>
      <c r="F168" s="18">
        <v>6.67</v>
      </c>
      <c r="H168" s="18">
        <v>5.8</v>
      </c>
      <c r="K168" s="20">
        <v>1045</v>
      </c>
      <c r="M168" s="9">
        <v>150</v>
      </c>
      <c r="P168" s="20" t="s">
        <v>7751</v>
      </c>
      <c r="R168" s="28">
        <v>43375</v>
      </c>
      <c r="T168" s="9" t="s">
        <v>7532</v>
      </c>
    </row>
    <row r="169" spans="1:20">
      <c r="A169" s="20" t="s">
        <v>7229</v>
      </c>
      <c r="B169" s="9" t="s">
        <v>7531</v>
      </c>
      <c r="C169" s="9" t="s">
        <v>7531</v>
      </c>
      <c r="E169" s="9" t="s">
        <v>7584</v>
      </c>
      <c r="F169" s="18">
        <v>8.57</v>
      </c>
      <c r="H169" s="18">
        <v>7.45</v>
      </c>
      <c r="K169" s="20" t="s">
        <v>2726</v>
      </c>
      <c r="M169" s="9">
        <v>150</v>
      </c>
      <c r="P169" s="20" t="s">
        <v>7751</v>
      </c>
      <c r="R169" s="28">
        <v>43375</v>
      </c>
      <c r="T169" s="9" t="s">
        <v>7532</v>
      </c>
    </row>
    <row r="170" spans="1:20">
      <c r="A170" s="20" t="s">
        <v>7229</v>
      </c>
      <c r="B170" s="9" t="s">
        <v>7550</v>
      </c>
      <c r="C170" s="9" t="s">
        <v>7550</v>
      </c>
      <c r="E170" s="9" t="s">
        <v>7585</v>
      </c>
      <c r="F170" s="18">
        <v>4.51</v>
      </c>
      <c r="H170" s="18">
        <v>3.92</v>
      </c>
      <c r="K170" s="20">
        <v>1045</v>
      </c>
      <c r="M170" s="9">
        <v>150</v>
      </c>
      <c r="P170" s="20" t="s">
        <v>7751</v>
      </c>
      <c r="R170" s="28">
        <v>43391</v>
      </c>
      <c r="T170" s="9" t="s">
        <v>7567</v>
      </c>
    </row>
    <row r="171" spans="1:20">
      <c r="A171" s="20" t="s">
        <v>7229</v>
      </c>
      <c r="B171" s="9" t="s">
        <v>7551</v>
      </c>
      <c r="C171" s="9" t="s">
        <v>7551</v>
      </c>
      <c r="E171" s="9" t="s">
        <v>7558</v>
      </c>
      <c r="F171" s="18">
        <v>16.53</v>
      </c>
      <c r="H171" s="18">
        <v>14.37</v>
      </c>
      <c r="K171" s="20" t="s">
        <v>7565</v>
      </c>
      <c r="M171" s="9">
        <v>150</v>
      </c>
      <c r="P171" s="20" t="s">
        <v>7228</v>
      </c>
      <c r="R171" s="28">
        <v>43391</v>
      </c>
      <c r="T171" s="9" t="s">
        <v>7567</v>
      </c>
    </row>
    <row r="172" spans="1:20">
      <c r="A172" s="20" t="s">
        <v>7229</v>
      </c>
      <c r="B172" s="9" t="s">
        <v>7552</v>
      </c>
      <c r="C172" s="9" t="s">
        <v>7552</v>
      </c>
      <c r="E172" s="9" t="s">
        <v>7559</v>
      </c>
      <c r="F172" s="18">
        <v>3.75</v>
      </c>
      <c r="H172" s="18">
        <v>3.26</v>
      </c>
      <c r="K172" s="20">
        <v>1045</v>
      </c>
      <c r="M172" s="9">
        <v>150</v>
      </c>
      <c r="P172" s="20" t="s">
        <v>7751</v>
      </c>
      <c r="R172" s="28">
        <v>43391</v>
      </c>
      <c r="T172" s="9" t="s">
        <v>7567</v>
      </c>
    </row>
    <row r="173" spans="1:20">
      <c r="A173" s="20" t="s">
        <v>7229</v>
      </c>
      <c r="B173" s="9" t="s">
        <v>7553</v>
      </c>
      <c r="C173" s="9" t="s">
        <v>7553</v>
      </c>
      <c r="E173" s="9" t="s">
        <v>7560</v>
      </c>
      <c r="F173" s="18">
        <v>3.14</v>
      </c>
      <c r="H173" s="18">
        <v>2.73</v>
      </c>
      <c r="K173" s="20" t="s">
        <v>5352</v>
      </c>
      <c r="M173" s="9">
        <v>150</v>
      </c>
      <c r="P173" s="20" t="s">
        <v>7228</v>
      </c>
      <c r="R173" s="28">
        <v>43391</v>
      </c>
      <c r="T173" s="9" t="s">
        <v>7567</v>
      </c>
    </row>
    <row r="174" spans="1:20">
      <c r="A174" s="20" t="s">
        <v>7229</v>
      </c>
      <c r="B174" s="9" t="s">
        <v>7554</v>
      </c>
      <c r="C174" s="9" t="s">
        <v>7554</v>
      </c>
      <c r="E174" s="9" t="s">
        <v>7561</v>
      </c>
      <c r="F174" s="18">
        <v>1.67</v>
      </c>
      <c r="H174" s="18">
        <v>1.45</v>
      </c>
      <c r="K174" s="20" t="s">
        <v>4676</v>
      </c>
      <c r="M174" s="9">
        <v>150</v>
      </c>
      <c r="P174" s="20" t="s">
        <v>7751</v>
      </c>
      <c r="R174" s="28">
        <v>43391</v>
      </c>
      <c r="T174" s="9" t="s">
        <v>7567</v>
      </c>
    </row>
    <row r="175" spans="1:20">
      <c r="A175" s="20" t="s">
        <v>7229</v>
      </c>
      <c r="B175" s="9" t="s">
        <v>7555</v>
      </c>
      <c r="C175" s="9" t="s">
        <v>7555</v>
      </c>
      <c r="E175" s="9" t="s">
        <v>7562</v>
      </c>
      <c r="F175" s="18">
        <v>2.5099999999999998</v>
      </c>
      <c r="H175" s="18">
        <v>2.1800000000000002</v>
      </c>
      <c r="K175" s="20">
        <v>1045</v>
      </c>
      <c r="M175" s="9">
        <v>150</v>
      </c>
      <c r="P175" s="20" t="s">
        <v>7751</v>
      </c>
      <c r="R175" s="28">
        <v>43391</v>
      </c>
      <c r="T175" s="9" t="s">
        <v>7567</v>
      </c>
    </row>
    <row r="176" spans="1:20">
      <c r="A176" s="20" t="s">
        <v>7229</v>
      </c>
      <c r="B176" s="9" t="s">
        <v>7556</v>
      </c>
      <c r="C176" s="9" t="s">
        <v>7556</v>
      </c>
      <c r="E176" s="9" t="s">
        <v>7563</v>
      </c>
      <c r="F176" s="18">
        <v>7.3</v>
      </c>
      <c r="H176" s="18">
        <v>6.35</v>
      </c>
      <c r="K176" s="20">
        <v>1045</v>
      </c>
      <c r="M176" s="9">
        <v>150</v>
      </c>
      <c r="P176" s="20" t="s">
        <v>7751</v>
      </c>
      <c r="R176" s="28">
        <v>43391</v>
      </c>
      <c r="T176" s="9" t="s">
        <v>7567</v>
      </c>
    </row>
    <row r="177" spans="1:20">
      <c r="A177" s="20" t="s">
        <v>7229</v>
      </c>
      <c r="B177" s="9" t="s">
        <v>7557</v>
      </c>
      <c r="C177" s="9" t="s">
        <v>7557</v>
      </c>
      <c r="E177" s="9" t="s">
        <v>7564</v>
      </c>
      <c r="F177" s="18">
        <v>4.22</v>
      </c>
      <c r="H177" s="18">
        <v>3.67</v>
      </c>
      <c r="K177" s="20" t="s">
        <v>2726</v>
      </c>
      <c r="M177" s="9">
        <v>150</v>
      </c>
      <c r="P177" s="20" t="s">
        <v>7228</v>
      </c>
      <c r="R177" s="28">
        <v>43391</v>
      </c>
      <c r="T177" s="9" t="s">
        <v>7567</v>
      </c>
    </row>
    <row r="178" spans="1:20">
      <c r="A178" s="20" t="s">
        <v>7229</v>
      </c>
      <c r="B178" s="9" t="s">
        <v>7575</v>
      </c>
      <c r="C178" s="9" t="s">
        <v>7575</v>
      </c>
      <c r="E178" s="9" t="s">
        <v>7577</v>
      </c>
      <c r="F178" s="18">
        <v>3.13</v>
      </c>
      <c r="H178" s="18">
        <v>2.72</v>
      </c>
      <c r="K178" s="20" t="s">
        <v>5352</v>
      </c>
      <c r="M178" s="9">
        <v>150</v>
      </c>
      <c r="P178" s="20" t="s">
        <v>7228</v>
      </c>
      <c r="R178" s="28">
        <v>43397</v>
      </c>
      <c r="T178" s="9" t="s">
        <v>7578</v>
      </c>
    </row>
    <row r="179" spans="1:20">
      <c r="A179" s="20" t="s">
        <v>7229</v>
      </c>
      <c r="B179" s="9" t="s">
        <v>7576</v>
      </c>
      <c r="C179" s="9" t="s">
        <v>7576</v>
      </c>
      <c r="E179" s="9" t="s">
        <v>7577</v>
      </c>
      <c r="F179" s="18">
        <v>1.56</v>
      </c>
      <c r="H179" s="18">
        <v>1.36</v>
      </c>
      <c r="K179" s="20" t="s">
        <v>4676</v>
      </c>
      <c r="M179" s="9">
        <v>150</v>
      </c>
      <c r="P179" s="20" t="s">
        <v>7751</v>
      </c>
      <c r="R179" s="28">
        <v>43397</v>
      </c>
      <c r="T179" s="9" t="s">
        <v>7578</v>
      </c>
    </row>
    <row r="180" spans="1:20">
      <c r="A180" s="20" t="s">
        <v>7229</v>
      </c>
      <c r="B180" s="9" t="s">
        <v>7620</v>
      </c>
      <c r="C180" s="9" t="s">
        <v>7620</v>
      </c>
      <c r="D180" s="9" t="s">
        <v>64</v>
      </c>
      <c r="E180" s="9" t="s">
        <v>7621</v>
      </c>
      <c r="F180" s="18">
        <v>5.75</v>
      </c>
      <c r="H180" s="18">
        <v>5</v>
      </c>
      <c r="K180" s="20" t="s">
        <v>4190</v>
      </c>
      <c r="P180" s="20" t="s">
        <v>7228</v>
      </c>
      <c r="R180" s="28">
        <v>43640</v>
      </c>
      <c r="T180" s="9" t="s">
        <v>7622</v>
      </c>
    </row>
    <row r="181" spans="1:20">
      <c r="A181" s="20" t="s">
        <v>7229</v>
      </c>
      <c r="B181" s="9" t="s">
        <v>7623</v>
      </c>
      <c r="C181" s="9" t="s">
        <v>7623</v>
      </c>
      <c r="D181" s="9" t="s">
        <v>1304</v>
      </c>
      <c r="E181" s="9" t="s">
        <v>7624</v>
      </c>
      <c r="F181" s="18">
        <v>58.88</v>
      </c>
      <c r="H181" s="18">
        <v>51.2</v>
      </c>
      <c r="N181" s="18">
        <v>3950</v>
      </c>
      <c r="O181" s="18">
        <v>3706</v>
      </c>
      <c r="P181" s="20" t="s">
        <v>7751</v>
      </c>
      <c r="R181" s="28">
        <v>43640</v>
      </c>
      <c r="T181" s="9" t="s">
        <v>7622</v>
      </c>
    </row>
    <row r="182" spans="1:20">
      <c r="A182" s="20" t="s">
        <v>7229</v>
      </c>
      <c r="B182" s="9" t="s">
        <v>7625</v>
      </c>
      <c r="C182" s="9" t="s">
        <v>7626</v>
      </c>
      <c r="D182" s="9" t="s">
        <v>64</v>
      </c>
      <c r="E182" s="9" t="s">
        <v>7628</v>
      </c>
      <c r="F182" s="18">
        <v>162.72999999999999</v>
      </c>
      <c r="H182" s="18">
        <v>141.5</v>
      </c>
      <c r="K182" s="20" t="s">
        <v>7627</v>
      </c>
      <c r="P182" s="20" t="s">
        <v>7751</v>
      </c>
      <c r="R182" s="28">
        <v>43640</v>
      </c>
      <c r="T182" s="9" t="s">
        <v>7622</v>
      </c>
    </row>
    <row r="183" spans="1:20">
      <c r="A183" s="20" t="s">
        <v>7229</v>
      </c>
      <c r="B183" s="9" t="s">
        <v>7626</v>
      </c>
      <c r="C183" s="9" t="s">
        <v>7626</v>
      </c>
      <c r="D183" s="9" t="s">
        <v>64</v>
      </c>
      <c r="E183" s="9" t="s">
        <v>7629</v>
      </c>
      <c r="F183" s="18">
        <v>131.56</v>
      </c>
      <c r="H183" s="18">
        <v>114.4</v>
      </c>
      <c r="K183" s="20" t="s">
        <v>4790</v>
      </c>
      <c r="P183" s="20" t="s">
        <v>7228</v>
      </c>
      <c r="R183" s="28">
        <v>43640</v>
      </c>
      <c r="T183" s="9" t="s">
        <v>7622</v>
      </c>
    </row>
    <row r="184" spans="1:20">
      <c r="A184" s="20" t="s">
        <v>7229</v>
      </c>
      <c r="B184" s="9" t="s">
        <v>7630</v>
      </c>
      <c r="C184" s="9" t="s">
        <v>7630</v>
      </c>
      <c r="D184" s="9" t="s">
        <v>64</v>
      </c>
      <c r="E184" s="9" t="s">
        <v>7631</v>
      </c>
      <c r="F184" s="18">
        <v>4.1100000000000003</v>
      </c>
      <c r="H184" s="18">
        <v>3.57</v>
      </c>
      <c r="K184" s="20" t="s">
        <v>6779</v>
      </c>
      <c r="P184" s="20" t="s">
        <v>7751</v>
      </c>
      <c r="R184" s="28">
        <v>43640</v>
      </c>
      <c r="T184" s="9" t="s">
        <v>7634</v>
      </c>
    </row>
    <row r="185" spans="1:20">
      <c r="A185" s="20" t="s">
        <v>7229</v>
      </c>
      <c r="B185" s="9" t="s">
        <v>7632</v>
      </c>
      <c r="C185" s="9" t="s">
        <v>7632</v>
      </c>
      <c r="D185" s="9" t="s">
        <v>64</v>
      </c>
      <c r="E185" s="9" t="s">
        <v>7633</v>
      </c>
      <c r="F185" s="18">
        <v>10.52</v>
      </c>
      <c r="H185" s="18">
        <v>9.15</v>
      </c>
      <c r="K185" s="20">
        <v>1020</v>
      </c>
      <c r="P185" s="20" t="s">
        <v>7751</v>
      </c>
      <c r="R185" s="28">
        <v>43640</v>
      </c>
      <c r="T185" s="9" t="s">
        <v>7634</v>
      </c>
    </row>
    <row r="186" spans="1:20">
      <c r="A186" s="20" t="s">
        <v>7229</v>
      </c>
      <c r="B186" s="9" t="s">
        <v>7635</v>
      </c>
      <c r="C186" s="9" t="s">
        <v>7635</v>
      </c>
      <c r="E186" s="9" t="s">
        <v>7637</v>
      </c>
      <c r="F186" s="18">
        <v>73.72</v>
      </c>
      <c r="H186" s="18">
        <v>64.099999999999994</v>
      </c>
      <c r="K186" s="20" t="s">
        <v>4190</v>
      </c>
      <c r="L186" s="19">
        <v>12</v>
      </c>
      <c r="M186" s="9">
        <v>50</v>
      </c>
      <c r="N186" s="18" t="s">
        <v>6777</v>
      </c>
      <c r="P186" s="20" t="s">
        <v>7751</v>
      </c>
      <c r="Q186" s="20" t="s">
        <v>844</v>
      </c>
      <c r="R186" s="28">
        <v>43677</v>
      </c>
      <c r="T186" s="9" t="s">
        <v>7639</v>
      </c>
    </row>
    <row r="187" spans="1:20">
      <c r="A187" s="20" t="s">
        <v>7229</v>
      </c>
      <c r="B187" s="9" t="s">
        <v>7636</v>
      </c>
      <c r="C187" s="9" t="s">
        <v>7636</v>
      </c>
      <c r="E187" s="9" t="s">
        <v>7638</v>
      </c>
      <c r="F187" s="18">
        <v>105.46</v>
      </c>
      <c r="H187" s="18">
        <v>91.7</v>
      </c>
      <c r="K187" s="20" t="s">
        <v>4190</v>
      </c>
      <c r="L187" s="19">
        <v>18.399999999999999</v>
      </c>
      <c r="M187" s="9">
        <v>50</v>
      </c>
      <c r="N187" s="18" t="s">
        <v>6777</v>
      </c>
      <c r="P187" s="20" t="s">
        <v>7751</v>
      </c>
      <c r="Q187" s="20" t="s">
        <v>844</v>
      </c>
      <c r="R187" s="28">
        <v>43677</v>
      </c>
      <c r="T187" s="9" t="s">
        <v>7639</v>
      </c>
    </row>
  </sheetData>
  <mergeCells count="8">
    <mergeCell ref="K1:K2"/>
    <mergeCell ref="T1:T2"/>
    <mergeCell ref="E1:E2"/>
    <mergeCell ref="F1:F2"/>
    <mergeCell ref="G1:G2"/>
    <mergeCell ref="H1:H2"/>
    <mergeCell ref="I1:I2"/>
    <mergeCell ref="J1:J2"/>
  </mergeCells>
  <phoneticPr fontId="1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R24"/>
  <sheetViews>
    <sheetView topLeftCell="A2" workbookViewId="0">
      <selection activeCell="F17" sqref="F17"/>
    </sheetView>
  </sheetViews>
  <sheetFormatPr baseColWidth="10" defaultColWidth="8.6640625" defaultRowHeight="13"/>
  <cols>
    <col min="1" max="1" width="5.1640625" style="9" customWidth="1"/>
    <col min="2" max="2" width="11.1640625" style="9" customWidth="1"/>
    <col min="3" max="3" width="10.33203125" style="9" bestFit="1" customWidth="1"/>
    <col min="4" max="4" width="4.33203125" style="9" customWidth="1"/>
    <col min="5" max="5" width="33.83203125" style="9" bestFit="1" customWidth="1"/>
    <col min="6" max="6" width="9" style="18" customWidth="1"/>
    <col min="7" max="7" width="8.6640625" style="18" bestFit="1" customWidth="1"/>
    <col min="8" max="8" width="9" style="18" customWidth="1"/>
    <col min="9" max="9" width="8.33203125" style="18" customWidth="1"/>
    <col min="10" max="10" width="12" style="19" bestFit="1" customWidth="1"/>
    <col min="11" max="11" width="9.6640625" style="9" bestFit="1" customWidth="1"/>
    <col min="12" max="12" width="8.6640625" style="9" bestFit="1" customWidth="1"/>
    <col min="13" max="13" width="7.1640625" style="9" customWidth="1"/>
    <col min="14" max="15" width="8.83203125" style="18" bestFit="1" customWidth="1"/>
    <col min="16" max="16" width="5.6640625" style="9" customWidth="1"/>
    <col min="17" max="17" width="5.33203125" style="9" customWidth="1"/>
    <col min="18" max="18" width="10.6640625" style="28" bestFit="1" customWidth="1"/>
    <col min="19" max="19" width="6.1640625" style="9" customWidth="1"/>
    <col min="20" max="20" width="11.1640625" style="9" customWidth="1"/>
    <col min="21" max="21" width="8.6640625" style="9"/>
    <col min="22" max="22" width="11.1640625" style="9" bestFit="1" customWidth="1"/>
    <col min="23" max="36" width="8.6640625" style="9"/>
    <col min="37" max="37" width="11.1640625" style="9" bestFit="1" customWidth="1"/>
    <col min="38" max="16384" width="8.6640625" style="9"/>
  </cols>
  <sheetData>
    <row r="1" spans="1:44">
      <c r="A1" s="9" t="s">
        <v>0</v>
      </c>
      <c r="B1" s="9" t="s">
        <v>1</v>
      </c>
      <c r="C1" s="9" t="s">
        <v>2</v>
      </c>
      <c r="D1" s="9" t="s">
        <v>3</v>
      </c>
      <c r="F1" s="18" t="s">
        <v>4</v>
      </c>
      <c r="H1" s="18" t="s">
        <v>4</v>
      </c>
      <c r="L1" s="9" t="s">
        <v>6</v>
      </c>
      <c r="M1" s="9" t="s">
        <v>7</v>
      </c>
      <c r="N1" s="18" t="s">
        <v>8</v>
      </c>
      <c r="O1" s="18" t="s">
        <v>8</v>
      </c>
      <c r="P1" s="9" t="s">
        <v>9</v>
      </c>
      <c r="R1" s="28" t="s">
        <v>10</v>
      </c>
      <c r="S1" s="9" t="s">
        <v>7</v>
      </c>
      <c r="U1" s="9" t="s">
        <v>11</v>
      </c>
      <c r="W1" s="9" t="s">
        <v>12</v>
      </c>
      <c r="X1" s="9" t="s">
        <v>13</v>
      </c>
      <c r="Y1" s="9" t="s">
        <v>13</v>
      </c>
      <c r="Z1" s="9" t="s">
        <v>14</v>
      </c>
      <c r="AA1" s="9" t="s">
        <v>13</v>
      </c>
      <c r="AB1" s="9" t="s">
        <v>15</v>
      </c>
      <c r="AC1" s="9" t="s">
        <v>16</v>
      </c>
      <c r="AE1" s="9" t="s">
        <v>17</v>
      </c>
      <c r="AF1" s="9" t="s">
        <v>15</v>
      </c>
      <c r="AG1" s="9" t="s">
        <v>18</v>
      </c>
      <c r="AH1" s="9" t="s">
        <v>19</v>
      </c>
      <c r="AI1" s="9" t="s">
        <v>20</v>
      </c>
      <c r="AJ1" s="9" t="s">
        <v>20</v>
      </c>
      <c r="AK1" s="9" t="s">
        <v>21</v>
      </c>
      <c r="AL1" s="9" t="s">
        <v>22</v>
      </c>
      <c r="AM1" s="9" t="s">
        <v>22</v>
      </c>
      <c r="AN1" s="9" t="s">
        <v>23</v>
      </c>
      <c r="AO1" s="9" t="s">
        <v>23</v>
      </c>
      <c r="AP1" s="9" t="s">
        <v>10</v>
      </c>
      <c r="AQ1" s="9" t="s">
        <v>24</v>
      </c>
      <c r="AR1" s="9" t="s">
        <v>24</v>
      </c>
    </row>
    <row r="2" spans="1:44">
      <c r="A2" s="9" t="s">
        <v>25</v>
      </c>
      <c r="B2" s="9" t="s">
        <v>26</v>
      </c>
      <c r="C2" s="9" t="s">
        <v>26</v>
      </c>
      <c r="D2" s="9" t="s">
        <v>27</v>
      </c>
      <c r="E2" s="9" t="s">
        <v>28</v>
      </c>
      <c r="F2" s="18" t="s">
        <v>29</v>
      </c>
      <c r="H2" s="18" t="s">
        <v>30</v>
      </c>
      <c r="K2" s="9" t="s">
        <v>32</v>
      </c>
      <c r="L2" s="9" t="s">
        <v>33</v>
      </c>
      <c r="M2" s="9" t="s">
        <v>34</v>
      </c>
      <c r="N2" s="18" t="s">
        <v>35</v>
      </c>
      <c r="O2" s="18" t="s">
        <v>30</v>
      </c>
      <c r="P2" s="9" t="s">
        <v>25</v>
      </c>
      <c r="Q2" s="9" t="s">
        <v>36</v>
      </c>
      <c r="R2" s="28" t="s">
        <v>37</v>
      </c>
      <c r="S2" s="9" t="s">
        <v>38</v>
      </c>
      <c r="T2" s="9" t="s">
        <v>39</v>
      </c>
      <c r="U2" s="9" t="s">
        <v>33</v>
      </c>
      <c r="V2" s="9" t="s">
        <v>40</v>
      </c>
      <c r="W2" s="9" t="s">
        <v>41</v>
      </c>
      <c r="X2" s="9" t="s">
        <v>42</v>
      </c>
      <c r="Y2" s="9" t="s">
        <v>43</v>
      </c>
      <c r="Z2" s="9" t="s">
        <v>44</v>
      </c>
      <c r="AA2" s="9" t="s">
        <v>45</v>
      </c>
      <c r="AB2" s="9" t="s">
        <v>44</v>
      </c>
      <c r="AC2" s="9" t="s">
        <v>46</v>
      </c>
      <c r="AD2" s="9" t="s">
        <v>47</v>
      </c>
      <c r="AE2" s="9" t="s">
        <v>48</v>
      </c>
      <c r="AF2" s="9" t="s">
        <v>49</v>
      </c>
      <c r="AG2" s="9" t="s">
        <v>50</v>
      </c>
      <c r="AH2" s="9" t="s">
        <v>3</v>
      </c>
      <c r="AI2" s="9" t="s">
        <v>51</v>
      </c>
      <c r="AJ2" s="9" t="s">
        <v>3</v>
      </c>
      <c r="AK2" s="9" t="s">
        <v>25</v>
      </c>
      <c r="AL2" s="9" t="s">
        <v>52</v>
      </c>
      <c r="AM2" s="9" t="s">
        <v>53</v>
      </c>
      <c r="AN2" s="9" t="s">
        <v>29</v>
      </c>
      <c r="AO2" s="9" t="s">
        <v>30</v>
      </c>
      <c r="AP2" s="9" t="s">
        <v>37</v>
      </c>
      <c r="AQ2" s="9" t="s">
        <v>29</v>
      </c>
      <c r="AR2" s="9" t="s">
        <v>30</v>
      </c>
    </row>
    <row r="3" spans="1:44">
      <c r="A3" s="9" t="s">
        <v>7757</v>
      </c>
      <c r="B3" s="9" t="s">
        <v>5850</v>
      </c>
      <c r="C3" s="9" t="s">
        <v>5851</v>
      </c>
      <c r="E3" s="9" t="s">
        <v>190</v>
      </c>
      <c r="F3" s="18">
        <v>7.13</v>
      </c>
      <c r="H3" s="18">
        <v>6.2</v>
      </c>
      <c r="K3" s="9" t="s">
        <v>1262</v>
      </c>
      <c r="L3" s="9">
        <v>1.7</v>
      </c>
      <c r="P3" s="9" t="s">
        <v>7751</v>
      </c>
      <c r="Q3" s="9">
        <v>4</v>
      </c>
      <c r="R3" s="28">
        <v>44490</v>
      </c>
      <c r="S3" s="9">
        <v>30</v>
      </c>
      <c r="T3" s="9" t="s">
        <v>5852</v>
      </c>
      <c r="V3" s="9" t="s">
        <v>5853</v>
      </c>
      <c r="AK3" s="9">
        <v>7325995000</v>
      </c>
    </row>
    <row r="4" spans="1:44">
      <c r="A4" s="9" t="s">
        <v>7757</v>
      </c>
      <c r="B4" s="9" t="s">
        <v>5850</v>
      </c>
      <c r="C4" s="9" t="s">
        <v>5851</v>
      </c>
      <c r="E4" s="9" t="s">
        <v>190</v>
      </c>
      <c r="F4" s="18">
        <v>5.98</v>
      </c>
      <c r="H4" s="18">
        <v>5.2</v>
      </c>
      <c r="K4" s="9" t="s">
        <v>1262</v>
      </c>
      <c r="L4" s="9">
        <v>1.7</v>
      </c>
      <c r="P4" s="9" t="s">
        <v>7751</v>
      </c>
      <c r="Q4" s="9">
        <v>4</v>
      </c>
      <c r="R4" s="28">
        <v>42013</v>
      </c>
      <c r="S4" s="9">
        <v>30</v>
      </c>
      <c r="T4" s="9" t="s">
        <v>5852</v>
      </c>
      <c r="V4" s="9" t="s">
        <v>5853</v>
      </c>
      <c r="AK4" s="9">
        <v>7325995000</v>
      </c>
    </row>
    <row r="5" spans="1:44">
      <c r="A5" s="9" t="s">
        <v>7757</v>
      </c>
      <c r="B5" s="9" t="s">
        <v>5854</v>
      </c>
      <c r="C5" s="9" t="s">
        <v>5854</v>
      </c>
      <c r="D5" s="9" t="s">
        <v>4090</v>
      </c>
      <c r="E5" s="9" t="s">
        <v>649</v>
      </c>
      <c r="F5" s="18">
        <v>6.15</v>
      </c>
      <c r="H5" s="18">
        <v>5.35</v>
      </c>
      <c r="K5" s="9" t="s">
        <v>1262</v>
      </c>
      <c r="L5" s="9">
        <v>1.0669999999999999</v>
      </c>
      <c r="P5" s="9" t="s">
        <v>7751</v>
      </c>
      <c r="Q5" s="9">
        <v>4</v>
      </c>
      <c r="R5" s="28">
        <v>41247</v>
      </c>
      <c r="S5" s="9">
        <v>12</v>
      </c>
      <c r="T5" s="9" t="s">
        <v>5855</v>
      </c>
      <c r="V5" s="9" t="s">
        <v>5853</v>
      </c>
      <c r="AK5" s="9">
        <v>7325995000</v>
      </c>
    </row>
    <row r="6" spans="1:44">
      <c r="A6" s="9" t="s">
        <v>7757</v>
      </c>
      <c r="B6" s="9">
        <v>10042270</v>
      </c>
      <c r="C6" s="9">
        <v>10042270</v>
      </c>
      <c r="E6" s="9" t="s">
        <v>7473</v>
      </c>
      <c r="F6" s="18">
        <v>21.05</v>
      </c>
      <c r="H6" s="18">
        <v>18.3</v>
      </c>
      <c r="K6" t="s">
        <v>7475</v>
      </c>
      <c r="M6" s="9">
        <v>500</v>
      </c>
      <c r="N6" s="18">
        <v>9600</v>
      </c>
      <c r="O6" s="18">
        <v>8005</v>
      </c>
      <c r="P6" s="9" t="s">
        <v>7751</v>
      </c>
      <c r="R6" s="28">
        <v>44295</v>
      </c>
      <c r="T6" s="9" t="s">
        <v>7480</v>
      </c>
    </row>
    <row r="7" spans="1:44">
      <c r="A7" s="9" t="s">
        <v>7757</v>
      </c>
      <c r="B7" s="9">
        <v>10042270</v>
      </c>
      <c r="C7" s="9">
        <v>10042270</v>
      </c>
      <c r="E7" s="9" t="s">
        <v>7473</v>
      </c>
      <c r="F7" s="18">
        <v>21.05</v>
      </c>
      <c r="H7" s="18">
        <v>18.3</v>
      </c>
      <c r="K7" t="s">
        <v>7475</v>
      </c>
      <c r="M7" s="9">
        <v>1000</v>
      </c>
      <c r="N7" s="18">
        <v>9600</v>
      </c>
      <c r="O7" s="18">
        <v>8005</v>
      </c>
      <c r="P7" s="9" t="s">
        <v>7751</v>
      </c>
      <c r="R7" s="28">
        <v>44295</v>
      </c>
      <c r="T7" s="9" t="s">
        <v>7480</v>
      </c>
    </row>
    <row r="8" spans="1:44">
      <c r="A8" s="9" t="s">
        <v>7757</v>
      </c>
      <c r="B8" s="9">
        <v>10042270</v>
      </c>
      <c r="C8" s="9">
        <v>10042270</v>
      </c>
      <c r="E8" s="9" t="s">
        <v>7473</v>
      </c>
      <c r="F8" s="18">
        <v>24.15</v>
      </c>
      <c r="H8" s="18">
        <v>21</v>
      </c>
      <c r="K8" t="s">
        <v>7475</v>
      </c>
      <c r="M8" s="9">
        <v>500</v>
      </c>
      <c r="N8" s="18">
        <v>9552</v>
      </c>
      <c r="O8" s="18">
        <v>8852</v>
      </c>
      <c r="P8" s="9" t="s">
        <v>7751</v>
      </c>
      <c r="R8" s="28">
        <v>43473</v>
      </c>
      <c r="T8" s="9" t="s">
        <v>7480</v>
      </c>
    </row>
    <row r="9" spans="1:44">
      <c r="A9" s="9" t="s">
        <v>7757</v>
      </c>
      <c r="B9" s="9">
        <v>10042270</v>
      </c>
      <c r="C9" s="9">
        <v>10042270</v>
      </c>
      <c r="E9" s="9" t="s">
        <v>7473</v>
      </c>
      <c r="F9" s="18">
        <v>22.43</v>
      </c>
      <c r="H9" s="18">
        <v>19.5</v>
      </c>
      <c r="K9" t="s">
        <v>7475</v>
      </c>
      <c r="M9" s="9">
        <v>1000</v>
      </c>
      <c r="N9" s="18">
        <v>9552</v>
      </c>
      <c r="O9" s="18">
        <v>8852</v>
      </c>
      <c r="P9" s="9" t="s">
        <v>7751</v>
      </c>
      <c r="R9" s="28">
        <v>43473</v>
      </c>
      <c r="T9" s="9" t="s">
        <v>7480</v>
      </c>
    </row>
    <row r="10" spans="1:44">
      <c r="A10" s="9" t="s">
        <v>7757</v>
      </c>
      <c r="B10" s="9">
        <v>10042270</v>
      </c>
      <c r="C10" s="9">
        <v>10042270</v>
      </c>
      <c r="E10" s="9" t="s">
        <v>7473</v>
      </c>
      <c r="F10" s="18">
        <v>21.05</v>
      </c>
      <c r="H10" s="18">
        <v>18.3</v>
      </c>
      <c r="K10" t="s">
        <v>7475</v>
      </c>
      <c r="M10" s="9">
        <v>1500</v>
      </c>
      <c r="N10" s="18">
        <v>9552</v>
      </c>
      <c r="O10" s="18">
        <v>8852</v>
      </c>
      <c r="P10" s="9" t="s">
        <v>7751</v>
      </c>
      <c r="R10" s="28">
        <v>43473</v>
      </c>
      <c r="T10" s="9" t="s">
        <v>7480</v>
      </c>
    </row>
    <row r="11" spans="1:44">
      <c r="A11" s="9" t="s">
        <v>7757</v>
      </c>
      <c r="B11" s="9" t="s">
        <v>7470</v>
      </c>
      <c r="C11" s="9" t="s">
        <v>7470</v>
      </c>
      <c r="E11" s="9" t="s">
        <v>7473</v>
      </c>
      <c r="F11" s="18">
        <v>28.75</v>
      </c>
      <c r="H11" s="18">
        <v>25</v>
      </c>
      <c r="K11" s="9" t="s">
        <v>7475</v>
      </c>
      <c r="M11" s="9">
        <v>500</v>
      </c>
      <c r="N11" s="18">
        <v>2700</v>
      </c>
      <c r="O11" s="18">
        <v>2180</v>
      </c>
      <c r="P11" s="9" t="s">
        <v>7751</v>
      </c>
      <c r="R11" s="28">
        <v>43238</v>
      </c>
    </row>
    <row r="12" spans="1:44">
      <c r="A12" s="9" t="s">
        <v>7757</v>
      </c>
      <c r="B12" s="9" t="s">
        <v>7470</v>
      </c>
      <c r="C12" s="9" t="s">
        <v>7470</v>
      </c>
      <c r="E12" s="9" t="s">
        <v>7473</v>
      </c>
      <c r="F12" s="18">
        <v>24.73</v>
      </c>
      <c r="H12" s="18">
        <v>21.5</v>
      </c>
      <c r="K12" s="9" t="s">
        <v>7475</v>
      </c>
      <c r="M12" s="9">
        <v>1000</v>
      </c>
      <c r="N12" s="18">
        <v>2700</v>
      </c>
      <c r="O12" s="18">
        <v>2180</v>
      </c>
      <c r="P12" s="9" t="s">
        <v>7751</v>
      </c>
      <c r="R12" s="28">
        <v>43238</v>
      </c>
    </row>
    <row r="13" spans="1:44">
      <c r="A13" s="9" t="s">
        <v>7757</v>
      </c>
      <c r="B13" s="9" t="s">
        <v>7470</v>
      </c>
      <c r="C13" s="9" t="s">
        <v>7470</v>
      </c>
      <c r="E13" s="9" t="s">
        <v>7473</v>
      </c>
      <c r="F13" s="18">
        <v>23.58</v>
      </c>
      <c r="H13" s="18">
        <v>20.5</v>
      </c>
      <c r="K13" s="9" t="s">
        <v>7475</v>
      </c>
      <c r="M13" s="9">
        <v>1500</v>
      </c>
      <c r="N13" s="18">
        <v>2700</v>
      </c>
      <c r="O13" s="18">
        <v>2180</v>
      </c>
      <c r="P13" s="9" t="s">
        <v>7751</v>
      </c>
      <c r="R13" s="28">
        <v>43238</v>
      </c>
    </row>
    <row r="14" spans="1:44">
      <c r="A14" s="9" t="s">
        <v>7757</v>
      </c>
      <c r="B14" s="9" t="s">
        <v>7470</v>
      </c>
      <c r="C14" s="9" t="s">
        <v>7470</v>
      </c>
      <c r="E14" s="9" t="s">
        <v>7473</v>
      </c>
      <c r="F14" s="18">
        <v>22.43</v>
      </c>
      <c r="H14" s="18">
        <v>19.5</v>
      </c>
      <c r="K14" s="9" t="s">
        <v>7475</v>
      </c>
      <c r="M14" s="9">
        <v>3000</v>
      </c>
      <c r="N14" s="18">
        <v>2700</v>
      </c>
      <c r="O14" s="18">
        <v>2180</v>
      </c>
      <c r="P14" s="9" t="s">
        <v>7751</v>
      </c>
      <c r="R14" s="28">
        <v>43229</v>
      </c>
    </row>
    <row r="15" spans="1:44">
      <c r="A15" s="9" t="s">
        <v>7757</v>
      </c>
      <c r="B15" s="9" t="s">
        <v>7471</v>
      </c>
      <c r="C15" s="9" t="s">
        <v>7471</v>
      </c>
      <c r="E15" s="9" t="s">
        <v>7473</v>
      </c>
      <c r="F15" s="18">
        <v>25.3</v>
      </c>
      <c r="H15" s="18">
        <v>22</v>
      </c>
      <c r="K15" s="9" t="s">
        <v>6001</v>
      </c>
      <c r="M15" s="9">
        <v>500</v>
      </c>
      <c r="N15" s="18">
        <v>2880</v>
      </c>
      <c r="O15" s="18">
        <v>2380</v>
      </c>
      <c r="P15" s="9" t="s">
        <v>7751</v>
      </c>
      <c r="R15" s="28">
        <v>43238</v>
      </c>
    </row>
    <row r="16" spans="1:44">
      <c r="A16" s="9" t="s">
        <v>7757</v>
      </c>
      <c r="B16" s="9" t="s">
        <v>7471</v>
      </c>
      <c r="C16" s="9" t="s">
        <v>7471</v>
      </c>
      <c r="E16" s="9" t="s">
        <v>7473</v>
      </c>
      <c r="F16" s="18">
        <v>22.31</v>
      </c>
      <c r="H16" s="18">
        <v>19.399999999999999</v>
      </c>
      <c r="K16" s="9" t="s">
        <v>6001</v>
      </c>
      <c r="M16" s="9">
        <v>1000</v>
      </c>
      <c r="N16" s="18">
        <v>2880</v>
      </c>
      <c r="O16" s="18">
        <v>2380</v>
      </c>
      <c r="P16" s="9" t="s">
        <v>7751</v>
      </c>
      <c r="R16" s="28">
        <v>43238</v>
      </c>
    </row>
    <row r="17" spans="1:18">
      <c r="A17" s="9" t="s">
        <v>7757</v>
      </c>
      <c r="B17" s="9" t="s">
        <v>7471</v>
      </c>
      <c r="C17" s="9" t="s">
        <v>7471</v>
      </c>
      <c r="E17" s="9" t="s">
        <v>7473</v>
      </c>
      <c r="F17" s="18">
        <v>21.16</v>
      </c>
      <c r="H17" s="18">
        <v>18.399999999999999</v>
      </c>
      <c r="K17" s="9" t="s">
        <v>6001</v>
      </c>
      <c r="M17" s="9">
        <v>1500</v>
      </c>
      <c r="N17" s="18">
        <v>2880</v>
      </c>
      <c r="O17" s="18">
        <v>2380</v>
      </c>
      <c r="P17" s="9" t="s">
        <v>7751</v>
      </c>
      <c r="R17" s="28">
        <v>43238</v>
      </c>
    </row>
    <row r="18" spans="1:18">
      <c r="A18" s="9" t="s">
        <v>7757</v>
      </c>
      <c r="B18" s="9" t="s">
        <v>7471</v>
      </c>
      <c r="C18" s="9" t="s">
        <v>7471</v>
      </c>
      <c r="E18" s="9" t="s">
        <v>7473</v>
      </c>
      <c r="F18" s="18">
        <v>20.13</v>
      </c>
      <c r="H18" s="18">
        <v>17.5</v>
      </c>
      <c r="K18" s="9" t="s">
        <v>6001</v>
      </c>
      <c r="M18" s="9">
        <v>3000</v>
      </c>
      <c r="N18" s="18">
        <v>2880</v>
      </c>
      <c r="O18" s="18">
        <v>2380</v>
      </c>
      <c r="P18" s="9" t="s">
        <v>7751</v>
      </c>
      <c r="R18" s="28">
        <v>43229</v>
      </c>
    </row>
    <row r="19" spans="1:18">
      <c r="A19" s="9" t="s">
        <v>7757</v>
      </c>
      <c r="B19" s="9" t="s">
        <v>7472</v>
      </c>
      <c r="C19" s="9" t="s">
        <v>7472</v>
      </c>
      <c r="E19" s="9" t="s">
        <v>7473</v>
      </c>
      <c r="F19" s="18">
        <v>24.15</v>
      </c>
      <c r="H19" s="18">
        <v>21</v>
      </c>
      <c r="K19" s="9" t="s">
        <v>1262</v>
      </c>
      <c r="M19" s="9">
        <v>500</v>
      </c>
      <c r="N19" s="18">
        <v>2880</v>
      </c>
      <c r="O19" s="18">
        <v>2380</v>
      </c>
      <c r="P19" s="9" t="s">
        <v>7751</v>
      </c>
      <c r="R19" s="28">
        <v>43238</v>
      </c>
    </row>
    <row r="20" spans="1:18">
      <c r="A20" s="9" t="s">
        <v>7757</v>
      </c>
      <c r="B20" s="9" t="s">
        <v>7472</v>
      </c>
      <c r="C20" s="9" t="s">
        <v>7472</v>
      </c>
      <c r="E20" s="9" t="s">
        <v>7473</v>
      </c>
      <c r="F20" s="18">
        <v>21.85</v>
      </c>
      <c r="H20" s="18">
        <v>19</v>
      </c>
      <c r="K20" s="9" t="s">
        <v>1262</v>
      </c>
      <c r="M20" s="9">
        <v>1000</v>
      </c>
      <c r="N20" s="18">
        <v>2880</v>
      </c>
      <c r="O20" s="18">
        <v>2380</v>
      </c>
      <c r="P20" s="9" t="s">
        <v>7751</v>
      </c>
      <c r="R20" s="28">
        <v>43238</v>
      </c>
    </row>
    <row r="21" spans="1:18">
      <c r="A21" s="9" t="s">
        <v>7757</v>
      </c>
      <c r="B21" s="9" t="s">
        <v>7472</v>
      </c>
      <c r="C21" s="9" t="s">
        <v>7472</v>
      </c>
      <c r="E21" s="9" t="s">
        <v>7473</v>
      </c>
      <c r="F21" s="18">
        <v>20.7</v>
      </c>
      <c r="H21" s="18">
        <v>18</v>
      </c>
      <c r="K21" s="9" t="s">
        <v>1262</v>
      </c>
      <c r="M21" s="9">
        <v>1500</v>
      </c>
      <c r="N21" s="18">
        <v>2880</v>
      </c>
      <c r="O21" s="18">
        <v>2380</v>
      </c>
      <c r="P21" s="9" t="s">
        <v>7751</v>
      </c>
      <c r="R21" s="28">
        <v>43238</v>
      </c>
    </row>
    <row r="22" spans="1:18">
      <c r="A22" s="9" t="s">
        <v>7757</v>
      </c>
      <c r="B22" s="9" t="s">
        <v>7472</v>
      </c>
      <c r="C22" s="9" t="s">
        <v>7472</v>
      </c>
      <c r="E22" s="9" t="s">
        <v>7473</v>
      </c>
      <c r="F22" s="18">
        <v>19.55</v>
      </c>
      <c r="H22" s="18">
        <v>17</v>
      </c>
      <c r="K22" s="9" t="s">
        <v>1262</v>
      </c>
      <c r="M22" s="9">
        <v>3000</v>
      </c>
      <c r="N22" s="18">
        <v>2880</v>
      </c>
      <c r="O22" s="18">
        <v>2380</v>
      </c>
      <c r="P22" s="9" t="s">
        <v>7751</v>
      </c>
      <c r="R22" s="28">
        <v>43229</v>
      </c>
    </row>
    <row r="23" spans="1:18">
      <c r="A23" s="9" t="s">
        <v>7757</v>
      </c>
      <c r="B23" s="9" t="s">
        <v>7805</v>
      </c>
      <c r="C23" s="9" t="s">
        <v>7805</v>
      </c>
      <c r="E23" s="9" t="s">
        <v>7806</v>
      </c>
      <c r="F23" s="18">
        <v>6.42</v>
      </c>
      <c r="H23" s="18">
        <v>5.58</v>
      </c>
      <c r="M23" s="9">
        <v>200</v>
      </c>
      <c r="P23" s="9" t="s">
        <v>7228</v>
      </c>
      <c r="Q23" s="9" t="s">
        <v>7751</v>
      </c>
      <c r="R23" s="28">
        <v>44497</v>
      </c>
    </row>
    <row r="24" spans="1:18">
      <c r="A24" s="9" t="s">
        <v>7757</v>
      </c>
      <c r="B24" s="9" t="s">
        <v>7805</v>
      </c>
      <c r="C24" s="9" t="s">
        <v>7805</v>
      </c>
      <c r="E24" s="9" t="s">
        <v>7806</v>
      </c>
      <c r="F24" s="18">
        <v>5.38</v>
      </c>
      <c r="H24" s="18">
        <v>4.68</v>
      </c>
      <c r="M24" s="9">
        <v>400</v>
      </c>
      <c r="P24" s="9" t="s">
        <v>7228</v>
      </c>
      <c r="Q24" s="9" t="s">
        <v>7751</v>
      </c>
      <c r="R24" s="28">
        <v>44497</v>
      </c>
    </row>
  </sheetData>
  <phoneticPr fontId="1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AB631"/>
  <sheetViews>
    <sheetView workbookViewId="0">
      <pane ySplit="2" topLeftCell="A346" activePane="bottomLeft" state="frozen"/>
      <selection pane="bottomLeft" activeCell="A309" sqref="A309:A356"/>
    </sheetView>
  </sheetViews>
  <sheetFormatPr baseColWidth="10" defaultColWidth="8.83203125" defaultRowHeight="13"/>
  <cols>
    <col min="1" max="1" width="6.33203125" style="20" bestFit="1" customWidth="1"/>
    <col min="2" max="2" width="11.6640625" style="17" bestFit="1" customWidth="1"/>
    <col min="3" max="3" width="13.5" style="17" customWidth="1"/>
    <col min="4" max="4" width="4.33203125" style="20" customWidth="1"/>
    <col min="5" max="5" width="33.1640625" style="9" bestFit="1" customWidth="1"/>
    <col min="6" max="8" width="9" style="18" customWidth="1"/>
    <col min="9" max="9" width="8.33203125" style="18" customWidth="1"/>
    <col min="10" max="10" width="7.1640625" style="19" customWidth="1"/>
    <col min="11" max="11" width="10.6640625" style="9" bestFit="1" customWidth="1"/>
    <col min="12" max="12" width="10.1640625" style="19" customWidth="1"/>
    <col min="13" max="13" width="7.1640625" style="9" customWidth="1"/>
    <col min="14" max="14" width="9.83203125" style="18" bestFit="1" customWidth="1"/>
    <col min="15" max="15" width="9.33203125" style="18" bestFit="1" customWidth="1"/>
    <col min="16" max="17" width="6.83203125" style="20" bestFit="1" customWidth="1"/>
    <col min="18" max="18" width="10.6640625" style="28" bestFit="1" customWidth="1"/>
    <col min="19" max="19" width="8.33203125" style="9" bestFit="1" customWidth="1"/>
    <col min="20" max="20" width="11.1640625" style="9" customWidth="1"/>
    <col min="21" max="21" width="12.33203125" style="9" bestFit="1" customWidth="1"/>
    <col min="22" max="22" width="7.6640625" style="9" bestFit="1" customWidth="1"/>
    <col min="23" max="23" width="17.33203125" style="9" bestFit="1" customWidth="1"/>
    <col min="24" max="24" width="11.1640625" style="9" bestFit="1" customWidth="1"/>
    <col min="25" max="25" width="22" style="9" bestFit="1" customWidth="1"/>
    <col min="26" max="26" width="8.33203125" style="9" bestFit="1" customWidth="1"/>
    <col min="27" max="27" width="12" style="9" bestFit="1" customWidth="1"/>
    <col min="28" max="28" width="8.33203125" style="9" bestFit="1" customWidth="1"/>
    <col min="29" max="16384" width="8.83203125" style="9"/>
  </cols>
  <sheetData>
    <row r="1" spans="1:28" s="20" customFormat="1">
      <c r="A1" s="22" t="s">
        <v>0</v>
      </c>
      <c r="B1" s="3" t="s">
        <v>1</v>
      </c>
      <c r="C1" s="3" t="s">
        <v>2</v>
      </c>
      <c r="D1" s="5" t="s">
        <v>3</v>
      </c>
      <c r="E1" s="90" t="s">
        <v>28</v>
      </c>
      <c r="F1" s="23" t="s">
        <v>4</v>
      </c>
      <c r="G1" s="23"/>
      <c r="H1" s="23" t="s">
        <v>4</v>
      </c>
      <c r="I1" s="94"/>
      <c r="J1" s="92"/>
      <c r="K1" s="90" t="s">
        <v>32</v>
      </c>
      <c r="L1" s="51" t="s">
        <v>6</v>
      </c>
      <c r="M1" s="5" t="s">
        <v>7</v>
      </c>
      <c r="N1" s="23" t="s">
        <v>8</v>
      </c>
      <c r="O1" s="23" t="s">
        <v>8</v>
      </c>
      <c r="P1" s="5" t="s">
        <v>9</v>
      </c>
      <c r="Q1" s="5" t="s">
        <v>3131</v>
      </c>
      <c r="R1" s="7" t="s">
        <v>10</v>
      </c>
      <c r="S1" s="5" t="s">
        <v>7</v>
      </c>
      <c r="T1" s="90" t="s">
        <v>39</v>
      </c>
      <c r="U1" s="5" t="s">
        <v>11</v>
      </c>
      <c r="V1" s="90" t="s">
        <v>40</v>
      </c>
      <c r="W1" s="5"/>
      <c r="X1" s="5" t="s">
        <v>13</v>
      </c>
      <c r="Y1" s="5" t="s">
        <v>13</v>
      </c>
      <c r="Z1" s="5" t="s">
        <v>14</v>
      </c>
      <c r="AA1" s="5" t="s">
        <v>13</v>
      </c>
      <c r="AB1" s="24" t="s">
        <v>15</v>
      </c>
    </row>
    <row r="2" spans="1:28" s="20" customFormat="1" ht="14" thickBot="1">
      <c r="A2" s="25" t="s">
        <v>25</v>
      </c>
      <c r="B2" s="11" t="s">
        <v>26</v>
      </c>
      <c r="C2" s="11" t="s">
        <v>26</v>
      </c>
      <c r="D2" s="13" t="s">
        <v>27</v>
      </c>
      <c r="E2" s="91"/>
      <c r="F2" s="26" t="s">
        <v>29</v>
      </c>
      <c r="G2" s="26"/>
      <c r="H2" s="26" t="s">
        <v>30</v>
      </c>
      <c r="I2" s="95"/>
      <c r="J2" s="93"/>
      <c r="K2" s="91"/>
      <c r="L2" s="52" t="s">
        <v>33</v>
      </c>
      <c r="M2" s="13" t="s">
        <v>34</v>
      </c>
      <c r="N2" s="26" t="s">
        <v>35</v>
      </c>
      <c r="O2" s="26" t="s">
        <v>30</v>
      </c>
      <c r="P2" s="13" t="s">
        <v>25</v>
      </c>
      <c r="Q2" s="13" t="s">
        <v>25</v>
      </c>
      <c r="R2" s="15" t="s">
        <v>37</v>
      </c>
      <c r="S2" s="13" t="s">
        <v>38</v>
      </c>
      <c r="T2" s="91"/>
      <c r="U2" s="13" t="s">
        <v>33</v>
      </c>
      <c r="V2" s="91"/>
      <c r="W2" s="13"/>
      <c r="X2" s="13" t="s">
        <v>42</v>
      </c>
      <c r="Y2" s="13" t="s">
        <v>43</v>
      </c>
      <c r="Z2" s="13" t="s">
        <v>44</v>
      </c>
      <c r="AA2" s="13" t="s">
        <v>45</v>
      </c>
      <c r="AB2" s="27" t="s">
        <v>44</v>
      </c>
    </row>
    <row r="3" spans="1:28" ht="14" thickTop="1">
      <c r="A3" s="20" t="s">
        <v>5857</v>
      </c>
      <c r="B3" s="17" t="s">
        <v>5858</v>
      </c>
      <c r="D3" s="20" t="s">
        <v>64</v>
      </c>
      <c r="E3" s="9" t="s">
        <v>5859</v>
      </c>
      <c r="F3" s="18">
        <v>43.24</v>
      </c>
      <c r="H3" s="18">
        <v>37.6</v>
      </c>
      <c r="K3" s="9" t="s">
        <v>5860</v>
      </c>
      <c r="L3" s="19">
        <v>15.3</v>
      </c>
      <c r="N3" s="18">
        <v>2500</v>
      </c>
      <c r="O3" s="18">
        <v>2300</v>
      </c>
      <c r="P3" s="20" t="s">
        <v>7228</v>
      </c>
      <c r="Q3" s="20" t="s">
        <v>844</v>
      </c>
      <c r="R3" s="28">
        <v>42185</v>
      </c>
      <c r="V3" s="9" t="s">
        <v>5861</v>
      </c>
    </row>
    <row r="4" spans="1:28">
      <c r="A4" s="20" t="s">
        <v>5857</v>
      </c>
      <c r="B4" s="17" t="s">
        <v>5862</v>
      </c>
      <c r="D4" s="20" t="s">
        <v>64</v>
      </c>
      <c r="E4" s="9" t="s">
        <v>5863</v>
      </c>
      <c r="F4" s="18">
        <v>43.24</v>
      </c>
      <c r="H4" s="18">
        <v>37.6</v>
      </c>
      <c r="K4" s="9" t="s">
        <v>5860</v>
      </c>
      <c r="L4" s="19">
        <v>15.3</v>
      </c>
      <c r="N4" s="18">
        <v>2500</v>
      </c>
      <c r="O4" s="18">
        <v>2100</v>
      </c>
      <c r="P4" s="20" t="s">
        <v>7228</v>
      </c>
      <c r="Q4" s="20" t="s">
        <v>844</v>
      </c>
      <c r="R4" s="28">
        <v>42185</v>
      </c>
      <c r="V4" s="9" t="s">
        <v>5861</v>
      </c>
    </row>
    <row r="5" spans="1:28">
      <c r="A5" s="20" t="s">
        <v>5857</v>
      </c>
      <c r="B5" s="17" t="s">
        <v>5864</v>
      </c>
      <c r="D5" s="20" t="s">
        <v>64</v>
      </c>
      <c r="E5" s="9" t="s">
        <v>5859</v>
      </c>
      <c r="F5" s="18">
        <v>45.41</v>
      </c>
      <c r="H5" s="18">
        <v>39.49</v>
      </c>
      <c r="K5" s="9" t="s">
        <v>2690</v>
      </c>
      <c r="L5" s="19">
        <v>15.3</v>
      </c>
      <c r="N5" s="18">
        <v>2500</v>
      </c>
      <c r="O5" s="18">
        <v>2100</v>
      </c>
      <c r="P5" s="20" t="s">
        <v>7228</v>
      </c>
      <c r="Q5" s="20" t="s">
        <v>844</v>
      </c>
      <c r="R5" s="28">
        <v>42185</v>
      </c>
      <c r="V5" s="9" t="s">
        <v>5861</v>
      </c>
    </row>
    <row r="6" spans="1:28">
      <c r="A6" s="20" t="s">
        <v>5857</v>
      </c>
      <c r="B6" s="17" t="s">
        <v>5865</v>
      </c>
      <c r="D6" s="20" t="s">
        <v>64</v>
      </c>
      <c r="E6" s="9" t="s">
        <v>5863</v>
      </c>
      <c r="F6" s="18">
        <v>45.41</v>
      </c>
      <c r="H6" s="18">
        <v>39.49</v>
      </c>
      <c r="K6" s="9" t="s">
        <v>2690</v>
      </c>
      <c r="L6" s="19">
        <v>15.3</v>
      </c>
      <c r="N6" s="18">
        <v>2500</v>
      </c>
      <c r="O6" s="18">
        <v>2100</v>
      </c>
      <c r="P6" s="20" t="s">
        <v>7228</v>
      </c>
      <c r="Q6" s="20" t="s">
        <v>844</v>
      </c>
      <c r="R6" s="28">
        <v>42185</v>
      </c>
      <c r="V6" s="9" t="s">
        <v>5861</v>
      </c>
    </row>
    <row r="7" spans="1:28">
      <c r="A7" s="20" t="s">
        <v>5857</v>
      </c>
      <c r="B7" s="17" t="s">
        <v>5866</v>
      </c>
      <c r="D7" s="20" t="s">
        <v>64</v>
      </c>
      <c r="E7" s="9" t="s">
        <v>5867</v>
      </c>
      <c r="F7" s="18">
        <v>36.409999999999997</v>
      </c>
      <c r="H7" s="18">
        <v>31.66</v>
      </c>
      <c r="K7" s="9" t="s">
        <v>2690</v>
      </c>
      <c r="L7" s="19">
        <v>13.9</v>
      </c>
      <c r="N7" s="18">
        <v>2000</v>
      </c>
      <c r="O7" s="18">
        <v>1730</v>
      </c>
      <c r="P7" s="20" t="s">
        <v>7228</v>
      </c>
      <c r="Q7" s="20" t="s">
        <v>844</v>
      </c>
      <c r="R7" s="28">
        <v>42185</v>
      </c>
      <c r="V7" s="9" t="s">
        <v>5861</v>
      </c>
    </row>
    <row r="8" spans="1:28">
      <c r="A8" s="20" t="s">
        <v>5857</v>
      </c>
      <c r="B8" s="17" t="s">
        <v>5868</v>
      </c>
      <c r="D8" s="20" t="s">
        <v>64</v>
      </c>
      <c r="E8" s="9" t="s">
        <v>5869</v>
      </c>
      <c r="F8" s="18">
        <v>36.409999999999997</v>
      </c>
      <c r="H8" s="18">
        <v>31.66</v>
      </c>
      <c r="K8" s="9" t="s">
        <v>2690</v>
      </c>
      <c r="L8" s="19">
        <v>13.9</v>
      </c>
      <c r="N8" s="18">
        <v>2000</v>
      </c>
      <c r="O8" s="18">
        <v>1730</v>
      </c>
      <c r="P8" s="20" t="s">
        <v>7228</v>
      </c>
      <c r="Q8" s="20" t="s">
        <v>844</v>
      </c>
      <c r="R8" s="28">
        <v>42185</v>
      </c>
      <c r="V8" s="9" t="s">
        <v>5861</v>
      </c>
    </row>
    <row r="9" spans="1:28">
      <c r="A9" s="20" t="s">
        <v>5857</v>
      </c>
      <c r="B9" s="17" t="s">
        <v>5870</v>
      </c>
      <c r="C9" s="17" t="s">
        <v>5870</v>
      </c>
      <c r="D9" s="20" t="s">
        <v>64</v>
      </c>
      <c r="E9" s="9" t="s">
        <v>5867</v>
      </c>
      <c r="F9" s="18">
        <v>39.76</v>
      </c>
      <c r="H9" s="18">
        <v>34.57</v>
      </c>
      <c r="K9" s="9" t="s">
        <v>5860</v>
      </c>
      <c r="L9" s="19">
        <v>13.9</v>
      </c>
      <c r="N9" s="18">
        <v>2000</v>
      </c>
      <c r="O9" s="18">
        <v>1770</v>
      </c>
      <c r="P9" s="20" t="s">
        <v>7228</v>
      </c>
      <c r="Q9" s="20" t="s">
        <v>844</v>
      </c>
      <c r="R9" s="28">
        <v>42185</v>
      </c>
      <c r="T9" s="9" t="s">
        <v>5871</v>
      </c>
      <c r="V9" s="9" t="s">
        <v>5861</v>
      </c>
    </row>
    <row r="10" spans="1:28">
      <c r="A10" s="20" t="s">
        <v>5857</v>
      </c>
      <c r="B10" s="17" t="s">
        <v>5872</v>
      </c>
      <c r="C10" s="17" t="s">
        <v>5872</v>
      </c>
      <c r="D10" s="20" t="s">
        <v>64</v>
      </c>
      <c r="E10" s="9" t="s">
        <v>5869</v>
      </c>
      <c r="F10" s="18">
        <v>39.76</v>
      </c>
      <c r="H10" s="18">
        <v>34.57</v>
      </c>
      <c r="K10" s="9" t="s">
        <v>5860</v>
      </c>
      <c r="L10" s="19">
        <v>13.9</v>
      </c>
      <c r="N10" s="18">
        <v>2000</v>
      </c>
      <c r="O10" s="18">
        <v>1770</v>
      </c>
      <c r="P10" s="20" t="s">
        <v>7228</v>
      </c>
      <c r="Q10" s="20" t="s">
        <v>844</v>
      </c>
      <c r="R10" s="28">
        <v>42185</v>
      </c>
      <c r="T10" s="9" t="s">
        <v>5871</v>
      </c>
      <c r="V10" s="9" t="s">
        <v>5861</v>
      </c>
    </row>
    <row r="11" spans="1:28">
      <c r="A11" s="20" t="s">
        <v>5857</v>
      </c>
      <c r="B11" s="17" t="s">
        <v>5873</v>
      </c>
      <c r="C11" s="17" t="s">
        <v>5873</v>
      </c>
      <c r="D11" s="20" t="s">
        <v>64</v>
      </c>
      <c r="E11" s="9" t="s">
        <v>5874</v>
      </c>
      <c r="F11" s="18">
        <v>34.869999999999997</v>
      </c>
      <c r="H11" s="18">
        <v>30.32</v>
      </c>
      <c r="K11" s="9" t="s">
        <v>5860</v>
      </c>
      <c r="L11" s="19">
        <v>12.6</v>
      </c>
      <c r="N11" s="18">
        <v>1600</v>
      </c>
      <c r="O11" s="18">
        <v>1370</v>
      </c>
      <c r="P11" s="20" t="s">
        <v>7228</v>
      </c>
      <c r="Q11" s="20" t="s">
        <v>844</v>
      </c>
      <c r="R11" s="28">
        <v>42185</v>
      </c>
      <c r="T11" s="9" t="s">
        <v>5875</v>
      </c>
      <c r="V11" s="9" t="s">
        <v>5861</v>
      </c>
    </row>
    <row r="12" spans="1:28">
      <c r="A12" s="20" t="s">
        <v>5857</v>
      </c>
      <c r="B12" s="17" t="s">
        <v>5876</v>
      </c>
      <c r="C12" s="17" t="s">
        <v>5876</v>
      </c>
      <c r="D12" s="20" t="s">
        <v>64</v>
      </c>
      <c r="E12" s="9" t="s">
        <v>5874</v>
      </c>
      <c r="F12" s="18">
        <v>80.5</v>
      </c>
      <c r="H12" s="71">
        <v>70</v>
      </c>
      <c r="K12" s="9" t="s">
        <v>2690</v>
      </c>
      <c r="L12" s="19">
        <v>12.6</v>
      </c>
      <c r="P12" s="20" t="s">
        <v>7751</v>
      </c>
      <c r="R12" s="28">
        <v>44512</v>
      </c>
      <c r="V12" s="9" t="s">
        <v>5861</v>
      </c>
    </row>
    <row r="13" spans="1:28">
      <c r="A13" s="20" t="s">
        <v>5857</v>
      </c>
      <c r="B13" s="17" t="s">
        <v>5876</v>
      </c>
      <c r="C13" s="17" t="s">
        <v>5876</v>
      </c>
      <c r="D13" s="20" t="s">
        <v>64</v>
      </c>
      <c r="E13" s="9" t="s">
        <v>5874</v>
      </c>
      <c r="F13" s="18">
        <v>36.51</v>
      </c>
      <c r="H13" s="18">
        <v>31.75</v>
      </c>
      <c r="K13" s="9" t="s">
        <v>2690</v>
      </c>
      <c r="L13" s="19">
        <v>12.6</v>
      </c>
      <c r="N13" s="18">
        <v>1600</v>
      </c>
      <c r="O13" s="18">
        <v>1400</v>
      </c>
      <c r="P13" s="20" t="s">
        <v>7228</v>
      </c>
      <c r="Q13" s="20" t="s">
        <v>844</v>
      </c>
      <c r="R13" s="28">
        <v>42185</v>
      </c>
      <c r="T13" s="9" t="s">
        <v>5875</v>
      </c>
      <c r="V13" s="9" t="s">
        <v>5861</v>
      </c>
    </row>
    <row r="14" spans="1:28">
      <c r="A14" s="20" t="s">
        <v>5857</v>
      </c>
      <c r="B14" s="17" t="s">
        <v>5877</v>
      </c>
      <c r="C14" s="17" t="s">
        <v>5877</v>
      </c>
      <c r="D14" s="20" t="s">
        <v>67</v>
      </c>
      <c r="E14" s="9" t="s">
        <v>5878</v>
      </c>
      <c r="F14" s="18">
        <v>13.74</v>
      </c>
      <c r="H14" s="18">
        <v>11.95</v>
      </c>
      <c r="K14" s="9" t="s">
        <v>5860</v>
      </c>
      <c r="L14" s="19">
        <v>4.9000000000000004</v>
      </c>
      <c r="N14" s="18">
        <v>3500</v>
      </c>
      <c r="O14" s="18">
        <v>3280</v>
      </c>
      <c r="P14" s="20" t="s">
        <v>7228</v>
      </c>
      <c r="Q14" s="20" t="s">
        <v>844</v>
      </c>
      <c r="R14" s="28">
        <v>42205</v>
      </c>
      <c r="T14" s="9" t="s">
        <v>5879</v>
      </c>
      <c r="V14" s="9" t="s">
        <v>5861</v>
      </c>
    </row>
    <row r="15" spans="1:28">
      <c r="A15" s="20" t="s">
        <v>5857</v>
      </c>
      <c r="B15" s="17" t="s">
        <v>5880</v>
      </c>
      <c r="C15" s="17" t="s">
        <v>5880</v>
      </c>
      <c r="D15" s="20" t="s">
        <v>70</v>
      </c>
      <c r="E15" s="9" t="s">
        <v>5881</v>
      </c>
      <c r="F15" s="18">
        <v>14.54</v>
      </c>
      <c r="H15" s="18">
        <v>12.64</v>
      </c>
      <c r="K15" s="9" t="s">
        <v>5860</v>
      </c>
      <c r="L15" s="19">
        <v>5.0999999999999996</v>
      </c>
      <c r="N15" s="18">
        <v>2100</v>
      </c>
      <c r="O15" s="18">
        <v>845</v>
      </c>
      <c r="P15" s="20" t="s">
        <v>844</v>
      </c>
      <c r="Q15" s="20" t="s">
        <v>7228</v>
      </c>
      <c r="R15" s="28">
        <v>42205</v>
      </c>
      <c r="T15" s="9" t="s">
        <v>5882</v>
      </c>
      <c r="V15" s="9" t="s">
        <v>5861</v>
      </c>
    </row>
    <row r="16" spans="1:28">
      <c r="A16" s="20" t="s">
        <v>5857</v>
      </c>
      <c r="B16" s="17" t="s">
        <v>5883</v>
      </c>
      <c r="C16" s="17" t="s">
        <v>5883</v>
      </c>
      <c r="E16" s="9" t="s">
        <v>5884</v>
      </c>
      <c r="F16" s="18">
        <v>19.440000000000001</v>
      </c>
      <c r="H16" s="18">
        <v>16.899999999999999</v>
      </c>
      <c r="K16" s="9" t="s">
        <v>5860</v>
      </c>
      <c r="L16" s="19">
        <v>9</v>
      </c>
      <c r="N16" s="18">
        <v>1600</v>
      </c>
      <c r="O16" s="18">
        <v>676</v>
      </c>
      <c r="P16" s="20" t="s">
        <v>844</v>
      </c>
      <c r="Q16" s="20" t="s">
        <v>7228</v>
      </c>
      <c r="R16" s="28">
        <v>42221</v>
      </c>
      <c r="T16" s="9" t="s">
        <v>5885</v>
      </c>
      <c r="V16" s="9" t="s">
        <v>5861</v>
      </c>
    </row>
    <row r="17" spans="1:23">
      <c r="A17" s="20" t="s">
        <v>5857</v>
      </c>
      <c r="B17" s="17" t="s">
        <v>5886</v>
      </c>
      <c r="C17" s="17" t="s">
        <v>5887</v>
      </c>
      <c r="D17" s="20" t="s">
        <v>80</v>
      </c>
      <c r="E17" s="9" t="s">
        <v>5888</v>
      </c>
      <c r="F17" s="18">
        <v>2.42</v>
      </c>
      <c r="H17" s="18">
        <v>2.1</v>
      </c>
      <c r="K17" s="9" t="s">
        <v>5860</v>
      </c>
      <c r="L17" s="19">
        <v>0.28000000000000003</v>
      </c>
      <c r="N17" s="18">
        <v>350</v>
      </c>
      <c r="O17" s="18">
        <v>260</v>
      </c>
      <c r="P17" s="20" t="s">
        <v>7228</v>
      </c>
      <c r="Q17" s="20" t="s">
        <v>7566</v>
      </c>
      <c r="R17" s="28">
        <v>43124</v>
      </c>
      <c r="T17" s="9" t="s">
        <v>5889</v>
      </c>
      <c r="V17" s="9" t="s">
        <v>5861</v>
      </c>
    </row>
    <row r="18" spans="1:23">
      <c r="A18" s="20" t="s">
        <v>5857</v>
      </c>
      <c r="B18" s="17" t="s">
        <v>5890</v>
      </c>
      <c r="C18" s="17" t="s">
        <v>5890</v>
      </c>
      <c r="D18" s="20" t="s">
        <v>121</v>
      </c>
      <c r="E18" s="9" t="s">
        <v>5891</v>
      </c>
      <c r="F18" s="18">
        <v>3.7</v>
      </c>
      <c r="H18" s="18">
        <v>3.22</v>
      </c>
      <c r="K18" s="9" t="s">
        <v>5892</v>
      </c>
      <c r="L18" s="19">
        <v>0.5</v>
      </c>
      <c r="N18" s="18">
        <v>1080</v>
      </c>
      <c r="O18" s="18">
        <v>900</v>
      </c>
      <c r="P18" s="20" t="s">
        <v>7751</v>
      </c>
      <c r="Q18" s="20" t="s">
        <v>7228</v>
      </c>
      <c r="R18" s="28">
        <v>42347</v>
      </c>
      <c r="T18" s="9" t="s">
        <v>5893</v>
      </c>
      <c r="V18" s="9" t="s">
        <v>5861</v>
      </c>
    </row>
    <row r="19" spans="1:23">
      <c r="A19" s="20" t="s">
        <v>5857</v>
      </c>
      <c r="B19" s="17" t="s">
        <v>5894</v>
      </c>
      <c r="C19" s="17" t="s">
        <v>5894</v>
      </c>
      <c r="D19" s="20" t="s">
        <v>64</v>
      </c>
      <c r="E19" s="9" t="s">
        <v>5895</v>
      </c>
      <c r="F19" s="18">
        <v>5.77</v>
      </c>
      <c r="H19" s="18">
        <v>5.0199999999999996</v>
      </c>
      <c r="K19" s="9" t="s">
        <v>5892</v>
      </c>
      <c r="L19" s="19">
        <v>1.2</v>
      </c>
      <c r="N19" s="18">
        <v>1450</v>
      </c>
      <c r="O19" s="18">
        <v>1200</v>
      </c>
      <c r="P19" s="20" t="s">
        <v>7751</v>
      </c>
      <c r="Q19" s="20" t="s">
        <v>7228</v>
      </c>
      <c r="R19" s="28">
        <v>42347</v>
      </c>
      <c r="T19" s="9" t="s">
        <v>5893</v>
      </c>
      <c r="V19" s="9" t="s">
        <v>5861</v>
      </c>
    </row>
    <row r="20" spans="1:23">
      <c r="A20" s="20" t="s">
        <v>5857</v>
      </c>
      <c r="B20" s="17" t="s">
        <v>5896</v>
      </c>
      <c r="C20" s="17" t="s">
        <v>5896</v>
      </c>
      <c r="D20" s="20" t="s">
        <v>121</v>
      </c>
      <c r="E20" s="9" t="s">
        <v>5897</v>
      </c>
      <c r="F20" s="18">
        <v>9.5</v>
      </c>
      <c r="H20" s="18">
        <v>8.26</v>
      </c>
      <c r="K20" s="9" t="s">
        <v>5892</v>
      </c>
      <c r="L20" s="19">
        <v>1.5</v>
      </c>
      <c r="N20" s="18">
        <v>2400</v>
      </c>
      <c r="O20" s="18">
        <v>2000</v>
      </c>
      <c r="P20" s="20" t="s">
        <v>7751</v>
      </c>
      <c r="Q20" s="20" t="s">
        <v>7228</v>
      </c>
      <c r="R20" s="28">
        <v>42347</v>
      </c>
      <c r="T20" s="9" t="s">
        <v>5893</v>
      </c>
      <c r="V20" s="9" t="s">
        <v>5861</v>
      </c>
    </row>
    <row r="21" spans="1:23">
      <c r="A21" s="20" t="s">
        <v>5857</v>
      </c>
      <c r="B21" s="17" t="s">
        <v>5898</v>
      </c>
      <c r="C21" s="17" t="s">
        <v>5899</v>
      </c>
      <c r="D21" s="20" t="s">
        <v>64</v>
      </c>
      <c r="E21" s="9" t="s">
        <v>5900</v>
      </c>
      <c r="F21" s="18">
        <v>13.64</v>
      </c>
      <c r="H21" s="18">
        <v>11.86</v>
      </c>
      <c r="K21" s="9" t="s">
        <v>5892</v>
      </c>
      <c r="N21" s="18">
        <v>2200</v>
      </c>
      <c r="O21" s="18">
        <v>1900</v>
      </c>
      <c r="P21" s="20" t="s">
        <v>7751</v>
      </c>
      <c r="Q21" s="20" t="s">
        <v>7228</v>
      </c>
      <c r="R21" s="28">
        <v>42400</v>
      </c>
      <c r="T21" s="9" t="s">
        <v>5901</v>
      </c>
      <c r="V21" s="9" t="s">
        <v>5861</v>
      </c>
      <c r="W21" s="9" t="s">
        <v>5902</v>
      </c>
    </row>
    <row r="22" spans="1:23">
      <c r="A22" s="20" t="s">
        <v>5857</v>
      </c>
      <c r="B22" s="17" t="s">
        <v>5903</v>
      </c>
      <c r="C22" s="17" t="s">
        <v>5899</v>
      </c>
      <c r="D22" s="20" t="s">
        <v>64</v>
      </c>
      <c r="E22" s="9" t="s">
        <v>5904</v>
      </c>
      <c r="F22" s="18">
        <v>13.64</v>
      </c>
      <c r="H22" s="18">
        <v>11.86</v>
      </c>
      <c r="K22" s="9" t="s">
        <v>5892</v>
      </c>
      <c r="N22" s="18">
        <v>2200</v>
      </c>
      <c r="O22" s="18">
        <v>1900</v>
      </c>
      <c r="P22" s="20" t="s">
        <v>7751</v>
      </c>
      <c r="Q22" s="20" t="s">
        <v>7228</v>
      </c>
      <c r="R22" s="28">
        <v>42400</v>
      </c>
      <c r="T22" s="9" t="s">
        <v>5901</v>
      </c>
      <c r="V22" s="9" t="s">
        <v>5861</v>
      </c>
      <c r="W22" s="9" t="s">
        <v>5902</v>
      </c>
    </row>
    <row r="23" spans="1:23">
      <c r="A23" s="20" t="s">
        <v>5857</v>
      </c>
      <c r="B23" s="17" t="s">
        <v>5905</v>
      </c>
      <c r="C23" s="17" t="s">
        <v>5905</v>
      </c>
      <c r="D23" s="20" t="s">
        <v>428</v>
      </c>
      <c r="E23" s="9" t="s">
        <v>5906</v>
      </c>
      <c r="F23" s="18">
        <v>24.38</v>
      </c>
      <c r="H23" s="18">
        <v>21.2</v>
      </c>
      <c r="K23" s="9" t="s">
        <v>5860</v>
      </c>
      <c r="L23" s="19">
        <v>5.0999999999999996</v>
      </c>
      <c r="N23" s="18">
        <v>2000</v>
      </c>
      <c r="O23" s="18">
        <v>1910</v>
      </c>
      <c r="P23" s="20" t="s">
        <v>7751</v>
      </c>
      <c r="R23" s="28">
        <v>44104</v>
      </c>
      <c r="V23" s="9" t="s">
        <v>5861</v>
      </c>
    </row>
    <row r="24" spans="1:23">
      <c r="A24" s="20" t="s">
        <v>5857</v>
      </c>
      <c r="B24" s="17" t="s">
        <v>5908</v>
      </c>
      <c r="C24" s="17" t="s">
        <v>5908</v>
      </c>
      <c r="D24" s="20" t="s">
        <v>428</v>
      </c>
      <c r="E24" s="9" t="s">
        <v>5909</v>
      </c>
      <c r="F24" s="18">
        <v>24.38</v>
      </c>
      <c r="H24" s="18">
        <v>21.2</v>
      </c>
      <c r="K24" s="9" t="s">
        <v>5860</v>
      </c>
      <c r="L24" s="19">
        <v>5.0999999999999996</v>
      </c>
      <c r="N24" s="18">
        <v>2000</v>
      </c>
      <c r="O24" s="18">
        <v>1910</v>
      </c>
      <c r="P24" s="20" t="s">
        <v>7751</v>
      </c>
      <c r="R24" s="28">
        <v>44104</v>
      </c>
      <c r="V24" s="9" t="s">
        <v>5861</v>
      </c>
    </row>
    <row r="25" spans="1:23">
      <c r="A25" s="20" t="s">
        <v>5857</v>
      </c>
      <c r="B25" s="17" t="s">
        <v>5905</v>
      </c>
      <c r="C25" s="17" t="s">
        <v>5905</v>
      </c>
      <c r="D25" s="20" t="s">
        <v>428</v>
      </c>
      <c r="E25" s="9" t="s">
        <v>5906</v>
      </c>
      <c r="F25" s="18">
        <v>24.38</v>
      </c>
      <c r="H25" s="18">
        <v>21.2</v>
      </c>
      <c r="K25" s="9" t="s">
        <v>5860</v>
      </c>
      <c r="L25" s="19">
        <v>5.0999999999999996</v>
      </c>
      <c r="N25" s="18">
        <v>1950</v>
      </c>
      <c r="O25" s="18">
        <v>600</v>
      </c>
      <c r="P25" s="20" t="s">
        <v>7751</v>
      </c>
      <c r="R25" s="28">
        <v>42744</v>
      </c>
      <c r="T25" s="9" t="s">
        <v>5907</v>
      </c>
      <c r="V25" s="9" t="s">
        <v>5861</v>
      </c>
    </row>
    <row r="26" spans="1:23">
      <c r="A26" s="20" t="s">
        <v>5857</v>
      </c>
      <c r="B26" s="17" t="s">
        <v>5908</v>
      </c>
      <c r="C26" s="17" t="s">
        <v>5908</v>
      </c>
      <c r="D26" s="20" t="s">
        <v>428</v>
      </c>
      <c r="E26" s="9" t="s">
        <v>5909</v>
      </c>
      <c r="F26" s="18">
        <v>24.38</v>
      </c>
      <c r="H26" s="18">
        <v>21.2</v>
      </c>
      <c r="K26" s="9" t="s">
        <v>5860</v>
      </c>
      <c r="L26" s="19">
        <v>5.0999999999999996</v>
      </c>
      <c r="N26" s="18">
        <v>1950</v>
      </c>
      <c r="O26" s="18">
        <v>600</v>
      </c>
      <c r="P26" s="20" t="s">
        <v>7751</v>
      </c>
      <c r="R26" s="28">
        <v>42744</v>
      </c>
      <c r="T26" s="9" t="s">
        <v>5907</v>
      </c>
      <c r="V26" s="9" t="s">
        <v>5861</v>
      </c>
    </row>
    <row r="27" spans="1:23">
      <c r="A27" s="20" t="s">
        <v>5857</v>
      </c>
      <c r="B27" s="17" t="s">
        <v>5910</v>
      </c>
      <c r="C27" s="17" t="s">
        <v>5910</v>
      </c>
      <c r="E27" s="9" t="s">
        <v>5911</v>
      </c>
      <c r="F27" s="18">
        <v>14.84</v>
      </c>
      <c r="H27" s="18">
        <v>12.9</v>
      </c>
      <c r="K27" s="9" t="s">
        <v>2690</v>
      </c>
      <c r="L27" s="19">
        <v>5.9</v>
      </c>
      <c r="N27" s="18">
        <v>1550</v>
      </c>
      <c r="O27" s="18">
        <v>490.5</v>
      </c>
      <c r="P27" s="20" t="s">
        <v>844</v>
      </c>
      <c r="R27" s="28">
        <v>42426</v>
      </c>
      <c r="T27" s="9" t="s">
        <v>5912</v>
      </c>
      <c r="V27" s="9" t="s">
        <v>5861</v>
      </c>
    </row>
    <row r="28" spans="1:23">
      <c r="A28" s="20" t="s">
        <v>5857</v>
      </c>
      <c r="B28" s="17" t="s">
        <v>5913</v>
      </c>
      <c r="C28" s="17" t="s">
        <v>5913</v>
      </c>
      <c r="E28" s="9" t="s">
        <v>5914</v>
      </c>
      <c r="F28" s="18">
        <v>30.82</v>
      </c>
      <c r="H28" s="18">
        <v>26.8</v>
      </c>
      <c r="K28" s="9" t="s">
        <v>5915</v>
      </c>
      <c r="L28" s="19">
        <v>4.55</v>
      </c>
      <c r="N28" s="18">
        <v>2600</v>
      </c>
      <c r="O28" s="18">
        <v>2414</v>
      </c>
      <c r="P28" s="20" t="s">
        <v>844</v>
      </c>
      <c r="R28" s="28">
        <v>42429</v>
      </c>
      <c r="T28" s="9" t="s">
        <v>5916</v>
      </c>
      <c r="V28" s="9" t="s">
        <v>5861</v>
      </c>
    </row>
    <row r="29" spans="1:23">
      <c r="A29" s="20" t="s">
        <v>5857</v>
      </c>
      <c r="B29" s="17" t="s">
        <v>5917</v>
      </c>
      <c r="C29" s="17" t="s">
        <v>5917</v>
      </c>
      <c r="E29" s="9" t="s">
        <v>5918</v>
      </c>
      <c r="F29" s="18">
        <v>17.71</v>
      </c>
      <c r="H29" s="18">
        <v>15.4</v>
      </c>
      <c r="K29" s="9" t="s">
        <v>5892</v>
      </c>
      <c r="L29" s="19">
        <v>5.5</v>
      </c>
      <c r="N29" s="18">
        <v>1700</v>
      </c>
      <c r="O29" s="18">
        <v>1600</v>
      </c>
      <c r="P29" s="20" t="s">
        <v>7751</v>
      </c>
      <c r="Q29" s="20" t="s">
        <v>844</v>
      </c>
      <c r="R29" s="28">
        <v>42501</v>
      </c>
      <c r="T29" s="9" t="s">
        <v>5919</v>
      </c>
      <c r="V29" s="9" t="s">
        <v>5861</v>
      </c>
      <c r="W29" s="9" t="s">
        <v>7162</v>
      </c>
    </row>
    <row r="30" spans="1:23">
      <c r="A30" s="20" t="s">
        <v>5857</v>
      </c>
      <c r="B30" s="17" t="s">
        <v>5920</v>
      </c>
      <c r="C30" s="17" t="s">
        <v>5920</v>
      </c>
      <c r="D30" s="20" t="s">
        <v>80</v>
      </c>
      <c r="E30" s="9" t="s">
        <v>5918</v>
      </c>
      <c r="F30" s="18">
        <v>20.7</v>
      </c>
      <c r="H30" s="18">
        <v>18</v>
      </c>
      <c r="K30" s="9" t="s">
        <v>2690</v>
      </c>
      <c r="L30" s="19">
        <v>5.8</v>
      </c>
      <c r="N30" s="18">
        <v>1700</v>
      </c>
      <c r="O30" s="18">
        <v>1600</v>
      </c>
      <c r="P30" s="20" t="s">
        <v>7751</v>
      </c>
      <c r="Q30" s="20" t="s">
        <v>844</v>
      </c>
      <c r="R30" s="28">
        <v>42782</v>
      </c>
      <c r="T30" s="9" t="s">
        <v>5919</v>
      </c>
      <c r="V30" s="9" t="s">
        <v>5861</v>
      </c>
      <c r="W30" s="9" t="s">
        <v>7163</v>
      </c>
    </row>
    <row r="31" spans="1:23">
      <c r="A31" s="20" t="s">
        <v>5857</v>
      </c>
      <c r="B31" s="17" t="s">
        <v>5921</v>
      </c>
      <c r="C31" s="17" t="s">
        <v>5921</v>
      </c>
      <c r="E31" s="9" t="s">
        <v>5922</v>
      </c>
      <c r="F31" s="18">
        <v>17.829999999999998</v>
      </c>
      <c r="H31" s="18">
        <v>15.5</v>
      </c>
      <c r="K31" s="9" t="s">
        <v>5892</v>
      </c>
      <c r="L31" s="19">
        <v>5.5</v>
      </c>
      <c r="N31" s="18">
        <v>1700</v>
      </c>
      <c r="O31" s="18">
        <v>1600</v>
      </c>
      <c r="P31" s="20" t="s">
        <v>7751</v>
      </c>
      <c r="Q31" s="20" t="s">
        <v>844</v>
      </c>
      <c r="R31" s="28">
        <v>42501</v>
      </c>
      <c r="T31" s="9" t="s">
        <v>5919</v>
      </c>
      <c r="V31" s="9" t="s">
        <v>5861</v>
      </c>
    </row>
    <row r="32" spans="1:23">
      <c r="A32" s="20" t="s">
        <v>5857</v>
      </c>
      <c r="B32" s="17" t="s">
        <v>5923</v>
      </c>
      <c r="C32" s="17" t="s">
        <v>5923</v>
      </c>
      <c r="E32" s="9" t="s">
        <v>5922</v>
      </c>
      <c r="F32" s="18">
        <v>18.8</v>
      </c>
      <c r="H32" s="18">
        <v>16.350000000000001</v>
      </c>
      <c r="K32" s="9" t="s">
        <v>2690</v>
      </c>
      <c r="L32" s="19">
        <v>5.8</v>
      </c>
      <c r="N32" s="18">
        <v>1700</v>
      </c>
      <c r="O32" s="18">
        <v>1600</v>
      </c>
      <c r="P32" s="20" t="s">
        <v>7751</v>
      </c>
      <c r="Q32" s="20" t="s">
        <v>844</v>
      </c>
      <c r="R32" s="28">
        <v>42501</v>
      </c>
      <c r="T32" s="9" t="s">
        <v>5919</v>
      </c>
      <c r="V32" s="9" t="s">
        <v>5861</v>
      </c>
    </row>
    <row r="33" spans="1:23">
      <c r="A33" s="20" t="s">
        <v>5857</v>
      </c>
      <c r="B33" s="17" t="s">
        <v>5924</v>
      </c>
      <c r="C33" s="17" t="s">
        <v>5924</v>
      </c>
      <c r="E33" s="9" t="s">
        <v>5925</v>
      </c>
      <c r="F33" s="18">
        <v>17.77</v>
      </c>
      <c r="H33" s="18">
        <v>15.45</v>
      </c>
      <c r="K33" s="9" t="s">
        <v>5892</v>
      </c>
      <c r="L33" s="19">
        <v>5.5</v>
      </c>
      <c r="N33" s="18">
        <v>1700</v>
      </c>
      <c r="O33" s="18">
        <v>1600</v>
      </c>
      <c r="P33" s="20" t="s">
        <v>7751</v>
      </c>
      <c r="Q33" s="20" t="s">
        <v>844</v>
      </c>
      <c r="R33" s="28">
        <v>42501</v>
      </c>
      <c r="T33" s="9" t="s">
        <v>5919</v>
      </c>
      <c r="V33" s="9" t="s">
        <v>5861</v>
      </c>
    </row>
    <row r="34" spans="1:23">
      <c r="A34" s="20" t="s">
        <v>5857</v>
      </c>
      <c r="B34" s="17" t="s">
        <v>5926</v>
      </c>
      <c r="C34" s="17" t="s">
        <v>5926</v>
      </c>
      <c r="E34" s="9" t="s">
        <v>5925</v>
      </c>
      <c r="F34" s="18">
        <v>18.75</v>
      </c>
      <c r="H34" s="18">
        <v>16.3</v>
      </c>
      <c r="K34" s="9" t="s">
        <v>2690</v>
      </c>
      <c r="L34" s="19">
        <v>5.8</v>
      </c>
      <c r="N34" s="18">
        <v>1700</v>
      </c>
      <c r="O34" s="18">
        <v>1600</v>
      </c>
      <c r="P34" s="20" t="s">
        <v>7751</v>
      </c>
      <c r="Q34" s="20" t="s">
        <v>844</v>
      </c>
      <c r="R34" s="28">
        <v>42501</v>
      </c>
      <c r="T34" s="9" t="s">
        <v>5919</v>
      </c>
      <c r="V34" s="9" t="s">
        <v>5861</v>
      </c>
    </row>
    <row r="35" spans="1:23">
      <c r="A35" s="20" t="s">
        <v>5857</v>
      </c>
      <c r="B35" s="17" t="s">
        <v>5927</v>
      </c>
      <c r="C35" s="17" t="s">
        <v>5927</v>
      </c>
      <c r="E35" s="9" t="s">
        <v>5928</v>
      </c>
      <c r="F35" s="18">
        <v>31.63</v>
      </c>
      <c r="H35" s="18">
        <v>27.5</v>
      </c>
      <c r="K35" s="9" t="s">
        <v>5892</v>
      </c>
      <c r="L35" s="19">
        <v>5.5</v>
      </c>
      <c r="N35" s="18">
        <v>1700</v>
      </c>
      <c r="O35" s="18">
        <v>1600</v>
      </c>
      <c r="P35" s="20" t="s">
        <v>7751</v>
      </c>
      <c r="Q35" s="20" t="s">
        <v>844</v>
      </c>
      <c r="R35" s="28">
        <v>43325</v>
      </c>
      <c r="T35" s="9" t="s">
        <v>5919</v>
      </c>
      <c r="V35" s="9" t="s">
        <v>5861</v>
      </c>
    </row>
    <row r="36" spans="1:23">
      <c r="A36" s="20" t="s">
        <v>5857</v>
      </c>
      <c r="B36" s="17" t="s">
        <v>5927</v>
      </c>
      <c r="C36" s="17" t="s">
        <v>5927</v>
      </c>
      <c r="E36" s="9" t="s">
        <v>5928</v>
      </c>
      <c r="F36" s="18">
        <v>25.76</v>
      </c>
      <c r="H36" s="18">
        <v>22.4</v>
      </c>
      <c r="K36" s="9" t="s">
        <v>5892</v>
      </c>
      <c r="L36" s="19">
        <v>5.5</v>
      </c>
      <c r="N36" s="18">
        <v>2900</v>
      </c>
      <c r="O36" s="18">
        <v>2650</v>
      </c>
      <c r="P36" s="20" t="s">
        <v>7751</v>
      </c>
      <c r="Q36" s="20" t="s">
        <v>844</v>
      </c>
      <c r="R36" s="28">
        <v>43325</v>
      </c>
      <c r="T36" s="9" t="s">
        <v>5919</v>
      </c>
      <c r="V36" s="9" t="s">
        <v>5861</v>
      </c>
    </row>
    <row r="37" spans="1:23">
      <c r="A37" s="20" t="s">
        <v>5857</v>
      </c>
      <c r="B37" s="17" t="s">
        <v>5929</v>
      </c>
      <c r="C37" s="17" t="s">
        <v>5929</v>
      </c>
      <c r="E37" s="9" t="s">
        <v>5928</v>
      </c>
      <c r="F37" s="18">
        <v>18.809999999999999</v>
      </c>
      <c r="H37" s="18">
        <v>16.36</v>
      </c>
      <c r="K37" s="9" t="s">
        <v>2690</v>
      </c>
      <c r="L37" s="19">
        <v>5.8</v>
      </c>
      <c r="N37" s="18">
        <v>1700</v>
      </c>
      <c r="O37" s="18">
        <v>1600</v>
      </c>
      <c r="P37" s="20" t="s">
        <v>7751</v>
      </c>
      <c r="Q37" s="20" t="s">
        <v>844</v>
      </c>
      <c r="R37" s="28">
        <v>42501</v>
      </c>
      <c r="T37" s="9" t="s">
        <v>5919</v>
      </c>
      <c r="V37" s="9" t="s">
        <v>5861</v>
      </c>
    </row>
    <row r="38" spans="1:23">
      <c r="A38" s="20" t="s">
        <v>5857</v>
      </c>
      <c r="B38" s="17" t="s">
        <v>5930</v>
      </c>
      <c r="C38" s="17" t="s">
        <v>5930</v>
      </c>
      <c r="E38" s="9" t="s">
        <v>5931</v>
      </c>
      <c r="F38" s="18">
        <v>26.45</v>
      </c>
      <c r="H38" s="18">
        <v>23</v>
      </c>
      <c r="K38" s="9" t="s">
        <v>5860</v>
      </c>
      <c r="L38" s="19">
        <v>10.199999999999999</v>
      </c>
      <c r="N38" s="18">
        <v>1800</v>
      </c>
      <c r="O38" s="18">
        <v>1700</v>
      </c>
      <c r="P38" s="20" t="s">
        <v>7751</v>
      </c>
      <c r="R38" s="28">
        <v>42501</v>
      </c>
      <c r="T38" s="9" t="s">
        <v>5919</v>
      </c>
      <c r="V38" s="9" t="s">
        <v>5861</v>
      </c>
    </row>
    <row r="39" spans="1:23">
      <c r="A39" s="20" t="s">
        <v>5857</v>
      </c>
      <c r="B39" s="17" t="s">
        <v>5932</v>
      </c>
      <c r="C39" s="17" t="s">
        <v>5932</v>
      </c>
      <c r="E39" s="9" t="s">
        <v>5933</v>
      </c>
      <c r="F39" s="18">
        <v>27.37</v>
      </c>
      <c r="H39" s="18">
        <v>23.8</v>
      </c>
      <c r="K39" s="9" t="s">
        <v>2690</v>
      </c>
      <c r="L39" s="19">
        <v>10.199999999999999</v>
      </c>
      <c r="N39" s="18">
        <v>1800</v>
      </c>
      <c r="O39" s="18">
        <v>1700</v>
      </c>
      <c r="P39" s="20" t="s">
        <v>7751</v>
      </c>
      <c r="R39" s="28">
        <v>42501</v>
      </c>
      <c r="T39" s="9" t="s">
        <v>5919</v>
      </c>
      <c r="V39" s="9" t="s">
        <v>5861</v>
      </c>
    </row>
    <row r="40" spans="1:23">
      <c r="A40" s="20" t="s">
        <v>5857</v>
      </c>
      <c r="B40" s="17" t="s">
        <v>5934</v>
      </c>
      <c r="C40" s="17" t="s">
        <v>5934</v>
      </c>
      <c r="D40" s="20" t="s">
        <v>80</v>
      </c>
      <c r="E40" s="9" t="s">
        <v>5935</v>
      </c>
      <c r="F40" s="18">
        <v>29.85</v>
      </c>
      <c r="H40" s="18">
        <v>25.96</v>
      </c>
      <c r="K40" s="9" t="s">
        <v>2690</v>
      </c>
      <c r="L40" s="19">
        <v>10.6</v>
      </c>
      <c r="N40" s="18">
        <v>1800</v>
      </c>
      <c r="O40" s="18">
        <v>1700</v>
      </c>
      <c r="P40" s="20" t="s">
        <v>7751</v>
      </c>
      <c r="R40" s="28">
        <v>42782</v>
      </c>
      <c r="T40" s="9" t="s">
        <v>5919</v>
      </c>
      <c r="V40" s="9" t="s">
        <v>5861</v>
      </c>
    </row>
    <row r="41" spans="1:23">
      <c r="A41" s="20" t="s">
        <v>5857</v>
      </c>
      <c r="B41" s="17" t="s">
        <v>5936</v>
      </c>
      <c r="C41" s="17" t="s">
        <v>5936</v>
      </c>
      <c r="E41" s="9" t="s">
        <v>5937</v>
      </c>
      <c r="F41" s="18">
        <v>5.52</v>
      </c>
      <c r="H41" s="18">
        <v>4.8</v>
      </c>
      <c r="K41" s="9" t="s">
        <v>5915</v>
      </c>
      <c r="L41" s="19">
        <v>0.68</v>
      </c>
      <c r="N41" s="18">
        <v>980</v>
      </c>
      <c r="O41" s="18">
        <v>483</v>
      </c>
      <c r="P41" s="20" t="s">
        <v>844</v>
      </c>
      <c r="R41" s="28">
        <v>42501</v>
      </c>
      <c r="T41" s="9" t="s">
        <v>5938</v>
      </c>
      <c r="V41" s="9" t="s">
        <v>5861</v>
      </c>
    </row>
    <row r="42" spans="1:23">
      <c r="A42" s="20" t="s">
        <v>5857</v>
      </c>
      <c r="B42" s="17" t="s">
        <v>5939</v>
      </c>
      <c r="C42" s="17" t="s">
        <v>5939</v>
      </c>
      <c r="E42" s="9" t="s">
        <v>5940</v>
      </c>
      <c r="F42" s="18">
        <v>3.82</v>
      </c>
      <c r="H42" s="18">
        <v>3.32</v>
      </c>
      <c r="K42" s="9" t="s">
        <v>5915</v>
      </c>
      <c r="L42" s="19">
        <v>0.35</v>
      </c>
      <c r="N42" s="18">
        <v>980</v>
      </c>
      <c r="O42" s="18">
        <v>482.81</v>
      </c>
      <c r="P42" s="20" t="s">
        <v>844</v>
      </c>
      <c r="R42" s="28">
        <v>42431</v>
      </c>
      <c r="T42" s="9" t="s">
        <v>5941</v>
      </c>
      <c r="V42" s="9" t="s">
        <v>5861</v>
      </c>
    </row>
    <row r="43" spans="1:23">
      <c r="A43" s="20" t="s">
        <v>5857</v>
      </c>
      <c r="B43" s="17" t="s">
        <v>5942</v>
      </c>
      <c r="C43" s="17" t="s">
        <v>5942</v>
      </c>
      <c r="E43" s="9" t="s">
        <v>5943</v>
      </c>
      <c r="F43" s="18">
        <v>32.32</v>
      </c>
      <c r="H43" s="18">
        <v>28.1</v>
      </c>
      <c r="K43" s="9" t="s">
        <v>5915</v>
      </c>
      <c r="L43" s="19">
        <v>4.7</v>
      </c>
      <c r="N43" s="18">
        <v>4800</v>
      </c>
      <c r="O43" s="18">
        <v>4506.25</v>
      </c>
      <c r="P43" s="20" t="s">
        <v>844</v>
      </c>
      <c r="R43" s="28">
        <v>42431</v>
      </c>
      <c r="T43" s="9" t="s">
        <v>5944</v>
      </c>
      <c r="V43" s="9" t="s">
        <v>5861</v>
      </c>
    </row>
    <row r="44" spans="1:23">
      <c r="A44" s="20" t="s">
        <v>5857</v>
      </c>
      <c r="B44" s="17" t="s">
        <v>5945</v>
      </c>
      <c r="C44" s="17" t="s">
        <v>5945</v>
      </c>
      <c r="E44" s="9" t="s">
        <v>5946</v>
      </c>
      <c r="F44" s="18">
        <v>37.26</v>
      </c>
      <c r="H44" s="18">
        <v>32.4</v>
      </c>
      <c r="K44" s="9" t="s">
        <v>5947</v>
      </c>
      <c r="L44" s="19">
        <v>12.95</v>
      </c>
      <c r="N44" s="18">
        <v>950</v>
      </c>
      <c r="O44" s="18">
        <v>845</v>
      </c>
      <c r="P44" s="20" t="s">
        <v>844</v>
      </c>
      <c r="R44" s="28">
        <v>42480</v>
      </c>
      <c r="T44" s="9" t="s">
        <v>5948</v>
      </c>
      <c r="V44" s="9" t="s">
        <v>5861</v>
      </c>
    </row>
    <row r="45" spans="1:23">
      <c r="A45" s="20" t="s">
        <v>5857</v>
      </c>
      <c r="B45" s="17" t="s">
        <v>5949</v>
      </c>
      <c r="C45" s="17" t="s">
        <v>5949</v>
      </c>
      <c r="E45" s="9" t="s">
        <v>5950</v>
      </c>
      <c r="F45" s="18">
        <v>37.950000000000003</v>
      </c>
      <c r="H45" s="18">
        <v>33</v>
      </c>
      <c r="K45" s="9" t="s">
        <v>5947</v>
      </c>
      <c r="L45" s="19">
        <v>12.95</v>
      </c>
      <c r="N45" s="18">
        <v>950</v>
      </c>
      <c r="O45" s="18">
        <v>845</v>
      </c>
      <c r="P45" s="20" t="s">
        <v>844</v>
      </c>
      <c r="R45" s="28">
        <v>42480</v>
      </c>
      <c r="T45" s="9" t="s">
        <v>5948</v>
      </c>
      <c r="V45" s="9" t="s">
        <v>5861</v>
      </c>
    </row>
    <row r="46" spans="1:23">
      <c r="A46" s="20" t="s">
        <v>5857</v>
      </c>
      <c r="B46" s="17" t="s">
        <v>5951</v>
      </c>
      <c r="C46" s="17" t="s">
        <v>5951</v>
      </c>
      <c r="E46" s="9" t="s">
        <v>5952</v>
      </c>
      <c r="F46" s="18">
        <v>6.15</v>
      </c>
      <c r="H46" s="18">
        <v>5.35</v>
      </c>
      <c r="K46" s="9" t="s">
        <v>5953</v>
      </c>
      <c r="L46" s="19">
        <v>0.15</v>
      </c>
      <c r="N46" s="18">
        <v>1200</v>
      </c>
      <c r="O46" s="18">
        <v>1200</v>
      </c>
      <c r="P46" s="20" t="s">
        <v>7751</v>
      </c>
      <c r="Q46" s="20" t="s">
        <v>844</v>
      </c>
      <c r="R46" s="28">
        <v>42501</v>
      </c>
      <c r="T46" s="9" t="s">
        <v>5954</v>
      </c>
      <c r="V46" s="9" t="s">
        <v>5861</v>
      </c>
      <c r="W46" s="9">
        <v>805</v>
      </c>
    </row>
    <row r="47" spans="1:23">
      <c r="A47" s="20" t="s">
        <v>5857</v>
      </c>
      <c r="B47" s="17" t="s">
        <v>5955</v>
      </c>
      <c r="C47" s="17" t="s">
        <v>5955</v>
      </c>
      <c r="E47" s="9" t="s">
        <v>5956</v>
      </c>
      <c r="F47" s="18">
        <v>9.0299999999999994</v>
      </c>
      <c r="H47" s="18">
        <v>7.85</v>
      </c>
      <c r="K47" s="9" t="s">
        <v>5953</v>
      </c>
      <c r="L47" s="19">
        <v>0.2</v>
      </c>
      <c r="N47" s="18">
        <v>1500</v>
      </c>
      <c r="O47" s="18">
        <v>1500</v>
      </c>
      <c r="P47" s="20" t="s">
        <v>7751</v>
      </c>
      <c r="Q47" s="20" t="s">
        <v>844</v>
      </c>
      <c r="R47" s="28">
        <v>42501</v>
      </c>
      <c r="T47" s="9" t="s">
        <v>5954</v>
      </c>
      <c r="V47" s="9" t="s">
        <v>5861</v>
      </c>
      <c r="W47" s="9">
        <v>966</v>
      </c>
    </row>
    <row r="48" spans="1:23">
      <c r="A48" s="20" t="s">
        <v>5857</v>
      </c>
      <c r="B48" s="17" t="s">
        <v>5957</v>
      </c>
      <c r="C48" s="17" t="s">
        <v>5957</v>
      </c>
      <c r="E48" s="9" t="s">
        <v>5958</v>
      </c>
      <c r="F48" s="18">
        <v>2.65</v>
      </c>
      <c r="H48" s="18">
        <v>2.2999999999999998</v>
      </c>
      <c r="K48" s="9" t="s">
        <v>5959</v>
      </c>
      <c r="L48" s="19">
        <v>0.34</v>
      </c>
      <c r="N48" s="18">
        <v>1500</v>
      </c>
      <c r="O48" s="18">
        <v>1288</v>
      </c>
      <c r="P48" s="20" t="s">
        <v>844</v>
      </c>
      <c r="Q48" s="20" t="s">
        <v>7566</v>
      </c>
      <c r="R48" s="28">
        <v>42506</v>
      </c>
      <c r="T48" s="9" t="s">
        <v>5960</v>
      </c>
      <c r="V48" s="9" t="s">
        <v>5861</v>
      </c>
    </row>
    <row r="49" spans="1:22">
      <c r="A49" s="20" t="s">
        <v>5857</v>
      </c>
      <c r="B49" s="17" t="s">
        <v>5961</v>
      </c>
      <c r="C49" s="17" t="s">
        <v>5961</v>
      </c>
      <c r="E49" s="9" t="s">
        <v>5488</v>
      </c>
      <c r="F49" s="18">
        <v>12.65</v>
      </c>
      <c r="H49" s="18">
        <v>11</v>
      </c>
      <c r="K49" s="9" t="s">
        <v>5892</v>
      </c>
      <c r="L49" s="19">
        <v>1.2549999999999999</v>
      </c>
      <c r="N49" s="18">
        <v>2400</v>
      </c>
      <c r="O49" s="18">
        <v>2270</v>
      </c>
      <c r="P49" s="20" t="s">
        <v>7228</v>
      </c>
      <c r="R49" s="28">
        <v>42550</v>
      </c>
      <c r="T49" s="9" t="s">
        <v>5962</v>
      </c>
      <c r="V49" s="9" t="s">
        <v>5861</v>
      </c>
    </row>
    <row r="50" spans="1:22">
      <c r="A50" s="20" t="s">
        <v>5857</v>
      </c>
      <c r="B50" s="17" t="s">
        <v>5963</v>
      </c>
      <c r="C50" s="17" t="s">
        <v>5963</v>
      </c>
      <c r="E50" s="9" t="s">
        <v>4595</v>
      </c>
      <c r="F50" s="18">
        <v>29.1</v>
      </c>
      <c r="H50" s="18">
        <v>25.3</v>
      </c>
      <c r="K50" s="9" t="s">
        <v>5892</v>
      </c>
      <c r="L50" s="19">
        <v>4.7220000000000004</v>
      </c>
      <c r="N50" s="18">
        <v>2600</v>
      </c>
      <c r="O50" s="18">
        <v>644</v>
      </c>
      <c r="P50" s="20" t="s">
        <v>844</v>
      </c>
      <c r="R50" s="28">
        <v>42550</v>
      </c>
      <c r="T50" s="9" t="s">
        <v>5962</v>
      </c>
      <c r="V50" s="9" t="s">
        <v>5861</v>
      </c>
    </row>
    <row r="51" spans="1:22">
      <c r="A51" s="20" t="s">
        <v>5857</v>
      </c>
      <c r="B51" s="17" t="s">
        <v>5964</v>
      </c>
      <c r="C51" s="17" t="s">
        <v>5964</v>
      </c>
      <c r="E51" s="9" t="s">
        <v>5965</v>
      </c>
      <c r="F51" s="18">
        <v>7.13</v>
      </c>
      <c r="H51" s="18">
        <v>6.2</v>
      </c>
      <c r="K51" s="9" t="s">
        <v>5892</v>
      </c>
      <c r="N51" s="18">
        <v>2400</v>
      </c>
      <c r="O51" s="18">
        <v>2270</v>
      </c>
      <c r="P51" s="20" t="s">
        <v>7228</v>
      </c>
      <c r="R51" s="28">
        <v>42550</v>
      </c>
      <c r="T51" s="9" t="s">
        <v>5962</v>
      </c>
      <c r="V51" s="9" t="s">
        <v>5861</v>
      </c>
    </row>
    <row r="52" spans="1:22">
      <c r="A52" s="20" t="s">
        <v>5857</v>
      </c>
      <c r="B52" s="17" t="s">
        <v>5966</v>
      </c>
      <c r="C52" s="17" t="s">
        <v>5966</v>
      </c>
      <c r="E52" s="9" t="s">
        <v>5967</v>
      </c>
      <c r="F52" s="18">
        <v>2.0699999999999998</v>
      </c>
      <c r="H52" s="18">
        <v>1.8</v>
      </c>
      <c r="K52" s="9" t="s">
        <v>5892</v>
      </c>
      <c r="N52" s="18">
        <v>1500</v>
      </c>
      <c r="O52" s="18">
        <v>1150</v>
      </c>
      <c r="P52" s="20" t="s">
        <v>7228</v>
      </c>
      <c r="R52" s="28">
        <v>42550</v>
      </c>
      <c r="T52" s="9" t="s">
        <v>5962</v>
      </c>
      <c r="V52" s="9" t="s">
        <v>5861</v>
      </c>
    </row>
    <row r="53" spans="1:22">
      <c r="A53" s="20" t="s">
        <v>5857</v>
      </c>
      <c r="B53" s="17" t="s">
        <v>5968</v>
      </c>
      <c r="C53" s="17" t="s">
        <v>5968</v>
      </c>
      <c r="E53" s="9" t="s">
        <v>5969</v>
      </c>
      <c r="F53" s="18">
        <v>4.03</v>
      </c>
      <c r="H53" s="18">
        <v>3.5</v>
      </c>
      <c r="K53" s="9" t="s">
        <v>5892</v>
      </c>
      <c r="N53" s="18">
        <v>2400</v>
      </c>
      <c r="O53" s="18">
        <v>2270</v>
      </c>
      <c r="P53" s="20" t="s">
        <v>7228</v>
      </c>
      <c r="R53" s="28">
        <v>42550</v>
      </c>
      <c r="T53" s="9" t="s">
        <v>5962</v>
      </c>
      <c r="V53" s="9" t="s">
        <v>5861</v>
      </c>
    </row>
    <row r="54" spans="1:22">
      <c r="A54" s="20" t="s">
        <v>5857</v>
      </c>
      <c r="B54" s="17" t="s">
        <v>5970</v>
      </c>
      <c r="C54" s="17" t="s">
        <v>5970</v>
      </c>
      <c r="E54" s="9" t="s">
        <v>5971</v>
      </c>
      <c r="F54" s="18">
        <v>2.0699999999999998</v>
      </c>
      <c r="H54" s="18">
        <v>1.8</v>
      </c>
      <c r="K54" s="9" t="s">
        <v>5892</v>
      </c>
      <c r="N54" s="18">
        <v>1500</v>
      </c>
      <c r="O54" s="18">
        <v>1150</v>
      </c>
      <c r="P54" s="20" t="s">
        <v>7228</v>
      </c>
      <c r="R54" s="28">
        <v>42550</v>
      </c>
      <c r="T54" s="9" t="s">
        <v>5962</v>
      </c>
      <c r="V54" s="9" t="s">
        <v>5861</v>
      </c>
    </row>
    <row r="55" spans="1:22">
      <c r="A55" s="20" t="s">
        <v>5857</v>
      </c>
      <c r="B55" s="17" t="s">
        <v>5972</v>
      </c>
      <c r="C55" s="17" t="s">
        <v>5972</v>
      </c>
      <c r="E55" s="9" t="s">
        <v>5973</v>
      </c>
      <c r="F55" s="18">
        <v>2.2999999999999998</v>
      </c>
      <c r="H55" s="18">
        <v>2</v>
      </c>
      <c r="K55" s="9" t="s">
        <v>5892</v>
      </c>
      <c r="N55" s="18">
        <v>1500</v>
      </c>
      <c r="O55" s="18">
        <v>1150</v>
      </c>
      <c r="P55" s="20" t="s">
        <v>7228</v>
      </c>
      <c r="R55" s="28">
        <v>42550</v>
      </c>
      <c r="T55" s="9" t="s">
        <v>5962</v>
      </c>
      <c r="V55" s="9" t="s">
        <v>5861</v>
      </c>
    </row>
    <row r="56" spans="1:22">
      <c r="A56" s="20" t="s">
        <v>5857</v>
      </c>
      <c r="B56" s="17" t="s">
        <v>5974</v>
      </c>
      <c r="C56" s="17" t="s">
        <v>5974</v>
      </c>
      <c r="E56" s="9" t="s">
        <v>7203</v>
      </c>
      <c r="F56" s="18">
        <v>7.71</v>
      </c>
      <c r="H56" s="18">
        <v>6.7</v>
      </c>
      <c r="K56" s="9" t="s">
        <v>5892</v>
      </c>
      <c r="L56" s="19">
        <v>0.86399999999999999</v>
      </c>
      <c r="N56" s="18">
        <v>1500</v>
      </c>
      <c r="O56" s="18">
        <v>1300</v>
      </c>
      <c r="P56" s="20" t="s">
        <v>7228</v>
      </c>
      <c r="R56" s="28">
        <v>42580</v>
      </c>
      <c r="T56" s="9" t="s">
        <v>5975</v>
      </c>
      <c r="V56" s="9" t="s">
        <v>5861</v>
      </c>
    </row>
    <row r="57" spans="1:22">
      <c r="A57" s="20" t="s">
        <v>5857</v>
      </c>
      <c r="B57" s="17" t="s">
        <v>5974</v>
      </c>
      <c r="C57" s="17" t="s">
        <v>5974</v>
      </c>
      <c r="E57" s="9" t="s">
        <v>7203</v>
      </c>
      <c r="F57" s="18">
        <v>6.79</v>
      </c>
      <c r="H57" s="18">
        <v>5.9</v>
      </c>
      <c r="K57" s="9" t="s">
        <v>5892</v>
      </c>
      <c r="L57" s="19">
        <v>0.86399999999999999</v>
      </c>
      <c r="N57" s="18">
        <v>1500</v>
      </c>
      <c r="O57" s="18">
        <v>1300</v>
      </c>
      <c r="P57" s="20" t="s">
        <v>7228</v>
      </c>
      <c r="R57" s="28">
        <v>42580</v>
      </c>
      <c r="T57" s="9" t="s">
        <v>5975</v>
      </c>
      <c r="V57" s="9" t="s">
        <v>5861</v>
      </c>
    </row>
    <row r="58" spans="1:22">
      <c r="A58" s="20" t="s">
        <v>5857</v>
      </c>
      <c r="B58" s="17" t="s">
        <v>5974</v>
      </c>
      <c r="C58" s="17" t="s">
        <v>5974</v>
      </c>
      <c r="E58" s="9" t="s">
        <v>7203</v>
      </c>
      <c r="F58" s="18">
        <v>6.11</v>
      </c>
      <c r="H58" s="18">
        <v>5.31</v>
      </c>
      <c r="K58" s="9" t="s">
        <v>5892</v>
      </c>
      <c r="L58" s="19">
        <v>0.86399999999999999</v>
      </c>
      <c r="N58" s="18">
        <v>1500</v>
      </c>
      <c r="O58" s="18">
        <v>1300</v>
      </c>
      <c r="P58" s="20" t="s">
        <v>7228</v>
      </c>
      <c r="R58" s="28">
        <v>42580</v>
      </c>
      <c r="T58" s="9" t="s">
        <v>5975</v>
      </c>
      <c r="V58" s="9" t="s">
        <v>5861</v>
      </c>
    </row>
    <row r="59" spans="1:22">
      <c r="A59" s="20" t="s">
        <v>5857</v>
      </c>
      <c r="B59" s="17" t="s">
        <v>5974</v>
      </c>
      <c r="C59" s="17" t="s">
        <v>5974</v>
      </c>
      <c r="E59" s="9" t="s">
        <v>7203</v>
      </c>
      <c r="F59" s="18">
        <v>5.7</v>
      </c>
      <c r="H59" s="18">
        <v>4.96</v>
      </c>
      <c r="K59" s="9" t="s">
        <v>5892</v>
      </c>
      <c r="L59" s="19">
        <v>0.86399999999999999</v>
      </c>
      <c r="N59" s="18">
        <v>1500</v>
      </c>
      <c r="O59" s="18">
        <v>1300</v>
      </c>
      <c r="P59" s="20" t="s">
        <v>7228</v>
      </c>
      <c r="R59" s="28">
        <v>42580</v>
      </c>
      <c r="T59" s="9" t="s">
        <v>5975</v>
      </c>
      <c r="V59" s="9" t="s">
        <v>5861</v>
      </c>
    </row>
    <row r="60" spans="1:22">
      <c r="A60" s="20" t="s">
        <v>5857</v>
      </c>
      <c r="B60" s="17" t="s">
        <v>5976</v>
      </c>
      <c r="C60" s="17" t="s">
        <v>5976</v>
      </c>
      <c r="E60" s="9" t="s">
        <v>7204</v>
      </c>
      <c r="F60" s="18">
        <v>20.36</v>
      </c>
      <c r="H60" s="18">
        <v>17.7</v>
      </c>
      <c r="K60" s="9" t="s">
        <v>5892</v>
      </c>
      <c r="L60" s="19">
        <v>3.2</v>
      </c>
      <c r="N60" s="18">
        <v>2600</v>
      </c>
      <c r="O60" s="18">
        <v>2390</v>
      </c>
      <c r="P60" s="20" t="s">
        <v>7228</v>
      </c>
      <c r="R60" s="28">
        <v>42580</v>
      </c>
      <c r="T60" s="9" t="s">
        <v>5975</v>
      </c>
      <c r="V60" s="9" t="s">
        <v>5861</v>
      </c>
    </row>
    <row r="61" spans="1:22">
      <c r="A61" s="20" t="s">
        <v>5857</v>
      </c>
      <c r="B61" s="17" t="s">
        <v>5976</v>
      </c>
      <c r="C61" s="17" t="s">
        <v>5976</v>
      </c>
      <c r="E61" s="9" t="s">
        <v>7204</v>
      </c>
      <c r="F61" s="18">
        <v>18.420000000000002</v>
      </c>
      <c r="H61" s="18">
        <v>16.02</v>
      </c>
      <c r="K61" s="9" t="s">
        <v>5892</v>
      </c>
      <c r="L61" s="19">
        <v>3.2</v>
      </c>
      <c r="N61" s="18">
        <v>2600</v>
      </c>
      <c r="O61" s="18">
        <v>2390</v>
      </c>
      <c r="P61" s="20" t="s">
        <v>7228</v>
      </c>
      <c r="R61" s="28">
        <v>42580</v>
      </c>
      <c r="T61" s="9" t="s">
        <v>5975</v>
      </c>
      <c r="V61" s="9" t="s">
        <v>5861</v>
      </c>
    </row>
    <row r="62" spans="1:22">
      <c r="A62" s="20" t="s">
        <v>5857</v>
      </c>
      <c r="B62" s="17" t="s">
        <v>5976</v>
      </c>
      <c r="C62" s="17" t="s">
        <v>5976</v>
      </c>
      <c r="E62" s="9" t="s">
        <v>7204</v>
      </c>
      <c r="F62" s="18">
        <v>17.05</v>
      </c>
      <c r="H62" s="18">
        <v>14.83</v>
      </c>
      <c r="K62" s="9" t="s">
        <v>5892</v>
      </c>
      <c r="L62" s="19">
        <v>3.2</v>
      </c>
      <c r="N62" s="18">
        <v>2600</v>
      </c>
      <c r="O62" s="18">
        <v>2390</v>
      </c>
      <c r="P62" s="20" t="s">
        <v>7228</v>
      </c>
      <c r="R62" s="28">
        <v>42580</v>
      </c>
      <c r="T62" s="9" t="s">
        <v>5975</v>
      </c>
      <c r="V62" s="9" t="s">
        <v>5861</v>
      </c>
    </row>
    <row r="63" spans="1:22">
      <c r="A63" s="20" t="s">
        <v>5857</v>
      </c>
      <c r="B63" s="17" t="s">
        <v>5976</v>
      </c>
      <c r="C63" s="17" t="s">
        <v>5976</v>
      </c>
      <c r="E63" s="9" t="s">
        <v>7204</v>
      </c>
      <c r="F63" s="18">
        <v>16.23</v>
      </c>
      <c r="H63" s="18">
        <v>14.11</v>
      </c>
      <c r="K63" s="9" t="s">
        <v>5892</v>
      </c>
      <c r="L63" s="19">
        <v>3.2</v>
      </c>
      <c r="N63" s="18">
        <v>2600</v>
      </c>
      <c r="O63" s="18">
        <v>2390</v>
      </c>
      <c r="P63" s="20" t="s">
        <v>7228</v>
      </c>
      <c r="R63" s="28">
        <v>42580</v>
      </c>
      <c r="T63" s="9" t="s">
        <v>5975</v>
      </c>
      <c r="V63" s="9" t="s">
        <v>5861</v>
      </c>
    </row>
    <row r="64" spans="1:22">
      <c r="A64" s="20" t="s">
        <v>5857</v>
      </c>
      <c r="B64" s="17" t="s">
        <v>5977</v>
      </c>
      <c r="C64" s="17" t="s">
        <v>5977</v>
      </c>
      <c r="E64" s="9" t="s">
        <v>5978</v>
      </c>
      <c r="F64" s="18">
        <v>2.99</v>
      </c>
      <c r="H64" s="18">
        <v>2.6</v>
      </c>
      <c r="K64" s="9" t="s">
        <v>5979</v>
      </c>
      <c r="L64" s="19">
        <v>0.88</v>
      </c>
      <c r="N64" s="18">
        <v>0</v>
      </c>
      <c r="P64" s="20" t="s">
        <v>7228</v>
      </c>
      <c r="R64" s="28">
        <v>42580</v>
      </c>
      <c r="T64" s="9" t="s">
        <v>5980</v>
      </c>
      <c r="V64" s="9" t="s">
        <v>5861</v>
      </c>
    </row>
    <row r="65" spans="1:22">
      <c r="A65" s="20" t="s">
        <v>5857</v>
      </c>
      <c r="B65" s="17" t="s">
        <v>5977</v>
      </c>
      <c r="C65" s="17" t="s">
        <v>5977</v>
      </c>
      <c r="E65" s="9" t="s">
        <v>5978</v>
      </c>
      <c r="F65" s="18">
        <v>2.76</v>
      </c>
      <c r="H65" s="18">
        <v>2.4</v>
      </c>
      <c r="K65" s="9" t="s">
        <v>5979</v>
      </c>
      <c r="L65" s="19">
        <v>0.88</v>
      </c>
      <c r="N65" s="18">
        <v>0</v>
      </c>
      <c r="P65" s="20" t="s">
        <v>7228</v>
      </c>
      <c r="R65" s="28">
        <v>42580</v>
      </c>
      <c r="T65" s="9" t="s">
        <v>5980</v>
      </c>
      <c r="V65" s="9" t="s">
        <v>5861</v>
      </c>
    </row>
    <row r="66" spans="1:22">
      <c r="A66" s="20" t="s">
        <v>5857</v>
      </c>
      <c r="B66" s="17" t="s">
        <v>5977</v>
      </c>
      <c r="C66" s="17" t="s">
        <v>5977</v>
      </c>
      <c r="E66" s="9" t="s">
        <v>5978</v>
      </c>
      <c r="F66" s="18">
        <v>2.62</v>
      </c>
      <c r="H66" s="18">
        <v>2.2799999999999998</v>
      </c>
      <c r="K66" s="9" t="s">
        <v>5979</v>
      </c>
      <c r="L66" s="19">
        <v>0.88</v>
      </c>
      <c r="N66" s="18">
        <v>0</v>
      </c>
      <c r="P66" s="20" t="s">
        <v>7228</v>
      </c>
      <c r="R66" s="28">
        <v>42580</v>
      </c>
      <c r="T66" s="9" t="s">
        <v>5980</v>
      </c>
      <c r="V66" s="9" t="s">
        <v>5861</v>
      </c>
    </row>
    <row r="67" spans="1:22">
      <c r="A67" s="20" t="s">
        <v>5857</v>
      </c>
      <c r="B67" s="17" t="s">
        <v>5977</v>
      </c>
      <c r="C67" s="17" t="s">
        <v>5977</v>
      </c>
      <c r="E67" s="9" t="s">
        <v>5978</v>
      </c>
      <c r="F67" s="18">
        <v>2.17</v>
      </c>
      <c r="H67" s="18">
        <v>1.89</v>
      </c>
      <c r="K67" s="9" t="s">
        <v>5979</v>
      </c>
      <c r="L67" s="19">
        <v>0.88</v>
      </c>
      <c r="N67" s="18">
        <v>0</v>
      </c>
      <c r="P67" s="20" t="s">
        <v>7228</v>
      </c>
      <c r="R67" s="28">
        <v>42580</v>
      </c>
      <c r="T67" s="9" t="s">
        <v>5980</v>
      </c>
      <c r="V67" s="9" t="s">
        <v>5861</v>
      </c>
    </row>
    <row r="68" spans="1:22">
      <c r="A68" s="20" t="s">
        <v>5857</v>
      </c>
      <c r="B68" s="17" t="s">
        <v>5981</v>
      </c>
      <c r="C68" s="17" t="s">
        <v>5981</v>
      </c>
      <c r="E68" s="9" t="s">
        <v>7205</v>
      </c>
      <c r="F68" s="18">
        <v>14.65</v>
      </c>
      <c r="H68" s="18">
        <v>12.74</v>
      </c>
      <c r="L68" s="19">
        <v>1.655</v>
      </c>
      <c r="N68" s="18">
        <v>2600</v>
      </c>
      <c r="O68" s="18">
        <v>2500</v>
      </c>
      <c r="P68" s="20" t="s">
        <v>7228</v>
      </c>
      <c r="R68" s="28">
        <v>42580</v>
      </c>
      <c r="T68" s="9" t="s">
        <v>5982</v>
      </c>
      <c r="V68" s="9" t="s">
        <v>5861</v>
      </c>
    </row>
    <row r="69" spans="1:22">
      <c r="A69" s="20" t="s">
        <v>5857</v>
      </c>
      <c r="B69" s="17" t="s">
        <v>5981</v>
      </c>
      <c r="C69" s="17" t="s">
        <v>5981</v>
      </c>
      <c r="E69" s="9" t="s">
        <v>7205</v>
      </c>
      <c r="F69" s="18">
        <v>12.59</v>
      </c>
      <c r="H69" s="18">
        <v>10.95</v>
      </c>
      <c r="L69" s="19">
        <v>1.655</v>
      </c>
      <c r="N69" s="18">
        <v>2600</v>
      </c>
      <c r="O69" s="18">
        <v>2500</v>
      </c>
      <c r="P69" s="20" t="s">
        <v>7228</v>
      </c>
      <c r="R69" s="28">
        <v>42580</v>
      </c>
      <c r="T69" s="9" t="s">
        <v>5982</v>
      </c>
      <c r="V69" s="9" t="s">
        <v>5861</v>
      </c>
    </row>
    <row r="70" spans="1:22">
      <c r="A70" s="20" t="s">
        <v>5857</v>
      </c>
      <c r="B70" s="17" t="s">
        <v>5981</v>
      </c>
      <c r="C70" s="17" t="s">
        <v>5981</v>
      </c>
      <c r="E70" s="9" t="s">
        <v>7205</v>
      </c>
      <c r="F70" s="18">
        <v>11.13</v>
      </c>
      <c r="H70" s="18">
        <v>9.68</v>
      </c>
      <c r="L70" s="19">
        <v>1.655</v>
      </c>
      <c r="N70" s="18">
        <v>2600</v>
      </c>
      <c r="O70" s="18">
        <v>2500</v>
      </c>
      <c r="P70" s="20" t="s">
        <v>7228</v>
      </c>
      <c r="R70" s="28">
        <v>42580</v>
      </c>
      <c r="T70" s="9" t="s">
        <v>5982</v>
      </c>
      <c r="V70" s="9" t="s">
        <v>5861</v>
      </c>
    </row>
    <row r="71" spans="1:22">
      <c r="A71" s="20" t="s">
        <v>5857</v>
      </c>
      <c r="B71" s="17" t="s">
        <v>5981</v>
      </c>
      <c r="C71" s="17" t="s">
        <v>5981</v>
      </c>
      <c r="E71" s="9" t="s">
        <v>7205</v>
      </c>
      <c r="F71" s="18">
        <v>10.25</v>
      </c>
      <c r="H71" s="18">
        <v>8.91</v>
      </c>
      <c r="L71" s="19">
        <v>1.655</v>
      </c>
      <c r="N71" s="18">
        <v>2600</v>
      </c>
      <c r="O71" s="18">
        <v>2500</v>
      </c>
      <c r="P71" s="20" t="s">
        <v>7228</v>
      </c>
      <c r="R71" s="28">
        <v>42580</v>
      </c>
      <c r="T71" s="9" t="s">
        <v>5982</v>
      </c>
      <c r="V71" s="9" t="s">
        <v>5861</v>
      </c>
    </row>
    <row r="72" spans="1:22">
      <c r="A72" s="20" t="s">
        <v>5857</v>
      </c>
      <c r="B72" s="17" t="s">
        <v>5983</v>
      </c>
      <c r="C72" s="17" t="s">
        <v>5983</v>
      </c>
      <c r="E72" s="9" t="s">
        <v>5984</v>
      </c>
      <c r="F72" s="18">
        <v>15.12</v>
      </c>
      <c r="H72" s="18">
        <v>13.15</v>
      </c>
      <c r="L72" s="19">
        <v>2.0590000000000002</v>
      </c>
      <c r="N72" s="18">
        <v>2500</v>
      </c>
      <c r="O72" s="18">
        <v>2390</v>
      </c>
      <c r="P72" s="20" t="s">
        <v>7228</v>
      </c>
      <c r="R72" s="28">
        <v>42580</v>
      </c>
      <c r="T72" s="9" t="s">
        <v>5982</v>
      </c>
      <c r="V72" s="9" t="s">
        <v>5861</v>
      </c>
    </row>
    <row r="73" spans="1:22">
      <c r="A73" s="20" t="s">
        <v>5857</v>
      </c>
      <c r="B73" s="17" t="s">
        <v>5983</v>
      </c>
      <c r="C73" s="17" t="s">
        <v>5983</v>
      </c>
      <c r="E73" s="9" t="s">
        <v>5984</v>
      </c>
      <c r="F73" s="18">
        <v>13.46</v>
      </c>
      <c r="H73" s="18">
        <v>11.7</v>
      </c>
      <c r="L73" s="19">
        <v>2.0590000000000002</v>
      </c>
      <c r="N73" s="18">
        <v>2500</v>
      </c>
      <c r="O73" s="18">
        <v>2390</v>
      </c>
      <c r="P73" s="20" t="s">
        <v>7228</v>
      </c>
      <c r="R73" s="28">
        <v>42580</v>
      </c>
      <c r="T73" s="9" t="s">
        <v>5982</v>
      </c>
      <c r="V73" s="9" t="s">
        <v>5861</v>
      </c>
    </row>
    <row r="74" spans="1:22">
      <c r="A74" s="20" t="s">
        <v>5857</v>
      </c>
      <c r="B74" s="17" t="s">
        <v>5983</v>
      </c>
      <c r="C74" s="17" t="s">
        <v>5983</v>
      </c>
      <c r="E74" s="9" t="s">
        <v>5984</v>
      </c>
      <c r="F74" s="18">
        <v>12.26</v>
      </c>
      <c r="H74" s="18">
        <v>10.66</v>
      </c>
      <c r="L74" s="19">
        <v>2.0590000000000002</v>
      </c>
      <c r="N74" s="18">
        <v>2500</v>
      </c>
      <c r="O74" s="18">
        <v>2390</v>
      </c>
      <c r="P74" s="20" t="s">
        <v>7228</v>
      </c>
      <c r="R74" s="28">
        <v>42580</v>
      </c>
      <c r="T74" s="9" t="s">
        <v>5982</v>
      </c>
      <c r="V74" s="9" t="s">
        <v>5861</v>
      </c>
    </row>
    <row r="75" spans="1:22">
      <c r="A75" s="20" t="s">
        <v>5857</v>
      </c>
      <c r="B75" s="17" t="s">
        <v>5983</v>
      </c>
      <c r="C75" s="17" t="s">
        <v>5983</v>
      </c>
      <c r="E75" s="9" t="s">
        <v>5984</v>
      </c>
      <c r="F75" s="18">
        <v>11.56</v>
      </c>
      <c r="H75" s="18">
        <v>10.050000000000001</v>
      </c>
      <c r="L75" s="19">
        <v>2.0590000000000002</v>
      </c>
      <c r="N75" s="18">
        <v>2500</v>
      </c>
      <c r="O75" s="18">
        <v>2390</v>
      </c>
      <c r="P75" s="20" t="s">
        <v>7228</v>
      </c>
      <c r="R75" s="28">
        <v>42580</v>
      </c>
      <c r="T75" s="9" t="s">
        <v>5982</v>
      </c>
      <c r="V75" s="9" t="s">
        <v>5861</v>
      </c>
    </row>
    <row r="76" spans="1:22">
      <c r="A76" s="20" t="s">
        <v>5857</v>
      </c>
      <c r="B76" s="17" t="s">
        <v>5985</v>
      </c>
      <c r="C76" s="17" t="s">
        <v>5985</v>
      </c>
      <c r="E76" s="9" t="s">
        <v>5986</v>
      </c>
      <c r="F76" s="18">
        <v>46.61</v>
      </c>
      <c r="H76" s="18">
        <v>40.53</v>
      </c>
      <c r="L76" s="19">
        <v>6.1379999999999999</v>
      </c>
      <c r="N76" s="18">
        <v>3500</v>
      </c>
      <c r="O76" s="18">
        <v>3195</v>
      </c>
      <c r="P76" s="20" t="s">
        <v>7228</v>
      </c>
      <c r="R76" s="28">
        <v>42580</v>
      </c>
      <c r="T76" s="9" t="s">
        <v>5982</v>
      </c>
      <c r="V76" s="9" t="s">
        <v>5861</v>
      </c>
    </row>
    <row r="77" spans="1:22">
      <c r="A77" s="20" t="s">
        <v>5857</v>
      </c>
      <c r="B77" s="17" t="s">
        <v>5985</v>
      </c>
      <c r="C77" s="17" t="s">
        <v>5985</v>
      </c>
      <c r="E77" s="9" t="s">
        <v>5986</v>
      </c>
      <c r="F77" s="18">
        <v>41.73</v>
      </c>
      <c r="H77" s="18">
        <v>36.29</v>
      </c>
      <c r="L77" s="19">
        <v>6.1379999999999999</v>
      </c>
      <c r="N77" s="18">
        <v>3500</v>
      </c>
      <c r="O77" s="18">
        <v>3195</v>
      </c>
      <c r="P77" s="20" t="s">
        <v>7228</v>
      </c>
      <c r="R77" s="28">
        <v>42580</v>
      </c>
      <c r="T77" s="9" t="s">
        <v>5982</v>
      </c>
      <c r="V77" s="9" t="s">
        <v>5861</v>
      </c>
    </row>
    <row r="78" spans="1:22">
      <c r="A78" s="20" t="s">
        <v>5857</v>
      </c>
      <c r="B78" s="17" t="s">
        <v>5985</v>
      </c>
      <c r="C78" s="17" t="s">
        <v>5985</v>
      </c>
      <c r="E78" s="9" t="s">
        <v>5986</v>
      </c>
      <c r="F78" s="18">
        <v>38.25</v>
      </c>
      <c r="H78" s="18">
        <v>33.26</v>
      </c>
      <c r="L78" s="19">
        <v>6.1379999999999999</v>
      </c>
      <c r="N78" s="18">
        <v>3500</v>
      </c>
      <c r="O78" s="18">
        <v>3195</v>
      </c>
      <c r="P78" s="20" t="s">
        <v>7228</v>
      </c>
      <c r="R78" s="28">
        <v>42580</v>
      </c>
      <c r="T78" s="9" t="s">
        <v>5982</v>
      </c>
      <c r="V78" s="9" t="s">
        <v>5861</v>
      </c>
    </row>
    <row r="79" spans="1:22">
      <c r="A79" s="20" t="s">
        <v>5857</v>
      </c>
      <c r="B79" s="17" t="s">
        <v>5985</v>
      </c>
      <c r="C79" s="17" t="s">
        <v>5985</v>
      </c>
      <c r="E79" s="9" t="s">
        <v>5986</v>
      </c>
      <c r="F79" s="18">
        <v>36.17</v>
      </c>
      <c r="H79" s="18">
        <v>31.45</v>
      </c>
      <c r="L79" s="19">
        <v>6.1379999999999999</v>
      </c>
      <c r="N79" s="18">
        <v>3500</v>
      </c>
      <c r="O79" s="18">
        <v>3195</v>
      </c>
      <c r="P79" s="20" t="s">
        <v>7228</v>
      </c>
      <c r="R79" s="28">
        <v>42580</v>
      </c>
      <c r="T79" s="9" t="s">
        <v>5982</v>
      </c>
      <c r="V79" s="9" t="s">
        <v>5861</v>
      </c>
    </row>
    <row r="80" spans="1:22">
      <c r="A80" s="20" t="s">
        <v>5857</v>
      </c>
      <c r="B80" s="17" t="s">
        <v>5987</v>
      </c>
      <c r="C80" s="17" t="s">
        <v>5987</v>
      </c>
      <c r="E80" s="9" t="s">
        <v>5724</v>
      </c>
      <c r="F80" s="18">
        <v>3.8</v>
      </c>
      <c r="H80" s="18">
        <v>3.3</v>
      </c>
      <c r="L80" s="19">
        <v>0.3</v>
      </c>
      <c r="N80" s="18">
        <v>350</v>
      </c>
      <c r="O80" s="18">
        <v>161</v>
      </c>
      <c r="P80" s="20" t="s">
        <v>844</v>
      </c>
      <c r="R80" s="28">
        <v>42580</v>
      </c>
      <c r="T80" s="9" t="s">
        <v>5988</v>
      </c>
      <c r="V80" s="9" t="s">
        <v>5861</v>
      </c>
    </row>
    <row r="81" spans="1:22">
      <c r="A81" s="20" t="s">
        <v>5857</v>
      </c>
      <c r="B81" s="17" t="s">
        <v>5987</v>
      </c>
      <c r="C81" s="17" t="s">
        <v>5987</v>
      </c>
      <c r="E81" s="9" t="s">
        <v>5724</v>
      </c>
      <c r="F81" s="18">
        <v>3.8</v>
      </c>
      <c r="H81" s="18">
        <v>3.3</v>
      </c>
      <c r="L81" s="19">
        <v>0.3</v>
      </c>
      <c r="N81" s="18">
        <v>350</v>
      </c>
      <c r="O81" s="18">
        <v>161</v>
      </c>
      <c r="P81" s="20" t="s">
        <v>844</v>
      </c>
      <c r="R81" s="28">
        <v>42580</v>
      </c>
      <c r="T81" s="9" t="s">
        <v>5988</v>
      </c>
      <c r="V81" s="9" t="s">
        <v>5861</v>
      </c>
    </row>
    <row r="82" spans="1:22">
      <c r="A82" s="20" t="s">
        <v>5857</v>
      </c>
      <c r="B82" s="17" t="s">
        <v>5987</v>
      </c>
      <c r="C82" s="17" t="s">
        <v>5987</v>
      </c>
      <c r="E82" s="9" t="s">
        <v>5724</v>
      </c>
      <c r="F82" s="18">
        <v>3.8</v>
      </c>
      <c r="H82" s="18">
        <v>3.3</v>
      </c>
      <c r="L82" s="19">
        <v>0.3</v>
      </c>
      <c r="N82" s="18">
        <v>350</v>
      </c>
      <c r="O82" s="18">
        <v>161</v>
      </c>
      <c r="P82" s="20" t="s">
        <v>844</v>
      </c>
      <c r="R82" s="28">
        <v>42580</v>
      </c>
      <c r="T82" s="9" t="s">
        <v>5988</v>
      </c>
      <c r="V82" s="9" t="s">
        <v>5861</v>
      </c>
    </row>
    <row r="83" spans="1:22">
      <c r="A83" s="20" t="s">
        <v>5857</v>
      </c>
      <c r="B83" s="17" t="s">
        <v>5987</v>
      </c>
      <c r="C83" s="17" t="s">
        <v>5987</v>
      </c>
      <c r="E83" s="9" t="s">
        <v>5724</v>
      </c>
      <c r="F83" s="18">
        <v>3.8</v>
      </c>
      <c r="H83" s="18">
        <v>3.3</v>
      </c>
      <c r="L83" s="19">
        <v>0.3</v>
      </c>
      <c r="N83" s="18">
        <v>350</v>
      </c>
      <c r="O83" s="18">
        <v>161</v>
      </c>
      <c r="P83" s="20" t="s">
        <v>844</v>
      </c>
      <c r="R83" s="28">
        <v>42580</v>
      </c>
      <c r="T83" s="9" t="s">
        <v>5988</v>
      </c>
      <c r="V83" s="9" t="s">
        <v>5861</v>
      </c>
    </row>
    <row r="84" spans="1:22">
      <c r="A84" s="20" t="s">
        <v>5857</v>
      </c>
      <c r="B84" s="17" t="s">
        <v>5989</v>
      </c>
      <c r="C84" s="17" t="s">
        <v>5989</v>
      </c>
      <c r="E84" s="9" t="s">
        <v>5990</v>
      </c>
      <c r="F84" s="18">
        <v>2.19</v>
      </c>
      <c r="H84" s="18">
        <v>1.9</v>
      </c>
      <c r="L84" s="19">
        <v>0.04</v>
      </c>
      <c r="N84" s="18">
        <v>450</v>
      </c>
      <c r="O84" s="18">
        <v>242</v>
      </c>
      <c r="P84" s="20" t="s">
        <v>844</v>
      </c>
      <c r="R84" s="28">
        <v>42580</v>
      </c>
      <c r="T84" s="9" t="s">
        <v>5991</v>
      </c>
      <c r="V84" s="9" t="s">
        <v>5861</v>
      </c>
    </row>
    <row r="85" spans="1:22">
      <c r="A85" s="20" t="s">
        <v>5857</v>
      </c>
      <c r="B85" s="17" t="s">
        <v>5989</v>
      </c>
      <c r="C85" s="17" t="s">
        <v>5989</v>
      </c>
      <c r="E85" s="9" t="s">
        <v>5990</v>
      </c>
      <c r="F85" s="18">
        <v>2.19</v>
      </c>
      <c r="H85" s="18">
        <v>1.9</v>
      </c>
      <c r="L85" s="19">
        <v>0.04</v>
      </c>
      <c r="N85" s="18">
        <v>450</v>
      </c>
      <c r="O85" s="18">
        <v>242</v>
      </c>
      <c r="P85" s="20" t="s">
        <v>844</v>
      </c>
      <c r="R85" s="28">
        <v>42580</v>
      </c>
      <c r="T85" s="9" t="s">
        <v>5991</v>
      </c>
      <c r="V85" s="9" t="s">
        <v>5861</v>
      </c>
    </row>
    <row r="86" spans="1:22">
      <c r="A86" s="20" t="s">
        <v>5857</v>
      </c>
      <c r="B86" s="17" t="s">
        <v>5989</v>
      </c>
      <c r="C86" s="17" t="s">
        <v>5989</v>
      </c>
      <c r="E86" s="9" t="s">
        <v>5990</v>
      </c>
      <c r="F86" s="18">
        <v>2.19</v>
      </c>
      <c r="H86" s="18">
        <v>1.9</v>
      </c>
      <c r="L86" s="19">
        <v>0.04</v>
      </c>
      <c r="N86" s="18">
        <v>450</v>
      </c>
      <c r="O86" s="18">
        <v>242</v>
      </c>
      <c r="P86" s="20" t="s">
        <v>844</v>
      </c>
      <c r="R86" s="28">
        <v>42580</v>
      </c>
      <c r="T86" s="9" t="s">
        <v>5991</v>
      </c>
      <c r="V86" s="9" t="s">
        <v>5861</v>
      </c>
    </row>
    <row r="87" spans="1:22">
      <c r="A87" s="20" t="s">
        <v>5857</v>
      </c>
      <c r="B87" s="17" t="s">
        <v>5989</v>
      </c>
      <c r="C87" s="17" t="s">
        <v>5989</v>
      </c>
      <c r="E87" s="9" t="s">
        <v>5990</v>
      </c>
      <c r="F87" s="18">
        <v>2.19</v>
      </c>
      <c r="H87" s="18">
        <v>1.9</v>
      </c>
      <c r="L87" s="19">
        <v>0.04</v>
      </c>
      <c r="N87" s="18">
        <v>450</v>
      </c>
      <c r="O87" s="18">
        <v>242</v>
      </c>
      <c r="P87" s="20" t="s">
        <v>844</v>
      </c>
      <c r="R87" s="28">
        <v>42580</v>
      </c>
      <c r="T87" s="9" t="s">
        <v>5991</v>
      </c>
      <c r="V87" s="9" t="s">
        <v>5861</v>
      </c>
    </row>
    <row r="88" spans="1:22">
      <c r="A88" s="20" t="s">
        <v>5857</v>
      </c>
      <c r="B88" s="17" t="s">
        <v>7194</v>
      </c>
      <c r="C88" s="17" t="s">
        <v>5992</v>
      </c>
      <c r="E88" s="9" t="s">
        <v>5993</v>
      </c>
      <c r="F88" s="18">
        <v>1.5</v>
      </c>
      <c r="H88" s="18">
        <v>1.3</v>
      </c>
      <c r="K88" s="9">
        <v>1018</v>
      </c>
      <c r="M88" s="9">
        <v>500</v>
      </c>
      <c r="P88" s="20" t="s">
        <v>7751</v>
      </c>
      <c r="R88" s="28">
        <v>42592</v>
      </c>
      <c r="T88" s="9" t="s">
        <v>5994</v>
      </c>
      <c r="V88" s="9" t="s">
        <v>5861</v>
      </c>
    </row>
    <row r="89" spans="1:22">
      <c r="A89" s="20" t="s">
        <v>5857</v>
      </c>
      <c r="B89" s="17" t="s">
        <v>7194</v>
      </c>
      <c r="C89" s="17" t="s">
        <v>5992</v>
      </c>
      <c r="E89" s="9" t="s">
        <v>5993</v>
      </c>
      <c r="F89" s="18">
        <v>1.5</v>
      </c>
      <c r="H89" s="18">
        <v>1.3</v>
      </c>
      <c r="K89" s="9">
        <v>1018</v>
      </c>
      <c r="M89" s="9">
        <v>1000</v>
      </c>
      <c r="P89" s="20" t="s">
        <v>7751</v>
      </c>
      <c r="R89" s="28">
        <v>42592</v>
      </c>
      <c r="T89" s="9" t="s">
        <v>5994</v>
      </c>
      <c r="V89" s="9" t="s">
        <v>5861</v>
      </c>
    </row>
    <row r="90" spans="1:22">
      <c r="A90" s="20" t="s">
        <v>5857</v>
      </c>
      <c r="B90" s="17" t="s">
        <v>7194</v>
      </c>
      <c r="C90" s="17" t="s">
        <v>5992</v>
      </c>
      <c r="E90" s="9" t="s">
        <v>5993</v>
      </c>
      <c r="F90" s="18">
        <v>1.4</v>
      </c>
      <c r="H90" s="18">
        <v>1.22</v>
      </c>
      <c r="K90" s="9">
        <v>1018</v>
      </c>
      <c r="M90" s="9">
        <v>1500</v>
      </c>
      <c r="P90" s="20" t="s">
        <v>7751</v>
      </c>
      <c r="R90" s="28">
        <v>42592</v>
      </c>
      <c r="T90" s="9" t="s">
        <v>5994</v>
      </c>
      <c r="V90" s="9" t="s">
        <v>5861</v>
      </c>
    </row>
    <row r="91" spans="1:22">
      <c r="A91" s="20" t="s">
        <v>5857</v>
      </c>
      <c r="B91" s="17" t="s">
        <v>7194</v>
      </c>
      <c r="C91" s="17" t="s">
        <v>5992</v>
      </c>
      <c r="E91" s="9" t="s">
        <v>5993</v>
      </c>
      <c r="F91" s="18">
        <v>1.4</v>
      </c>
      <c r="H91" s="18">
        <v>1.22</v>
      </c>
      <c r="K91" s="9">
        <v>1018</v>
      </c>
      <c r="M91" s="9">
        <v>2000</v>
      </c>
      <c r="P91" s="20" t="s">
        <v>7751</v>
      </c>
      <c r="R91" s="28">
        <v>42592</v>
      </c>
      <c r="T91" s="9" t="s">
        <v>5994</v>
      </c>
      <c r="V91" s="9" t="s">
        <v>5861</v>
      </c>
    </row>
    <row r="92" spans="1:22">
      <c r="A92" s="20" t="s">
        <v>5857</v>
      </c>
      <c r="B92" s="17" t="s">
        <v>7195</v>
      </c>
      <c r="C92" s="17" t="s">
        <v>5995</v>
      </c>
      <c r="E92" s="9" t="s">
        <v>5996</v>
      </c>
      <c r="F92" s="18">
        <v>4.83</v>
      </c>
      <c r="H92" s="18">
        <v>4.2</v>
      </c>
      <c r="K92" s="9" t="s">
        <v>4612</v>
      </c>
      <c r="M92" s="9">
        <v>500</v>
      </c>
      <c r="N92" s="18">
        <v>1450</v>
      </c>
      <c r="O92" s="18">
        <v>1300</v>
      </c>
      <c r="P92" s="20" t="s">
        <v>7228</v>
      </c>
      <c r="R92" s="28">
        <v>42592</v>
      </c>
      <c r="T92" s="9" t="s">
        <v>5994</v>
      </c>
      <c r="V92" s="9" t="s">
        <v>5861</v>
      </c>
    </row>
    <row r="93" spans="1:22">
      <c r="A93" s="20" t="s">
        <v>5857</v>
      </c>
      <c r="B93" s="17" t="s">
        <v>7195</v>
      </c>
      <c r="C93" s="17" t="s">
        <v>5995</v>
      </c>
      <c r="E93" s="9" t="s">
        <v>5996</v>
      </c>
      <c r="F93" s="18">
        <v>4.3600000000000003</v>
      </c>
      <c r="H93" s="18">
        <v>3.79</v>
      </c>
      <c r="K93" s="9" t="s">
        <v>4612</v>
      </c>
      <c r="M93" s="9">
        <v>1000</v>
      </c>
      <c r="N93" s="18">
        <v>1450</v>
      </c>
      <c r="O93" s="18">
        <v>1300</v>
      </c>
      <c r="P93" s="20" t="s">
        <v>7228</v>
      </c>
      <c r="R93" s="28">
        <v>42592</v>
      </c>
      <c r="T93" s="9" t="s">
        <v>5994</v>
      </c>
      <c r="V93" s="9" t="s">
        <v>5861</v>
      </c>
    </row>
    <row r="94" spans="1:22">
      <c r="A94" s="20" t="s">
        <v>5857</v>
      </c>
      <c r="B94" s="17" t="s">
        <v>7195</v>
      </c>
      <c r="C94" s="17" t="s">
        <v>5995</v>
      </c>
      <c r="E94" s="9" t="s">
        <v>5996</v>
      </c>
      <c r="F94" s="18">
        <v>4.08</v>
      </c>
      <c r="H94" s="18">
        <v>3.55</v>
      </c>
      <c r="K94" s="9" t="s">
        <v>4612</v>
      </c>
      <c r="M94" s="9">
        <v>1500</v>
      </c>
      <c r="N94" s="18">
        <v>1450</v>
      </c>
      <c r="O94" s="18">
        <v>1300</v>
      </c>
      <c r="P94" s="20" t="s">
        <v>7228</v>
      </c>
      <c r="R94" s="28">
        <v>42592</v>
      </c>
      <c r="T94" s="9" t="s">
        <v>5994</v>
      </c>
      <c r="V94" s="9" t="s">
        <v>5861</v>
      </c>
    </row>
    <row r="95" spans="1:22">
      <c r="A95" s="20" t="s">
        <v>5857</v>
      </c>
      <c r="B95" s="17" t="s">
        <v>7195</v>
      </c>
      <c r="C95" s="17" t="s">
        <v>5995</v>
      </c>
      <c r="E95" s="9" t="s">
        <v>5996</v>
      </c>
      <c r="F95" s="18">
        <v>3.86</v>
      </c>
      <c r="H95" s="18">
        <v>3.36</v>
      </c>
      <c r="K95" s="9" t="s">
        <v>4612</v>
      </c>
      <c r="M95" s="9">
        <v>2000</v>
      </c>
      <c r="N95" s="18">
        <v>1450</v>
      </c>
      <c r="O95" s="18">
        <v>1300</v>
      </c>
      <c r="P95" s="20" t="s">
        <v>7228</v>
      </c>
      <c r="R95" s="28">
        <v>42592</v>
      </c>
      <c r="T95" s="9" t="s">
        <v>5994</v>
      </c>
      <c r="V95" s="9" t="s">
        <v>5861</v>
      </c>
    </row>
    <row r="96" spans="1:22">
      <c r="A96" s="20" t="s">
        <v>5857</v>
      </c>
      <c r="B96" s="17" t="s">
        <v>7196</v>
      </c>
      <c r="C96" s="17" t="s">
        <v>5997</v>
      </c>
      <c r="E96" s="9" t="s">
        <v>5998</v>
      </c>
      <c r="F96" s="18">
        <v>1.67</v>
      </c>
      <c r="H96" s="18">
        <v>1.45</v>
      </c>
      <c r="K96" s="9" t="s">
        <v>4612</v>
      </c>
      <c r="M96" s="9">
        <v>500</v>
      </c>
      <c r="N96" s="18">
        <v>650</v>
      </c>
      <c r="O96" s="18">
        <v>500</v>
      </c>
      <c r="P96" s="20" t="s">
        <v>7228</v>
      </c>
      <c r="R96" s="28">
        <v>42592</v>
      </c>
      <c r="T96" s="9" t="s">
        <v>5994</v>
      </c>
      <c r="V96" s="9" t="s">
        <v>5861</v>
      </c>
    </row>
    <row r="97" spans="1:22">
      <c r="A97" s="20" t="s">
        <v>5857</v>
      </c>
      <c r="B97" s="17" t="s">
        <v>7196</v>
      </c>
      <c r="C97" s="17" t="s">
        <v>5997</v>
      </c>
      <c r="E97" s="9" t="s">
        <v>5998</v>
      </c>
      <c r="F97" s="18">
        <v>1.3</v>
      </c>
      <c r="H97" s="18">
        <v>1.1299999999999999</v>
      </c>
      <c r="K97" s="9" t="s">
        <v>4612</v>
      </c>
      <c r="M97" s="9">
        <v>1000</v>
      </c>
      <c r="N97" s="18">
        <v>650</v>
      </c>
      <c r="O97" s="18">
        <v>500</v>
      </c>
      <c r="P97" s="20" t="s">
        <v>7228</v>
      </c>
      <c r="R97" s="28">
        <v>42592</v>
      </c>
      <c r="T97" s="9" t="s">
        <v>5994</v>
      </c>
      <c r="V97" s="9" t="s">
        <v>5861</v>
      </c>
    </row>
    <row r="98" spans="1:22">
      <c r="A98" s="20" t="s">
        <v>5857</v>
      </c>
      <c r="B98" s="17" t="s">
        <v>7196</v>
      </c>
      <c r="C98" s="17" t="s">
        <v>5997</v>
      </c>
      <c r="E98" s="9" t="s">
        <v>5998</v>
      </c>
      <c r="F98" s="18">
        <v>1.1200000000000001</v>
      </c>
      <c r="H98" s="18">
        <v>0.97</v>
      </c>
      <c r="K98" s="9" t="s">
        <v>4612</v>
      </c>
      <c r="M98" s="9">
        <v>1500</v>
      </c>
      <c r="N98" s="18">
        <v>650</v>
      </c>
      <c r="O98" s="18">
        <v>500</v>
      </c>
      <c r="P98" s="20" t="s">
        <v>7228</v>
      </c>
      <c r="R98" s="28">
        <v>42592</v>
      </c>
      <c r="T98" s="9" t="s">
        <v>5994</v>
      </c>
      <c r="V98" s="9" t="s">
        <v>5861</v>
      </c>
    </row>
    <row r="99" spans="1:22">
      <c r="A99" s="20" t="s">
        <v>5857</v>
      </c>
      <c r="B99" s="17" t="s">
        <v>7196</v>
      </c>
      <c r="C99" s="17" t="s">
        <v>5997</v>
      </c>
      <c r="E99" s="9" t="s">
        <v>5998</v>
      </c>
      <c r="F99" s="18">
        <v>1.05</v>
      </c>
      <c r="H99" s="18">
        <v>0.91</v>
      </c>
      <c r="K99" s="9" t="s">
        <v>4612</v>
      </c>
      <c r="M99" s="9">
        <v>2000</v>
      </c>
      <c r="N99" s="18">
        <v>650</v>
      </c>
      <c r="O99" s="18">
        <v>500</v>
      </c>
      <c r="P99" s="20" t="s">
        <v>7228</v>
      </c>
      <c r="R99" s="28">
        <v>42592</v>
      </c>
      <c r="T99" s="9" t="s">
        <v>5994</v>
      </c>
      <c r="V99" s="9" t="s">
        <v>5861</v>
      </c>
    </row>
    <row r="100" spans="1:22">
      <c r="A100" s="20" t="s">
        <v>5857</v>
      </c>
      <c r="B100" s="17" t="s">
        <v>5999</v>
      </c>
      <c r="C100" s="17" t="s">
        <v>5999</v>
      </c>
      <c r="E100" s="9" t="s">
        <v>6000</v>
      </c>
      <c r="F100" s="18">
        <v>9.32</v>
      </c>
      <c r="H100" s="18">
        <v>8.1</v>
      </c>
      <c r="K100" s="9" t="s">
        <v>6001</v>
      </c>
      <c r="M100" s="9">
        <v>250</v>
      </c>
      <c r="N100" s="18">
        <v>750</v>
      </c>
      <c r="O100" s="18">
        <v>700</v>
      </c>
      <c r="P100" s="20" t="s">
        <v>7751</v>
      </c>
      <c r="R100" s="28">
        <v>42621</v>
      </c>
      <c r="T100" s="9" t="s">
        <v>6002</v>
      </c>
      <c r="V100" s="9" t="s">
        <v>5861</v>
      </c>
    </row>
    <row r="101" spans="1:22">
      <c r="A101" s="20" t="s">
        <v>5857</v>
      </c>
      <c r="B101" s="17" t="s">
        <v>5999</v>
      </c>
      <c r="C101" s="17" t="s">
        <v>5999</v>
      </c>
      <c r="E101" s="9" t="s">
        <v>6000</v>
      </c>
      <c r="F101" s="18">
        <v>9.1999999999999993</v>
      </c>
      <c r="H101" s="18">
        <v>8</v>
      </c>
      <c r="K101" s="9" t="s">
        <v>6001</v>
      </c>
      <c r="M101" s="9">
        <v>500</v>
      </c>
      <c r="N101" s="18">
        <v>750</v>
      </c>
      <c r="O101" s="18">
        <v>700</v>
      </c>
      <c r="P101" s="20" t="s">
        <v>7751</v>
      </c>
      <c r="R101" s="28">
        <v>42621</v>
      </c>
      <c r="T101" s="9" t="s">
        <v>6002</v>
      </c>
      <c r="V101" s="9" t="s">
        <v>5861</v>
      </c>
    </row>
    <row r="102" spans="1:22">
      <c r="A102" s="20" t="s">
        <v>5857</v>
      </c>
      <c r="B102" s="17" t="s">
        <v>6003</v>
      </c>
      <c r="C102" s="17" t="s">
        <v>6003</v>
      </c>
      <c r="D102" s="20" t="s">
        <v>64</v>
      </c>
      <c r="E102" s="9" t="s">
        <v>6000</v>
      </c>
      <c r="F102" s="18">
        <v>11.73</v>
      </c>
      <c r="H102" s="18">
        <v>10.199999999999999</v>
      </c>
      <c r="K102" s="9" t="s">
        <v>6001</v>
      </c>
      <c r="M102" s="9">
        <v>1000</v>
      </c>
      <c r="N102" s="18">
        <v>750</v>
      </c>
      <c r="O102" s="18">
        <v>700</v>
      </c>
      <c r="P102" s="20" t="s">
        <v>7751</v>
      </c>
      <c r="R102" s="28">
        <v>43133</v>
      </c>
      <c r="T102" s="9" t="s">
        <v>6002</v>
      </c>
      <c r="V102" s="9" t="s">
        <v>5861</v>
      </c>
    </row>
    <row r="103" spans="1:22">
      <c r="A103" s="20" t="s">
        <v>5857</v>
      </c>
      <c r="B103" s="17" t="s">
        <v>6004</v>
      </c>
      <c r="C103" s="17" t="s">
        <v>6004</v>
      </c>
      <c r="E103" s="9" t="s">
        <v>6005</v>
      </c>
      <c r="F103" s="18">
        <v>14.72</v>
      </c>
      <c r="H103" s="18">
        <v>12.8</v>
      </c>
      <c r="K103" s="9" t="s">
        <v>6001</v>
      </c>
      <c r="M103" s="9">
        <v>250</v>
      </c>
      <c r="N103" s="18">
        <v>1050</v>
      </c>
      <c r="O103" s="18">
        <v>900</v>
      </c>
      <c r="P103" s="20" t="s">
        <v>7751</v>
      </c>
      <c r="R103" s="28">
        <v>42621</v>
      </c>
      <c r="T103" s="9" t="s">
        <v>6006</v>
      </c>
      <c r="V103" s="9" t="s">
        <v>5861</v>
      </c>
    </row>
    <row r="104" spans="1:22">
      <c r="A104" s="20" t="s">
        <v>5857</v>
      </c>
      <c r="B104" s="17" t="s">
        <v>6004</v>
      </c>
      <c r="C104" s="17" t="s">
        <v>6004</v>
      </c>
      <c r="E104" s="9" t="s">
        <v>6005</v>
      </c>
      <c r="F104" s="18">
        <v>14.49</v>
      </c>
      <c r="H104" s="18">
        <v>12.6</v>
      </c>
      <c r="K104" s="9" t="s">
        <v>6001</v>
      </c>
      <c r="M104" s="9">
        <v>500</v>
      </c>
      <c r="N104" s="18">
        <v>1050</v>
      </c>
      <c r="O104" s="18">
        <v>900</v>
      </c>
      <c r="P104" s="20" t="s">
        <v>7751</v>
      </c>
      <c r="R104" s="28">
        <v>42621</v>
      </c>
      <c r="T104" s="9" t="s">
        <v>6006</v>
      </c>
      <c r="V104" s="9" t="s">
        <v>5861</v>
      </c>
    </row>
    <row r="105" spans="1:22">
      <c r="A105" s="20" t="s">
        <v>5857</v>
      </c>
      <c r="B105" s="17" t="s">
        <v>6004</v>
      </c>
      <c r="C105" s="17" t="s">
        <v>6004</v>
      </c>
      <c r="E105" s="9" t="s">
        <v>6005</v>
      </c>
      <c r="F105" s="18">
        <v>14.49</v>
      </c>
      <c r="H105" s="18">
        <v>12.6</v>
      </c>
      <c r="K105" s="9" t="s">
        <v>6001</v>
      </c>
      <c r="M105" s="9">
        <v>1000</v>
      </c>
      <c r="N105" s="18">
        <v>1050</v>
      </c>
      <c r="O105" s="18">
        <v>900</v>
      </c>
      <c r="P105" s="20" t="s">
        <v>7751</v>
      </c>
      <c r="R105" s="28">
        <v>42621</v>
      </c>
      <c r="T105" s="9" t="s">
        <v>6006</v>
      </c>
      <c r="V105" s="9" t="s">
        <v>5861</v>
      </c>
    </row>
    <row r="106" spans="1:22">
      <c r="A106" s="20" t="s">
        <v>5857</v>
      </c>
      <c r="B106" s="17" t="s">
        <v>6007</v>
      </c>
      <c r="C106" s="17" t="s">
        <v>6008</v>
      </c>
      <c r="E106" s="9" t="s">
        <v>6009</v>
      </c>
      <c r="F106" s="18">
        <v>9.89</v>
      </c>
      <c r="H106" s="18">
        <v>8.6</v>
      </c>
      <c r="K106" s="9" t="s">
        <v>2690</v>
      </c>
      <c r="M106" s="9">
        <v>250</v>
      </c>
      <c r="N106" s="18">
        <v>900</v>
      </c>
      <c r="O106" s="18">
        <v>750</v>
      </c>
      <c r="P106" s="20" t="s">
        <v>7751</v>
      </c>
      <c r="R106" s="28">
        <v>42650</v>
      </c>
      <c r="T106" s="9" t="s">
        <v>6010</v>
      </c>
    </row>
    <row r="107" spans="1:22">
      <c r="A107" s="20" t="s">
        <v>5857</v>
      </c>
      <c r="B107" s="17" t="s">
        <v>6007</v>
      </c>
      <c r="C107" s="17" t="s">
        <v>6008</v>
      </c>
      <c r="E107" s="9" t="s">
        <v>6009</v>
      </c>
      <c r="F107" s="18">
        <v>9.89</v>
      </c>
      <c r="H107" s="18">
        <v>8.6</v>
      </c>
      <c r="K107" s="9" t="s">
        <v>2690</v>
      </c>
      <c r="M107" s="9">
        <v>500</v>
      </c>
      <c r="N107" s="18">
        <v>900</v>
      </c>
      <c r="O107" s="18">
        <v>750</v>
      </c>
      <c r="P107" s="20" t="s">
        <v>7751</v>
      </c>
      <c r="R107" s="28">
        <v>42650</v>
      </c>
      <c r="T107" s="9" t="s">
        <v>6010</v>
      </c>
    </row>
    <row r="108" spans="1:22">
      <c r="A108" s="20" t="s">
        <v>5857</v>
      </c>
      <c r="B108" s="17" t="s">
        <v>6007</v>
      </c>
      <c r="C108" s="17" t="s">
        <v>6008</v>
      </c>
      <c r="E108" s="9" t="s">
        <v>6009</v>
      </c>
      <c r="F108" s="18">
        <v>9.66</v>
      </c>
      <c r="H108" s="18">
        <v>8.4</v>
      </c>
      <c r="K108" s="9" t="s">
        <v>2690</v>
      </c>
      <c r="M108" s="9">
        <v>1000</v>
      </c>
      <c r="N108" s="18">
        <v>900</v>
      </c>
      <c r="O108" s="18">
        <v>750</v>
      </c>
      <c r="P108" s="20" t="s">
        <v>7751</v>
      </c>
      <c r="R108" s="28">
        <v>42650</v>
      </c>
      <c r="T108" s="9" t="s">
        <v>6010</v>
      </c>
    </row>
    <row r="109" spans="1:22">
      <c r="A109" s="20" t="s">
        <v>5857</v>
      </c>
      <c r="B109" s="17" t="s">
        <v>6007</v>
      </c>
      <c r="C109" s="17" t="s">
        <v>6008</v>
      </c>
      <c r="E109" s="9" t="s">
        <v>6009</v>
      </c>
      <c r="F109" s="18">
        <v>9.66</v>
      </c>
      <c r="H109" s="18">
        <v>8.4</v>
      </c>
      <c r="K109" s="9" t="s">
        <v>2690</v>
      </c>
      <c r="M109" s="9">
        <v>2000</v>
      </c>
      <c r="N109" s="18">
        <v>900</v>
      </c>
      <c r="O109" s="18">
        <v>750</v>
      </c>
      <c r="P109" s="20" t="s">
        <v>7751</v>
      </c>
      <c r="R109" s="28">
        <v>42650</v>
      </c>
      <c r="T109" s="9" t="s">
        <v>6010</v>
      </c>
    </row>
    <row r="110" spans="1:22">
      <c r="A110" s="20" t="s">
        <v>5857</v>
      </c>
      <c r="B110" s="17" t="s">
        <v>6011</v>
      </c>
      <c r="C110" s="17" t="s">
        <v>6008</v>
      </c>
      <c r="E110" s="9" t="s">
        <v>6009</v>
      </c>
      <c r="F110" s="18">
        <v>21.28</v>
      </c>
      <c r="H110" s="18">
        <v>18.5</v>
      </c>
      <c r="K110" s="9" t="s">
        <v>4230</v>
      </c>
      <c r="M110" s="9">
        <v>250</v>
      </c>
      <c r="N110" s="18">
        <v>900</v>
      </c>
      <c r="O110" s="18">
        <v>750</v>
      </c>
      <c r="P110" s="20" t="s">
        <v>7751</v>
      </c>
      <c r="R110" s="28">
        <v>42650</v>
      </c>
      <c r="T110" s="9" t="s">
        <v>6010</v>
      </c>
    </row>
    <row r="111" spans="1:22">
      <c r="A111" s="20" t="s">
        <v>5857</v>
      </c>
      <c r="B111" s="17" t="s">
        <v>6011</v>
      </c>
      <c r="C111" s="17" t="s">
        <v>6008</v>
      </c>
      <c r="E111" s="9" t="s">
        <v>6009</v>
      </c>
      <c r="F111" s="18">
        <v>21.28</v>
      </c>
      <c r="H111" s="18">
        <v>18.5</v>
      </c>
      <c r="K111" s="9" t="s">
        <v>4230</v>
      </c>
      <c r="M111" s="9">
        <v>500</v>
      </c>
      <c r="N111" s="18">
        <v>900</v>
      </c>
      <c r="O111" s="18">
        <v>750</v>
      </c>
      <c r="P111" s="20" t="s">
        <v>7751</v>
      </c>
      <c r="R111" s="28">
        <v>42650</v>
      </c>
      <c r="T111" s="9" t="s">
        <v>6010</v>
      </c>
    </row>
    <row r="112" spans="1:22">
      <c r="A112" s="20" t="s">
        <v>5857</v>
      </c>
      <c r="B112" s="17" t="s">
        <v>6011</v>
      </c>
      <c r="C112" s="17" t="s">
        <v>6008</v>
      </c>
      <c r="E112" s="9" t="s">
        <v>6009</v>
      </c>
      <c r="F112" s="18">
        <v>21.28</v>
      </c>
      <c r="H112" s="18">
        <v>18.5</v>
      </c>
      <c r="K112" s="9" t="s">
        <v>4230</v>
      </c>
      <c r="M112" s="9">
        <v>1000</v>
      </c>
      <c r="N112" s="18">
        <v>900</v>
      </c>
      <c r="O112" s="18">
        <v>750</v>
      </c>
      <c r="P112" s="20" t="s">
        <v>7751</v>
      </c>
      <c r="R112" s="28">
        <v>42650</v>
      </c>
      <c r="T112" s="9" t="s">
        <v>6010</v>
      </c>
    </row>
    <row r="113" spans="1:21">
      <c r="A113" s="20" t="s">
        <v>5857</v>
      </c>
      <c r="B113" s="17" t="s">
        <v>6011</v>
      </c>
      <c r="C113" s="17" t="s">
        <v>6008</v>
      </c>
      <c r="E113" s="9" t="s">
        <v>6009</v>
      </c>
      <c r="F113" s="18">
        <v>21.05</v>
      </c>
      <c r="H113" s="18">
        <v>18.3</v>
      </c>
      <c r="K113" s="9" t="s">
        <v>4230</v>
      </c>
      <c r="M113" s="9">
        <v>2000</v>
      </c>
      <c r="N113" s="18">
        <v>900</v>
      </c>
      <c r="O113" s="18">
        <v>750</v>
      </c>
      <c r="P113" s="20" t="s">
        <v>7751</v>
      </c>
      <c r="R113" s="28">
        <v>42650</v>
      </c>
      <c r="T113" s="9" t="s">
        <v>6010</v>
      </c>
    </row>
    <row r="114" spans="1:21">
      <c r="A114" s="20" t="s">
        <v>5857</v>
      </c>
      <c r="B114" s="17" t="s">
        <v>6012</v>
      </c>
      <c r="C114" s="17" t="s">
        <v>6013</v>
      </c>
      <c r="E114" s="9" t="s">
        <v>6014</v>
      </c>
      <c r="F114" s="18">
        <v>2.02</v>
      </c>
      <c r="H114" s="18">
        <v>1.76</v>
      </c>
      <c r="K114" s="9">
        <v>1030</v>
      </c>
      <c r="M114" s="9">
        <v>250</v>
      </c>
      <c r="N114" s="18">
        <v>600</v>
      </c>
      <c r="O114" s="18">
        <v>600</v>
      </c>
      <c r="P114" s="20" t="s">
        <v>7751</v>
      </c>
      <c r="R114" s="28">
        <v>42650</v>
      </c>
      <c r="T114" s="9" t="s">
        <v>6015</v>
      </c>
    </row>
    <row r="115" spans="1:21">
      <c r="A115" s="20" t="s">
        <v>5857</v>
      </c>
      <c r="B115" s="17" t="s">
        <v>6012</v>
      </c>
      <c r="C115" s="17" t="s">
        <v>6013</v>
      </c>
      <c r="E115" s="9" t="s">
        <v>6014</v>
      </c>
      <c r="F115" s="18">
        <v>2.02</v>
      </c>
      <c r="H115" s="18">
        <v>1.76</v>
      </c>
      <c r="K115" s="9">
        <v>1030</v>
      </c>
      <c r="M115" s="9">
        <v>500</v>
      </c>
      <c r="N115" s="18">
        <v>600</v>
      </c>
      <c r="O115" s="18">
        <v>600</v>
      </c>
      <c r="P115" s="20" t="s">
        <v>7751</v>
      </c>
      <c r="R115" s="28">
        <v>42650</v>
      </c>
      <c r="T115" s="9" t="s">
        <v>6015</v>
      </c>
    </row>
    <row r="116" spans="1:21">
      <c r="A116" s="20" t="s">
        <v>5857</v>
      </c>
      <c r="B116" s="17">
        <v>689025000</v>
      </c>
      <c r="C116" s="17">
        <v>689025000</v>
      </c>
      <c r="D116" s="20" t="s">
        <v>121</v>
      </c>
      <c r="E116" s="9" t="s">
        <v>6014</v>
      </c>
      <c r="F116" s="18">
        <v>2.6</v>
      </c>
      <c r="H116" s="18">
        <v>2.2599999999999998</v>
      </c>
      <c r="K116" s="9">
        <v>1030</v>
      </c>
      <c r="M116" s="9">
        <v>1000</v>
      </c>
      <c r="N116" s="18">
        <v>600</v>
      </c>
      <c r="O116" s="18">
        <v>600</v>
      </c>
      <c r="P116" s="20" t="s">
        <v>7751</v>
      </c>
      <c r="R116" s="28">
        <v>44533</v>
      </c>
      <c r="T116" s="9" t="s">
        <v>6015</v>
      </c>
      <c r="U116" s="9" t="s">
        <v>6012</v>
      </c>
    </row>
    <row r="117" spans="1:21">
      <c r="A117" s="20" t="s">
        <v>5857</v>
      </c>
      <c r="B117" s="17">
        <v>689025000</v>
      </c>
      <c r="C117" s="17">
        <v>689025000</v>
      </c>
      <c r="D117" s="20" t="s">
        <v>121</v>
      </c>
      <c r="E117" s="9" t="s">
        <v>6014</v>
      </c>
      <c r="F117" s="18">
        <v>2.02</v>
      </c>
      <c r="H117" s="18">
        <v>1.76</v>
      </c>
      <c r="K117" s="9">
        <v>1030</v>
      </c>
      <c r="M117" s="9">
        <v>1000</v>
      </c>
      <c r="N117" s="18">
        <v>600</v>
      </c>
      <c r="O117" s="18">
        <v>600</v>
      </c>
      <c r="P117" s="20" t="s">
        <v>7751</v>
      </c>
      <c r="R117" s="28">
        <v>42650</v>
      </c>
      <c r="T117" s="9" t="s">
        <v>6015</v>
      </c>
      <c r="U117" s="9" t="s">
        <v>6012</v>
      </c>
    </row>
    <row r="118" spans="1:21">
      <c r="A118" s="20" t="s">
        <v>5857</v>
      </c>
      <c r="B118" s="17" t="s">
        <v>6012</v>
      </c>
      <c r="C118" s="17" t="s">
        <v>6013</v>
      </c>
      <c r="E118" s="9" t="s">
        <v>6014</v>
      </c>
      <c r="F118" s="18">
        <v>1.9</v>
      </c>
      <c r="H118" s="18">
        <v>1.65</v>
      </c>
      <c r="K118" s="9">
        <v>1030</v>
      </c>
      <c r="M118" s="9">
        <v>2000</v>
      </c>
      <c r="N118" s="18">
        <v>600</v>
      </c>
      <c r="O118" s="18">
        <v>600</v>
      </c>
      <c r="P118" s="20" t="s">
        <v>7751</v>
      </c>
      <c r="R118" s="28">
        <v>42650</v>
      </c>
      <c r="T118" s="9" t="s">
        <v>6015</v>
      </c>
    </row>
    <row r="119" spans="1:21">
      <c r="A119" s="20" t="s">
        <v>5857</v>
      </c>
      <c r="B119" s="17" t="s">
        <v>6016</v>
      </c>
      <c r="C119" s="17" t="s">
        <v>6013</v>
      </c>
      <c r="E119" s="9" t="s">
        <v>6014</v>
      </c>
      <c r="F119" s="18">
        <v>3</v>
      </c>
      <c r="H119" s="18">
        <v>2.61</v>
      </c>
      <c r="K119" s="9" t="s">
        <v>4230</v>
      </c>
      <c r="M119" s="9">
        <v>250</v>
      </c>
      <c r="N119" s="18">
        <v>600</v>
      </c>
      <c r="O119" s="18">
        <v>600</v>
      </c>
      <c r="P119" s="20" t="s">
        <v>7751</v>
      </c>
      <c r="R119" s="28">
        <v>42650</v>
      </c>
      <c r="T119" s="9" t="s">
        <v>6015</v>
      </c>
    </row>
    <row r="120" spans="1:21">
      <c r="A120" s="20" t="s">
        <v>5857</v>
      </c>
      <c r="B120" s="17" t="s">
        <v>6016</v>
      </c>
      <c r="C120" s="17" t="s">
        <v>6013</v>
      </c>
      <c r="E120" s="9" t="s">
        <v>6014</v>
      </c>
      <c r="F120" s="18">
        <v>3</v>
      </c>
      <c r="H120" s="18">
        <v>2.61</v>
      </c>
      <c r="K120" s="9" t="s">
        <v>4230</v>
      </c>
      <c r="M120" s="9">
        <v>500</v>
      </c>
      <c r="N120" s="18">
        <v>600</v>
      </c>
      <c r="O120" s="18">
        <v>600</v>
      </c>
      <c r="P120" s="20" t="s">
        <v>7751</v>
      </c>
      <c r="R120" s="28">
        <v>42650</v>
      </c>
      <c r="T120" s="9" t="s">
        <v>6015</v>
      </c>
    </row>
    <row r="121" spans="1:21">
      <c r="A121" s="20" t="s">
        <v>5857</v>
      </c>
      <c r="B121" s="17">
        <v>689025001</v>
      </c>
      <c r="C121" s="17">
        <v>689025001</v>
      </c>
      <c r="E121" s="9" t="s">
        <v>6014</v>
      </c>
      <c r="F121" s="18">
        <v>3</v>
      </c>
      <c r="H121" s="18">
        <v>2.61</v>
      </c>
      <c r="K121" s="9" t="s">
        <v>4230</v>
      </c>
      <c r="M121" s="9">
        <v>1000</v>
      </c>
      <c r="N121" s="18">
        <v>600</v>
      </c>
      <c r="O121" s="18">
        <v>600</v>
      </c>
      <c r="P121" s="20" t="s">
        <v>7751</v>
      </c>
      <c r="R121" s="28">
        <v>42650</v>
      </c>
      <c r="T121" s="9" t="s">
        <v>6015</v>
      </c>
      <c r="U121" s="9" t="s">
        <v>6016</v>
      </c>
    </row>
    <row r="122" spans="1:21">
      <c r="A122" s="20" t="s">
        <v>5857</v>
      </c>
      <c r="B122" s="17" t="s">
        <v>6016</v>
      </c>
      <c r="C122" s="17" t="s">
        <v>6013</v>
      </c>
      <c r="E122" s="9" t="s">
        <v>6014</v>
      </c>
      <c r="F122" s="18">
        <v>2.88</v>
      </c>
      <c r="H122" s="18">
        <v>2.5</v>
      </c>
      <c r="K122" s="9" t="s">
        <v>4230</v>
      </c>
      <c r="M122" s="9">
        <v>2000</v>
      </c>
      <c r="N122" s="18">
        <v>600</v>
      </c>
      <c r="O122" s="18">
        <v>600</v>
      </c>
      <c r="P122" s="20" t="s">
        <v>7751</v>
      </c>
      <c r="R122" s="28">
        <v>42650</v>
      </c>
      <c r="T122" s="9" t="s">
        <v>6015</v>
      </c>
    </row>
    <row r="123" spans="1:21">
      <c r="A123" s="20" t="s">
        <v>5857</v>
      </c>
      <c r="B123" s="17" t="s">
        <v>6017</v>
      </c>
      <c r="C123" s="17" t="s">
        <v>6018</v>
      </c>
      <c r="E123" s="9" t="s">
        <v>6019</v>
      </c>
      <c r="F123" s="18">
        <v>6.9</v>
      </c>
      <c r="H123" s="18">
        <v>6</v>
      </c>
      <c r="K123" s="9">
        <v>1030</v>
      </c>
      <c r="M123" s="9">
        <v>250</v>
      </c>
      <c r="N123" s="18">
        <v>0</v>
      </c>
      <c r="O123" s="18">
        <v>0</v>
      </c>
      <c r="P123" s="20" t="s">
        <v>844</v>
      </c>
      <c r="R123" s="28">
        <v>42640</v>
      </c>
      <c r="T123" s="9" t="s">
        <v>6020</v>
      </c>
    </row>
    <row r="124" spans="1:21">
      <c r="A124" s="20" t="s">
        <v>5857</v>
      </c>
      <c r="B124" s="17">
        <v>629265000</v>
      </c>
      <c r="C124" s="17">
        <v>629265000</v>
      </c>
      <c r="E124" s="9" t="s">
        <v>6019</v>
      </c>
      <c r="F124" s="18">
        <v>7.8</v>
      </c>
      <c r="H124" s="18">
        <v>6.78</v>
      </c>
      <c r="K124" s="9">
        <v>1030</v>
      </c>
      <c r="M124" s="9">
        <v>500</v>
      </c>
      <c r="N124" s="18">
        <v>0</v>
      </c>
      <c r="O124" s="18">
        <v>0</v>
      </c>
      <c r="P124" s="20" t="s">
        <v>7751</v>
      </c>
      <c r="R124" s="28">
        <v>44310</v>
      </c>
      <c r="T124" s="9" t="s">
        <v>6020</v>
      </c>
      <c r="U124" s="9" t="s">
        <v>6017</v>
      </c>
    </row>
    <row r="125" spans="1:21">
      <c r="A125" s="20" t="s">
        <v>5857</v>
      </c>
      <c r="B125" s="17" t="s">
        <v>6017</v>
      </c>
      <c r="C125" s="17" t="s">
        <v>6018</v>
      </c>
      <c r="E125" s="9" t="s">
        <v>6019</v>
      </c>
      <c r="F125" s="18">
        <v>6.9</v>
      </c>
      <c r="H125" s="18">
        <v>6</v>
      </c>
      <c r="K125" s="9">
        <v>1030</v>
      </c>
      <c r="M125" s="9">
        <v>1000</v>
      </c>
      <c r="N125" s="18">
        <v>0</v>
      </c>
      <c r="O125" s="18">
        <v>0</v>
      </c>
      <c r="P125" s="20" t="s">
        <v>844</v>
      </c>
      <c r="R125" s="28">
        <v>42640</v>
      </c>
      <c r="T125" s="9" t="s">
        <v>6020</v>
      </c>
    </row>
    <row r="126" spans="1:21">
      <c r="A126" s="20" t="s">
        <v>5857</v>
      </c>
      <c r="B126" s="17" t="s">
        <v>6017</v>
      </c>
      <c r="C126" s="17" t="s">
        <v>6018</v>
      </c>
      <c r="E126" s="9" t="s">
        <v>6019</v>
      </c>
      <c r="F126" s="18">
        <v>6.9</v>
      </c>
      <c r="H126" s="18">
        <v>6</v>
      </c>
      <c r="K126" s="9">
        <v>1030</v>
      </c>
      <c r="M126" s="9">
        <v>2000</v>
      </c>
      <c r="N126" s="18">
        <v>0</v>
      </c>
      <c r="O126" s="18">
        <v>0</v>
      </c>
      <c r="P126" s="20" t="s">
        <v>844</v>
      </c>
      <c r="R126" s="28">
        <v>42640</v>
      </c>
      <c r="T126" s="9" t="s">
        <v>6020</v>
      </c>
    </row>
    <row r="127" spans="1:21">
      <c r="A127" s="20" t="s">
        <v>5857</v>
      </c>
      <c r="B127" s="17" t="s">
        <v>6021</v>
      </c>
      <c r="C127" s="17" t="s">
        <v>6018</v>
      </c>
      <c r="E127" s="9" t="s">
        <v>6019</v>
      </c>
      <c r="F127" s="18">
        <v>15.76</v>
      </c>
      <c r="H127" s="18">
        <v>13.7</v>
      </c>
      <c r="K127" s="9" t="s">
        <v>4190</v>
      </c>
      <c r="M127" s="9">
        <v>250</v>
      </c>
      <c r="N127" s="18">
        <v>0</v>
      </c>
      <c r="O127" s="18">
        <v>0</v>
      </c>
      <c r="P127" s="20" t="s">
        <v>7228</v>
      </c>
      <c r="R127" s="28">
        <v>42640</v>
      </c>
      <c r="T127" s="9" t="s">
        <v>6020</v>
      </c>
    </row>
    <row r="128" spans="1:21">
      <c r="A128" s="20" t="s">
        <v>5857</v>
      </c>
      <c r="B128" s="17" t="s">
        <v>6021</v>
      </c>
      <c r="C128" s="17" t="s">
        <v>6018</v>
      </c>
      <c r="E128" s="9" t="s">
        <v>6019</v>
      </c>
      <c r="F128" s="18">
        <v>15.21</v>
      </c>
      <c r="H128" s="18">
        <v>13.23</v>
      </c>
      <c r="K128" s="9" t="s">
        <v>4190</v>
      </c>
      <c r="M128" s="9">
        <v>500</v>
      </c>
      <c r="N128" s="18">
        <v>0</v>
      </c>
      <c r="O128" s="18">
        <v>0</v>
      </c>
      <c r="P128" s="20" t="s">
        <v>7228</v>
      </c>
      <c r="R128" s="28">
        <v>42640</v>
      </c>
      <c r="T128" s="9" t="s">
        <v>6020</v>
      </c>
    </row>
    <row r="129" spans="1:21">
      <c r="A129" s="20" t="s">
        <v>5857</v>
      </c>
      <c r="B129" s="17" t="s">
        <v>6021</v>
      </c>
      <c r="C129" s="17" t="s">
        <v>6018</v>
      </c>
      <c r="E129" s="9" t="s">
        <v>6019</v>
      </c>
      <c r="F129" s="18">
        <v>14.95</v>
      </c>
      <c r="H129" s="18">
        <v>13</v>
      </c>
      <c r="K129" s="9" t="s">
        <v>4190</v>
      </c>
      <c r="M129" s="9">
        <v>1000</v>
      </c>
      <c r="N129" s="18">
        <v>0</v>
      </c>
      <c r="O129" s="18">
        <v>0</v>
      </c>
      <c r="P129" s="20" t="s">
        <v>7228</v>
      </c>
      <c r="R129" s="28">
        <v>42640</v>
      </c>
      <c r="T129" s="9" t="s">
        <v>6020</v>
      </c>
    </row>
    <row r="130" spans="1:21">
      <c r="A130" s="20" t="s">
        <v>5857</v>
      </c>
      <c r="B130" s="17" t="s">
        <v>6021</v>
      </c>
      <c r="C130" s="17" t="s">
        <v>6018</v>
      </c>
      <c r="E130" s="9" t="s">
        <v>6019</v>
      </c>
      <c r="F130" s="18">
        <v>14.57</v>
      </c>
      <c r="H130" s="18">
        <v>12.67</v>
      </c>
      <c r="K130" s="9" t="s">
        <v>4190</v>
      </c>
      <c r="M130" s="9">
        <v>2000</v>
      </c>
      <c r="N130" s="18">
        <v>0</v>
      </c>
      <c r="O130" s="18">
        <v>0</v>
      </c>
      <c r="P130" s="20" t="s">
        <v>7228</v>
      </c>
      <c r="R130" s="28">
        <v>42640</v>
      </c>
      <c r="T130" s="9" t="s">
        <v>6020</v>
      </c>
    </row>
    <row r="131" spans="1:21">
      <c r="A131" s="20" t="s">
        <v>5857</v>
      </c>
      <c r="B131" s="17" t="s">
        <v>6022</v>
      </c>
      <c r="C131" s="17" t="s">
        <v>6022</v>
      </c>
      <c r="E131" s="9" t="s">
        <v>6023</v>
      </c>
      <c r="F131" s="18">
        <v>12.5</v>
      </c>
      <c r="H131" s="18">
        <v>10.87</v>
      </c>
      <c r="K131" s="9" t="s">
        <v>2690</v>
      </c>
      <c r="M131" s="9">
        <v>250</v>
      </c>
      <c r="N131" s="18">
        <v>850</v>
      </c>
      <c r="O131" s="18">
        <v>547</v>
      </c>
      <c r="P131" s="20" t="s">
        <v>844</v>
      </c>
      <c r="R131" s="28">
        <v>42640</v>
      </c>
      <c r="T131" s="9" t="s">
        <v>6024</v>
      </c>
    </row>
    <row r="132" spans="1:21">
      <c r="A132" s="20" t="s">
        <v>5857</v>
      </c>
      <c r="B132" s="17" t="s">
        <v>6022</v>
      </c>
      <c r="C132" s="17" t="s">
        <v>6022</v>
      </c>
      <c r="E132" s="9" t="s">
        <v>6023</v>
      </c>
      <c r="F132" s="18">
        <v>12.5</v>
      </c>
      <c r="H132" s="18">
        <v>10.87</v>
      </c>
      <c r="K132" s="9" t="s">
        <v>2690</v>
      </c>
      <c r="M132" s="9">
        <v>500</v>
      </c>
      <c r="N132" s="18">
        <v>850</v>
      </c>
      <c r="O132" s="18">
        <v>547</v>
      </c>
      <c r="P132" s="20" t="s">
        <v>844</v>
      </c>
      <c r="R132" s="28">
        <v>42640</v>
      </c>
      <c r="T132" s="9" t="s">
        <v>6024</v>
      </c>
    </row>
    <row r="133" spans="1:21">
      <c r="A133" s="20" t="s">
        <v>5857</v>
      </c>
      <c r="B133" s="17" t="s">
        <v>6022</v>
      </c>
      <c r="C133" s="17" t="s">
        <v>6022</v>
      </c>
      <c r="E133" s="9" t="s">
        <v>6023</v>
      </c>
      <c r="F133" s="18">
        <v>12.5</v>
      </c>
      <c r="H133" s="18">
        <v>10.87</v>
      </c>
      <c r="K133" s="9" t="s">
        <v>2690</v>
      </c>
      <c r="M133" s="9">
        <v>1000</v>
      </c>
      <c r="N133" s="18">
        <v>850</v>
      </c>
      <c r="O133" s="18">
        <v>547</v>
      </c>
      <c r="P133" s="20" t="s">
        <v>844</v>
      </c>
      <c r="R133" s="28">
        <v>42640</v>
      </c>
      <c r="T133" s="9" t="s">
        <v>6024</v>
      </c>
    </row>
    <row r="134" spans="1:21">
      <c r="A134" s="20" t="s">
        <v>5857</v>
      </c>
      <c r="B134" s="17" t="s">
        <v>6022</v>
      </c>
      <c r="C134" s="17" t="s">
        <v>6022</v>
      </c>
      <c r="E134" s="9" t="s">
        <v>6023</v>
      </c>
      <c r="F134" s="18">
        <v>12.5</v>
      </c>
      <c r="H134" s="18">
        <v>10.87</v>
      </c>
      <c r="K134" s="9" t="s">
        <v>2690</v>
      </c>
      <c r="M134" s="9">
        <v>2000</v>
      </c>
      <c r="N134" s="18">
        <v>850</v>
      </c>
      <c r="O134" s="18">
        <v>547</v>
      </c>
      <c r="P134" s="20" t="s">
        <v>844</v>
      </c>
      <c r="R134" s="28">
        <v>42640</v>
      </c>
      <c r="T134" s="9" t="s">
        <v>6024</v>
      </c>
    </row>
    <row r="135" spans="1:21">
      <c r="A135" s="20" t="s">
        <v>5857</v>
      </c>
      <c r="B135" s="17" t="s">
        <v>6025</v>
      </c>
      <c r="C135" s="17" t="s">
        <v>6026</v>
      </c>
      <c r="E135" s="9" t="s">
        <v>6027</v>
      </c>
      <c r="F135" s="18">
        <v>12.65</v>
      </c>
      <c r="H135" s="18">
        <v>11</v>
      </c>
      <c r="K135" s="9" t="s">
        <v>2690</v>
      </c>
      <c r="M135" s="9">
        <v>250</v>
      </c>
      <c r="N135" s="18">
        <v>850</v>
      </c>
      <c r="O135" s="18">
        <v>700</v>
      </c>
      <c r="P135" s="20" t="s">
        <v>7751</v>
      </c>
      <c r="R135" s="28">
        <v>42640</v>
      </c>
      <c r="T135" s="9" t="s">
        <v>6028</v>
      </c>
    </row>
    <row r="136" spans="1:21">
      <c r="A136" s="20" t="s">
        <v>5857</v>
      </c>
      <c r="B136" s="17" t="s">
        <v>6025</v>
      </c>
      <c r="C136" s="17" t="s">
        <v>6026</v>
      </c>
      <c r="E136" s="9" t="s">
        <v>6027</v>
      </c>
      <c r="F136" s="18">
        <v>12.65</v>
      </c>
      <c r="H136" s="18">
        <v>11</v>
      </c>
      <c r="K136" s="9" t="s">
        <v>2690</v>
      </c>
      <c r="M136" s="9">
        <v>500</v>
      </c>
      <c r="N136" s="18">
        <v>850</v>
      </c>
      <c r="O136" s="18">
        <v>700</v>
      </c>
      <c r="P136" s="20" t="s">
        <v>7751</v>
      </c>
      <c r="R136" s="28">
        <v>42640</v>
      </c>
      <c r="T136" s="9" t="s">
        <v>6028</v>
      </c>
    </row>
    <row r="137" spans="1:21">
      <c r="A137" s="20" t="s">
        <v>5857</v>
      </c>
      <c r="B137" s="17">
        <v>664459000</v>
      </c>
      <c r="C137" s="17">
        <v>664459000</v>
      </c>
      <c r="E137" s="9" t="s">
        <v>6027</v>
      </c>
      <c r="F137" s="18">
        <v>15.41</v>
      </c>
      <c r="H137" s="18">
        <v>13.4</v>
      </c>
      <c r="K137" s="9" t="s">
        <v>2690</v>
      </c>
      <c r="M137" s="9">
        <v>1000</v>
      </c>
      <c r="N137" s="18">
        <v>850</v>
      </c>
      <c r="O137" s="18">
        <v>700</v>
      </c>
      <c r="P137" s="20" t="s">
        <v>7751</v>
      </c>
      <c r="R137" s="28">
        <v>42748</v>
      </c>
      <c r="T137" s="9" t="s">
        <v>6028</v>
      </c>
      <c r="U137" s="9" t="s">
        <v>6025</v>
      </c>
    </row>
    <row r="138" spans="1:21">
      <c r="A138" s="20" t="s">
        <v>5857</v>
      </c>
      <c r="B138" s="17">
        <v>664459000</v>
      </c>
      <c r="C138" s="17">
        <v>664459000</v>
      </c>
      <c r="E138" s="9" t="s">
        <v>6027</v>
      </c>
      <c r="F138" s="18">
        <v>13.34</v>
      </c>
      <c r="H138" s="18">
        <v>11.6</v>
      </c>
      <c r="K138" s="9" t="s">
        <v>2690</v>
      </c>
      <c r="M138" s="9">
        <v>1000</v>
      </c>
      <c r="N138" s="18">
        <v>850</v>
      </c>
      <c r="O138" s="18">
        <v>700</v>
      </c>
      <c r="P138" s="20" t="s">
        <v>7751</v>
      </c>
      <c r="R138" s="28">
        <v>42748</v>
      </c>
      <c r="T138" s="9" t="s">
        <v>6028</v>
      </c>
      <c r="U138" s="9" t="s">
        <v>6025</v>
      </c>
    </row>
    <row r="139" spans="1:21">
      <c r="A139" s="20" t="s">
        <v>5857</v>
      </c>
      <c r="B139" s="17" t="s">
        <v>6025</v>
      </c>
      <c r="C139" s="17" t="s">
        <v>6026</v>
      </c>
      <c r="E139" s="9" t="s">
        <v>6027</v>
      </c>
      <c r="F139" s="18">
        <v>12.54</v>
      </c>
      <c r="H139" s="18">
        <v>10.9</v>
      </c>
      <c r="K139" s="9" t="s">
        <v>2690</v>
      </c>
      <c r="M139" s="9">
        <v>2000</v>
      </c>
      <c r="N139" s="18">
        <v>850</v>
      </c>
      <c r="O139" s="18">
        <v>700</v>
      </c>
      <c r="P139" s="20" t="s">
        <v>7751</v>
      </c>
      <c r="R139" s="28">
        <v>42640</v>
      </c>
      <c r="T139" s="9" t="s">
        <v>6028</v>
      </c>
    </row>
    <row r="140" spans="1:21">
      <c r="A140" s="20" t="s">
        <v>5857</v>
      </c>
      <c r="B140" s="17" t="s">
        <v>6029</v>
      </c>
      <c r="C140" s="17" t="s">
        <v>6026</v>
      </c>
      <c r="E140" s="9" t="s">
        <v>6027</v>
      </c>
      <c r="F140" s="18">
        <v>29.12</v>
      </c>
      <c r="H140" s="18">
        <v>25.32</v>
      </c>
      <c r="K140" s="9" t="s">
        <v>4230</v>
      </c>
      <c r="M140" s="9">
        <v>250</v>
      </c>
      <c r="N140" s="18">
        <v>850</v>
      </c>
      <c r="O140" s="18">
        <v>700</v>
      </c>
      <c r="P140" s="20" t="s">
        <v>7751</v>
      </c>
      <c r="R140" s="28">
        <v>42640</v>
      </c>
      <c r="T140" s="9" t="s">
        <v>6028</v>
      </c>
    </row>
    <row r="141" spans="1:21">
      <c r="A141" s="20" t="s">
        <v>5857</v>
      </c>
      <c r="B141" s="17" t="s">
        <v>6029</v>
      </c>
      <c r="C141" s="17" t="s">
        <v>6026</v>
      </c>
      <c r="E141" s="9" t="s">
        <v>6027</v>
      </c>
      <c r="F141" s="18">
        <v>29.12</v>
      </c>
      <c r="H141" s="18">
        <v>25.32</v>
      </c>
      <c r="K141" s="9" t="s">
        <v>4230</v>
      </c>
      <c r="M141" s="9">
        <v>500</v>
      </c>
      <c r="N141" s="18">
        <v>850</v>
      </c>
      <c r="O141" s="18">
        <v>700</v>
      </c>
      <c r="P141" s="20" t="s">
        <v>7751</v>
      </c>
      <c r="R141" s="28">
        <v>42640</v>
      </c>
      <c r="T141" s="9" t="s">
        <v>6028</v>
      </c>
    </row>
    <row r="142" spans="1:21">
      <c r="A142" s="20" t="s">
        <v>5857</v>
      </c>
      <c r="B142" s="17">
        <v>664459001</v>
      </c>
      <c r="C142" s="17">
        <v>664459001</v>
      </c>
      <c r="E142" s="9" t="s">
        <v>6027</v>
      </c>
      <c r="F142" s="18">
        <v>30.04</v>
      </c>
      <c r="H142" s="18">
        <v>26.12</v>
      </c>
      <c r="K142" s="9" t="s">
        <v>4230</v>
      </c>
      <c r="M142" s="9">
        <v>1000</v>
      </c>
      <c r="N142" s="18">
        <v>850</v>
      </c>
      <c r="O142" s="18">
        <v>700</v>
      </c>
      <c r="P142" s="20" t="s">
        <v>7751</v>
      </c>
      <c r="R142" s="28">
        <v>42748</v>
      </c>
      <c r="T142" s="9" t="s">
        <v>6028</v>
      </c>
      <c r="U142" s="9" t="s">
        <v>6029</v>
      </c>
    </row>
    <row r="143" spans="1:21">
      <c r="A143" s="20" t="s">
        <v>5857</v>
      </c>
      <c r="B143" s="17" t="s">
        <v>6029</v>
      </c>
      <c r="C143" s="17" t="s">
        <v>6026</v>
      </c>
      <c r="E143" s="9" t="s">
        <v>6027</v>
      </c>
      <c r="F143" s="18">
        <v>29.1</v>
      </c>
      <c r="H143" s="18">
        <v>25.3</v>
      </c>
      <c r="K143" s="9" t="s">
        <v>4230</v>
      </c>
      <c r="M143" s="9">
        <v>2000</v>
      </c>
      <c r="N143" s="18">
        <v>850</v>
      </c>
      <c r="O143" s="18">
        <v>700</v>
      </c>
      <c r="P143" s="20" t="s">
        <v>7751</v>
      </c>
      <c r="R143" s="28">
        <v>42640</v>
      </c>
      <c r="T143" s="9" t="s">
        <v>6028</v>
      </c>
    </row>
    <row r="144" spans="1:21">
      <c r="A144" s="20" t="s">
        <v>5857</v>
      </c>
      <c r="B144" s="17" t="s">
        <v>6030</v>
      </c>
      <c r="C144" s="17" t="s">
        <v>6031</v>
      </c>
      <c r="E144" s="9" t="s">
        <v>6032</v>
      </c>
      <c r="F144" s="18">
        <v>14.67</v>
      </c>
      <c r="H144" s="18">
        <v>12.76</v>
      </c>
      <c r="K144" s="9" t="s">
        <v>2690</v>
      </c>
      <c r="M144" s="9">
        <v>250</v>
      </c>
      <c r="N144" s="18">
        <v>900</v>
      </c>
      <c r="O144" s="18">
        <v>760</v>
      </c>
      <c r="P144" s="20" t="s">
        <v>7751</v>
      </c>
      <c r="R144" s="28">
        <v>42640</v>
      </c>
      <c r="T144" s="9" t="s">
        <v>6028</v>
      </c>
    </row>
    <row r="145" spans="1:21">
      <c r="A145" s="20" t="s">
        <v>5857</v>
      </c>
      <c r="B145" s="17" t="s">
        <v>6030</v>
      </c>
      <c r="C145" s="17" t="s">
        <v>6031</v>
      </c>
      <c r="E145" s="9" t="s">
        <v>6032</v>
      </c>
      <c r="F145" s="18">
        <v>14.67</v>
      </c>
      <c r="H145" s="18">
        <v>12.76</v>
      </c>
      <c r="K145" s="9" t="s">
        <v>2690</v>
      </c>
      <c r="M145" s="9">
        <v>500</v>
      </c>
      <c r="N145" s="18">
        <v>900</v>
      </c>
      <c r="O145" s="18">
        <v>760</v>
      </c>
      <c r="P145" s="20" t="s">
        <v>7751</v>
      </c>
      <c r="R145" s="28">
        <v>42640</v>
      </c>
      <c r="T145" s="9" t="s">
        <v>6028</v>
      </c>
    </row>
    <row r="146" spans="1:21">
      <c r="A146" s="20" t="s">
        <v>5857</v>
      </c>
      <c r="B146" s="17">
        <v>664460000</v>
      </c>
      <c r="C146" s="17">
        <v>664460000</v>
      </c>
      <c r="E146" s="9" t="s">
        <v>6032</v>
      </c>
      <c r="F146" s="18">
        <v>15.48</v>
      </c>
      <c r="H146" s="18">
        <v>13.46</v>
      </c>
      <c r="K146" s="9" t="s">
        <v>2690</v>
      </c>
      <c r="M146" s="9">
        <v>1000</v>
      </c>
      <c r="N146" s="18">
        <v>900</v>
      </c>
      <c r="O146" s="18">
        <v>760</v>
      </c>
      <c r="P146" s="20" t="s">
        <v>7751</v>
      </c>
      <c r="R146" s="28">
        <v>42748</v>
      </c>
      <c r="T146" s="9" t="s">
        <v>6028</v>
      </c>
      <c r="U146" s="9" t="s">
        <v>6030</v>
      </c>
    </row>
    <row r="147" spans="1:21">
      <c r="A147" s="20" t="s">
        <v>5857</v>
      </c>
      <c r="B147" s="17" t="s">
        <v>6030</v>
      </c>
      <c r="C147" s="17" t="s">
        <v>6031</v>
      </c>
      <c r="E147" s="9" t="s">
        <v>6032</v>
      </c>
      <c r="F147" s="18">
        <v>14.67</v>
      </c>
      <c r="H147" s="18">
        <v>12.76</v>
      </c>
      <c r="K147" s="9" t="s">
        <v>2690</v>
      </c>
      <c r="M147" s="9">
        <v>2000</v>
      </c>
      <c r="N147" s="18">
        <v>900</v>
      </c>
      <c r="O147" s="18">
        <v>760</v>
      </c>
      <c r="P147" s="20" t="s">
        <v>7751</v>
      </c>
      <c r="R147" s="28">
        <v>42640</v>
      </c>
      <c r="T147" s="9" t="s">
        <v>6028</v>
      </c>
    </row>
    <row r="148" spans="1:21">
      <c r="A148" s="20" t="s">
        <v>5857</v>
      </c>
      <c r="B148" s="17" t="s">
        <v>6033</v>
      </c>
      <c r="C148" s="17" t="s">
        <v>6031</v>
      </c>
      <c r="E148" s="9" t="s">
        <v>6032</v>
      </c>
      <c r="F148" s="18">
        <v>32.32</v>
      </c>
      <c r="H148" s="18">
        <v>28.1</v>
      </c>
      <c r="K148" s="9" t="s">
        <v>4230</v>
      </c>
      <c r="M148" s="9">
        <v>250</v>
      </c>
      <c r="N148" s="18">
        <v>900</v>
      </c>
      <c r="O148" s="18">
        <v>760</v>
      </c>
      <c r="P148" s="20" t="s">
        <v>7751</v>
      </c>
      <c r="R148" s="28">
        <v>42640</v>
      </c>
      <c r="T148" s="9" t="s">
        <v>6028</v>
      </c>
    </row>
    <row r="149" spans="1:21">
      <c r="A149" s="20" t="s">
        <v>5857</v>
      </c>
      <c r="B149" s="17" t="s">
        <v>6033</v>
      </c>
      <c r="C149" s="17" t="s">
        <v>6031</v>
      </c>
      <c r="E149" s="9" t="s">
        <v>6032</v>
      </c>
      <c r="F149" s="18">
        <v>32.32</v>
      </c>
      <c r="H149" s="18">
        <v>28.1</v>
      </c>
      <c r="K149" s="9" t="s">
        <v>4230</v>
      </c>
      <c r="M149" s="9">
        <v>500</v>
      </c>
      <c r="N149" s="18">
        <v>900</v>
      </c>
      <c r="O149" s="18">
        <v>760</v>
      </c>
      <c r="P149" s="20" t="s">
        <v>7751</v>
      </c>
      <c r="R149" s="28">
        <v>42640</v>
      </c>
      <c r="T149" s="9" t="s">
        <v>6028</v>
      </c>
    </row>
    <row r="150" spans="1:21">
      <c r="A150" s="20" t="s">
        <v>5857</v>
      </c>
      <c r="B150" s="17">
        <v>664460001</v>
      </c>
      <c r="C150" s="17">
        <v>664460001</v>
      </c>
      <c r="E150" s="9" t="s">
        <v>6032</v>
      </c>
      <c r="F150" s="18">
        <v>33.35</v>
      </c>
      <c r="H150" s="18">
        <v>29</v>
      </c>
      <c r="K150" s="9" t="s">
        <v>4230</v>
      </c>
      <c r="M150" s="9">
        <v>1000</v>
      </c>
      <c r="N150" s="18">
        <v>900</v>
      </c>
      <c r="O150" s="18">
        <v>760</v>
      </c>
      <c r="P150" s="20" t="s">
        <v>7751</v>
      </c>
      <c r="R150" s="28">
        <v>42748</v>
      </c>
      <c r="T150" s="9" t="s">
        <v>6028</v>
      </c>
      <c r="U150" s="9" t="s">
        <v>6033</v>
      </c>
    </row>
    <row r="151" spans="1:21">
      <c r="A151" s="20" t="s">
        <v>5857</v>
      </c>
      <c r="B151" s="17" t="s">
        <v>6033</v>
      </c>
      <c r="C151" s="17" t="s">
        <v>6031</v>
      </c>
      <c r="E151" s="9" t="s">
        <v>6032</v>
      </c>
      <c r="F151" s="18">
        <v>32.200000000000003</v>
      </c>
      <c r="H151" s="18">
        <v>28</v>
      </c>
      <c r="K151" s="9" t="s">
        <v>4230</v>
      </c>
      <c r="M151" s="9">
        <v>2000</v>
      </c>
      <c r="N151" s="18">
        <v>900</v>
      </c>
      <c r="O151" s="18">
        <v>760</v>
      </c>
      <c r="P151" s="20" t="s">
        <v>7751</v>
      </c>
      <c r="R151" s="28">
        <v>42640</v>
      </c>
      <c r="T151" s="9" t="s">
        <v>6028</v>
      </c>
    </row>
    <row r="152" spans="1:21">
      <c r="A152" s="20" t="s">
        <v>5857</v>
      </c>
      <c r="B152" s="17" t="s">
        <v>6034</v>
      </c>
      <c r="C152" s="17" t="s">
        <v>6034</v>
      </c>
      <c r="E152" s="9" t="s">
        <v>6035</v>
      </c>
      <c r="F152" s="18">
        <v>3.07</v>
      </c>
      <c r="H152" s="18">
        <v>2.67</v>
      </c>
      <c r="K152" s="9" t="s">
        <v>6001</v>
      </c>
      <c r="M152" s="9">
        <v>250</v>
      </c>
      <c r="N152" s="18">
        <v>400</v>
      </c>
      <c r="O152" s="18">
        <v>390</v>
      </c>
      <c r="P152" s="20" t="s">
        <v>7228</v>
      </c>
      <c r="R152" s="28">
        <v>42640</v>
      </c>
      <c r="T152" s="9" t="s">
        <v>6028</v>
      </c>
    </row>
    <row r="153" spans="1:21">
      <c r="A153" s="20" t="s">
        <v>5857</v>
      </c>
      <c r="B153" s="17" t="s">
        <v>6034</v>
      </c>
      <c r="C153" s="17" t="s">
        <v>6034</v>
      </c>
      <c r="E153" s="9" t="s">
        <v>6035</v>
      </c>
      <c r="F153" s="18">
        <v>2.4500000000000002</v>
      </c>
      <c r="H153" s="18">
        <v>2.13</v>
      </c>
      <c r="K153" s="9" t="s">
        <v>6001</v>
      </c>
      <c r="M153" s="9">
        <v>500</v>
      </c>
      <c r="N153" s="18">
        <v>400</v>
      </c>
      <c r="O153" s="18">
        <v>390</v>
      </c>
      <c r="P153" s="20" t="s">
        <v>7228</v>
      </c>
      <c r="R153" s="28">
        <v>42640</v>
      </c>
      <c r="T153" s="9" t="s">
        <v>6028</v>
      </c>
    </row>
    <row r="154" spans="1:21">
      <c r="A154" s="20" t="s">
        <v>5857</v>
      </c>
      <c r="B154" s="17" t="s">
        <v>6034</v>
      </c>
      <c r="C154" s="17" t="s">
        <v>6034</v>
      </c>
      <c r="E154" s="9" t="s">
        <v>6035</v>
      </c>
      <c r="F154" s="18">
        <v>2.25</v>
      </c>
      <c r="H154" s="18">
        <v>1.96</v>
      </c>
      <c r="K154" s="9" t="s">
        <v>6001</v>
      </c>
      <c r="M154" s="9">
        <v>1000</v>
      </c>
      <c r="N154" s="18">
        <v>400</v>
      </c>
      <c r="O154" s="18">
        <v>390</v>
      </c>
      <c r="P154" s="20" t="s">
        <v>7228</v>
      </c>
      <c r="R154" s="28">
        <v>42640</v>
      </c>
      <c r="T154" s="9" t="s">
        <v>6028</v>
      </c>
    </row>
    <row r="155" spans="1:21">
      <c r="A155" s="20" t="s">
        <v>5857</v>
      </c>
      <c r="B155" s="17" t="s">
        <v>6036</v>
      </c>
      <c r="C155" s="17" t="s">
        <v>6036</v>
      </c>
      <c r="E155" s="9" t="s">
        <v>6037</v>
      </c>
      <c r="F155" s="18">
        <v>6.57</v>
      </c>
      <c r="H155" s="18">
        <v>5.71</v>
      </c>
      <c r="K155" s="9" t="s">
        <v>6001</v>
      </c>
      <c r="M155" s="9">
        <v>250</v>
      </c>
      <c r="N155" s="18">
        <v>350</v>
      </c>
      <c r="O155" s="18">
        <v>312.5</v>
      </c>
      <c r="P155" s="20" t="s">
        <v>7228</v>
      </c>
      <c r="R155" s="28">
        <v>42640</v>
      </c>
      <c r="T155" s="9" t="s">
        <v>6028</v>
      </c>
    </row>
    <row r="156" spans="1:21">
      <c r="A156" s="20" t="s">
        <v>5857</v>
      </c>
      <c r="B156" s="17" t="s">
        <v>6036</v>
      </c>
      <c r="C156" s="17" t="s">
        <v>6036</v>
      </c>
      <c r="E156" s="9" t="s">
        <v>6037</v>
      </c>
      <c r="F156" s="18">
        <v>5.5</v>
      </c>
      <c r="H156" s="18">
        <v>4.78</v>
      </c>
      <c r="K156" s="9" t="s">
        <v>6001</v>
      </c>
      <c r="M156" s="9">
        <v>500</v>
      </c>
      <c r="N156" s="18">
        <v>350</v>
      </c>
      <c r="O156" s="18">
        <v>312.5</v>
      </c>
      <c r="P156" s="20" t="s">
        <v>7228</v>
      </c>
      <c r="R156" s="28">
        <v>42640</v>
      </c>
      <c r="T156" s="9" t="s">
        <v>6028</v>
      </c>
    </row>
    <row r="157" spans="1:21">
      <c r="A157" s="20" t="s">
        <v>5857</v>
      </c>
      <c r="B157" s="17">
        <v>619076000</v>
      </c>
      <c r="C157" s="17">
        <v>619076000</v>
      </c>
      <c r="D157" s="20" t="s">
        <v>69</v>
      </c>
      <c r="E157" s="9" t="s">
        <v>6037</v>
      </c>
      <c r="F157" s="18">
        <v>5.87</v>
      </c>
      <c r="H157" s="71">
        <v>5.0999999999999996</v>
      </c>
      <c r="K157" s="9" t="s">
        <v>6001</v>
      </c>
      <c r="M157" s="9">
        <v>1000</v>
      </c>
      <c r="N157" s="18">
        <v>350</v>
      </c>
      <c r="O157" s="18">
        <v>350</v>
      </c>
      <c r="P157" s="20" t="s">
        <v>7751</v>
      </c>
      <c r="R157" s="72">
        <v>44648</v>
      </c>
      <c r="T157" s="9" t="s">
        <v>6028</v>
      </c>
      <c r="U157" s="9" t="s">
        <v>6036</v>
      </c>
    </row>
    <row r="158" spans="1:21">
      <c r="A158" s="20" t="s">
        <v>5857</v>
      </c>
      <c r="B158" s="17">
        <v>619076000</v>
      </c>
      <c r="C158" s="17">
        <v>619076000</v>
      </c>
      <c r="D158" s="20" t="s">
        <v>69</v>
      </c>
      <c r="E158" s="9" t="s">
        <v>6037</v>
      </c>
      <c r="F158" s="18">
        <v>5.29</v>
      </c>
      <c r="H158" s="18">
        <v>4.5999999999999996</v>
      </c>
      <c r="K158" s="9" t="s">
        <v>6001</v>
      </c>
      <c r="M158" s="9">
        <v>1000</v>
      </c>
      <c r="N158" s="18">
        <v>350</v>
      </c>
      <c r="O158" s="18">
        <v>350</v>
      </c>
      <c r="P158" s="20" t="s">
        <v>7751</v>
      </c>
      <c r="R158" s="28">
        <v>42748</v>
      </c>
      <c r="T158" s="9" t="s">
        <v>6028</v>
      </c>
      <c r="U158" s="9" t="s">
        <v>6036</v>
      </c>
    </row>
    <row r="159" spans="1:21">
      <c r="A159" s="20" t="s">
        <v>5857</v>
      </c>
      <c r="B159" s="17" t="s">
        <v>6038</v>
      </c>
      <c r="C159" s="17" t="s">
        <v>6038</v>
      </c>
      <c r="E159" s="9" t="s">
        <v>6039</v>
      </c>
      <c r="F159" s="18">
        <v>2.4700000000000002</v>
      </c>
      <c r="H159" s="18">
        <v>2.15</v>
      </c>
      <c r="K159" s="9" t="s">
        <v>2690</v>
      </c>
      <c r="M159" s="9">
        <v>250</v>
      </c>
      <c r="N159" s="18">
        <v>500</v>
      </c>
      <c r="O159" s="18">
        <v>468</v>
      </c>
      <c r="P159" s="20" t="s">
        <v>7228</v>
      </c>
      <c r="R159" s="28">
        <v>42640</v>
      </c>
      <c r="T159" s="9" t="s">
        <v>6028</v>
      </c>
    </row>
    <row r="160" spans="1:21">
      <c r="A160" s="20" t="s">
        <v>5857</v>
      </c>
      <c r="B160" s="17" t="s">
        <v>6038</v>
      </c>
      <c r="C160" s="17" t="s">
        <v>6038</v>
      </c>
      <c r="E160" s="9" t="s">
        <v>6039</v>
      </c>
      <c r="F160" s="18">
        <v>2.06</v>
      </c>
      <c r="H160" s="18">
        <v>1.79</v>
      </c>
      <c r="K160" s="9" t="s">
        <v>2690</v>
      </c>
      <c r="M160" s="9">
        <v>500</v>
      </c>
      <c r="N160" s="18">
        <v>500</v>
      </c>
      <c r="O160" s="18">
        <v>468</v>
      </c>
      <c r="P160" s="20" t="s">
        <v>7228</v>
      </c>
      <c r="R160" s="28">
        <v>42640</v>
      </c>
      <c r="T160" s="9" t="s">
        <v>6028</v>
      </c>
    </row>
    <row r="161" spans="1:21">
      <c r="A161" s="20" t="s">
        <v>5857</v>
      </c>
      <c r="B161" s="17" t="s">
        <v>7193</v>
      </c>
      <c r="C161" s="17" t="s">
        <v>7193</v>
      </c>
      <c r="D161" s="20" t="s">
        <v>69</v>
      </c>
      <c r="E161" s="9" t="s">
        <v>6039</v>
      </c>
      <c r="F161" s="18">
        <v>1.84</v>
      </c>
      <c r="H161" s="18">
        <v>1.6</v>
      </c>
      <c r="K161" s="9" t="s">
        <v>2690</v>
      </c>
      <c r="M161" s="9">
        <v>1000</v>
      </c>
      <c r="N161" s="18">
        <v>500</v>
      </c>
      <c r="O161" s="18">
        <v>468</v>
      </c>
      <c r="P161" s="20" t="s">
        <v>7228</v>
      </c>
      <c r="R161" s="28">
        <v>42640</v>
      </c>
      <c r="T161" s="9" t="s">
        <v>6028</v>
      </c>
    </row>
    <row r="162" spans="1:21">
      <c r="A162" s="20" t="s">
        <v>5857</v>
      </c>
      <c r="B162" s="17" t="s">
        <v>6040</v>
      </c>
      <c r="C162" s="17" t="s">
        <v>6040</v>
      </c>
      <c r="E162" s="9" t="s">
        <v>6041</v>
      </c>
      <c r="F162" s="18">
        <v>8.15</v>
      </c>
      <c r="H162" s="18">
        <v>7.09</v>
      </c>
      <c r="K162" s="9" t="s">
        <v>6001</v>
      </c>
      <c r="M162" s="9">
        <v>250</v>
      </c>
      <c r="N162" s="18">
        <v>600</v>
      </c>
      <c r="O162" s="18">
        <v>560</v>
      </c>
      <c r="P162" s="20" t="s">
        <v>7228</v>
      </c>
      <c r="R162" s="28">
        <v>42640</v>
      </c>
      <c r="T162" s="9" t="s">
        <v>6028</v>
      </c>
    </row>
    <row r="163" spans="1:21">
      <c r="A163" s="20" t="s">
        <v>5857</v>
      </c>
      <c r="B163" s="17" t="s">
        <v>6040</v>
      </c>
      <c r="C163" s="17" t="s">
        <v>6040</v>
      </c>
      <c r="E163" s="9" t="s">
        <v>6041</v>
      </c>
      <c r="F163" s="18">
        <v>7.51</v>
      </c>
      <c r="H163" s="18">
        <v>6.53</v>
      </c>
      <c r="K163" s="9" t="s">
        <v>6001</v>
      </c>
      <c r="M163" s="9">
        <v>500</v>
      </c>
      <c r="N163" s="18">
        <v>500</v>
      </c>
      <c r="O163" s="18">
        <v>468</v>
      </c>
      <c r="P163" s="20" t="s">
        <v>7228</v>
      </c>
      <c r="R163" s="28">
        <v>42640</v>
      </c>
      <c r="T163" s="9" t="s">
        <v>6028</v>
      </c>
    </row>
    <row r="164" spans="1:21">
      <c r="A164" s="20" t="s">
        <v>5857</v>
      </c>
      <c r="B164" s="17" t="s">
        <v>6040</v>
      </c>
      <c r="C164" s="17" t="s">
        <v>6040</v>
      </c>
      <c r="E164" s="9" t="s">
        <v>6041</v>
      </c>
      <c r="F164" s="18">
        <v>7.1</v>
      </c>
      <c r="H164" s="18">
        <v>6.17</v>
      </c>
      <c r="K164" s="9" t="s">
        <v>6001</v>
      </c>
      <c r="M164" s="9">
        <v>1000</v>
      </c>
      <c r="N164" s="18">
        <v>500</v>
      </c>
      <c r="O164" s="18">
        <v>468</v>
      </c>
      <c r="P164" s="20" t="s">
        <v>7228</v>
      </c>
      <c r="R164" s="28">
        <v>42640</v>
      </c>
      <c r="T164" s="9" t="s">
        <v>6028</v>
      </c>
    </row>
    <row r="165" spans="1:21">
      <c r="A165" s="20" t="s">
        <v>5857</v>
      </c>
      <c r="B165" s="17" t="s">
        <v>6042</v>
      </c>
      <c r="C165" s="17" t="s">
        <v>6042</v>
      </c>
      <c r="E165" s="9" t="s">
        <v>6043</v>
      </c>
      <c r="F165" s="18">
        <v>8.4499999999999993</v>
      </c>
      <c r="H165" s="18">
        <v>7.35</v>
      </c>
      <c r="K165" s="9" t="s">
        <v>6001</v>
      </c>
      <c r="M165" s="9">
        <v>250</v>
      </c>
      <c r="N165" s="18">
        <v>500</v>
      </c>
      <c r="O165" s="18">
        <v>468</v>
      </c>
      <c r="P165" s="20" t="s">
        <v>844</v>
      </c>
      <c r="R165" s="28">
        <v>42640</v>
      </c>
      <c r="T165" s="9" t="s">
        <v>6028</v>
      </c>
    </row>
    <row r="166" spans="1:21">
      <c r="A166" s="20" t="s">
        <v>5857</v>
      </c>
      <c r="B166" s="17" t="s">
        <v>6042</v>
      </c>
      <c r="C166" s="17" t="s">
        <v>6042</v>
      </c>
      <c r="E166" s="9" t="s">
        <v>6043</v>
      </c>
      <c r="F166" s="18">
        <v>8.4499999999999993</v>
      </c>
      <c r="H166" s="18">
        <v>7.35</v>
      </c>
      <c r="K166" s="9" t="s">
        <v>6001</v>
      </c>
      <c r="M166" s="9">
        <v>500</v>
      </c>
      <c r="N166" s="18">
        <v>500</v>
      </c>
      <c r="O166" s="18">
        <v>468</v>
      </c>
      <c r="P166" s="20" t="s">
        <v>844</v>
      </c>
      <c r="R166" s="28">
        <v>42640</v>
      </c>
      <c r="T166" s="9" t="s">
        <v>6028</v>
      </c>
    </row>
    <row r="167" spans="1:21">
      <c r="A167" s="20" t="s">
        <v>5857</v>
      </c>
      <c r="B167" s="17" t="s">
        <v>6042</v>
      </c>
      <c r="C167" s="17" t="s">
        <v>6042</v>
      </c>
      <c r="E167" s="9" t="s">
        <v>6043</v>
      </c>
      <c r="F167" s="18">
        <v>8.4499999999999993</v>
      </c>
      <c r="H167" s="18">
        <v>7.35</v>
      </c>
      <c r="K167" s="9" t="s">
        <v>6001</v>
      </c>
      <c r="M167" s="9">
        <v>1000</v>
      </c>
      <c r="N167" s="18">
        <v>500</v>
      </c>
      <c r="O167" s="18">
        <v>468</v>
      </c>
      <c r="P167" s="20" t="s">
        <v>844</v>
      </c>
      <c r="R167" s="28">
        <v>42640</v>
      </c>
      <c r="T167" s="9" t="s">
        <v>6028</v>
      </c>
    </row>
    <row r="168" spans="1:21">
      <c r="A168" s="20" t="s">
        <v>5857</v>
      </c>
      <c r="B168" s="17" t="s">
        <v>6044</v>
      </c>
      <c r="C168" s="17" t="s">
        <v>6044</v>
      </c>
      <c r="E168" s="9" t="s">
        <v>6045</v>
      </c>
      <c r="F168" s="18">
        <v>19.260000000000002</v>
      </c>
      <c r="H168" s="18">
        <v>16.75</v>
      </c>
      <c r="K168" s="9" t="s">
        <v>6001</v>
      </c>
      <c r="M168" s="9">
        <v>250</v>
      </c>
      <c r="N168" s="18">
        <v>700</v>
      </c>
      <c r="O168" s="18">
        <v>624</v>
      </c>
      <c r="P168" s="20" t="s">
        <v>844</v>
      </c>
      <c r="R168" s="28">
        <v>42640</v>
      </c>
      <c r="T168" s="9" t="s">
        <v>6028</v>
      </c>
    </row>
    <row r="169" spans="1:21">
      <c r="A169" s="20" t="s">
        <v>5857</v>
      </c>
      <c r="B169" s="17" t="s">
        <v>6044</v>
      </c>
      <c r="C169" s="17" t="s">
        <v>6044</v>
      </c>
      <c r="E169" s="9" t="s">
        <v>6045</v>
      </c>
      <c r="F169" s="18">
        <v>19.260000000000002</v>
      </c>
      <c r="H169" s="18">
        <v>16.75</v>
      </c>
      <c r="K169" s="9" t="s">
        <v>6001</v>
      </c>
      <c r="M169" s="9">
        <v>500</v>
      </c>
      <c r="N169" s="18">
        <v>700</v>
      </c>
      <c r="O169" s="18">
        <v>624</v>
      </c>
      <c r="P169" s="20" t="s">
        <v>844</v>
      </c>
      <c r="R169" s="28">
        <v>42640</v>
      </c>
      <c r="T169" s="9" t="s">
        <v>6028</v>
      </c>
    </row>
    <row r="170" spans="1:21">
      <c r="A170" s="20" t="s">
        <v>5857</v>
      </c>
      <c r="B170" s="17" t="s">
        <v>6044</v>
      </c>
      <c r="C170" s="17" t="s">
        <v>6044</v>
      </c>
      <c r="E170" s="9" t="s">
        <v>6045</v>
      </c>
      <c r="F170" s="18">
        <v>19.260000000000002</v>
      </c>
      <c r="H170" s="18">
        <v>16.75</v>
      </c>
      <c r="K170" s="9" t="s">
        <v>6001</v>
      </c>
      <c r="M170" s="9">
        <v>1000</v>
      </c>
      <c r="N170" s="18">
        <v>700</v>
      </c>
      <c r="O170" s="18">
        <v>624</v>
      </c>
      <c r="P170" s="20" t="s">
        <v>844</v>
      </c>
      <c r="R170" s="28">
        <v>42640</v>
      </c>
      <c r="T170" s="9" t="s">
        <v>6028</v>
      </c>
    </row>
    <row r="171" spans="1:21">
      <c r="A171" s="20" t="s">
        <v>5857</v>
      </c>
      <c r="B171" s="17" t="s">
        <v>6046</v>
      </c>
      <c r="C171" s="17" t="s">
        <v>6046</v>
      </c>
      <c r="E171" s="9" t="s">
        <v>6047</v>
      </c>
      <c r="F171" s="18">
        <v>6.75</v>
      </c>
      <c r="H171" s="18">
        <v>5.87</v>
      </c>
      <c r="K171" s="9" t="s">
        <v>6001</v>
      </c>
      <c r="M171" s="9">
        <v>250</v>
      </c>
      <c r="N171" s="18">
        <v>700</v>
      </c>
      <c r="O171" s="18">
        <v>625</v>
      </c>
      <c r="P171" s="20" t="s">
        <v>7228</v>
      </c>
      <c r="R171" s="28">
        <v>42640</v>
      </c>
      <c r="T171" s="9" t="s">
        <v>6028</v>
      </c>
    </row>
    <row r="172" spans="1:21">
      <c r="A172" s="20" t="s">
        <v>5857</v>
      </c>
      <c r="B172" s="17" t="s">
        <v>6046</v>
      </c>
      <c r="C172" s="17" t="s">
        <v>6046</v>
      </c>
      <c r="E172" s="9" t="s">
        <v>6047</v>
      </c>
      <c r="F172" s="18">
        <v>6.11</v>
      </c>
      <c r="H172" s="18">
        <v>5.31</v>
      </c>
      <c r="K172" s="9" t="s">
        <v>6001</v>
      </c>
      <c r="M172" s="9" t="s">
        <v>5450</v>
      </c>
      <c r="N172" s="18">
        <v>700</v>
      </c>
      <c r="O172" s="18">
        <v>625</v>
      </c>
      <c r="P172" s="20" t="s">
        <v>7228</v>
      </c>
      <c r="R172" s="28">
        <v>42640</v>
      </c>
      <c r="T172" s="9" t="s">
        <v>6028</v>
      </c>
    </row>
    <row r="173" spans="1:21">
      <c r="A173" s="20" t="s">
        <v>5857</v>
      </c>
      <c r="B173" s="17" t="s">
        <v>6046</v>
      </c>
      <c r="C173" s="17" t="s">
        <v>6046</v>
      </c>
      <c r="E173" s="9" t="s">
        <v>6047</v>
      </c>
      <c r="F173" s="18">
        <v>5.68</v>
      </c>
      <c r="H173" s="18">
        <v>4.9400000000000004</v>
      </c>
      <c r="K173" s="9" t="s">
        <v>6001</v>
      </c>
      <c r="M173" s="9" t="s">
        <v>6048</v>
      </c>
      <c r="N173" s="18">
        <v>700</v>
      </c>
      <c r="O173" s="18">
        <v>625</v>
      </c>
      <c r="P173" s="20" t="s">
        <v>7228</v>
      </c>
      <c r="R173" s="28">
        <v>42640</v>
      </c>
      <c r="T173" s="9" t="s">
        <v>6028</v>
      </c>
    </row>
    <row r="174" spans="1:21">
      <c r="A174" s="20" t="s">
        <v>5857</v>
      </c>
      <c r="B174" s="17" t="s">
        <v>6049</v>
      </c>
      <c r="C174" s="17" t="s">
        <v>6049</v>
      </c>
      <c r="E174" s="9" t="s">
        <v>6050</v>
      </c>
      <c r="F174" s="18">
        <v>10.93</v>
      </c>
      <c r="H174" s="18">
        <v>9.5</v>
      </c>
      <c r="K174" s="9" t="s">
        <v>2690</v>
      </c>
      <c r="N174" s="18">
        <v>0</v>
      </c>
      <c r="O174" s="18">
        <v>0</v>
      </c>
      <c r="P174" s="20" t="s">
        <v>7751</v>
      </c>
      <c r="R174" s="28">
        <v>42678</v>
      </c>
      <c r="T174" s="9" t="s">
        <v>6051</v>
      </c>
    </row>
    <row r="175" spans="1:21">
      <c r="A175" s="20" t="s">
        <v>5857</v>
      </c>
      <c r="B175" s="17" t="s">
        <v>6052</v>
      </c>
      <c r="C175" s="17" t="s">
        <v>6052</v>
      </c>
      <c r="D175" s="20" t="s">
        <v>64</v>
      </c>
      <c r="E175" s="9" t="s">
        <v>6053</v>
      </c>
      <c r="F175" s="18">
        <v>15.76</v>
      </c>
      <c r="H175" s="18">
        <v>13.7</v>
      </c>
      <c r="K175" s="9" t="s">
        <v>2690</v>
      </c>
      <c r="N175" s="18">
        <v>0</v>
      </c>
      <c r="O175" s="18">
        <v>0</v>
      </c>
      <c r="P175" s="20" t="s">
        <v>7751</v>
      </c>
      <c r="R175" s="28">
        <v>42678</v>
      </c>
      <c r="T175" s="9" t="s">
        <v>6054</v>
      </c>
      <c r="U175" s="9" t="s">
        <v>6055</v>
      </c>
    </row>
    <row r="176" spans="1:21">
      <c r="A176" s="20" t="s">
        <v>5857</v>
      </c>
      <c r="B176" s="17">
        <v>664610000</v>
      </c>
      <c r="C176" s="17">
        <v>664610000</v>
      </c>
      <c r="D176" s="20" t="s">
        <v>69</v>
      </c>
      <c r="E176" s="9" t="s">
        <v>6056</v>
      </c>
      <c r="F176" s="18">
        <v>19.21</v>
      </c>
      <c r="H176" s="18">
        <v>16.7</v>
      </c>
      <c r="K176" s="9" t="s">
        <v>2690</v>
      </c>
      <c r="N176" s="18">
        <v>0</v>
      </c>
      <c r="O176" s="18">
        <v>0</v>
      </c>
      <c r="P176" s="20" t="s">
        <v>7751</v>
      </c>
      <c r="R176" s="28">
        <v>44470</v>
      </c>
      <c r="T176" s="9" t="s">
        <v>6054</v>
      </c>
      <c r="U176" s="9" t="s">
        <v>6057</v>
      </c>
    </row>
    <row r="177" spans="1:21" ht="14" customHeight="1">
      <c r="A177" s="20" t="s">
        <v>5857</v>
      </c>
      <c r="B177" s="17">
        <v>664604000</v>
      </c>
      <c r="C177" s="17">
        <v>664604000</v>
      </c>
      <c r="D177" s="20" t="s">
        <v>64</v>
      </c>
      <c r="E177" s="9" t="s">
        <v>6058</v>
      </c>
      <c r="F177" s="18">
        <v>9.32</v>
      </c>
      <c r="H177" s="18">
        <v>8.1</v>
      </c>
      <c r="K177" s="9" t="s">
        <v>2690</v>
      </c>
      <c r="N177" s="18">
        <v>0</v>
      </c>
      <c r="O177" s="18">
        <v>0</v>
      </c>
      <c r="P177" s="20" t="s">
        <v>7751</v>
      </c>
      <c r="R177" s="28">
        <v>42748</v>
      </c>
      <c r="T177" s="9" t="s">
        <v>6059</v>
      </c>
      <c r="U177" s="9" t="s">
        <v>6060</v>
      </c>
    </row>
    <row r="178" spans="1:21">
      <c r="A178" s="20" t="s">
        <v>5857</v>
      </c>
      <c r="B178" s="17">
        <v>664603000</v>
      </c>
      <c r="C178" s="17">
        <v>664603000</v>
      </c>
      <c r="D178" s="20" t="s">
        <v>64</v>
      </c>
      <c r="E178" s="9" t="s">
        <v>6061</v>
      </c>
      <c r="F178" s="18">
        <v>10.93</v>
      </c>
      <c r="H178" s="18">
        <v>9.5</v>
      </c>
      <c r="K178" s="9" t="s">
        <v>2690</v>
      </c>
      <c r="N178" s="18">
        <v>0</v>
      </c>
      <c r="O178" s="18">
        <v>0</v>
      </c>
      <c r="P178" s="20" t="s">
        <v>7751</v>
      </c>
      <c r="R178" s="28">
        <v>42748</v>
      </c>
      <c r="T178" s="9" t="s">
        <v>6059</v>
      </c>
      <c r="U178" s="9" t="s">
        <v>6062</v>
      </c>
    </row>
    <row r="179" spans="1:21" ht="14" customHeight="1">
      <c r="A179" s="20" t="s">
        <v>5857</v>
      </c>
      <c r="B179" s="17">
        <v>634224000</v>
      </c>
      <c r="C179" s="17">
        <v>634224000</v>
      </c>
      <c r="E179" s="9" t="s">
        <v>6063</v>
      </c>
      <c r="F179" s="18">
        <v>12.67</v>
      </c>
      <c r="H179" s="18">
        <v>11.02</v>
      </c>
      <c r="K179" s="9" t="s">
        <v>2690</v>
      </c>
      <c r="L179" s="19">
        <v>2.4</v>
      </c>
      <c r="N179" s="18">
        <v>650</v>
      </c>
      <c r="O179" s="18">
        <v>550</v>
      </c>
      <c r="P179" s="20" t="s">
        <v>7751</v>
      </c>
      <c r="R179" s="28">
        <v>44762</v>
      </c>
      <c r="T179" s="9" t="s">
        <v>6064</v>
      </c>
      <c r="U179" s="9" t="s">
        <v>7096</v>
      </c>
    </row>
    <row r="180" spans="1:21" ht="14" customHeight="1">
      <c r="A180" s="20" t="s">
        <v>5857</v>
      </c>
      <c r="B180" s="17">
        <v>634225000</v>
      </c>
      <c r="C180" s="17">
        <v>634225000</v>
      </c>
      <c r="D180" s="20" t="s">
        <v>64</v>
      </c>
      <c r="E180" s="9" t="s">
        <v>6065</v>
      </c>
      <c r="F180" s="18">
        <v>12.67</v>
      </c>
      <c r="H180" s="18">
        <v>11.02</v>
      </c>
      <c r="K180" s="9" t="s">
        <v>2690</v>
      </c>
      <c r="L180" s="19">
        <v>2.4</v>
      </c>
      <c r="N180" s="18">
        <v>650</v>
      </c>
      <c r="O180" s="18">
        <v>550</v>
      </c>
      <c r="P180" s="20" t="s">
        <v>7751</v>
      </c>
      <c r="R180" s="28">
        <v>44762</v>
      </c>
      <c r="T180" s="9" t="s">
        <v>6064</v>
      </c>
      <c r="U180" s="9" t="s">
        <v>7097</v>
      </c>
    </row>
    <row r="181" spans="1:21" ht="14" customHeight="1">
      <c r="A181" s="20" t="s">
        <v>5857</v>
      </c>
      <c r="B181" s="17">
        <v>634224000</v>
      </c>
      <c r="C181" s="17">
        <v>634224000</v>
      </c>
      <c r="E181" s="9" t="s">
        <v>6063</v>
      </c>
      <c r="F181" s="18">
        <v>12.67</v>
      </c>
      <c r="H181" s="18">
        <v>11.02</v>
      </c>
      <c r="K181" s="9" t="s">
        <v>2690</v>
      </c>
      <c r="N181" s="18">
        <v>650</v>
      </c>
      <c r="O181" s="18">
        <v>550</v>
      </c>
      <c r="P181" s="20" t="s">
        <v>7751</v>
      </c>
      <c r="R181" s="28">
        <v>42678</v>
      </c>
      <c r="T181" s="9" t="s">
        <v>6064</v>
      </c>
      <c r="U181" s="9" t="s">
        <v>7096</v>
      </c>
    </row>
    <row r="182" spans="1:21" ht="14" customHeight="1">
      <c r="A182" s="20" t="s">
        <v>5857</v>
      </c>
      <c r="B182" s="17">
        <v>634225000</v>
      </c>
      <c r="C182" s="17">
        <v>634225000</v>
      </c>
      <c r="D182" s="20" t="s">
        <v>64</v>
      </c>
      <c r="E182" s="9" t="s">
        <v>6065</v>
      </c>
      <c r="F182" s="18">
        <v>12.67</v>
      </c>
      <c r="H182" s="18">
        <v>11.02</v>
      </c>
      <c r="K182" s="9" t="s">
        <v>2690</v>
      </c>
      <c r="N182" s="18">
        <v>650</v>
      </c>
      <c r="O182" s="18">
        <v>550</v>
      </c>
      <c r="P182" s="20" t="s">
        <v>7751</v>
      </c>
      <c r="R182" s="28">
        <v>42678</v>
      </c>
      <c r="T182" s="9" t="s">
        <v>6064</v>
      </c>
      <c r="U182" s="9" t="s">
        <v>7097</v>
      </c>
    </row>
    <row r="183" spans="1:21">
      <c r="A183" s="20" t="s">
        <v>5857</v>
      </c>
      <c r="B183" s="17" t="s">
        <v>6066</v>
      </c>
      <c r="C183" s="17" t="s">
        <v>6066</v>
      </c>
      <c r="E183" s="9" t="s">
        <v>6067</v>
      </c>
      <c r="F183" s="18">
        <v>10.93</v>
      </c>
      <c r="H183" s="18">
        <v>9.5</v>
      </c>
      <c r="K183" s="9" t="s">
        <v>2690</v>
      </c>
      <c r="N183" s="18">
        <v>0</v>
      </c>
      <c r="O183" s="18">
        <v>0</v>
      </c>
      <c r="P183" s="20" t="s">
        <v>7751</v>
      </c>
      <c r="R183" s="28">
        <v>42678</v>
      </c>
      <c r="T183" s="9" t="s">
        <v>6068</v>
      </c>
    </row>
    <row r="184" spans="1:21">
      <c r="A184" s="20" t="s">
        <v>5857</v>
      </c>
      <c r="B184" s="17" t="s">
        <v>6069</v>
      </c>
      <c r="C184" s="17" t="s">
        <v>6069</v>
      </c>
      <c r="E184" s="9" t="s">
        <v>6070</v>
      </c>
      <c r="F184" s="18">
        <v>10.93</v>
      </c>
      <c r="H184" s="18">
        <v>9.5</v>
      </c>
      <c r="K184" s="9" t="s">
        <v>2690</v>
      </c>
      <c r="N184" s="18">
        <v>0</v>
      </c>
      <c r="O184" s="18">
        <v>0</v>
      </c>
      <c r="P184" s="20" t="s">
        <v>7751</v>
      </c>
      <c r="R184" s="28">
        <v>42678</v>
      </c>
      <c r="T184" s="9" t="s">
        <v>6068</v>
      </c>
    </row>
    <row r="185" spans="1:21">
      <c r="A185" s="20" t="s">
        <v>5857</v>
      </c>
      <c r="B185" s="17" t="s">
        <v>6071</v>
      </c>
      <c r="C185" s="17" t="s">
        <v>6071</v>
      </c>
      <c r="E185" s="9" t="s">
        <v>6072</v>
      </c>
      <c r="F185" s="18">
        <v>10.93</v>
      </c>
      <c r="H185" s="18">
        <v>9.5</v>
      </c>
      <c r="K185" s="9" t="s">
        <v>2690</v>
      </c>
      <c r="N185" s="18">
        <v>0</v>
      </c>
      <c r="O185" s="18">
        <v>0</v>
      </c>
      <c r="P185" s="20" t="s">
        <v>7751</v>
      </c>
      <c r="R185" s="28">
        <v>42678</v>
      </c>
      <c r="T185" s="9" t="s">
        <v>6068</v>
      </c>
    </row>
    <row r="186" spans="1:21">
      <c r="A186" s="20" t="s">
        <v>5857</v>
      </c>
      <c r="B186" s="17">
        <v>643232000</v>
      </c>
      <c r="C186" s="17">
        <v>643232000</v>
      </c>
      <c r="E186" s="9" t="s">
        <v>6073</v>
      </c>
      <c r="F186" s="18">
        <v>2.09</v>
      </c>
      <c r="H186" s="18">
        <v>1.82</v>
      </c>
      <c r="K186" s="9" t="s">
        <v>6074</v>
      </c>
      <c r="M186" s="9">
        <v>2000</v>
      </c>
      <c r="N186" s="18">
        <v>0</v>
      </c>
      <c r="O186" s="18">
        <v>0</v>
      </c>
      <c r="P186" s="20" t="s">
        <v>7228</v>
      </c>
      <c r="R186" s="28">
        <v>42695</v>
      </c>
      <c r="T186" s="9" t="s">
        <v>6075</v>
      </c>
    </row>
    <row r="187" spans="1:21">
      <c r="A187" s="20" t="s">
        <v>5857</v>
      </c>
      <c r="B187" s="17" t="s">
        <v>6076</v>
      </c>
      <c r="C187" s="17" t="s">
        <v>6076</v>
      </c>
      <c r="E187" s="9" t="s">
        <v>6077</v>
      </c>
      <c r="F187" s="18">
        <v>33.93</v>
      </c>
      <c r="H187" s="18">
        <v>29.5</v>
      </c>
      <c r="K187" s="9" t="s">
        <v>6001</v>
      </c>
      <c r="L187" s="19">
        <v>1.2</v>
      </c>
      <c r="N187" s="18">
        <v>750</v>
      </c>
      <c r="O187" s="18">
        <v>600</v>
      </c>
      <c r="P187" s="20" t="s">
        <v>7751</v>
      </c>
      <c r="R187" s="28">
        <v>42711</v>
      </c>
      <c r="T187" s="9" t="s">
        <v>6078</v>
      </c>
    </row>
    <row r="188" spans="1:21">
      <c r="A188" s="20" t="s">
        <v>5857</v>
      </c>
      <c r="B188" s="17" t="s">
        <v>6079</v>
      </c>
      <c r="C188" s="17" t="s">
        <v>6079</v>
      </c>
      <c r="E188" s="9" t="s">
        <v>6080</v>
      </c>
      <c r="F188" s="18">
        <v>27.83</v>
      </c>
      <c r="H188" s="18">
        <v>24.2</v>
      </c>
      <c r="K188" s="9" t="s">
        <v>6001</v>
      </c>
      <c r="L188" s="19">
        <v>2.1</v>
      </c>
      <c r="N188" s="18">
        <v>1000</v>
      </c>
      <c r="O188" s="18">
        <v>850</v>
      </c>
      <c r="P188" s="20" t="s">
        <v>7751</v>
      </c>
      <c r="R188" s="28">
        <v>42711</v>
      </c>
      <c r="T188" s="9" t="s">
        <v>6078</v>
      </c>
    </row>
    <row r="189" spans="1:21">
      <c r="A189" s="20" t="s">
        <v>5857</v>
      </c>
      <c r="B189" s="17">
        <v>712009000</v>
      </c>
      <c r="C189" s="17">
        <v>712009000</v>
      </c>
      <c r="E189" s="9" t="s">
        <v>6081</v>
      </c>
      <c r="F189" s="18">
        <v>5.24</v>
      </c>
      <c r="H189" s="18">
        <v>4.5599999999999996</v>
      </c>
      <c r="K189" s="9" t="s">
        <v>6001</v>
      </c>
      <c r="L189" s="19">
        <v>1.3</v>
      </c>
      <c r="N189" s="18">
        <v>850</v>
      </c>
      <c r="O189" s="18">
        <v>750</v>
      </c>
      <c r="P189" s="20" t="s">
        <v>7751</v>
      </c>
      <c r="R189" s="28">
        <v>42711</v>
      </c>
      <c r="T189" s="9" t="s">
        <v>6082</v>
      </c>
      <c r="U189" s="9" t="s">
        <v>6083</v>
      </c>
    </row>
    <row r="190" spans="1:21">
      <c r="A190" s="20" t="s">
        <v>5857</v>
      </c>
      <c r="B190" s="17" t="s">
        <v>6084</v>
      </c>
      <c r="C190" s="17" t="s">
        <v>6084</v>
      </c>
      <c r="E190" s="9" t="s">
        <v>6085</v>
      </c>
      <c r="F190" s="18">
        <v>4.5999999999999996</v>
      </c>
      <c r="H190" s="18">
        <v>4</v>
      </c>
      <c r="K190" s="9" t="s">
        <v>6001</v>
      </c>
      <c r="L190" s="19">
        <v>1.2</v>
      </c>
      <c r="N190" s="18">
        <v>850</v>
      </c>
      <c r="O190" s="18">
        <v>750</v>
      </c>
      <c r="P190" s="20" t="s">
        <v>7751</v>
      </c>
      <c r="R190" s="28">
        <v>42711</v>
      </c>
      <c r="T190" s="9" t="s">
        <v>6082</v>
      </c>
    </row>
    <row r="191" spans="1:21">
      <c r="A191" s="20" t="s">
        <v>5857</v>
      </c>
      <c r="B191" s="17">
        <v>634232000</v>
      </c>
      <c r="C191" s="17">
        <v>634232000</v>
      </c>
      <c r="D191" s="20" t="s">
        <v>69</v>
      </c>
      <c r="E191" s="9" t="s">
        <v>6086</v>
      </c>
      <c r="F191" s="18">
        <v>23.23</v>
      </c>
      <c r="H191" s="71">
        <v>20.2</v>
      </c>
      <c r="K191" s="9" t="s">
        <v>2690</v>
      </c>
      <c r="L191" s="19">
        <v>6.81</v>
      </c>
      <c r="N191" s="18">
        <v>860</v>
      </c>
      <c r="O191" s="18">
        <v>720</v>
      </c>
      <c r="P191" s="20" t="s">
        <v>7751</v>
      </c>
      <c r="R191" s="72">
        <v>44652</v>
      </c>
      <c r="T191" s="9" t="s">
        <v>6087</v>
      </c>
      <c r="U191" s="9" t="s">
        <v>6088</v>
      </c>
    </row>
    <row r="192" spans="1:21">
      <c r="A192" s="20" t="s">
        <v>5857</v>
      </c>
      <c r="B192" s="17">
        <v>634232000</v>
      </c>
      <c r="C192" s="17">
        <v>634232000</v>
      </c>
      <c r="D192" s="20" t="s">
        <v>69</v>
      </c>
      <c r="E192" s="9" t="s">
        <v>6086</v>
      </c>
      <c r="F192" s="18">
        <v>23.23</v>
      </c>
      <c r="H192" s="71">
        <v>20.2</v>
      </c>
      <c r="K192" s="9" t="s">
        <v>2690</v>
      </c>
      <c r="L192" s="19">
        <v>6.81</v>
      </c>
      <c r="N192" s="18">
        <v>860</v>
      </c>
      <c r="O192" s="18">
        <v>720</v>
      </c>
      <c r="P192" s="20" t="s">
        <v>7751</v>
      </c>
      <c r="R192" s="72">
        <v>44342</v>
      </c>
      <c r="T192" s="9" t="s">
        <v>6087</v>
      </c>
      <c r="U192" s="9" t="s">
        <v>6088</v>
      </c>
    </row>
    <row r="193" spans="1:21">
      <c r="A193" s="20" t="s">
        <v>5857</v>
      </c>
      <c r="B193" s="17">
        <v>634231000</v>
      </c>
      <c r="C193" s="17">
        <v>634231000</v>
      </c>
      <c r="D193" s="20" t="s">
        <v>64</v>
      </c>
      <c r="E193" s="9" t="s">
        <v>6089</v>
      </c>
      <c r="F193" s="18">
        <v>19.32</v>
      </c>
      <c r="H193" s="18">
        <v>16.8</v>
      </c>
      <c r="K193" s="9" t="s">
        <v>2690</v>
      </c>
      <c r="L193" s="19">
        <v>7.1</v>
      </c>
      <c r="N193" s="18">
        <v>860</v>
      </c>
      <c r="O193" s="18">
        <v>720</v>
      </c>
      <c r="P193" s="20" t="s">
        <v>7751</v>
      </c>
      <c r="R193" s="28">
        <v>42760</v>
      </c>
      <c r="T193" s="9" t="s">
        <v>6087</v>
      </c>
      <c r="U193" s="9" t="s">
        <v>6090</v>
      </c>
    </row>
    <row r="194" spans="1:21">
      <c r="A194" s="20" t="s">
        <v>5857</v>
      </c>
      <c r="B194" s="17" t="s">
        <v>6091</v>
      </c>
      <c r="C194" s="17" t="s">
        <v>6091</v>
      </c>
      <c r="E194" s="9" t="s">
        <v>6092</v>
      </c>
      <c r="F194" s="18">
        <v>9.1999999999999993</v>
      </c>
      <c r="H194" s="18">
        <v>8</v>
      </c>
      <c r="K194" s="9" t="s">
        <v>6001</v>
      </c>
      <c r="M194" s="9">
        <v>1000</v>
      </c>
      <c r="N194" s="18">
        <v>1000</v>
      </c>
      <c r="O194" s="18">
        <v>820</v>
      </c>
      <c r="P194" s="20" t="s">
        <v>7228</v>
      </c>
      <c r="R194" s="28">
        <v>42783</v>
      </c>
      <c r="T194" s="9" t="s">
        <v>6093</v>
      </c>
    </row>
    <row r="195" spans="1:21">
      <c r="A195" s="20" t="s">
        <v>5857</v>
      </c>
      <c r="B195" s="17" t="s">
        <v>6091</v>
      </c>
      <c r="C195" s="17" t="s">
        <v>6091</v>
      </c>
      <c r="E195" s="9" t="s">
        <v>6092</v>
      </c>
      <c r="F195" s="18">
        <v>8.91</v>
      </c>
      <c r="H195" s="18">
        <v>7.75</v>
      </c>
      <c r="K195" s="9" t="s">
        <v>6001</v>
      </c>
      <c r="M195" s="9">
        <v>2500</v>
      </c>
      <c r="P195" s="20" t="s">
        <v>7228</v>
      </c>
      <c r="R195" s="28">
        <v>42783</v>
      </c>
      <c r="T195" s="9" t="s">
        <v>6093</v>
      </c>
    </row>
    <row r="196" spans="1:21">
      <c r="A196" s="20" t="s">
        <v>5857</v>
      </c>
      <c r="B196" s="17" t="s">
        <v>6091</v>
      </c>
      <c r="C196" s="17" t="s">
        <v>6091</v>
      </c>
      <c r="E196" s="9" t="s">
        <v>6092</v>
      </c>
      <c r="F196" s="18">
        <v>8.74</v>
      </c>
      <c r="H196" s="18">
        <v>7.6</v>
      </c>
      <c r="K196" s="9" t="s">
        <v>6001</v>
      </c>
      <c r="M196" s="9">
        <v>5000</v>
      </c>
      <c r="P196" s="20" t="s">
        <v>7228</v>
      </c>
      <c r="R196" s="28">
        <v>42783</v>
      </c>
      <c r="T196" s="9" t="s">
        <v>6093</v>
      </c>
    </row>
    <row r="197" spans="1:21">
      <c r="A197" s="20" t="s">
        <v>5857</v>
      </c>
      <c r="B197" s="17" t="s">
        <v>7172</v>
      </c>
      <c r="C197" s="17" t="s">
        <v>7172</v>
      </c>
      <c r="E197" s="9" t="s">
        <v>6094</v>
      </c>
      <c r="F197" s="18">
        <v>2.54</v>
      </c>
      <c r="H197" s="18">
        <v>2.21</v>
      </c>
      <c r="K197" s="9" t="s">
        <v>6001</v>
      </c>
      <c r="L197" s="19">
        <v>0.25</v>
      </c>
      <c r="M197" s="9">
        <v>1000</v>
      </c>
      <c r="N197" s="18">
        <v>765</v>
      </c>
      <c r="O197" s="18">
        <v>765</v>
      </c>
      <c r="P197" s="20" t="s">
        <v>7228</v>
      </c>
      <c r="R197" s="28">
        <v>42992</v>
      </c>
      <c r="T197" s="9" t="s">
        <v>6093</v>
      </c>
      <c r="U197" s="9" t="s">
        <v>7173</v>
      </c>
    </row>
    <row r="198" spans="1:21">
      <c r="A198" s="20" t="s">
        <v>5857</v>
      </c>
      <c r="B198" s="17">
        <v>664612000</v>
      </c>
      <c r="C198" s="17">
        <v>664612000</v>
      </c>
      <c r="E198" s="9" t="s">
        <v>7785</v>
      </c>
      <c r="F198" s="18">
        <v>28.41</v>
      </c>
      <c r="H198" s="71">
        <v>24.7</v>
      </c>
      <c r="K198" s="9" t="s">
        <v>6096</v>
      </c>
      <c r="L198" s="19">
        <v>2.65</v>
      </c>
      <c r="M198" s="9">
        <v>1000</v>
      </c>
      <c r="N198" s="18">
        <v>900</v>
      </c>
      <c r="O198" s="18">
        <v>600</v>
      </c>
      <c r="P198" s="20" t="s">
        <v>7751</v>
      </c>
      <c r="R198" s="28">
        <v>44657</v>
      </c>
    </row>
    <row r="199" spans="1:21">
      <c r="A199" s="20" t="s">
        <v>5857</v>
      </c>
      <c r="B199" s="17">
        <v>664612000</v>
      </c>
      <c r="C199" s="17">
        <v>664612000</v>
      </c>
      <c r="E199" s="9" t="s">
        <v>7785</v>
      </c>
      <c r="F199" s="18">
        <v>22.66</v>
      </c>
      <c r="H199" s="71">
        <v>19.7</v>
      </c>
      <c r="K199" s="9" t="s">
        <v>6096</v>
      </c>
      <c r="L199" s="19">
        <v>2.65</v>
      </c>
      <c r="M199" s="9">
        <v>1000</v>
      </c>
      <c r="N199" s="18">
        <v>900</v>
      </c>
      <c r="O199" s="18">
        <v>600</v>
      </c>
      <c r="P199" s="20" t="s">
        <v>7751</v>
      </c>
      <c r="R199" s="28">
        <v>44461</v>
      </c>
    </row>
    <row r="200" spans="1:21">
      <c r="A200" s="20" t="s">
        <v>5857</v>
      </c>
      <c r="B200" s="17">
        <v>664612000</v>
      </c>
      <c r="C200" s="17">
        <v>664612000</v>
      </c>
      <c r="E200" s="9" t="s">
        <v>6095</v>
      </c>
      <c r="F200" s="18">
        <v>18.98</v>
      </c>
      <c r="H200" s="18">
        <v>16.5</v>
      </c>
      <c r="K200" s="9" t="s">
        <v>6096</v>
      </c>
      <c r="L200" s="19">
        <v>2.65</v>
      </c>
      <c r="M200" s="9">
        <v>2500</v>
      </c>
      <c r="P200" s="20" t="s">
        <v>7751</v>
      </c>
      <c r="R200" s="28">
        <v>42783</v>
      </c>
      <c r="T200" s="9" t="s">
        <v>6093</v>
      </c>
      <c r="U200" s="9" t="s">
        <v>7065</v>
      </c>
    </row>
    <row r="201" spans="1:21">
      <c r="A201" s="20" t="s">
        <v>5857</v>
      </c>
      <c r="B201" s="17">
        <v>664612000</v>
      </c>
      <c r="C201" s="17">
        <v>664612000</v>
      </c>
      <c r="E201" s="9" t="s">
        <v>6095</v>
      </c>
      <c r="F201" s="18">
        <v>18.98</v>
      </c>
      <c r="H201" s="18">
        <v>16.5</v>
      </c>
      <c r="K201" s="9" t="s">
        <v>6096</v>
      </c>
      <c r="L201" s="19">
        <v>2.65</v>
      </c>
      <c r="M201" s="9">
        <v>5000</v>
      </c>
      <c r="P201" s="20" t="s">
        <v>7751</v>
      </c>
      <c r="R201" s="28">
        <v>42783</v>
      </c>
      <c r="T201" s="9" t="s">
        <v>6093</v>
      </c>
      <c r="U201" s="9" t="s">
        <v>7065</v>
      </c>
    </row>
    <row r="202" spans="1:21">
      <c r="A202" s="20" t="s">
        <v>5857</v>
      </c>
      <c r="B202" s="17" t="s">
        <v>6097</v>
      </c>
      <c r="C202" s="17" t="s">
        <v>6097</v>
      </c>
      <c r="E202" s="9" t="s">
        <v>6098</v>
      </c>
      <c r="F202" s="18">
        <v>25.43</v>
      </c>
      <c r="H202" s="18">
        <v>22.11</v>
      </c>
      <c r="K202" s="9" t="s">
        <v>6001</v>
      </c>
      <c r="M202" s="9">
        <v>1000</v>
      </c>
      <c r="N202" s="18">
        <v>1100</v>
      </c>
      <c r="O202" s="18">
        <v>902</v>
      </c>
      <c r="P202" s="20" t="s">
        <v>844</v>
      </c>
      <c r="R202" s="28">
        <v>42783</v>
      </c>
      <c r="T202" s="9" t="s">
        <v>6093</v>
      </c>
    </row>
    <row r="203" spans="1:21">
      <c r="A203" s="20" t="s">
        <v>5857</v>
      </c>
      <c r="B203" s="17" t="s">
        <v>6097</v>
      </c>
      <c r="C203" s="17" t="s">
        <v>6097</v>
      </c>
      <c r="E203" s="9" t="s">
        <v>6098</v>
      </c>
      <c r="F203" s="18">
        <v>25.43</v>
      </c>
      <c r="H203" s="18">
        <v>22.11</v>
      </c>
      <c r="K203" s="9" t="s">
        <v>6001</v>
      </c>
      <c r="M203" s="9">
        <v>2500</v>
      </c>
      <c r="P203" s="20" t="s">
        <v>844</v>
      </c>
      <c r="R203" s="28">
        <v>42783</v>
      </c>
      <c r="T203" s="9" t="s">
        <v>6093</v>
      </c>
    </row>
    <row r="204" spans="1:21">
      <c r="A204" s="20" t="s">
        <v>5857</v>
      </c>
      <c r="B204" s="17" t="s">
        <v>6097</v>
      </c>
      <c r="C204" s="17" t="s">
        <v>6097</v>
      </c>
      <c r="E204" s="9" t="s">
        <v>6098</v>
      </c>
      <c r="F204" s="18">
        <v>25.43</v>
      </c>
      <c r="H204" s="18">
        <v>22.11</v>
      </c>
      <c r="K204" s="9" t="s">
        <v>6001</v>
      </c>
      <c r="M204" s="9">
        <v>5000</v>
      </c>
      <c r="P204" s="20" t="s">
        <v>844</v>
      </c>
      <c r="R204" s="28">
        <v>42783</v>
      </c>
      <c r="T204" s="9" t="s">
        <v>6093</v>
      </c>
    </row>
    <row r="205" spans="1:21">
      <c r="A205" s="20" t="s">
        <v>5857</v>
      </c>
      <c r="B205" s="17" t="s">
        <v>6099</v>
      </c>
      <c r="C205" s="17" t="s">
        <v>6099</v>
      </c>
      <c r="E205" s="9" t="s">
        <v>6100</v>
      </c>
      <c r="F205" s="18">
        <v>24.01</v>
      </c>
      <c r="H205" s="18">
        <v>20.88</v>
      </c>
      <c r="K205" s="9" t="s">
        <v>6001</v>
      </c>
      <c r="M205" s="9">
        <v>1000</v>
      </c>
      <c r="N205" s="18">
        <v>900</v>
      </c>
      <c r="O205" s="18">
        <v>752</v>
      </c>
      <c r="P205" s="20" t="s">
        <v>844</v>
      </c>
      <c r="R205" s="28">
        <v>42783</v>
      </c>
      <c r="T205" s="9" t="s">
        <v>6093</v>
      </c>
    </row>
    <row r="206" spans="1:21">
      <c r="A206" s="20" t="s">
        <v>5857</v>
      </c>
      <c r="B206" s="17" t="s">
        <v>6099</v>
      </c>
      <c r="C206" s="17" t="s">
        <v>6099</v>
      </c>
      <c r="E206" s="9" t="s">
        <v>6100</v>
      </c>
      <c r="F206" s="18">
        <v>24.01</v>
      </c>
      <c r="H206" s="18">
        <v>20.88</v>
      </c>
      <c r="K206" s="9" t="s">
        <v>6001</v>
      </c>
      <c r="M206" s="9">
        <v>2500</v>
      </c>
      <c r="P206" s="20" t="s">
        <v>844</v>
      </c>
      <c r="R206" s="28">
        <v>42783</v>
      </c>
      <c r="T206" s="9" t="s">
        <v>6093</v>
      </c>
    </row>
    <row r="207" spans="1:21">
      <c r="A207" s="20" t="s">
        <v>5857</v>
      </c>
      <c r="B207" s="17" t="s">
        <v>6099</v>
      </c>
      <c r="C207" s="17" t="s">
        <v>6099</v>
      </c>
      <c r="E207" s="9" t="s">
        <v>6100</v>
      </c>
      <c r="F207" s="18">
        <v>24.01</v>
      </c>
      <c r="H207" s="18">
        <v>20.88</v>
      </c>
      <c r="K207" s="9" t="s">
        <v>6001</v>
      </c>
      <c r="M207" s="9">
        <v>5000</v>
      </c>
      <c r="P207" s="20" t="s">
        <v>844</v>
      </c>
      <c r="R207" s="28">
        <v>42783</v>
      </c>
      <c r="T207" s="9" t="s">
        <v>6093</v>
      </c>
    </row>
    <row r="208" spans="1:21">
      <c r="A208" s="20" t="s">
        <v>5857</v>
      </c>
      <c r="B208" s="17" t="s">
        <v>7177</v>
      </c>
      <c r="C208" s="17" t="s">
        <v>7177</v>
      </c>
      <c r="D208" s="20" t="s">
        <v>121</v>
      </c>
      <c r="E208" s="9" t="s">
        <v>6077</v>
      </c>
      <c r="F208" s="18">
        <v>48.99</v>
      </c>
      <c r="H208" s="18">
        <v>42.6</v>
      </c>
      <c r="K208" s="9" t="s">
        <v>2690</v>
      </c>
      <c r="M208" s="9">
        <v>500</v>
      </c>
      <c r="P208" s="20" t="s">
        <v>7751</v>
      </c>
      <c r="R208" s="28">
        <v>44707</v>
      </c>
      <c r="T208" s="9" t="s">
        <v>6102</v>
      </c>
    </row>
    <row r="209" spans="1:21">
      <c r="A209" s="20" t="s">
        <v>5857</v>
      </c>
      <c r="B209" s="17" t="s">
        <v>7177</v>
      </c>
      <c r="C209" s="17" t="s">
        <v>7177</v>
      </c>
      <c r="D209" s="20" t="s">
        <v>121</v>
      </c>
      <c r="E209" s="9" t="s">
        <v>6077</v>
      </c>
      <c r="F209" s="18">
        <v>44.15</v>
      </c>
      <c r="H209" s="18">
        <v>38.39</v>
      </c>
      <c r="K209" s="9" t="s">
        <v>2690</v>
      </c>
      <c r="M209" s="9">
        <v>500</v>
      </c>
      <c r="N209" s="18">
        <v>1550</v>
      </c>
      <c r="O209" s="18">
        <v>830</v>
      </c>
      <c r="P209" s="20" t="s">
        <v>7228</v>
      </c>
      <c r="R209" s="28">
        <v>42783</v>
      </c>
      <c r="T209" s="9" t="s">
        <v>6102</v>
      </c>
    </row>
    <row r="210" spans="1:21">
      <c r="A210" s="20" t="s">
        <v>5857</v>
      </c>
      <c r="B210" s="17" t="s">
        <v>6101</v>
      </c>
      <c r="C210" s="17" t="s">
        <v>6101</v>
      </c>
      <c r="E210" s="9" t="s">
        <v>6077</v>
      </c>
      <c r="F210" s="18">
        <v>42.34</v>
      </c>
      <c r="H210" s="18">
        <v>36.82</v>
      </c>
      <c r="K210" s="9" t="s">
        <v>2690</v>
      </c>
      <c r="M210" s="9">
        <v>1000</v>
      </c>
      <c r="P210" s="20" t="s">
        <v>7228</v>
      </c>
      <c r="R210" s="28">
        <v>42783</v>
      </c>
      <c r="T210" s="9" t="s">
        <v>6102</v>
      </c>
    </row>
    <row r="211" spans="1:21">
      <c r="A211" s="20" t="s">
        <v>5857</v>
      </c>
      <c r="B211" s="17" t="s">
        <v>6101</v>
      </c>
      <c r="C211" s="17" t="s">
        <v>6101</v>
      </c>
      <c r="E211" s="9" t="s">
        <v>6077</v>
      </c>
      <c r="F211" s="18">
        <v>41.46</v>
      </c>
      <c r="H211" s="18">
        <v>36.049999999999997</v>
      </c>
      <c r="K211" s="9" t="s">
        <v>2690</v>
      </c>
      <c r="M211" s="9">
        <v>1500</v>
      </c>
      <c r="P211" s="20" t="s">
        <v>7228</v>
      </c>
      <c r="R211" s="28">
        <v>42783</v>
      </c>
      <c r="T211" s="9" t="s">
        <v>6102</v>
      </c>
    </row>
    <row r="212" spans="1:21">
      <c r="A212" s="20" t="s">
        <v>5857</v>
      </c>
      <c r="B212" s="17" t="s">
        <v>6101</v>
      </c>
      <c r="C212" s="17" t="s">
        <v>6101</v>
      </c>
      <c r="E212" s="9" t="s">
        <v>6077</v>
      </c>
      <c r="F212" s="18">
        <v>40.549999999999997</v>
      </c>
      <c r="H212" s="18">
        <v>35.26</v>
      </c>
      <c r="K212" s="9" t="s">
        <v>2690</v>
      </c>
      <c r="M212" s="9">
        <v>2000</v>
      </c>
      <c r="P212" s="20" t="s">
        <v>7228</v>
      </c>
      <c r="R212" s="28">
        <v>42783</v>
      </c>
      <c r="T212" s="9" t="s">
        <v>6102</v>
      </c>
    </row>
    <row r="213" spans="1:21">
      <c r="A213" s="20" t="s">
        <v>5857</v>
      </c>
      <c r="B213" s="17">
        <v>634233000</v>
      </c>
      <c r="C213" s="17">
        <v>634233000</v>
      </c>
      <c r="E213" s="9" t="s">
        <v>6103</v>
      </c>
      <c r="F213" s="18">
        <v>37.49</v>
      </c>
      <c r="H213" s="18">
        <v>32.6</v>
      </c>
      <c r="K213" s="9" t="s">
        <v>2690</v>
      </c>
      <c r="M213" s="9">
        <v>500</v>
      </c>
      <c r="N213" s="18">
        <v>950</v>
      </c>
      <c r="O213" s="18">
        <v>600</v>
      </c>
      <c r="P213" s="20" t="s">
        <v>7751</v>
      </c>
      <c r="R213" s="28">
        <v>42783</v>
      </c>
      <c r="T213" s="9" t="s">
        <v>6102</v>
      </c>
      <c r="U213" s="9" t="s">
        <v>7098</v>
      </c>
    </row>
    <row r="214" spans="1:21">
      <c r="A214" s="20" t="s">
        <v>5857</v>
      </c>
      <c r="B214" s="17" t="s">
        <v>6104</v>
      </c>
      <c r="C214" s="17" t="s">
        <v>6104</v>
      </c>
      <c r="E214" s="9" t="s">
        <v>6105</v>
      </c>
      <c r="F214" s="18">
        <v>37.49</v>
      </c>
      <c r="H214" s="18">
        <v>32.6</v>
      </c>
      <c r="K214" s="9" t="s">
        <v>2690</v>
      </c>
      <c r="M214" s="9">
        <v>1000</v>
      </c>
      <c r="P214" s="20" t="s">
        <v>7751</v>
      </c>
      <c r="R214" s="28">
        <v>42783</v>
      </c>
      <c r="T214" s="9" t="s">
        <v>6102</v>
      </c>
    </row>
    <row r="215" spans="1:21">
      <c r="A215" s="20" t="s">
        <v>5857</v>
      </c>
      <c r="B215" s="17" t="s">
        <v>6104</v>
      </c>
      <c r="C215" s="17" t="s">
        <v>6104</v>
      </c>
      <c r="E215" s="9" t="s">
        <v>6105</v>
      </c>
      <c r="F215" s="18">
        <v>37.49</v>
      </c>
      <c r="H215" s="18">
        <v>32.6</v>
      </c>
      <c r="K215" s="9" t="s">
        <v>2690</v>
      </c>
      <c r="M215" s="9">
        <v>1500</v>
      </c>
      <c r="P215" s="20" t="s">
        <v>7751</v>
      </c>
      <c r="R215" s="28">
        <v>42783</v>
      </c>
      <c r="T215" s="9" t="s">
        <v>6102</v>
      </c>
    </row>
    <row r="216" spans="1:21">
      <c r="A216" s="20" t="s">
        <v>5857</v>
      </c>
      <c r="B216" s="17" t="s">
        <v>6104</v>
      </c>
      <c r="C216" s="17" t="s">
        <v>6104</v>
      </c>
      <c r="E216" s="9" t="s">
        <v>6105</v>
      </c>
      <c r="F216" s="18">
        <v>37.49</v>
      </c>
      <c r="H216" s="18">
        <v>32.6</v>
      </c>
      <c r="K216" s="9" t="s">
        <v>2690</v>
      </c>
      <c r="M216" s="9">
        <v>2000</v>
      </c>
      <c r="P216" s="20" t="s">
        <v>7751</v>
      </c>
      <c r="R216" s="28">
        <v>42783</v>
      </c>
      <c r="T216" s="9" t="s">
        <v>6102</v>
      </c>
    </row>
    <row r="217" spans="1:21">
      <c r="A217" s="20" t="s">
        <v>5857</v>
      </c>
      <c r="B217" s="17" t="s">
        <v>6106</v>
      </c>
      <c r="C217" s="17" t="s">
        <v>6106</v>
      </c>
      <c r="E217" s="9" t="s">
        <v>6107</v>
      </c>
      <c r="F217" s="18">
        <v>6.9</v>
      </c>
      <c r="H217" s="18">
        <v>6</v>
      </c>
      <c r="K217" s="9" t="s">
        <v>2690</v>
      </c>
      <c r="M217" s="9">
        <v>50</v>
      </c>
      <c r="N217" s="18">
        <v>1100</v>
      </c>
      <c r="O217" s="18">
        <v>425</v>
      </c>
      <c r="P217" s="20" t="s">
        <v>7228</v>
      </c>
      <c r="R217" s="28">
        <v>42783</v>
      </c>
      <c r="T217" s="9" t="s">
        <v>6108</v>
      </c>
    </row>
    <row r="218" spans="1:21">
      <c r="A218" s="20" t="s">
        <v>5857</v>
      </c>
      <c r="B218" s="17" t="s">
        <v>7191</v>
      </c>
      <c r="C218" s="17" t="s">
        <v>7191</v>
      </c>
      <c r="D218" s="20" t="s">
        <v>64</v>
      </c>
      <c r="E218" s="9" t="s">
        <v>6107</v>
      </c>
      <c r="F218" s="18">
        <v>6.33</v>
      </c>
      <c r="H218" s="18">
        <v>5.5</v>
      </c>
      <c r="K218" s="9" t="s">
        <v>2690</v>
      </c>
      <c r="M218" s="9">
        <v>100</v>
      </c>
      <c r="P218" s="20" t="s">
        <v>7228</v>
      </c>
      <c r="R218" s="28">
        <v>42783</v>
      </c>
      <c r="T218" s="9" t="s">
        <v>6108</v>
      </c>
      <c r="U218" s="9" t="s">
        <v>7192</v>
      </c>
    </row>
    <row r="219" spans="1:21">
      <c r="A219" s="20" t="s">
        <v>5857</v>
      </c>
      <c r="B219" s="17" t="s">
        <v>6106</v>
      </c>
      <c r="C219" s="17" t="s">
        <v>6106</v>
      </c>
      <c r="E219" s="9" t="s">
        <v>6107</v>
      </c>
      <c r="F219" s="18">
        <v>6.1</v>
      </c>
      <c r="H219" s="18">
        <v>5.3</v>
      </c>
      <c r="K219" s="9" t="s">
        <v>2690</v>
      </c>
      <c r="M219" s="9">
        <v>250</v>
      </c>
      <c r="P219" s="20" t="s">
        <v>7228</v>
      </c>
      <c r="R219" s="28">
        <v>42783</v>
      </c>
      <c r="T219" s="9" t="s">
        <v>6108</v>
      </c>
    </row>
    <row r="220" spans="1:21">
      <c r="A220" s="20" t="s">
        <v>5857</v>
      </c>
      <c r="B220" s="17" t="s">
        <v>6106</v>
      </c>
      <c r="C220" s="17" t="s">
        <v>6106</v>
      </c>
      <c r="E220" s="9" t="s">
        <v>6107</v>
      </c>
      <c r="F220" s="18">
        <v>5.91</v>
      </c>
      <c r="H220" s="18">
        <v>5.14</v>
      </c>
      <c r="K220" s="9" t="s">
        <v>2690</v>
      </c>
      <c r="M220" s="9">
        <v>500</v>
      </c>
      <c r="P220" s="20" t="s">
        <v>7228</v>
      </c>
      <c r="R220" s="28">
        <v>42783</v>
      </c>
      <c r="T220" s="9" t="s">
        <v>6108</v>
      </c>
    </row>
    <row r="221" spans="1:21">
      <c r="A221" s="20" t="s">
        <v>5857</v>
      </c>
      <c r="B221" s="17" t="s">
        <v>6106</v>
      </c>
      <c r="C221" s="17" t="s">
        <v>6106</v>
      </c>
      <c r="E221" s="9" t="s">
        <v>6107</v>
      </c>
      <c r="F221" s="18">
        <v>5.66</v>
      </c>
      <c r="H221" s="18">
        <v>4.92</v>
      </c>
      <c r="K221" s="9" t="s">
        <v>2690</v>
      </c>
      <c r="M221" s="9">
        <v>1000</v>
      </c>
      <c r="P221" s="20" t="s">
        <v>7228</v>
      </c>
      <c r="R221" s="28">
        <v>42783</v>
      </c>
      <c r="T221" s="9" t="s">
        <v>6108</v>
      </c>
    </row>
    <row r="222" spans="1:21">
      <c r="A222" s="20" t="s">
        <v>5857</v>
      </c>
      <c r="B222" s="17">
        <v>634226001</v>
      </c>
      <c r="C222" s="17">
        <v>634226001</v>
      </c>
      <c r="E222" s="9" t="s">
        <v>6109</v>
      </c>
      <c r="F222" s="18">
        <v>41.98</v>
      </c>
      <c r="H222" s="71">
        <v>36.5</v>
      </c>
      <c r="K222" s="9" t="s">
        <v>2690</v>
      </c>
      <c r="M222" s="9">
        <v>50</v>
      </c>
      <c r="N222" s="18">
        <v>950</v>
      </c>
      <c r="O222" s="18">
        <v>600</v>
      </c>
      <c r="P222" s="20" t="s">
        <v>7751</v>
      </c>
      <c r="R222" s="28">
        <v>42783</v>
      </c>
      <c r="T222" s="9" t="s">
        <v>7171</v>
      </c>
      <c r="U222" s="9" t="s">
        <v>7098</v>
      </c>
    </row>
    <row r="223" spans="1:21">
      <c r="A223" s="20" t="s">
        <v>5857</v>
      </c>
      <c r="B223" s="17">
        <v>634226001</v>
      </c>
      <c r="C223" s="17">
        <v>634226001</v>
      </c>
      <c r="E223" s="9" t="s">
        <v>6109</v>
      </c>
      <c r="F223" s="18">
        <v>38.89</v>
      </c>
      <c r="H223" s="18">
        <v>33.82</v>
      </c>
      <c r="K223" s="9" t="s">
        <v>2690</v>
      </c>
      <c r="M223" s="9">
        <v>50</v>
      </c>
      <c r="N223" s="18">
        <v>950</v>
      </c>
      <c r="O223" s="18">
        <v>600</v>
      </c>
      <c r="P223" s="20" t="s">
        <v>7751</v>
      </c>
      <c r="R223" s="28">
        <v>42783</v>
      </c>
      <c r="T223" s="9" t="s">
        <v>7171</v>
      </c>
      <c r="U223" s="9" t="s">
        <v>7098</v>
      </c>
    </row>
    <row r="224" spans="1:21">
      <c r="A224" s="20" t="s">
        <v>5857</v>
      </c>
      <c r="B224" s="17" t="s">
        <v>6110</v>
      </c>
      <c r="C224" s="17" t="s">
        <v>6110</v>
      </c>
      <c r="E224" s="9" t="s">
        <v>6111</v>
      </c>
      <c r="F224" s="18">
        <v>38.89</v>
      </c>
      <c r="H224" s="18">
        <v>33.82</v>
      </c>
      <c r="K224" s="9" t="s">
        <v>2690</v>
      </c>
      <c r="M224" s="9">
        <v>100</v>
      </c>
      <c r="P224" s="20" t="s">
        <v>7751</v>
      </c>
      <c r="R224" s="28">
        <v>42783</v>
      </c>
      <c r="T224" s="9" t="s">
        <v>7171</v>
      </c>
    </row>
    <row r="225" spans="1:20">
      <c r="A225" s="20" t="s">
        <v>5857</v>
      </c>
      <c r="B225" s="17" t="s">
        <v>6110</v>
      </c>
      <c r="C225" s="17" t="s">
        <v>6110</v>
      </c>
      <c r="E225" s="9" t="s">
        <v>6111</v>
      </c>
      <c r="F225" s="18">
        <v>38.869999999999997</v>
      </c>
      <c r="H225" s="18">
        <v>33.799999999999997</v>
      </c>
      <c r="K225" s="9" t="s">
        <v>2690</v>
      </c>
      <c r="M225" s="9">
        <v>250</v>
      </c>
      <c r="P225" s="20" t="s">
        <v>7751</v>
      </c>
      <c r="R225" s="28">
        <v>42783</v>
      </c>
      <c r="T225" s="9" t="s">
        <v>7171</v>
      </c>
    </row>
    <row r="226" spans="1:20">
      <c r="A226" s="20" t="s">
        <v>5857</v>
      </c>
      <c r="B226" s="17" t="s">
        <v>6110</v>
      </c>
      <c r="C226" s="17" t="s">
        <v>6110</v>
      </c>
      <c r="E226" s="9" t="s">
        <v>6111</v>
      </c>
      <c r="F226" s="18">
        <v>38.869999999999997</v>
      </c>
      <c r="H226" s="18">
        <v>33.799999999999997</v>
      </c>
      <c r="K226" s="9" t="s">
        <v>2690</v>
      </c>
      <c r="M226" s="9">
        <v>500</v>
      </c>
      <c r="P226" s="20" t="s">
        <v>7751</v>
      </c>
      <c r="R226" s="28">
        <v>42783</v>
      </c>
      <c r="T226" s="9" t="s">
        <v>7171</v>
      </c>
    </row>
    <row r="227" spans="1:20">
      <c r="A227" s="20" t="s">
        <v>5857</v>
      </c>
      <c r="B227" s="17" t="s">
        <v>6110</v>
      </c>
      <c r="C227" s="17" t="s">
        <v>6110</v>
      </c>
      <c r="E227" s="9" t="s">
        <v>6111</v>
      </c>
      <c r="F227" s="18">
        <v>38.76</v>
      </c>
      <c r="H227" s="18">
        <v>33.700000000000003</v>
      </c>
      <c r="K227" s="9" t="s">
        <v>2690</v>
      </c>
      <c r="M227" s="9">
        <v>1000</v>
      </c>
      <c r="P227" s="20" t="s">
        <v>7751</v>
      </c>
      <c r="R227" s="28">
        <v>42783</v>
      </c>
      <c r="T227" s="9" t="s">
        <v>7171</v>
      </c>
    </row>
    <row r="228" spans="1:20">
      <c r="A228" s="20" t="s">
        <v>5857</v>
      </c>
      <c r="B228" s="17">
        <v>634226000</v>
      </c>
      <c r="C228" s="17">
        <v>634226000</v>
      </c>
      <c r="E228" s="9" t="s">
        <v>6080</v>
      </c>
      <c r="F228" s="18">
        <v>31.45</v>
      </c>
      <c r="H228" s="18">
        <v>27.35</v>
      </c>
      <c r="K228" s="9" t="s">
        <v>6001</v>
      </c>
      <c r="M228" s="9">
        <v>500</v>
      </c>
      <c r="N228" s="18">
        <v>2500</v>
      </c>
      <c r="O228" s="18">
        <v>2400</v>
      </c>
      <c r="P228" s="20" t="s">
        <v>7751</v>
      </c>
      <c r="R228" s="28">
        <v>42783</v>
      </c>
      <c r="T228" s="9" t="s">
        <v>6112</v>
      </c>
    </row>
    <row r="229" spans="1:20">
      <c r="A229" s="20" t="s">
        <v>5857</v>
      </c>
      <c r="B229" s="17">
        <v>634226000</v>
      </c>
      <c r="C229" s="17">
        <v>634226000</v>
      </c>
      <c r="E229" s="9" t="s">
        <v>6080</v>
      </c>
      <c r="F229" s="18">
        <v>31.42</v>
      </c>
      <c r="H229" s="18">
        <v>27.32</v>
      </c>
      <c r="K229" s="9" t="s">
        <v>6001</v>
      </c>
      <c r="M229" s="9">
        <v>1000</v>
      </c>
      <c r="P229" s="20" t="s">
        <v>7751</v>
      </c>
      <c r="R229" s="28">
        <v>42783</v>
      </c>
      <c r="T229" s="9" t="s">
        <v>6112</v>
      </c>
    </row>
    <row r="230" spans="1:20">
      <c r="A230" s="20" t="s">
        <v>5857</v>
      </c>
      <c r="B230" s="17">
        <v>634226000</v>
      </c>
      <c r="C230" s="17">
        <v>634226000</v>
      </c>
      <c r="E230" s="9" t="s">
        <v>6080</v>
      </c>
      <c r="F230" s="18">
        <v>31.4</v>
      </c>
      <c r="H230" s="18">
        <v>27.3</v>
      </c>
      <c r="K230" s="9" t="s">
        <v>6001</v>
      </c>
      <c r="M230" s="9">
        <v>1500</v>
      </c>
      <c r="P230" s="20" t="s">
        <v>7751</v>
      </c>
      <c r="R230" s="28">
        <v>42783</v>
      </c>
      <c r="T230" s="9" t="s">
        <v>6112</v>
      </c>
    </row>
    <row r="231" spans="1:20">
      <c r="A231" s="20" t="s">
        <v>5857</v>
      </c>
      <c r="B231" s="17" t="s">
        <v>6113</v>
      </c>
      <c r="C231" s="17" t="s">
        <v>6113</v>
      </c>
      <c r="E231" s="9" t="s">
        <v>6114</v>
      </c>
      <c r="F231" s="18">
        <v>19.47</v>
      </c>
      <c r="H231" s="18">
        <v>16.93</v>
      </c>
      <c r="K231" s="9" t="s">
        <v>4702</v>
      </c>
      <c r="M231" s="9">
        <v>50</v>
      </c>
      <c r="P231" s="20" t="s">
        <v>7751</v>
      </c>
      <c r="R231" s="28">
        <v>42823</v>
      </c>
      <c r="T231" s="9" t="s">
        <v>6115</v>
      </c>
    </row>
    <row r="232" spans="1:20">
      <c r="A232" s="20" t="s">
        <v>5857</v>
      </c>
      <c r="B232" s="17" t="s">
        <v>6113</v>
      </c>
      <c r="C232" s="17" t="s">
        <v>6113</v>
      </c>
      <c r="E232" s="9" t="s">
        <v>6114</v>
      </c>
      <c r="F232" s="18">
        <v>19.47</v>
      </c>
      <c r="H232" s="18">
        <v>16.93</v>
      </c>
      <c r="K232" s="9" t="s">
        <v>4702</v>
      </c>
      <c r="M232" s="9">
        <v>100</v>
      </c>
      <c r="P232" s="20" t="s">
        <v>7751</v>
      </c>
      <c r="R232" s="28">
        <v>42823</v>
      </c>
      <c r="T232" s="9" t="s">
        <v>6115</v>
      </c>
    </row>
    <row r="233" spans="1:20">
      <c r="A233" s="20" t="s">
        <v>5857</v>
      </c>
      <c r="B233" s="17" t="s">
        <v>6113</v>
      </c>
      <c r="C233" s="17" t="s">
        <v>6113</v>
      </c>
      <c r="E233" s="9" t="s">
        <v>6114</v>
      </c>
      <c r="F233" s="18">
        <v>19.47</v>
      </c>
      <c r="H233" s="18">
        <v>16.93</v>
      </c>
      <c r="K233" s="9" t="s">
        <v>4702</v>
      </c>
      <c r="M233" s="9">
        <v>250</v>
      </c>
      <c r="P233" s="20" t="s">
        <v>7751</v>
      </c>
      <c r="R233" s="28">
        <v>42823</v>
      </c>
      <c r="T233" s="9" t="s">
        <v>6115</v>
      </c>
    </row>
    <row r="234" spans="1:20">
      <c r="A234" s="20" t="s">
        <v>5857</v>
      </c>
      <c r="B234" s="17" t="s">
        <v>6113</v>
      </c>
      <c r="C234" s="17" t="s">
        <v>6113</v>
      </c>
      <c r="E234" s="9" t="s">
        <v>6114</v>
      </c>
      <c r="F234" s="18">
        <v>16.27</v>
      </c>
      <c r="H234" s="18">
        <v>14.15</v>
      </c>
      <c r="K234" s="9" t="s">
        <v>4702</v>
      </c>
      <c r="M234" s="9">
        <v>500</v>
      </c>
      <c r="P234" s="20" t="s">
        <v>7751</v>
      </c>
      <c r="R234" s="28">
        <v>42823</v>
      </c>
      <c r="T234" s="9" t="s">
        <v>6115</v>
      </c>
    </row>
    <row r="235" spans="1:20">
      <c r="A235" s="20" t="s">
        <v>5857</v>
      </c>
      <c r="B235" s="17" t="s">
        <v>6113</v>
      </c>
      <c r="C235" s="17" t="s">
        <v>6113</v>
      </c>
      <c r="E235" s="9" t="s">
        <v>6114</v>
      </c>
      <c r="F235" s="18">
        <v>16.27</v>
      </c>
      <c r="H235" s="18">
        <v>14.15</v>
      </c>
      <c r="K235" s="9" t="s">
        <v>4702</v>
      </c>
      <c r="M235" s="9">
        <v>1000</v>
      </c>
      <c r="P235" s="20" t="s">
        <v>7751</v>
      </c>
      <c r="R235" s="28">
        <v>42823</v>
      </c>
      <c r="T235" s="9" t="s">
        <v>6115</v>
      </c>
    </row>
    <row r="236" spans="1:20">
      <c r="A236" s="20" t="s">
        <v>5857</v>
      </c>
      <c r="B236" s="17">
        <v>634217001</v>
      </c>
      <c r="C236" s="17">
        <v>634217001</v>
      </c>
      <c r="D236" s="20" t="s">
        <v>64</v>
      </c>
      <c r="E236" s="9" t="s">
        <v>7061</v>
      </c>
      <c r="F236" s="18">
        <v>3.43</v>
      </c>
      <c r="H236" s="18">
        <v>2.98</v>
      </c>
      <c r="K236" s="9" t="s">
        <v>7062</v>
      </c>
      <c r="M236" s="9" t="s">
        <v>7063</v>
      </c>
      <c r="P236" s="20" t="s">
        <v>7228</v>
      </c>
      <c r="R236" s="28">
        <v>42844</v>
      </c>
      <c r="T236" s="9" t="s">
        <v>7064</v>
      </c>
    </row>
    <row r="237" spans="1:20">
      <c r="A237" s="20" t="s">
        <v>5857</v>
      </c>
      <c r="B237" s="17">
        <v>664617000</v>
      </c>
      <c r="C237" s="17">
        <v>664617000</v>
      </c>
      <c r="E237" s="9" t="s">
        <v>7094</v>
      </c>
      <c r="F237" s="18">
        <v>27.85</v>
      </c>
      <c r="H237" s="18">
        <v>24.22</v>
      </c>
      <c r="K237" s="9" t="s">
        <v>2690</v>
      </c>
      <c r="L237" s="19">
        <v>11.5</v>
      </c>
      <c r="N237" s="18">
        <v>750</v>
      </c>
      <c r="O237" s="18">
        <v>650</v>
      </c>
      <c r="P237" s="20" t="s">
        <v>7751</v>
      </c>
      <c r="R237" s="28">
        <v>42871</v>
      </c>
      <c r="T237" s="9" t="s">
        <v>6464</v>
      </c>
    </row>
    <row r="238" spans="1:20">
      <c r="A238" s="20" t="s">
        <v>5857</v>
      </c>
      <c r="B238" s="17">
        <v>664619000</v>
      </c>
      <c r="C238" s="17">
        <v>664619000</v>
      </c>
      <c r="E238" s="9" t="s">
        <v>7095</v>
      </c>
      <c r="F238" s="18">
        <v>18.170000000000002</v>
      </c>
      <c r="H238" s="18">
        <v>15.8</v>
      </c>
      <c r="K238" s="9" t="s">
        <v>2690</v>
      </c>
      <c r="L238" s="19">
        <v>9.1</v>
      </c>
      <c r="N238" s="18">
        <v>750</v>
      </c>
      <c r="O238" s="18">
        <v>600</v>
      </c>
      <c r="P238" s="20" t="s">
        <v>7751</v>
      </c>
      <c r="R238" s="28">
        <v>42871</v>
      </c>
      <c r="T238" s="9" t="s">
        <v>6464</v>
      </c>
    </row>
    <row r="239" spans="1:20">
      <c r="A239" s="20" t="s">
        <v>5857</v>
      </c>
      <c r="B239" s="17" t="s">
        <v>7160</v>
      </c>
      <c r="C239" s="17" t="s">
        <v>7160</v>
      </c>
      <c r="E239" s="9" t="s">
        <v>7161</v>
      </c>
      <c r="F239" s="18">
        <v>34.5</v>
      </c>
      <c r="H239" s="18">
        <v>30</v>
      </c>
      <c r="K239" s="9" t="s">
        <v>5728</v>
      </c>
      <c r="N239" s="18">
        <v>1500</v>
      </c>
      <c r="O239" s="18">
        <v>1165</v>
      </c>
      <c r="P239" s="20" t="s">
        <v>7751</v>
      </c>
      <c r="R239" s="28">
        <v>42871</v>
      </c>
      <c r="T239" s="9" t="s">
        <v>7132</v>
      </c>
    </row>
    <row r="240" spans="1:20">
      <c r="A240" s="20" t="s">
        <v>5857</v>
      </c>
      <c r="B240" s="17" t="s">
        <v>7126</v>
      </c>
      <c r="C240" s="17" t="s">
        <v>7126</v>
      </c>
      <c r="E240" s="9" t="s">
        <v>7128</v>
      </c>
      <c r="F240" s="18">
        <v>32.659999999999997</v>
      </c>
      <c r="H240" s="18">
        <v>28.4</v>
      </c>
      <c r="K240" s="9" t="s">
        <v>6001</v>
      </c>
      <c r="N240" s="18">
        <v>2500</v>
      </c>
      <c r="O240" s="18">
        <v>2360</v>
      </c>
      <c r="P240" s="20" t="s">
        <v>7751</v>
      </c>
      <c r="R240" s="28">
        <v>42871</v>
      </c>
      <c r="T240" s="9" t="s">
        <v>7133</v>
      </c>
    </row>
    <row r="241" spans="1:20">
      <c r="A241" s="20" t="s">
        <v>5857</v>
      </c>
      <c r="B241" s="17" t="s">
        <v>7127</v>
      </c>
      <c r="C241" s="17" t="s">
        <v>7127</v>
      </c>
      <c r="E241" s="9" t="s">
        <v>7129</v>
      </c>
      <c r="F241" s="18">
        <v>7.48</v>
      </c>
      <c r="H241" s="18">
        <v>6.5</v>
      </c>
      <c r="K241" s="9" t="s">
        <v>6001</v>
      </c>
      <c r="N241" s="18">
        <v>1600</v>
      </c>
      <c r="O241" s="18">
        <v>1340</v>
      </c>
      <c r="P241" s="20" t="s">
        <v>7751</v>
      </c>
      <c r="R241" s="28">
        <v>42871</v>
      </c>
      <c r="T241" s="9" t="s">
        <v>7134</v>
      </c>
    </row>
    <row r="242" spans="1:20">
      <c r="A242" s="20" t="s">
        <v>5857</v>
      </c>
      <c r="B242" s="17" t="s">
        <v>7127</v>
      </c>
      <c r="C242" s="17" t="s">
        <v>7127</v>
      </c>
      <c r="E242" s="9" t="s">
        <v>7129</v>
      </c>
      <c r="F242" s="18">
        <v>6.9</v>
      </c>
      <c r="H242" s="18">
        <v>6</v>
      </c>
      <c r="K242" s="9" t="s">
        <v>6001</v>
      </c>
      <c r="N242" s="18">
        <v>1600</v>
      </c>
      <c r="O242" s="18">
        <v>1340</v>
      </c>
      <c r="P242" s="20" t="s">
        <v>7751</v>
      </c>
      <c r="R242" s="28">
        <v>42871</v>
      </c>
      <c r="T242" s="9" t="s">
        <v>7134</v>
      </c>
    </row>
    <row r="243" spans="1:20">
      <c r="A243" s="20" t="s">
        <v>5857</v>
      </c>
      <c r="B243" s="17" t="s">
        <v>7130</v>
      </c>
      <c r="C243" s="17" t="s">
        <v>7130</v>
      </c>
      <c r="E243" s="9" t="s">
        <v>7131</v>
      </c>
      <c r="F243" s="18">
        <v>17.829999999999998</v>
      </c>
      <c r="H243" s="18">
        <v>15.5</v>
      </c>
      <c r="K243" s="9" t="s">
        <v>6001</v>
      </c>
      <c r="N243" s="18">
        <v>1800</v>
      </c>
      <c r="O243" s="18">
        <v>1530</v>
      </c>
      <c r="P243" s="20" t="s">
        <v>7751</v>
      </c>
      <c r="R243" s="28">
        <v>42871</v>
      </c>
      <c r="T243" s="9" t="s">
        <v>7134</v>
      </c>
    </row>
    <row r="244" spans="1:20">
      <c r="A244" s="20" t="s">
        <v>5857</v>
      </c>
      <c r="B244" s="17" t="s">
        <v>7130</v>
      </c>
      <c r="C244" s="17" t="s">
        <v>7130</v>
      </c>
      <c r="E244" s="9" t="s">
        <v>7131</v>
      </c>
      <c r="F244" s="18">
        <v>17.14</v>
      </c>
      <c r="H244" s="18">
        <v>14.9</v>
      </c>
      <c r="K244" s="9" t="s">
        <v>6001</v>
      </c>
      <c r="N244" s="18">
        <v>1800</v>
      </c>
      <c r="O244" s="18">
        <v>1530</v>
      </c>
      <c r="P244" s="20" t="s">
        <v>7751</v>
      </c>
      <c r="R244" s="28">
        <v>42871</v>
      </c>
      <c r="T244" s="9" t="s">
        <v>7134</v>
      </c>
    </row>
    <row r="245" spans="1:20">
      <c r="A245" s="20" t="s">
        <v>5857</v>
      </c>
      <c r="B245" s="17" t="s">
        <v>7158</v>
      </c>
      <c r="C245" s="17" t="s">
        <v>7158</v>
      </c>
      <c r="E245" s="9" t="s">
        <v>7159</v>
      </c>
      <c r="F245" s="18">
        <v>52.33</v>
      </c>
      <c r="H245" s="18">
        <v>45.5</v>
      </c>
      <c r="K245" s="9" t="s">
        <v>2690</v>
      </c>
      <c r="N245" s="18">
        <v>3000</v>
      </c>
      <c r="O245" s="18">
        <v>2760</v>
      </c>
      <c r="P245" s="20" t="s">
        <v>7751</v>
      </c>
      <c r="R245" s="28">
        <v>43524</v>
      </c>
    </row>
    <row r="246" spans="1:20">
      <c r="A246" s="20" t="s">
        <v>5857</v>
      </c>
      <c r="B246" s="17" t="s">
        <v>7158</v>
      </c>
      <c r="C246" s="17" t="s">
        <v>7158</v>
      </c>
      <c r="E246" s="9" t="s">
        <v>7159</v>
      </c>
      <c r="F246" s="18">
        <v>49.91</v>
      </c>
      <c r="H246" s="18">
        <v>43.4</v>
      </c>
      <c r="K246" s="9" t="s">
        <v>6001</v>
      </c>
      <c r="N246" s="18">
        <v>3000</v>
      </c>
      <c r="O246" s="18">
        <v>2760</v>
      </c>
      <c r="P246" s="20" t="s">
        <v>7751</v>
      </c>
      <c r="R246" s="28">
        <v>42871</v>
      </c>
      <c r="T246" s="9" t="s">
        <v>7135</v>
      </c>
    </row>
    <row r="247" spans="1:20">
      <c r="A247" s="20" t="s">
        <v>5857</v>
      </c>
      <c r="B247" s="17" t="s">
        <v>7174</v>
      </c>
      <c r="C247" s="17" t="s">
        <v>7174</v>
      </c>
      <c r="E247" s="9" t="s">
        <v>7175</v>
      </c>
      <c r="F247" s="18">
        <v>33.35</v>
      </c>
      <c r="H247" s="18">
        <v>29</v>
      </c>
      <c r="K247" s="9" t="s">
        <v>2690</v>
      </c>
      <c r="N247" s="18">
        <v>900</v>
      </c>
      <c r="O247" s="18">
        <v>750</v>
      </c>
      <c r="P247" s="20" t="s">
        <v>7751</v>
      </c>
      <c r="R247" s="28">
        <v>42991</v>
      </c>
      <c r="T247" s="9" t="s">
        <v>7176</v>
      </c>
    </row>
    <row r="248" spans="1:20">
      <c r="A248" s="20" t="s">
        <v>5857</v>
      </c>
      <c r="B248" s="17" t="s">
        <v>7174</v>
      </c>
      <c r="C248" s="17" t="s">
        <v>7174</v>
      </c>
      <c r="E248" s="9" t="s">
        <v>7175</v>
      </c>
      <c r="F248" s="18">
        <v>31.05</v>
      </c>
      <c r="H248" s="18">
        <v>27</v>
      </c>
      <c r="K248" s="9" t="s">
        <v>2690</v>
      </c>
      <c r="N248" s="18">
        <v>900</v>
      </c>
      <c r="O248" s="18">
        <v>750</v>
      </c>
      <c r="P248" s="20" t="s">
        <v>7751</v>
      </c>
      <c r="R248" s="28">
        <v>42991</v>
      </c>
      <c r="T248" s="9" t="s">
        <v>7176</v>
      </c>
    </row>
    <row r="249" spans="1:20">
      <c r="A249" s="20" t="s">
        <v>5857</v>
      </c>
      <c r="B249" s="17" t="s">
        <v>7174</v>
      </c>
      <c r="C249" s="17" t="s">
        <v>7174</v>
      </c>
      <c r="E249" s="9" t="s">
        <v>7175</v>
      </c>
      <c r="F249" s="18">
        <v>31.05</v>
      </c>
      <c r="H249" s="18">
        <v>27</v>
      </c>
      <c r="K249" s="9" t="s">
        <v>2690</v>
      </c>
      <c r="N249" s="18">
        <v>900</v>
      </c>
      <c r="O249" s="18">
        <v>750</v>
      </c>
      <c r="P249" s="20" t="s">
        <v>7751</v>
      </c>
      <c r="R249" s="28">
        <v>42991</v>
      </c>
      <c r="T249" s="9" t="s">
        <v>7176</v>
      </c>
    </row>
    <row r="250" spans="1:20">
      <c r="A250" s="20" t="s">
        <v>5857</v>
      </c>
      <c r="B250" s="17" t="s">
        <v>7178</v>
      </c>
      <c r="C250" s="17" t="s">
        <v>7178</v>
      </c>
      <c r="E250" s="9" t="s">
        <v>4595</v>
      </c>
      <c r="F250" s="18">
        <v>20.47</v>
      </c>
      <c r="H250" s="18">
        <v>17.8</v>
      </c>
      <c r="K250" s="9" t="s">
        <v>6001</v>
      </c>
      <c r="N250" s="18">
        <v>2760</v>
      </c>
      <c r="O250" s="18">
        <v>2300</v>
      </c>
      <c r="P250" s="20" t="s">
        <v>7751</v>
      </c>
      <c r="R250" s="28">
        <v>43000</v>
      </c>
      <c r="T250" s="9" t="s">
        <v>7179</v>
      </c>
    </row>
    <row r="251" spans="1:20">
      <c r="A251" s="20" t="s">
        <v>5857</v>
      </c>
      <c r="B251" s="17" t="s">
        <v>7178</v>
      </c>
      <c r="C251" s="17" t="s">
        <v>7178</v>
      </c>
      <c r="E251" s="9" t="s">
        <v>4595</v>
      </c>
      <c r="F251" s="18">
        <v>19.38</v>
      </c>
      <c r="H251" s="18">
        <v>16.850000000000001</v>
      </c>
      <c r="K251" s="9" t="s">
        <v>6001</v>
      </c>
      <c r="N251" s="18">
        <v>2760</v>
      </c>
      <c r="O251" s="18">
        <v>2300</v>
      </c>
      <c r="P251" s="20" t="s">
        <v>7751</v>
      </c>
      <c r="Q251" s="20" t="s">
        <v>7228</v>
      </c>
      <c r="R251" s="28">
        <v>43000</v>
      </c>
      <c r="T251" s="9" t="s">
        <v>7179</v>
      </c>
    </row>
    <row r="252" spans="1:20">
      <c r="A252" s="20" t="s">
        <v>5857</v>
      </c>
      <c r="B252" s="17" t="s">
        <v>7178</v>
      </c>
      <c r="C252" s="17" t="s">
        <v>7178</v>
      </c>
      <c r="E252" s="9" t="s">
        <v>4595</v>
      </c>
      <c r="F252" s="18">
        <v>19.32</v>
      </c>
      <c r="H252" s="18">
        <v>16.8</v>
      </c>
      <c r="K252" s="9" t="s">
        <v>6001</v>
      </c>
      <c r="N252" s="18">
        <v>2760</v>
      </c>
      <c r="O252" s="18">
        <v>2300</v>
      </c>
      <c r="P252" s="20" t="s">
        <v>7751</v>
      </c>
      <c r="R252" s="28">
        <v>43000</v>
      </c>
      <c r="T252" s="9" t="s">
        <v>7179</v>
      </c>
    </row>
    <row r="253" spans="1:20">
      <c r="A253" s="20" t="s">
        <v>5857</v>
      </c>
      <c r="B253" s="17" t="s">
        <v>7182</v>
      </c>
      <c r="C253" s="17" t="s">
        <v>7182</v>
      </c>
      <c r="E253" s="9" t="s">
        <v>7183</v>
      </c>
      <c r="F253" s="18">
        <v>35.770000000000003</v>
      </c>
      <c r="H253" s="18">
        <v>31.1</v>
      </c>
      <c r="K253" s="9" t="s">
        <v>7186</v>
      </c>
      <c r="M253" s="9">
        <v>250</v>
      </c>
      <c r="N253" s="18">
        <v>9950</v>
      </c>
      <c r="O253" s="18">
        <v>8295</v>
      </c>
      <c r="P253" s="20" t="s">
        <v>7228</v>
      </c>
      <c r="R253" s="28">
        <v>43013</v>
      </c>
      <c r="T253" s="9" t="s">
        <v>7188</v>
      </c>
    </row>
    <row r="254" spans="1:20">
      <c r="A254" s="20" t="s">
        <v>5857</v>
      </c>
      <c r="B254" s="17" t="s">
        <v>7182</v>
      </c>
      <c r="C254" s="17" t="s">
        <v>7182</v>
      </c>
      <c r="E254" s="9" t="s">
        <v>7183</v>
      </c>
      <c r="F254" s="18">
        <v>34.14</v>
      </c>
      <c r="H254" s="18">
        <v>29.69</v>
      </c>
      <c r="K254" s="9" t="s">
        <v>7186</v>
      </c>
      <c r="M254" s="9">
        <v>500</v>
      </c>
      <c r="N254" s="18">
        <v>9950</v>
      </c>
      <c r="O254" s="18">
        <v>8295</v>
      </c>
      <c r="P254" s="20" t="s">
        <v>7228</v>
      </c>
      <c r="R254" s="28">
        <v>43013</v>
      </c>
      <c r="T254" s="9" t="s">
        <v>7188</v>
      </c>
    </row>
    <row r="255" spans="1:20">
      <c r="A255" s="20" t="s">
        <v>5857</v>
      </c>
      <c r="B255" s="17" t="s">
        <v>7184</v>
      </c>
      <c r="C255" s="17" t="s">
        <v>7184</v>
      </c>
      <c r="E255" s="9" t="s">
        <v>7185</v>
      </c>
      <c r="F255" s="18">
        <v>40.43</v>
      </c>
      <c r="H255" s="18">
        <v>35.159999999999997</v>
      </c>
      <c r="K255" s="9" t="s">
        <v>7187</v>
      </c>
      <c r="M255" s="9">
        <v>250</v>
      </c>
      <c r="N255" s="18">
        <v>9950</v>
      </c>
      <c r="O255" s="18">
        <v>8295</v>
      </c>
      <c r="P255" s="20" t="s">
        <v>7228</v>
      </c>
      <c r="R255" s="28">
        <v>43013</v>
      </c>
      <c r="T255" s="9" t="s">
        <v>7188</v>
      </c>
    </row>
    <row r="256" spans="1:20">
      <c r="A256" s="20" t="s">
        <v>5857</v>
      </c>
      <c r="B256" s="17" t="s">
        <v>7184</v>
      </c>
      <c r="C256" s="17" t="s">
        <v>7184</v>
      </c>
      <c r="E256" s="9" t="s">
        <v>7185</v>
      </c>
      <c r="F256" s="18">
        <v>39.54</v>
      </c>
      <c r="H256" s="18">
        <v>34.380000000000003</v>
      </c>
      <c r="K256" s="9" t="s">
        <v>7187</v>
      </c>
      <c r="M256" s="9">
        <v>500</v>
      </c>
      <c r="N256" s="18">
        <v>9950</v>
      </c>
      <c r="O256" s="18">
        <v>8295</v>
      </c>
      <c r="P256" s="20" t="s">
        <v>7228</v>
      </c>
      <c r="R256" s="28">
        <v>43013</v>
      </c>
      <c r="T256" s="9" t="s">
        <v>7188</v>
      </c>
    </row>
    <row r="257" spans="1:20">
      <c r="A257" s="20" t="s">
        <v>5857</v>
      </c>
      <c r="B257" s="17" t="s">
        <v>7227</v>
      </c>
      <c r="C257" s="17" t="s">
        <v>7227</v>
      </c>
      <c r="D257" s="20" t="s">
        <v>69</v>
      </c>
      <c r="E257" s="9" t="s">
        <v>7189</v>
      </c>
      <c r="F257" s="18">
        <v>9.82</v>
      </c>
      <c r="H257" s="18">
        <v>8.5399999999999991</v>
      </c>
      <c r="K257" s="9" t="s">
        <v>6001</v>
      </c>
      <c r="M257" s="9">
        <v>1000</v>
      </c>
      <c r="N257" s="18">
        <v>1500</v>
      </c>
      <c r="O257" s="18">
        <v>1025</v>
      </c>
      <c r="P257" s="20" t="s">
        <v>7228</v>
      </c>
      <c r="R257" s="28">
        <v>43013</v>
      </c>
      <c r="T257" s="9" t="s">
        <v>7188</v>
      </c>
    </row>
    <row r="258" spans="1:20">
      <c r="A258" s="20" t="s">
        <v>5857</v>
      </c>
      <c r="B258" s="17" t="s">
        <v>7226</v>
      </c>
      <c r="C258" s="17" t="s">
        <v>7226</v>
      </c>
      <c r="D258" s="20" t="s">
        <v>64</v>
      </c>
      <c r="E258" s="9" t="s">
        <v>7190</v>
      </c>
      <c r="F258" s="18">
        <v>11.13</v>
      </c>
      <c r="H258" s="18">
        <v>9.68</v>
      </c>
      <c r="K258" s="9" t="s">
        <v>6001</v>
      </c>
      <c r="M258" s="9">
        <v>1000</v>
      </c>
      <c r="N258" s="18">
        <v>1500</v>
      </c>
      <c r="O258" s="18">
        <v>1025</v>
      </c>
      <c r="P258" s="20" t="s">
        <v>7228</v>
      </c>
      <c r="R258" s="28">
        <v>43013</v>
      </c>
      <c r="T258" s="9" t="s">
        <v>7188</v>
      </c>
    </row>
    <row r="259" spans="1:20">
      <c r="A259" s="20" t="s">
        <v>5857</v>
      </c>
      <c r="B259" s="17" t="s">
        <v>7197</v>
      </c>
      <c r="C259" s="17" t="s">
        <v>7197</v>
      </c>
      <c r="E259" s="9" t="s">
        <v>7198</v>
      </c>
      <c r="F259" s="18">
        <v>12.71</v>
      </c>
      <c r="H259" s="18">
        <v>11.05</v>
      </c>
      <c r="K259" s="9" t="s">
        <v>6001</v>
      </c>
      <c r="M259" s="9">
        <v>250</v>
      </c>
      <c r="N259" s="18">
        <v>2250</v>
      </c>
      <c r="O259" s="18">
        <v>1875</v>
      </c>
      <c r="P259" s="20" t="s">
        <v>7228</v>
      </c>
      <c r="R259" s="28">
        <v>43041</v>
      </c>
      <c r="T259" s="9" t="s">
        <v>7199</v>
      </c>
    </row>
    <row r="260" spans="1:20">
      <c r="A260" s="20" t="s">
        <v>5857</v>
      </c>
      <c r="B260" s="17" t="s">
        <v>7197</v>
      </c>
      <c r="C260" s="17" t="s">
        <v>7197</v>
      </c>
      <c r="E260" s="9" t="s">
        <v>7198</v>
      </c>
      <c r="F260" s="18">
        <v>11.76</v>
      </c>
      <c r="H260" s="18">
        <v>10.23</v>
      </c>
      <c r="K260" s="9" t="s">
        <v>6001</v>
      </c>
      <c r="M260" s="9">
        <v>500</v>
      </c>
      <c r="N260" s="18">
        <v>2250</v>
      </c>
      <c r="O260" s="18">
        <v>1875</v>
      </c>
      <c r="P260" s="20" t="s">
        <v>7228</v>
      </c>
      <c r="R260" s="28">
        <v>43041</v>
      </c>
      <c r="T260" s="9" t="s">
        <v>7199</v>
      </c>
    </row>
    <row r="261" spans="1:20">
      <c r="A261" s="20" t="s">
        <v>5857</v>
      </c>
      <c r="B261" s="17" t="s">
        <v>7197</v>
      </c>
      <c r="C261" s="17" t="s">
        <v>7197</v>
      </c>
      <c r="E261" s="9" t="s">
        <v>7198</v>
      </c>
      <c r="F261" s="18">
        <v>10.84</v>
      </c>
      <c r="H261" s="18">
        <v>9.43</v>
      </c>
      <c r="K261" s="9" t="s">
        <v>6001</v>
      </c>
      <c r="M261" s="9">
        <v>1000</v>
      </c>
      <c r="N261" s="18">
        <v>2250</v>
      </c>
      <c r="O261" s="18">
        <v>1875</v>
      </c>
      <c r="P261" s="20" t="s">
        <v>7228</v>
      </c>
      <c r="R261" s="28">
        <v>43041</v>
      </c>
      <c r="T261" s="9" t="s">
        <v>7199</v>
      </c>
    </row>
    <row r="262" spans="1:20">
      <c r="A262" s="20" t="s">
        <v>5857</v>
      </c>
      <c r="B262" s="17" t="s">
        <v>7200</v>
      </c>
      <c r="C262" s="17" t="s">
        <v>7200</v>
      </c>
      <c r="E262" s="9" t="s">
        <v>4595</v>
      </c>
      <c r="F262" s="18">
        <v>27.03</v>
      </c>
      <c r="H262" s="18">
        <v>23.5</v>
      </c>
      <c r="K262" s="9" t="s">
        <v>2690</v>
      </c>
      <c r="M262" s="9">
        <v>250</v>
      </c>
      <c r="N262" s="18">
        <v>2500</v>
      </c>
      <c r="O262" s="18">
        <v>2300</v>
      </c>
      <c r="P262" s="20" t="s">
        <v>7751</v>
      </c>
      <c r="R262" s="28">
        <v>43041</v>
      </c>
      <c r="T262" s="9" t="s">
        <v>7201</v>
      </c>
    </row>
    <row r="263" spans="1:20">
      <c r="A263" s="20" t="s">
        <v>5857</v>
      </c>
      <c r="B263" s="17" t="s">
        <v>7200</v>
      </c>
      <c r="C263" s="17" t="s">
        <v>7200</v>
      </c>
      <c r="E263" s="9" t="s">
        <v>4595</v>
      </c>
      <c r="F263" s="18">
        <v>25.3</v>
      </c>
      <c r="H263" s="18">
        <v>22</v>
      </c>
      <c r="K263" s="9" t="s">
        <v>2690</v>
      </c>
      <c r="M263" s="9">
        <v>500</v>
      </c>
      <c r="N263" s="18">
        <v>2500</v>
      </c>
      <c r="O263" s="18">
        <v>2300</v>
      </c>
      <c r="P263" s="20" t="s">
        <v>7751</v>
      </c>
      <c r="R263" s="28">
        <v>43041</v>
      </c>
      <c r="T263" s="9" t="s">
        <v>7201</v>
      </c>
    </row>
    <row r="264" spans="1:20">
      <c r="A264" s="20" t="s">
        <v>5857</v>
      </c>
      <c r="B264" s="17" t="s">
        <v>7200</v>
      </c>
      <c r="C264" s="17" t="s">
        <v>7200</v>
      </c>
      <c r="E264" s="9" t="s">
        <v>4595</v>
      </c>
      <c r="F264" s="18">
        <v>24.73</v>
      </c>
      <c r="H264" s="18">
        <v>21.5</v>
      </c>
      <c r="K264" s="9" t="s">
        <v>2690</v>
      </c>
      <c r="M264" s="9">
        <v>1000</v>
      </c>
      <c r="N264" s="18">
        <v>2500</v>
      </c>
      <c r="O264" s="18">
        <v>2300</v>
      </c>
      <c r="P264" s="20" t="s">
        <v>7751</v>
      </c>
      <c r="R264" s="28">
        <v>43041</v>
      </c>
      <c r="T264" s="9" t="s">
        <v>7201</v>
      </c>
    </row>
    <row r="265" spans="1:20">
      <c r="A265" s="20" t="s">
        <v>5857</v>
      </c>
      <c r="B265" s="17" t="s">
        <v>7202</v>
      </c>
      <c r="C265" s="17" t="s">
        <v>7202</v>
      </c>
      <c r="D265" s="20" t="s">
        <v>121</v>
      </c>
      <c r="E265" s="9" t="s">
        <v>7203</v>
      </c>
      <c r="F265" s="18">
        <v>13.23</v>
      </c>
      <c r="H265" s="18">
        <v>11.5</v>
      </c>
      <c r="K265" s="9" t="s">
        <v>6001</v>
      </c>
      <c r="M265" s="9">
        <v>250</v>
      </c>
      <c r="N265" s="18">
        <v>2500</v>
      </c>
      <c r="O265" s="18">
        <v>2300</v>
      </c>
      <c r="P265" s="20" t="s">
        <v>7751</v>
      </c>
      <c r="R265" s="28">
        <v>43129</v>
      </c>
      <c r="T265" s="9" t="s">
        <v>7288</v>
      </c>
    </row>
    <row r="266" spans="1:20">
      <c r="A266" s="20" t="s">
        <v>5857</v>
      </c>
      <c r="B266" s="17" t="s">
        <v>7202</v>
      </c>
      <c r="C266" s="17" t="s">
        <v>7202</v>
      </c>
      <c r="D266" s="20" t="s">
        <v>121</v>
      </c>
      <c r="E266" s="9" t="s">
        <v>7203</v>
      </c>
      <c r="F266" s="18">
        <v>12.65</v>
      </c>
      <c r="H266" s="18">
        <v>11</v>
      </c>
      <c r="K266" s="9" t="s">
        <v>6001</v>
      </c>
      <c r="M266" s="9">
        <v>500</v>
      </c>
      <c r="N266" s="18">
        <v>2500</v>
      </c>
      <c r="O266" s="18">
        <v>2300</v>
      </c>
      <c r="P266" s="20" t="s">
        <v>7751</v>
      </c>
      <c r="R266" s="28">
        <v>43129</v>
      </c>
      <c r="T266" s="9" t="s">
        <v>7288</v>
      </c>
    </row>
    <row r="267" spans="1:20">
      <c r="A267" s="20" t="s">
        <v>5857</v>
      </c>
      <c r="B267" s="17" t="s">
        <v>7202</v>
      </c>
      <c r="C267" s="17" t="s">
        <v>7202</v>
      </c>
      <c r="D267" s="20" t="s">
        <v>121</v>
      </c>
      <c r="E267" s="9" t="s">
        <v>7203</v>
      </c>
      <c r="F267" s="18">
        <v>12.65</v>
      </c>
      <c r="H267" s="18">
        <v>11</v>
      </c>
      <c r="K267" s="9" t="s">
        <v>6001</v>
      </c>
      <c r="M267" s="9">
        <v>1000</v>
      </c>
      <c r="N267" s="18">
        <v>2500</v>
      </c>
      <c r="O267" s="18">
        <v>2300</v>
      </c>
      <c r="P267" s="20" t="s">
        <v>7751</v>
      </c>
      <c r="R267" s="28">
        <v>43129</v>
      </c>
      <c r="T267" s="9" t="s">
        <v>7288</v>
      </c>
    </row>
    <row r="268" spans="1:20">
      <c r="A268" s="20" t="s">
        <v>5857</v>
      </c>
      <c r="B268" s="17" t="s">
        <v>7202</v>
      </c>
      <c r="C268" s="17" t="s">
        <v>7202</v>
      </c>
      <c r="D268" s="20" t="s">
        <v>121</v>
      </c>
      <c r="E268" s="9" t="s">
        <v>7203</v>
      </c>
      <c r="F268" s="18">
        <v>12.65</v>
      </c>
      <c r="H268" s="18">
        <v>11</v>
      </c>
      <c r="K268" s="9" t="s">
        <v>6001</v>
      </c>
      <c r="M268" s="9">
        <v>2500</v>
      </c>
      <c r="N268" s="18">
        <v>2500</v>
      </c>
      <c r="O268" s="18">
        <v>2300</v>
      </c>
      <c r="P268" s="20" t="s">
        <v>7751</v>
      </c>
      <c r="R268" s="28">
        <v>43129</v>
      </c>
      <c r="T268" s="9" t="s">
        <v>7288</v>
      </c>
    </row>
    <row r="269" spans="1:20">
      <c r="A269" s="20" t="s">
        <v>5857</v>
      </c>
      <c r="B269" s="17" t="s">
        <v>7207</v>
      </c>
      <c r="C269" s="17" t="s">
        <v>7207</v>
      </c>
      <c r="E269" s="9" t="s">
        <v>7204</v>
      </c>
      <c r="F269" s="18">
        <v>23</v>
      </c>
      <c r="H269" s="18">
        <v>20</v>
      </c>
      <c r="K269" s="9" t="s">
        <v>6001</v>
      </c>
      <c r="M269" s="9">
        <v>250</v>
      </c>
      <c r="N269" s="18">
        <v>2700</v>
      </c>
      <c r="O269" s="18">
        <v>2700</v>
      </c>
      <c r="P269" s="20" t="s">
        <v>7751</v>
      </c>
      <c r="R269" s="28">
        <v>43129</v>
      </c>
      <c r="T269" s="9" t="s">
        <v>7288</v>
      </c>
    </row>
    <row r="270" spans="1:20">
      <c r="A270" s="20" t="s">
        <v>5857</v>
      </c>
      <c r="B270" s="17" t="s">
        <v>7207</v>
      </c>
      <c r="C270" s="17" t="s">
        <v>7207</v>
      </c>
      <c r="E270" s="9" t="s">
        <v>7204</v>
      </c>
      <c r="F270" s="18">
        <v>22.43</v>
      </c>
      <c r="H270" s="18">
        <v>19.5</v>
      </c>
      <c r="K270" s="9" t="s">
        <v>6001</v>
      </c>
      <c r="M270" s="9">
        <v>500</v>
      </c>
      <c r="N270" s="18">
        <v>2700</v>
      </c>
      <c r="O270" s="18">
        <v>2700</v>
      </c>
      <c r="P270" s="20" t="s">
        <v>7751</v>
      </c>
      <c r="R270" s="28">
        <v>43129</v>
      </c>
      <c r="T270" s="9" t="s">
        <v>7288</v>
      </c>
    </row>
    <row r="271" spans="1:20">
      <c r="A271" s="20" t="s">
        <v>5857</v>
      </c>
      <c r="B271" s="17" t="s">
        <v>7207</v>
      </c>
      <c r="C271" s="17" t="s">
        <v>7207</v>
      </c>
      <c r="E271" s="9" t="s">
        <v>7204</v>
      </c>
      <c r="F271" s="18">
        <v>21.85</v>
      </c>
      <c r="H271" s="18">
        <v>19</v>
      </c>
      <c r="K271" s="9" t="s">
        <v>6001</v>
      </c>
      <c r="M271" s="9">
        <v>1000</v>
      </c>
      <c r="N271" s="18">
        <v>2700</v>
      </c>
      <c r="O271" s="18">
        <v>2700</v>
      </c>
      <c r="P271" s="20" t="s">
        <v>7751</v>
      </c>
      <c r="R271" s="28">
        <v>43129</v>
      </c>
      <c r="T271" s="9" t="s">
        <v>7288</v>
      </c>
    </row>
    <row r="272" spans="1:20">
      <c r="A272" s="20" t="s">
        <v>5857</v>
      </c>
      <c r="B272" s="17" t="s">
        <v>7207</v>
      </c>
      <c r="C272" s="17" t="s">
        <v>7207</v>
      </c>
      <c r="E272" s="9" t="s">
        <v>7204</v>
      </c>
      <c r="F272" s="18">
        <v>21.85</v>
      </c>
      <c r="H272" s="18">
        <v>19</v>
      </c>
      <c r="K272" s="9" t="s">
        <v>6001</v>
      </c>
      <c r="M272" s="9">
        <v>2500</v>
      </c>
      <c r="N272" s="18">
        <v>2700</v>
      </c>
      <c r="O272" s="18">
        <v>2700</v>
      </c>
      <c r="P272" s="20" t="s">
        <v>7751</v>
      </c>
      <c r="R272" s="28">
        <v>43129</v>
      </c>
      <c r="T272" s="9" t="s">
        <v>7288</v>
      </c>
    </row>
    <row r="273" spans="1:21">
      <c r="A273" s="20" t="s">
        <v>5857</v>
      </c>
      <c r="B273" s="17" t="s">
        <v>7289</v>
      </c>
      <c r="C273" s="17" t="s">
        <v>7289</v>
      </c>
      <c r="E273" s="9" t="s">
        <v>7290</v>
      </c>
      <c r="F273" s="18">
        <v>19.55</v>
      </c>
      <c r="H273" s="18">
        <v>17</v>
      </c>
      <c r="K273" s="9" t="s">
        <v>6001</v>
      </c>
      <c r="M273" s="9">
        <v>250</v>
      </c>
      <c r="N273" s="18">
        <v>2700</v>
      </c>
      <c r="O273" s="18">
        <v>2650</v>
      </c>
      <c r="P273" s="20" t="s">
        <v>7751</v>
      </c>
      <c r="R273" s="28">
        <v>43129</v>
      </c>
      <c r="T273" s="9" t="s">
        <v>7288</v>
      </c>
    </row>
    <row r="274" spans="1:21">
      <c r="A274" s="20" t="s">
        <v>5857</v>
      </c>
      <c r="B274" s="17" t="s">
        <v>7289</v>
      </c>
      <c r="C274" s="17" t="s">
        <v>7289</v>
      </c>
      <c r="E274" s="9" t="s">
        <v>7290</v>
      </c>
      <c r="F274" s="18">
        <v>18.98</v>
      </c>
      <c r="H274" s="18">
        <v>16.5</v>
      </c>
      <c r="K274" s="9" t="s">
        <v>6001</v>
      </c>
      <c r="M274" s="9">
        <v>500</v>
      </c>
      <c r="N274" s="18">
        <v>2700</v>
      </c>
      <c r="O274" s="18">
        <v>2650</v>
      </c>
      <c r="P274" s="20" t="s">
        <v>7751</v>
      </c>
      <c r="R274" s="28">
        <v>43129</v>
      </c>
      <c r="T274" s="9" t="s">
        <v>7288</v>
      </c>
    </row>
    <row r="275" spans="1:21">
      <c r="A275" s="20" t="s">
        <v>5857</v>
      </c>
      <c r="B275" s="17" t="s">
        <v>7289</v>
      </c>
      <c r="C275" s="17" t="s">
        <v>7289</v>
      </c>
      <c r="E275" s="9" t="s">
        <v>7290</v>
      </c>
      <c r="F275" s="18">
        <v>18.399999999999999</v>
      </c>
      <c r="H275" s="18">
        <v>16</v>
      </c>
      <c r="K275" s="9" t="s">
        <v>6001</v>
      </c>
      <c r="M275" s="9">
        <v>1000</v>
      </c>
      <c r="N275" s="18">
        <v>2700</v>
      </c>
      <c r="O275" s="18">
        <v>2650</v>
      </c>
      <c r="P275" s="20" t="s">
        <v>7751</v>
      </c>
      <c r="R275" s="28">
        <v>43129</v>
      </c>
      <c r="T275" s="9" t="s">
        <v>7288</v>
      </c>
    </row>
    <row r="276" spans="1:21">
      <c r="A276" s="20" t="s">
        <v>5857</v>
      </c>
      <c r="B276" s="17" t="s">
        <v>7289</v>
      </c>
      <c r="C276" s="17" t="s">
        <v>7289</v>
      </c>
      <c r="E276" s="9" t="s">
        <v>7290</v>
      </c>
      <c r="F276" s="18">
        <v>18.399999999999999</v>
      </c>
      <c r="H276" s="18">
        <v>16</v>
      </c>
      <c r="K276" s="9" t="s">
        <v>6001</v>
      </c>
      <c r="M276" s="9">
        <v>2500</v>
      </c>
      <c r="N276" s="18">
        <v>2700</v>
      </c>
      <c r="O276" s="18">
        <v>2650</v>
      </c>
      <c r="P276" s="20" t="s">
        <v>7751</v>
      </c>
      <c r="R276" s="28">
        <v>43129</v>
      </c>
      <c r="T276" s="9" t="s">
        <v>7288</v>
      </c>
    </row>
    <row r="277" spans="1:21">
      <c r="A277" s="20" t="s">
        <v>5857</v>
      </c>
      <c r="B277" s="17" t="s">
        <v>7208</v>
      </c>
      <c r="C277" s="17" t="s">
        <v>7208</v>
      </c>
      <c r="D277" s="20" t="s">
        <v>121</v>
      </c>
      <c r="E277" s="9" t="s">
        <v>7205</v>
      </c>
      <c r="F277" s="18">
        <v>11.82</v>
      </c>
      <c r="H277" s="18">
        <v>10.28</v>
      </c>
      <c r="K277" s="9" t="s">
        <v>6001</v>
      </c>
      <c r="M277" s="9">
        <v>2000</v>
      </c>
      <c r="N277" s="18">
        <v>2200</v>
      </c>
      <c r="O277" s="18">
        <v>1485</v>
      </c>
      <c r="P277" s="20" t="s">
        <v>7228</v>
      </c>
      <c r="R277" s="28">
        <v>43045</v>
      </c>
      <c r="T277" s="9" t="s">
        <v>7209</v>
      </c>
    </row>
    <row r="278" spans="1:21">
      <c r="A278" s="20" t="s">
        <v>5857</v>
      </c>
      <c r="B278" s="17" t="s">
        <v>7254</v>
      </c>
      <c r="C278" s="17" t="s">
        <v>7254</v>
      </c>
      <c r="D278" s="20" t="s">
        <v>80</v>
      </c>
      <c r="E278" s="9" t="s">
        <v>7206</v>
      </c>
      <c r="F278" s="18">
        <v>20.82</v>
      </c>
      <c r="H278" s="18">
        <v>18.100000000000001</v>
      </c>
      <c r="K278" s="9" t="s">
        <v>6001</v>
      </c>
      <c r="M278" s="9">
        <v>250</v>
      </c>
      <c r="N278" s="18">
        <v>1550</v>
      </c>
      <c r="O278" s="18">
        <v>740</v>
      </c>
      <c r="P278" s="20" t="s">
        <v>7228</v>
      </c>
      <c r="R278" s="28">
        <v>43131</v>
      </c>
      <c r="T278" s="9" t="s">
        <v>7303</v>
      </c>
    </row>
    <row r="279" spans="1:21">
      <c r="A279" s="20" t="s">
        <v>5857</v>
      </c>
      <c r="B279" s="17" t="s">
        <v>7254</v>
      </c>
      <c r="C279" s="17" t="s">
        <v>7254</v>
      </c>
      <c r="D279" s="20" t="s">
        <v>80</v>
      </c>
      <c r="E279" s="9" t="s">
        <v>7206</v>
      </c>
      <c r="F279" s="18">
        <v>17.97</v>
      </c>
      <c r="H279" s="18">
        <v>15.63</v>
      </c>
      <c r="K279" s="9" t="s">
        <v>6001</v>
      </c>
      <c r="M279" s="9">
        <v>500</v>
      </c>
      <c r="N279" s="18">
        <v>1550</v>
      </c>
      <c r="O279" s="18">
        <v>740</v>
      </c>
      <c r="P279" s="20" t="s">
        <v>7228</v>
      </c>
      <c r="R279" s="28">
        <v>43131</v>
      </c>
      <c r="T279" s="9" t="s">
        <v>7303</v>
      </c>
    </row>
    <row r="280" spans="1:21">
      <c r="A280" s="20" t="s">
        <v>5857</v>
      </c>
      <c r="B280" s="17" t="s">
        <v>7254</v>
      </c>
      <c r="C280" s="17" t="s">
        <v>7254</v>
      </c>
      <c r="D280" s="20" t="s">
        <v>80</v>
      </c>
      <c r="E280" s="9" t="s">
        <v>7206</v>
      </c>
      <c r="F280" s="18">
        <v>16.100000000000001</v>
      </c>
      <c r="H280" s="18">
        <v>14</v>
      </c>
      <c r="K280" s="9" t="s">
        <v>6001</v>
      </c>
      <c r="M280" s="9">
        <v>1000</v>
      </c>
      <c r="N280" s="18">
        <v>1550</v>
      </c>
      <c r="O280" s="18">
        <v>740</v>
      </c>
      <c r="P280" s="20" t="s">
        <v>7228</v>
      </c>
      <c r="R280" s="28">
        <v>43131</v>
      </c>
      <c r="T280" s="9" t="s">
        <v>7303</v>
      </c>
    </row>
    <row r="281" spans="1:21">
      <c r="A281" s="20" t="s">
        <v>5857</v>
      </c>
      <c r="B281" s="17" t="s">
        <v>7254</v>
      </c>
      <c r="C281" s="17" t="s">
        <v>7254</v>
      </c>
      <c r="D281" s="20" t="s">
        <v>80</v>
      </c>
      <c r="E281" s="9" t="s">
        <v>7206</v>
      </c>
      <c r="F281" s="18">
        <v>15.53</v>
      </c>
      <c r="H281" s="18">
        <v>13.5</v>
      </c>
      <c r="K281" s="9" t="s">
        <v>6001</v>
      </c>
      <c r="M281" s="9">
        <v>2500</v>
      </c>
      <c r="N281" s="18">
        <v>1550</v>
      </c>
      <c r="O281" s="18">
        <v>740</v>
      </c>
      <c r="P281" s="20" t="s">
        <v>7228</v>
      </c>
      <c r="R281" s="28">
        <v>43131</v>
      </c>
      <c r="T281" s="9" t="s">
        <v>7303</v>
      </c>
    </row>
    <row r="282" spans="1:21">
      <c r="A282" s="20" t="s">
        <v>5857</v>
      </c>
      <c r="B282" s="17" t="s">
        <v>7216</v>
      </c>
      <c r="C282" s="17" t="s">
        <v>7216</v>
      </c>
      <c r="E282" s="9" t="s">
        <v>7217</v>
      </c>
      <c r="F282" s="18">
        <v>33.61</v>
      </c>
      <c r="H282" s="18">
        <v>29.23</v>
      </c>
      <c r="K282" s="9" t="s">
        <v>6001</v>
      </c>
      <c r="M282" s="9">
        <v>250</v>
      </c>
      <c r="N282" s="18">
        <v>3000</v>
      </c>
      <c r="O282" s="18">
        <v>2780</v>
      </c>
      <c r="P282" s="20" t="s">
        <v>7751</v>
      </c>
      <c r="R282" s="28">
        <v>43048</v>
      </c>
      <c r="T282" s="9" t="s">
        <v>7218</v>
      </c>
    </row>
    <row r="283" spans="1:21">
      <c r="A283" s="20" t="s">
        <v>5857</v>
      </c>
      <c r="B283" s="17" t="s">
        <v>7216</v>
      </c>
      <c r="C283" s="17" t="s">
        <v>7216</v>
      </c>
      <c r="E283" s="9" t="s">
        <v>7217</v>
      </c>
      <c r="F283" s="18">
        <v>32.200000000000003</v>
      </c>
      <c r="H283" s="18">
        <v>28</v>
      </c>
      <c r="K283" s="9" t="s">
        <v>6001</v>
      </c>
      <c r="M283" s="9">
        <v>1000</v>
      </c>
      <c r="N283" s="18">
        <v>3000</v>
      </c>
      <c r="O283" s="18">
        <v>2780</v>
      </c>
      <c r="P283" s="20" t="s">
        <v>7751</v>
      </c>
      <c r="R283" s="28">
        <v>43052</v>
      </c>
      <c r="T283" s="9" t="s">
        <v>7219</v>
      </c>
    </row>
    <row r="284" spans="1:21">
      <c r="A284" s="20" t="s">
        <v>5857</v>
      </c>
      <c r="B284" s="17" t="s">
        <v>7220</v>
      </c>
      <c r="C284" s="17" t="s">
        <v>7220</v>
      </c>
      <c r="E284" s="9" t="s">
        <v>7221</v>
      </c>
      <c r="F284" s="18">
        <v>1.79</v>
      </c>
      <c r="H284" s="18">
        <v>1.56</v>
      </c>
      <c r="K284" s="9" t="s">
        <v>7222</v>
      </c>
      <c r="M284" s="9">
        <v>250</v>
      </c>
      <c r="N284" s="18">
        <v>0</v>
      </c>
      <c r="O284" s="18">
        <v>0</v>
      </c>
      <c r="P284" s="20" t="s">
        <v>7228</v>
      </c>
      <c r="Q284" s="20" t="s">
        <v>7566</v>
      </c>
      <c r="R284" s="28">
        <v>43055</v>
      </c>
      <c r="T284" s="9" t="s">
        <v>7223</v>
      </c>
    </row>
    <row r="285" spans="1:21">
      <c r="A285" s="20" t="s">
        <v>5857</v>
      </c>
      <c r="B285" s="17" t="s">
        <v>7220</v>
      </c>
      <c r="C285" s="17" t="s">
        <v>7220</v>
      </c>
      <c r="E285" s="9" t="s">
        <v>7221</v>
      </c>
      <c r="F285" s="18">
        <v>1.47</v>
      </c>
      <c r="H285" s="18">
        <v>1.28</v>
      </c>
      <c r="K285" s="9" t="s">
        <v>7222</v>
      </c>
      <c r="M285" s="9">
        <v>500</v>
      </c>
      <c r="N285" s="18">
        <v>0</v>
      </c>
      <c r="O285" s="18">
        <v>0</v>
      </c>
      <c r="P285" s="20" t="s">
        <v>7228</v>
      </c>
      <c r="Q285" s="20" t="s">
        <v>7566</v>
      </c>
      <c r="R285" s="28">
        <v>43055</v>
      </c>
      <c r="T285" s="9" t="s">
        <v>7223</v>
      </c>
    </row>
    <row r="286" spans="1:21">
      <c r="A286" s="20" t="s">
        <v>5857</v>
      </c>
      <c r="B286" s="17" t="s">
        <v>7220</v>
      </c>
      <c r="C286" s="17" t="s">
        <v>7220</v>
      </c>
      <c r="E286" s="9" t="s">
        <v>7221</v>
      </c>
      <c r="F286" s="18">
        <v>1.29</v>
      </c>
      <c r="H286" s="18">
        <v>1.1200000000000001</v>
      </c>
      <c r="K286" s="9" t="s">
        <v>7222</v>
      </c>
      <c r="M286" s="9">
        <v>1000</v>
      </c>
      <c r="N286" s="18">
        <v>0</v>
      </c>
      <c r="O286" s="18">
        <v>0</v>
      </c>
      <c r="P286" s="20" t="s">
        <v>7228</v>
      </c>
      <c r="Q286" s="20" t="s">
        <v>7566</v>
      </c>
      <c r="R286" s="28">
        <v>43055</v>
      </c>
      <c r="T286" s="9" t="s">
        <v>7223</v>
      </c>
    </row>
    <row r="287" spans="1:21">
      <c r="A287" s="20" t="s">
        <v>5857</v>
      </c>
      <c r="B287" s="17" t="s">
        <v>7280</v>
      </c>
      <c r="C287" s="17" t="s">
        <v>7280</v>
      </c>
      <c r="E287" s="9" t="s">
        <v>7281</v>
      </c>
      <c r="F287" s="18">
        <v>24.5</v>
      </c>
      <c r="H287" s="18">
        <v>21.3</v>
      </c>
      <c r="K287" s="9" t="s">
        <v>6001</v>
      </c>
      <c r="M287" s="9">
        <v>250</v>
      </c>
      <c r="N287" s="18">
        <v>1450</v>
      </c>
      <c r="O287" s="18">
        <v>890</v>
      </c>
      <c r="P287" s="20" t="s">
        <v>7228</v>
      </c>
      <c r="R287" s="28">
        <v>43129</v>
      </c>
      <c r="T287" s="9" t="s">
        <v>7284</v>
      </c>
      <c r="U287" s="9" t="s">
        <v>5961</v>
      </c>
    </row>
    <row r="288" spans="1:21">
      <c r="A288" s="20" t="s">
        <v>5857</v>
      </c>
      <c r="B288" s="17" t="s">
        <v>7280</v>
      </c>
      <c r="C288" s="17" t="s">
        <v>7280</v>
      </c>
      <c r="E288" s="9" t="s">
        <v>7281</v>
      </c>
      <c r="F288" s="18">
        <v>22.66</v>
      </c>
      <c r="H288" s="18">
        <v>19.7</v>
      </c>
      <c r="K288" s="9" t="s">
        <v>6001</v>
      </c>
      <c r="M288" s="9">
        <v>500</v>
      </c>
      <c r="N288" s="18">
        <v>1450</v>
      </c>
      <c r="O288" s="18">
        <v>890</v>
      </c>
      <c r="P288" s="20" t="s">
        <v>7228</v>
      </c>
      <c r="R288" s="28">
        <v>43129</v>
      </c>
      <c r="T288" s="9" t="s">
        <v>7284</v>
      </c>
    </row>
    <row r="289" spans="1:23">
      <c r="A289" s="20" t="s">
        <v>5857</v>
      </c>
      <c r="B289" s="17" t="s">
        <v>7280</v>
      </c>
      <c r="C289" s="17" t="s">
        <v>7280</v>
      </c>
      <c r="E289" s="9" t="s">
        <v>7281</v>
      </c>
      <c r="F289" s="18">
        <v>21.56</v>
      </c>
      <c r="H289" s="18">
        <v>18.75</v>
      </c>
      <c r="K289" s="9" t="s">
        <v>6001</v>
      </c>
      <c r="M289" s="9">
        <v>1000</v>
      </c>
      <c r="N289" s="18">
        <v>1450</v>
      </c>
      <c r="O289" s="18">
        <v>890</v>
      </c>
      <c r="P289" s="20" t="s">
        <v>7228</v>
      </c>
      <c r="R289" s="28">
        <v>43129</v>
      </c>
      <c r="T289" s="9" t="s">
        <v>7284</v>
      </c>
    </row>
    <row r="290" spans="1:23">
      <c r="A290" s="20" t="s">
        <v>5857</v>
      </c>
      <c r="B290" s="17" t="s">
        <v>7280</v>
      </c>
      <c r="C290" s="17" t="s">
        <v>7280</v>
      </c>
      <c r="E290" s="9" t="s">
        <v>7281</v>
      </c>
      <c r="F290" s="18">
        <v>20.7</v>
      </c>
      <c r="H290" s="18">
        <v>18</v>
      </c>
      <c r="K290" s="9" t="s">
        <v>6001</v>
      </c>
      <c r="M290" s="9">
        <v>2500</v>
      </c>
      <c r="N290" s="18">
        <v>1450</v>
      </c>
      <c r="O290" s="18">
        <v>890</v>
      </c>
      <c r="P290" s="20" t="s">
        <v>7228</v>
      </c>
      <c r="R290" s="28">
        <v>43129</v>
      </c>
      <c r="T290" s="9" t="s">
        <v>7284</v>
      </c>
    </row>
    <row r="291" spans="1:23">
      <c r="A291" s="20" t="s">
        <v>5857</v>
      </c>
      <c r="B291" s="17" t="s">
        <v>7282</v>
      </c>
      <c r="C291" s="17" t="s">
        <v>7282</v>
      </c>
      <c r="E291" s="9" t="s">
        <v>7283</v>
      </c>
      <c r="F291" s="18">
        <v>24.5</v>
      </c>
      <c r="H291" s="18">
        <v>21.3</v>
      </c>
      <c r="K291" s="9" t="s">
        <v>6001</v>
      </c>
      <c r="M291" s="9">
        <v>250</v>
      </c>
      <c r="N291" s="18">
        <v>1450</v>
      </c>
      <c r="O291" s="18">
        <v>890</v>
      </c>
      <c r="P291" s="20" t="s">
        <v>7228</v>
      </c>
      <c r="R291" s="28">
        <v>43129</v>
      </c>
      <c r="T291" s="9" t="s">
        <v>7284</v>
      </c>
    </row>
    <row r="292" spans="1:23">
      <c r="A292" s="20" t="s">
        <v>5857</v>
      </c>
      <c r="B292" s="17" t="s">
        <v>7282</v>
      </c>
      <c r="C292" s="17" t="s">
        <v>7282</v>
      </c>
      <c r="E292" s="9" t="s">
        <v>7283</v>
      </c>
      <c r="F292" s="18">
        <v>22.66</v>
      </c>
      <c r="H292" s="18">
        <v>19.7</v>
      </c>
      <c r="K292" s="9" t="s">
        <v>6001</v>
      </c>
      <c r="M292" s="9">
        <v>500</v>
      </c>
      <c r="N292" s="18">
        <v>1450</v>
      </c>
      <c r="O292" s="18">
        <v>890</v>
      </c>
      <c r="P292" s="20" t="s">
        <v>7228</v>
      </c>
      <c r="R292" s="28">
        <v>43129</v>
      </c>
      <c r="T292" s="9" t="s">
        <v>7284</v>
      </c>
    </row>
    <row r="293" spans="1:23">
      <c r="A293" s="20" t="s">
        <v>5857</v>
      </c>
      <c r="B293" s="17" t="s">
        <v>7282</v>
      </c>
      <c r="C293" s="17" t="s">
        <v>7282</v>
      </c>
      <c r="E293" s="9" t="s">
        <v>7283</v>
      </c>
      <c r="F293" s="18">
        <v>21.56</v>
      </c>
      <c r="H293" s="18">
        <v>18.75</v>
      </c>
      <c r="K293" s="9" t="s">
        <v>6001</v>
      </c>
      <c r="M293" s="9">
        <v>1000</v>
      </c>
      <c r="N293" s="18">
        <v>1450</v>
      </c>
      <c r="O293" s="18">
        <v>890</v>
      </c>
      <c r="P293" s="20" t="s">
        <v>7228</v>
      </c>
      <c r="R293" s="28">
        <v>43129</v>
      </c>
      <c r="T293" s="9" t="s">
        <v>7284</v>
      </c>
    </row>
    <row r="294" spans="1:23">
      <c r="A294" s="20" t="s">
        <v>5857</v>
      </c>
      <c r="B294" s="17" t="s">
        <v>7282</v>
      </c>
      <c r="C294" s="17" t="s">
        <v>7282</v>
      </c>
      <c r="E294" s="9" t="s">
        <v>7283</v>
      </c>
      <c r="F294" s="18">
        <v>20.7</v>
      </c>
      <c r="H294" s="18">
        <v>18</v>
      </c>
      <c r="K294" s="9" t="s">
        <v>6001</v>
      </c>
      <c r="M294" s="9">
        <v>2500</v>
      </c>
      <c r="N294" s="18">
        <v>1450</v>
      </c>
      <c r="O294" s="18">
        <v>890</v>
      </c>
      <c r="P294" s="20" t="s">
        <v>7228</v>
      </c>
      <c r="R294" s="28">
        <v>43129</v>
      </c>
      <c r="T294" s="9" t="s">
        <v>7284</v>
      </c>
    </row>
    <row r="295" spans="1:23">
      <c r="A295" s="20" t="s">
        <v>5857</v>
      </c>
      <c r="B295" s="17" t="s">
        <v>7285</v>
      </c>
      <c r="C295" s="17" t="s">
        <v>7285</v>
      </c>
      <c r="E295" s="9" t="s">
        <v>7286</v>
      </c>
      <c r="F295" s="18">
        <v>6.65</v>
      </c>
      <c r="H295" s="18">
        <v>5.78</v>
      </c>
      <c r="K295" s="9" t="s">
        <v>6001</v>
      </c>
      <c r="M295" s="9">
        <v>100</v>
      </c>
      <c r="N295" s="18">
        <v>1130</v>
      </c>
      <c r="O295" s="18">
        <v>565</v>
      </c>
      <c r="P295" s="20" t="s">
        <v>7228</v>
      </c>
      <c r="R295" s="28">
        <v>43129</v>
      </c>
      <c r="T295" s="9" t="s">
        <v>7287</v>
      </c>
    </row>
    <row r="296" spans="1:23">
      <c r="A296" s="20" t="s">
        <v>5857</v>
      </c>
      <c r="B296" s="17" t="s">
        <v>7285</v>
      </c>
      <c r="C296" s="17" t="s">
        <v>7285</v>
      </c>
      <c r="E296" s="9" t="s">
        <v>7286</v>
      </c>
      <c r="F296" s="18">
        <v>5.92</v>
      </c>
      <c r="H296" s="18">
        <v>5.15</v>
      </c>
      <c r="K296" s="9" t="s">
        <v>6001</v>
      </c>
      <c r="M296" s="9">
        <v>250</v>
      </c>
      <c r="N296" s="18">
        <v>1130</v>
      </c>
      <c r="O296" s="18">
        <v>565</v>
      </c>
      <c r="P296" s="20" t="s">
        <v>7228</v>
      </c>
      <c r="R296" s="28">
        <v>43129</v>
      </c>
      <c r="T296" s="9" t="s">
        <v>7287</v>
      </c>
    </row>
    <row r="297" spans="1:23">
      <c r="A297" s="20" t="s">
        <v>5857</v>
      </c>
      <c r="B297" s="17" t="s">
        <v>7285</v>
      </c>
      <c r="C297" s="17" t="s">
        <v>7285</v>
      </c>
      <c r="E297" s="9" t="s">
        <v>7286</v>
      </c>
      <c r="F297" s="18">
        <v>5.54</v>
      </c>
      <c r="H297" s="18">
        <v>4.82</v>
      </c>
      <c r="K297" s="9" t="s">
        <v>6001</v>
      </c>
      <c r="M297" s="9">
        <v>500</v>
      </c>
      <c r="N297" s="18">
        <v>1130</v>
      </c>
      <c r="O297" s="18">
        <v>565</v>
      </c>
      <c r="P297" s="20" t="s">
        <v>7228</v>
      </c>
      <c r="R297" s="28">
        <v>43129</v>
      </c>
      <c r="T297" s="9" t="s">
        <v>7287</v>
      </c>
    </row>
    <row r="298" spans="1:23">
      <c r="A298" s="20" t="s">
        <v>5857</v>
      </c>
      <c r="B298" s="17" t="s">
        <v>7297</v>
      </c>
      <c r="C298" s="17" t="s">
        <v>7297</v>
      </c>
      <c r="E298" s="9" t="s">
        <v>7298</v>
      </c>
      <c r="F298" s="18">
        <v>37.950000000000003</v>
      </c>
      <c r="H298" s="18">
        <v>33</v>
      </c>
      <c r="K298" s="9" t="s">
        <v>6001</v>
      </c>
      <c r="L298" s="19">
        <v>16.100000000000001</v>
      </c>
      <c r="M298" s="9">
        <v>250</v>
      </c>
      <c r="N298" s="18">
        <v>3900</v>
      </c>
      <c r="O298" s="18">
        <v>3900</v>
      </c>
      <c r="P298" s="20" t="s">
        <v>7751</v>
      </c>
      <c r="R298" s="28">
        <v>43131</v>
      </c>
      <c r="T298" s="9" t="s">
        <v>7299</v>
      </c>
      <c r="W298" s="9" t="s">
        <v>5985</v>
      </c>
    </row>
    <row r="299" spans="1:23">
      <c r="A299" s="20" t="s">
        <v>5857</v>
      </c>
      <c r="B299" s="17" t="s">
        <v>7297</v>
      </c>
      <c r="C299" s="17" t="s">
        <v>7297</v>
      </c>
      <c r="E299" s="9" t="s">
        <v>7298</v>
      </c>
      <c r="F299" s="18">
        <v>37.380000000000003</v>
      </c>
      <c r="H299" s="18">
        <v>32.5</v>
      </c>
      <c r="K299" s="9" t="s">
        <v>6001</v>
      </c>
      <c r="L299" s="19">
        <v>16.100000000000001</v>
      </c>
      <c r="M299" s="9">
        <v>500</v>
      </c>
      <c r="N299" s="18">
        <v>3900</v>
      </c>
      <c r="O299" s="18">
        <v>3900</v>
      </c>
      <c r="P299" s="20" t="s">
        <v>7751</v>
      </c>
      <c r="R299" s="28">
        <v>43131</v>
      </c>
      <c r="T299" s="9" t="s">
        <v>7299</v>
      </c>
      <c r="W299" s="9" t="s">
        <v>5985</v>
      </c>
    </row>
    <row r="300" spans="1:23">
      <c r="A300" s="20" t="s">
        <v>5857</v>
      </c>
      <c r="B300" s="17" t="s">
        <v>7297</v>
      </c>
      <c r="C300" s="17" t="s">
        <v>7297</v>
      </c>
      <c r="E300" s="9" t="s">
        <v>7298</v>
      </c>
      <c r="F300" s="18">
        <v>36.799999999999997</v>
      </c>
      <c r="H300" s="18">
        <v>32</v>
      </c>
      <c r="K300" s="9" t="s">
        <v>6001</v>
      </c>
      <c r="L300" s="19">
        <v>16.100000000000001</v>
      </c>
      <c r="M300" s="9">
        <v>1000</v>
      </c>
      <c r="N300" s="18">
        <v>3900</v>
      </c>
      <c r="O300" s="18">
        <v>3900</v>
      </c>
      <c r="P300" s="20" t="s">
        <v>7751</v>
      </c>
      <c r="R300" s="28">
        <v>43131</v>
      </c>
      <c r="T300" s="9" t="s">
        <v>7299</v>
      </c>
      <c r="W300" s="9" t="s">
        <v>5985</v>
      </c>
    </row>
    <row r="301" spans="1:23">
      <c r="A301" s="20" t="s">
        <v>5857</v>
      </c>
      <c r="B301" s="17" t="s">
        <v>7297</v>
      </c>
      <c r="C301" s="17" t="s">
        <v>7297</v>
      </c>
      <c r="E301" s="9" t="s">
        <v>7298</v>
      </c>
      <c r="F301" s="18">
        <v>36.799999999999997</v>
      </c>
      <c r="H301" s="18">
        <v>32</v>
      </c>
      <c r="K301" s="9" t="s">
        <v>6001</v>
      </c>
      <c r="L301" s="19">
        <v>16.100000000000001</v>
      </c>
      <c r="M301" s="9">
        <v>2500</v>
      </c>
      <c r="N301" s="18">
        <v>3900</v>
      </c>
      <c r="O301" s="18">
        <v>3900</v>
      </c>
      <c r="P301" s="20" t="s">
        <v>7751</v>
      </c>
      <c r="R301" s="28">
        <v>43131</v>
      </c>
      <c r="T301" s="9" t="s">
        <v>7299</v>
      </c>
      <c r="W301" s="9" t="s">
        <v>5985</v>
      </c>
    </row>
    <row r="302" spans="1:23">
      <c r="A302" s="20" t="s">
        <v>5857</v>
      </c>
      <c r="B302" s="17" t="s">
        <v>7300</v>
      </c>
      <c r="C302" s="17" t="s">
        <v>7300</v>
      </c>
      <c r="E302" s="9" t="s">
        <v>7301</v>
      </c>
      <c r="F302" s="18">
        <v>42.55</v>
      </c>
      <c r="H302" s="18">
        <v>37</v>
      </c>
      <c r="K302" s="9" t="s">
        <v>6001</v>
      </c>
      <c r="L302" s="19">
        <v>16.23</v>
      </c>
      <c r="M302" s="9">
        <v>250</v>
      </c>
      <c r="N302" s="18">
        <v>2900</v>
      </c>
      <c r="O302" s="18">
        <v>2400</v>
      </c>
      <c r="P302" s="20" t="s">
        <v>7751</v>
      </c>
      <c r="R302" s="28">
        <v>43131</v>
      </c>
      <c r="T302" s="9" t="s">
        <v>7302</v>
      </c>
      <c r="W302" s="9" t="s">
        <v>5963</v>
      </c>
    </row>
    <row r="303" spans="1:23">
      <c r="A303" s="20" t="s">
        <v>5857</v>
      </c>
      <c r="B303" s="17" t="s">
        <v>7300</v>
      </c>
      <c r="C303" s="17" t="s">
        <v>7300</v>
      </c>
      <c r="E303" s="9" t="s">
        <v>7301</v>
      </c>
      <c r="F303" s="18">
        <v>41.98</v>
      </c>
      <c r="H303" s="18">
        <v>36.5</v>
      </c>
      <c r="K303" s="9" t="s">
        <v>6001</v>
      </c>
      <c r="L303" s="19">
        <v>16.23</v>
      </c>
      <c r="M303" s="9">
        <v>500</v>
      </c>
      <c r="N303" s="18">
        <v>2900</v>
      </c>
      <c r="O303" s="18">
        <v>2400</v>
      </c>
      <c r="P303" s="20" t="s">
        <v>7751</v>
      </c>
      <c r="R303" s="28">
        <v>43131</v>
      </c>
      <c r="T303" s="9" t="s">
        <v>7302</v>
      </c>
      <c r="W303" s="9" t="s">
        <v>5963</v>
      </c>
    </row>
    <row r="304" spans="1:23">
      <c r="A304" s="20" t="s">
        <v>5857</v>
      </c>
      <c r="B304" s="17" t="s">
        <v>7300</v>
      </c>
      <c r="C304" s="17" t="s">
        <v>7300</v>
      </c>
      <c r="E304" s="9" t="s">
        <v>7301</v>
      </c>
      <c r="F304" s="18">
        <v>41.4</v>
      </c>
      <c r="H304" s="18">
        <v>36</v>
      </c>
      <c r="K304" s="9" t="s">
        <v>6001</v>
      </c>
      <c r="L304" s="19">
        <v>16.23</v>
      </c>
      <c r="M304" s="9">
        <v>1000</v>
      </c>
      <c r="N304" s="18">
        <v>2900</v>
      </c>
      <c r="O304" s="18">
        <v>2400</v>
      </c>
      <c r="P304" s="20" t="s">
        <v>7751</v>
      </c>
      <c r="R304" s="28">
        <v>43131</v>
      </c>
      <c r="T304" s="9" t="s">
        <v>7302</v>
      </c>
      <c r="W304" s="9" t="s">
        <v>5963</v>
      </c>
    </row>
    <row r="305" spans="1:23">
      <c r="A305" s="20" t="s">
        <v>5857</v>
      </c>
      <c r="B305" s="17" t="s">
        <v>7300</v>
      </c>
      <c r="C305" s="17" t="s">
        <v>7300</v>
      </c>
      <c r="E305" s="9" t="s">
        <v>7301</v>
      </c>
      <c r="F305" s="18">
        <v>41.4</v>
      </c>
      <c r="H305" s="18">
        <v>36</v>
      </c>
      <c r="K305" s="9" t="s">
        <v>6001</v>
      </c>
      <c r="L305" s="19">
        <v>16.23</v>
      </c>
      <c r="M305" s="9">
        <v>2500</v>
      </c>
      <c r="N305" s="18">
        <v>2900</v>
      </c>
      <c r="O305" s="18">
        <v>2400</v>
      </c>
      <c r="P305" s="20" t="s">
        <v>7751</v>
      </c>
      <c r="R305" s="28">
        <v>43131</v>
      </c>
      <c r="T305" s="9" t="s">
        <v>7302</v>
      </c>
      <c r="W305" s="9" t="s">
        <v>5963</v>
      </c>
    </row>
    <row r="306" spans="1:23">
      <c r="A306" s="20" t="s">
        <v>5857</v>
      </c>
      <c r="B306" s="17" t="s">
        <v>7862</v>
      </c>
      <c r="C306" s="17" t="s">
        <v>7862</v>
      </c>
      <c r="E306" s="9" t="s">
        <v>7863</v>
      </c>
      <c r="F306" s="18">
        <v>23.74</v>
      </c>
      <c r="H306" s="18">
        <v>20.64</v>
      </c>
      <c r="K306" s="9" t="s">
        <v>6001</v>
      </c>
      <c r="M306" s="9">
        <v>250</v>
      </c>
      <c r="N306" s="18">
        <v>1200</v>
      </c>
      <c r="O306" s="18">
        <v>1050</v>
      </c>
      <c r="P306" s="20" t="s">
        <v>7751</v>
      </c>
      <c r="R306" s="28">
        <v>44601</v>
      </c>
      <c r="T306" s="9" t="s">
        <v>7865</v>
      </c>
    </row>
    <row r="307" spans="1:23">
      <c r="A307" s="20" t="s">
        <v>5857</v>
      </c>
      <c r="B307" s="17" t="s">
        <v>7862</v>
      </c>
      <c r="C307" s="17" t="s">
        <v>7864</v>
      </c>
      <c r="E307" s="9" t="s">
        <v>7863</v>
      </c>
      <c r="F307" s="18">
        <v>20.079999999999998</v>
      </c>
      <c r="H307" s="18">
        <v>17.46</v>
      </c>
      <c r="K307" s="9" t="s">
        <v>6001</v>
      </c>
      <c r="M307" s="9">
        <v>500</v>
      </c>
      <c r="N307" s="18">
        <v>1200</v>
      </c>
      <c r="O307" s="18">
        <v>1050</v>
      </c>
      <c r="P307" s="20" t="s">
        <v>7751</v>
      </c>
      <c r="R307" s="28">
        <v>44601</v>
      </c>
      <c r="T307" s="9" t="s">
        <v>7865</v>
      </c>
    </row>
    <row r="308" spans="1:23">
      <c r="A308" s="20" t="s">
        <v>5857</v>
      </c>
      <c r="B308" s="17" t="s">
        <v>7862</v>
      </c>
      <c r="C308" s="17" t="s">
        <v>7864</v>
      </c>
      <c r="E308" s="9" t="s">
        <v>7863</v>
      </c>
      <c r="F308" s="18">
        <v>20.079999999999998</v>
      </c>
      <c r="H308" s="18">
        <v>17.46</v>
      </c>
      <c r="K308" s="9" t="s">
        <v>6001</v>
      </c>
      <c r="M308" s="9">
        <v>1000</v>
      </c>
      <c r="N308" s="18">
        <v>1200</v>
      </c>
      <c r="O308" s="18">
        <v>1050</v>
      </c>
      <c r="P308" s="20" t="s">
        <v>7751</v>
      </c>
      <c r="R308" s="28">
        <v>44601</v>
      </c>
      <c r="T308" s="9" t="s">
        <v>7865</v>
      </c>
    </row>
    <row r="594" spans="1:28">
      <c r="A594" s="20" t="s">
        <v>6116</v>
      </c>
      <c r="B594" s="17" t="s">
        <v>6117</v>
      </c>
      <c r="E594" s="9" t="s">
        <v>6118</v>
      </c>
      <c r="F594" s="18">
        <v>10.08</v>
      </c>
      <c r="H594" s="18">
        <v>6.59</v>
      </c>
      <c r="K594" s="9" t="s">
        <v>2157</v>
      </c>
      <c r="P594" s="20" t="s">
        <v>6119</v>
      </c>
    </row>
    <row r="595" spans="1:28">
      <c r="A595" s="20" t="s">
        <v>6116</v>
      </c>
      <c r="B595" s="17" t="s">
        <v>6120</v>
      </c>
      <c r="C595" s="17" t="s">
        <v>6120</v>
      </c>
      <c r="E595" s="9" t="s">
        <v>6121</v>
      </c>
      <c r="F595" s="18">
        <v>10.98</v>
      </c>
      <c r="H595" s="18">
        <v>8.19</v>
      </c>
      <c r="P595" s="20" t="s">
        <v>58</v>
      </c>
      <c r="R595" s="28">
        <v>38664</v>
      </c>
      <c r="S595" s="9">
        <v>2</v>
      </c>
    </row>
    <row r="596" spans="1:28">
      <c r="A596" s="20" t="s">
        <v>6116</v>
      </c>
      <c r="B596" s="17" t="s">
        <v>6122</v>
      </c>
      <c r="C596" s="17" t="s">
        <v>6122</v>
      </c>
      <c r="D596" s="20" t="s">
        <v>428</v>
      </c>
      <c r="E596" s="9" t="s">
        <v>6123</v>
      </c>
      <c r="F596" s="18">
        <v>7.59</v>
      </c>
      <c r="H596" s="18">
        <v>5.51</v>
      </c>
      <c r="K596" s="9">
        <v>0.47</v>
      </c>
      <c r="L596" s="19">
        <v>0.47</v>
      </c>
      <c r="P596" s="20" t="s">
        <v>58</v>
      </c>
      <c r="R596" s="28">
        <v>38664</v>
      </c>
      <c r="S596" s="9">
        <v>6</v>
      </c>
      <c r="X596" s="9" t="s">
        <v>6124</v>
      </c>
      <c r="Y596" s="9" t="s">
        <v>6125</v>
      </c>
      <c r="Z596" s="9">
        <v>3.75</v>
      </c>
      <c r="AA596" s="9" t="s">
        <v>6126</v>
      </c>
      <c r="AB596" s="9">
        <v>1</v>
      </c>
    </row>
    <row r="597" spans="1:28">
      <c r="A597" s="20" t="s">
        <v>6116</v>
      </c>
      <c r="B597" s="17" t="s">
        <v>6127</v>
      </c>
      <c r="C597" s="17" t="s">
        <v>6127</v>
      </c>
      <c r="D597" s="20" t="s">
        <v>428</v>
      </c>
      <c r="E597" s="9" t="s">
        <v>6128</v>
      </c>
      <c r="F597" s="18">
        <v>11.01</v>
      </c>
      <c r="H597" s="18">
        <v>8.2200000000000006</v>
      </c>
      <c r="K597" s="9">
        <v>0.47</v>
      </c>
      <c r="L597" s="19">
        <v>0.48</v>
      </c>
      <c r="P597" s="20" t="s">
        <v>58</v>
      </c>
      <c r="R597" s="28">
        <v>38664</v>
      </c>
      <c r="S597" s="9">
        <v>8</v>
      </c>
      <c r="X597" s="9" t="s">
        <v>6129</v>
      </c>
      <c r="Y597" s="9" t="s">
        <v>6130</v>
      </c>
      <c r="Z597" s="9">
        <v>6.085</v>
      </c>
      <c r="AA597" s="9" t="s">
        <v>6131</v>
      </c>
      <c r="AB597" s="9">
        <v>1</v>
      </c>
    </row>
    <row r="598" spans="1:28">
      <c r="A598" s="20" t="s">
        <v>6116</v>
      </c>
      <c r="B598" s="17" t="s">
        <v>6132</v>
      </c>
      <c r="E598" s="9" t="s">
        <v>6133</v>
      </c>
      <c r="F598" s="18">
        <v>0</v>
      </c>
      <c r="H598" s="18">
        <v>0</v>
      </c>
    </row>
    <row r="599" spans="1:28">
      <c r="A599" s="20" t="s">
        <v>6116</v>
      </c>
      <c r="B599" s="17" t="s">
        <v>6134</v>
      </c>
      <c r="E599" s="9" t="s">
        <v>6135</v>
      </c>
      <c r="F599" s="18">
        <v>9.8000000000000007</v>
      </c>
      <c r="H599" s="18">
        <v>7.11</v>
      </c>
      <c r="K599" s="9" t="s">
        <v>4230</v>
      </c>
      <c r="N599" s="18">
        <v>300</v>
      </c>
      <c r="P599" s="20" t="s">
        <v>58</v>
      </c>
      <c r="R599" s="28">
        <v>38664</v>
      </c>
    </row>
    <row r="600" spans="1:28">
      <c r="A600" s="20" t="s">
        <v>6116</v>
      </c>
      <c r="B600" s="17" t="s">
        <v>6136</v>
      </c>
      <c r="C600" s="17" t="s">
        <v>6136</v>
      </c>
      <c r="E600" s="9" t="s">
        <v>6137</v>
      </c>
      <c r="F600" s="18">
        <v>832</v>
      </c>
      <c r="H600" s="18">
        <v>650</v>
      </c>
      <c r="K600" s="9" t="s">
        <v>4230</v>
      </c>
      <c r="P600" s="20" t="s">
        <v>844</v>
      </c>
      <c r="R600" s="28">
        <v>40318</v>
      </c>
      <c r="S600" s="9">
        <v>4</v>
      </c>
    </row>
    <row r="601" spans="1:28">
      <c r="A601" s="20" t="s">
        <v>6116</v>
      </c>
      <c r="B601" s="17" t="s">
        <v>6138</v>
      </c>
      <c r="C601" s="17" t="s">
        <v>6138</v>
      </c>
      <c r="E601" s="9" t="s">
        <v>6139</v>
      </c>
      <c r="F601" s="18">
        <v>109.35</v>
      </c>
      <c r="H601" s="18">
        <v>81</v>
      </c>
      <c r="K601" s="9" t="s">
        <v>2690</v>
      </c>
      <c r="P601" s="20" t="s">
        <v>844</v>
      </c>
      <c r="R601" s="28">
        <v>39100</v>
      </c>
    </row>
    <row r="602" spans="1:28">
      <c r="A602" s="20" t="s">
        <v>6116</v>
      </c>
      <c r="B602" s="17" t="s">
        <v>6140</v>
      </c>
      <c r="C602" s="17" t="s">
        <v>6140</v>
      </c>
      <c r="D602" s="20" t="s">
        <v>80</v>
      </c>
      <c r="E602" s="9" t="s">
        <v>6141</v>
      </c>
      <c r="F602" s="18">
        <v>39.39</v>
      </c>
      <c r="H602" s="18">
        <v>29.25</v>
      </c>
      <c r="K602" s="9" t="s">
        <v>2690</v>
      </c>
      <c r="P602" s="20" t="s">
        <v>58</v>
      </c>
      <c r="R602" s="28">
        <v>38664</v>
      </c>
      <c r="S602" s="9">
        <v>2</v>
      </c>
    </row>
    <row r="603" spans="1:28">
      <c r="A603" s="20" t="s">
        <v>6116</v>
      </c>
      <c r="B603" s="17" t="s">
        <v>6142</v>
      </c>
      <c r="C603" s="17" t="s">
        <v>6142</v>
      </c>
      <c r="D603" s="20" t="s">
        <v>80</v>
      </c>
      <c r="E603" s="9" t="s">
        <v>6143</v>
      </c>
      <c r="F603" s="18">
        <v>116.97</v>
      </c>
      <c r="H603" s="18">
        <v>79.31</v>
      </c>
      <c r="K603" s="9" t="s">
        <v>4230</v>
      </c>
      <c r="P603" s="20" t="s">
        <v>58</v>
      </c>
      <c r="R603" s="28">
        <v>38664</v>
      </c>
      <c r="S603" s="9">
        <v>3</v>
      </c>
    </row>
    <row r="604" spans="1:28">
      <c r="A604" s="20" t="s">
        <v>6116</v>
      </c>
      <c r="B604" s="17" t="s">
        <v>6144</v>
      </c>
      <c r="D604" s="20" t="s">
        <v>110</v>
      </c>
      <c r="E604" s="9" t="s">
        <v>6145</v>
      </c>
      <c r="F604" s="18">
        <v>53.26</v>
      </c>
      <c r="H604" s="18">
        <v>30.49</v>
      </c>
      <c r="P604" s="20" t="s">
        <v>58</v>
      </c>
      <c r="R604" s="28">
        <v>38664</v>
      </c>
      <c r="S604" s="9">
        <v>1</v>
      </c>
    </row>
    <row r="605" spans="1:28">
      <c r="A605" s="20" t="s">
        <v>6116</v>
      </c>
      <c r="B605" s="17" t="s">
        <v>6146</v>
      </c>
      <c r="C605" s="17" t="s">
        <v>6147</v>
      </c>
      <c r="D605" s="20" t="s">
        <v>110</v>
      </c>
      <c r="E605" s="9" t="s">
        <v>6148</v>
      </c>
      <c r="F605" s="18">
        <v>122.36</v>
      </c>
      <c r="H605" s="18">
        <v>82.4</v>
      </c>
      <c r="L605" s="19">
        <v>7.25</v>
      </c>
      <c r="P605" s="20" t="s">
        <v>58</v>
      </c>
      <c r="R605" s="28">
        <v>38664</v>
      </c>
      <c r="S605" s="9">
        <v>5</v>
      </c>
      <c r="X605" s="9" t="s">
        <v>6149</v>
      </c>
      <c r="Y605" s="9" t="s">
        <v>6150</v>
      </c>
      <c r="Z605" s="9">
        <v>35</v>
      </c>
      <c r="AA605" s="9" t="s">
        <v>6151</v>
      </c>
      <c r="AB605" s="9">
        <v>8.5</v>
      </c>
    </row>
    <row r="606" spans="1:28">
      <c r="A606" s="20" t="s">
        <v>6116</v>
      </c>
      <c r="B606" s="17" t="s">
        <v>6152</v>
      </c>
      <c r="D606" s="20" t="s">
        <v>80</v>
      </c>
      <c r="E606" s="9" t="s">
        <v>6153</v>
      </c>
      <c r="F606" s="18">
        <v>43.97</v>
      </c>
      <c r="H606" s="18">
        <v>32</v>
      </c>
      <c r="L606" s="19">
        <v>7.01</v>
      </c>
      <c r="P606" s="20" t="s">
        <v>844</v>
      </c>
      <c r="S606" s="9">
        <v>1</v>
      </c>
    </row>
    <row r="607" spans="1:28">
      <c r="A607" s="20" t="s">
        <v>6116</v>
      </c>
      <c r="B607" s="17" t="s">
        <v>6154</v>
      </c>
      <c r="C607" s="17" t="s">
        <v>6155</v>
      </c>
      <c r="D607" s="20" t="s">
        <v>80</v>
      </c>
      <c r="E607" s="9" t="s">
        <v>6156</v>
      </c>
      <c r="F607" s="18">
        <v>127.8</v>
      </c>
      <c r="H607" s="18">
        <v>83.66</v>
      </c>
      <c r="L607" s="19">
        <v>7.01</v>
      </c>
      <c r="P607" s="20" t="s">
        <v>58</v>
      </c>
      <c r="R607" s="28">
        <v>38664</v>
      </c>
      <c r="S607" s="9">
        <v>5</v>
      </c>
      <c r="X607" s="9" t="s">
        <v>6157</v>
      </c>
      <c r="Y607" s="9" t="s">
        <v>6158</v>
      </c>
      <c r="Z607" s="9">
        <v>35</v>
      </c>
      <c r="AA607" s="9" t="s">
        <v>6159</v>
      </c>
      <c r="AB607" s="9">
        <v>8.5</v>
      </c>
    </row>
    <row r="608" spans="1:28">
      <c r="A608" s="20" t="s">
        <v>6116</v>
      </c>
      <c r="B608" s="17" t="s">
        <v>6160</v>
      </c>
      <c r="D608" s="20" t="s">
        <v>64</v>
      </c>
      <c r="E608" s="9" t="s">
        <v>6161</v>
      </c>
      <c r="F608" s="18">
        <v>49.22</v>
      </c>
      <c r="H608" s="18">
        <v>35.43</v>
      </c>
      <c r="P608" s="20" t="s">
        <v>844</v>
      </c>
    </row>
    <row r="609" spans="1:28">
      <c r="A609" s="20" t="s">
        <v>6116</v>
      </c>
      <c r="B609" s="17" t="s">
        <v>6162</v>
      </c>
      <c r="C609" s="17" t="s">
        <v>6162</v>
      </c>
      <c r="D609" s="20" t="s">
        <v>110</v>
      </c>
      <c r="E609" s="9" t="s">
        <v>6163</v>
      </c>
      <c r="F609" s="18">
        <v>133.37</v>
      </c>
      <c r="H609" s="18">
        <v>86.75</v>
      </c>
      <c r="P609" s="20" t="s">
        <v>58</v>
      </c>
      <c r="R609" s="28">
        <v>38664</v>
      </c>
      <c r="S609" s="9">
        <v>4</v>
      </c>
      <c r="T609" s="9" t="s">
        <v>6164</v>
      </c>
      <c r="X609" s="9" t="s">
        <v>6165</v>
      </c>
      <c r="Y609" s="9" t="s">
        <v>6166</v>
      </c>
      <c r="Z609" s="9">
        <v>35</v>
      </c>
      <c r="AA609" s="9" t="s">
        <v>6159</v>
      </c>
      <c r="AB609" s="9">
        <v>8.5</v>
      </c>
    </row>
    <row r="610" spans="1:28">
      <c r="A610" s="20" t="s">
        <v>6116</v>
      </c>
      <c r="B610" s="17" t="s">
        <v>6167</v>
      </c>
      <c r="E610" s="9" t="s">
        <v>6168</v>
      </c>
      <c r="F610" s="18">
        <v>0</v>
      </c>
      <c r="H610" s="18">
        <v>37.57</v>
      </c>
      <c r="P610" s="20" t="s">
        <v>844</v>
      </c>
    </row>
    <row r="611" spans="1:28">
      <c r="A611" s="20" t="s">
        <v>6116</v>
      </c>
      <c r="B611" s="17" t="s">
        <v>6169</v>
      </c>
      <c r="C611" s="17" t="s">
        <v>6169</v>
      </c>
      <c r="D611" s="20" t="s">
        <v>64</v>
      </c>
      <c r="E611" s="9" t="s">
        <v>6170</v>
      </c>
      <c r="F611" s="18">
        <v>36.15</v>
      </c>
      <c r="H611" s="18">
        <v>21.5</v>
      </c>
      <c r="P611" s="20" t="s">
        <v>2146</v>
      </c>
      <c r="R611" s="28">
        <v>39393</v>
      </c>
      <c r="S611" s="9">
        <v>1</v>
      </c>
    </row>
    <row r="612" spans="1:28">
      <c r="A612" s="20" t="s">
        <v>6116</v>
      </c>
      <c r="B612" s="17" t="s">
        <v>6171</v>
      </c>
      <c r="E612" s="9" t="s">
        <v>6172</v>
      </c>
      <c r="F612" s="18">
        <v>121</v>
      </c>
      <c r="H612" s="18">
        <v>92</v>
      </c>
      <c r="P612" s="20" t="s">
        <v>2146</v>
      </c>
      <c r="R612" s="28">
        <v>39393</v>
      </c>
      <c r="S612" s="9">
        <v>1</v>
      </c>
      <c r="T612" s="9" t="s">
        <v>58</v>
      </c>
    </row>
    <row r="613" spans="1:28">
      <c r="A613" s="20" t="s">
        <v>6116</v>
      </c>
      <c r="B613" s="17" t="s">
        <v>6173</v>
      </c>
      <c r="E613" s="9" t="s">
        <v>6174</v>
      </c>
      <c r="F613" s="18">
        <v>4.6399999999999997</v>
      </c>
      <c r="H613" s="18">
        <v>3.24</v>
      </c>
      <c r="K613" s="9" t="s">
        <v>4193</v>
      </c>
      <c r="P613" s="20" t="s">
        <v>58</v>
      </c>
      <c r="R613" s="28">
        <v>38664</v>
      </c>
    </row>
    <row r="614" spans="1:28">
      <c r="A614" s="20" t="s">
        <v>6116</v>
      </c>
      <c r="B614" s="17" t="s">
        <v>6175</v>
      </c>
      <c r="C614" s="17" t="s">
        <v>6175</v>
      </c>
      <c r="D614" s="20" t="s">
        <v>121</v>
      </c>
      <c r="E614" s="9" t="s">
        <v>6176</v>
      </c>
      <c r="F614" s="18">
        <v>5.76</v>
      </c>
      <c r="H614" s="18">
        <v>4.04</v>
      </c>
      <c r="K614" s="9" t="s">
        <v>4193</v>
      </c>
      <c r="P614" s="20" t="s">
        <v>58</v>
      </c>
      <c r="R614" s="28">
        <v>38664</v>
      </c>
      <c r="S614" s="9">
        <v>2</v>
      </c>
    </row>
    <row r="615" spans="1:28">
      <c r="A615" s="20" t="s">
        <v>6116</v>
      </c>
      <c r="B615" s="17" t="s">
        <v>6177</v>
      </c>
      <c r="C615" s="17" t="s">
        <v>6177</v>
      </c>
      <c r="D615" s="20" t="s">
        <v>121</v>
      </c>
      <c r="E615" s="9" t="s">
        <v>6178</v>
      </c>
      <c r="F615" s="18">
        <v>9.56</v>
      </c>
      <c r="H615" s="18">
        <v>6.6</v>
      </c>
      <c r="P615" s="20" t="s">
        <v>5472</v>
      </c>
      <c r="R615" s="28">
        <v>39350</v>
      </c>
      <c r="S615" s="9">
        <v>2</v>
      </c>
    </row>
    <row r="616" spans="1:28">
      <c r="A616" s="20" t="s">
        <v>6116</v>
      </c>
      <c r="B616" s="17" t="s">
        <v>6179</v>
      </c>
      <c r="C616" s="17" t="s">
        <v>6179</v>
      </c>
      <c r="E616" s="9" t="s">
        <v>6180</v>
      </c>
      <c r="F616" s="18">
        <v>7.78</v>
      </c>
      <c r="H616" s="18">
        <v>5.76</v>
      </c>
      <c r="P616" s="20" t="s">
        <v>844</v>
      </c>
      <c r="Q616" s="20" t="s">
        <v>2146</v>
      </c>
      <c r="R616" s="28">
        <v>39350</v>
      </c>
      <c r="S616" s="9">
        <v>1</v>
      </c>
    </row>
    <row r="617" spans="1:28">
      <c r="A617" s="20" t="s">
        <v>6116</v>
      </c>
      <c r="B617" s="17" t="s">
        <v>6181</v>
      </c>
      <c r="C617" s="17" t="s">
        <v>6181</v>
      </c>
      <c r="D617" s="20" t="s">
        <v>55</v>
      </c>
      <c r="E617" s="9" t="s">
        <v>6182</v>
      </c>
      <c r="F617" s="18">
        <v>19.82</v>
      </c>
      <c r="H617" s="18">
        <v>13.91</v>
      </c>
      <c r="P617" s="20" t="s">
        <v>58</v>
      </c>
      <c r="R617" s="28">
        <v>38664</v>
      </c>
      <c r="S617" s="9">
        <v>1</v>
      </c>
      <c r="X617" s="9" t="s">
        <v>6183</v>
      </c>
      <c r="Y617" s="9" t="s">
        <v>6184</v>
      </c>
      <c r="Z617" s="9">
        <v>4.5</v>
      </c>
      <c r="AA617" s="9" t="s">
        <v>6185</v>
      </c>
      <c r="AB617" s="9">
        <v>2</v>
      </c>
    </row>
    <row r="618" spans="1:28">
      <c r="A618" s="20" t="s">
        <v>6116</v>
      </c>
      <c r="B618" s="17" t="s">
        <v>6181</v>
      </c>
      <c r="E618" s="9" t="s">
        <v>6186</v>
      </c>
      <c r="F618" s="18">
        <v>16.670000000000002</v>
      </c>
      <c r="H618" s="18">
        <v>11.85</v>
      </c>
      <c r="P618" s="20" t="s">
        <v>58</v>
      </c>
      <c r="R618" s="28">
        <v>38664</v>
      </c>
    </row>
    <row r="619" spans="1:28">
      <c r="A619" s="20" t="s">
        <v>6116</v>
      </c>
      <c r="B619" s="17" t="s">
        <v>6187</v>
      </c>
      <c r="C619" s="17" t="s">
        <v>6187</v>
      </c>
      <c r="D619" s="20" t="s">
        <v>454</v>
      </c>
      <c r="E619" s="9" t="s">
        <v>6188</v>
      </c>
      <c r="F619" s="18">
        <v>10.65</v>
      </c>
      <c r="H619" s="18">
        <v>7.28</v>
      </c>
      <c r="P619" s="20" t="s">
        <v>844</v>
      </c>
      <c r="R619" s="28">
        <v>39350</v>
      </c>
      <c r="S619" s="9">
        <v>4</v>
      </c>
    </row>
    <row r="620" spans="1:28">
      <c r="A620" s="20" t="s">
        <v>6116</v>
      </c>
      <c r="B620" s="17" t="s">
        <v>6189</v>
      </c>
      <c r="D620" s="20" t="s">
        <v>110</v>
      </c>
      <c r="E620" s="9" t="s">
        <v>6190</v>
      </c>
      <c r="F620" s="18">
        <v>17.75</v>
      </c>
      <c r="H620" s="18">
        <v>11.4</v>
      </c>
      <c r="P620" s="20" t="s">
        <v>844</v>
      </c>
      <c r="R620" s="28">
        <v>39350</v>
      </c>
      <c r="S620" s="9">
        <v>2</v>
      </c>
    </row>
    <row r="621" spans="1:28">
      <c r="A621" s="20" t="s">
        <v>6116</v>
      </c>
      <c r="B621" s="17" t="s">
        <v>6191</v>
      </c>
      <c r="C621" s="17" t="s">
        <v>6191</v>
      </c>
      <c r="E621" s="9" t="s">
        <v>6192</v>
      </c>
      <c r="F621" s="18">
        <v>24.28</v>
      </c>
      <c r="H621" s="18">
        <v>12.1</v>
      </c>
      <c r="P621" s="20" t="s">
        <v>844</v>
      </c>
      <c r="Q621" s="20" t="s">
        <v>2146</v>
      </c>
      <c r="R621" s="28">
        <v>39350</v>
      </c>
      <c r="S621" s="9">
        <v>2</v>
      </c>
    </row>
    <row r="622" spans="1:28">
      <c r="A622" s="20" t="s">
        <v>6116</v>
      </c>
      <c r="B622" s="17" t="s">
        <v>6193</v>
      </c>
      <c r="C622" s="17" t="s">
        <v>6193</v>
      </c>
      <c r="E622" s="9" t="s">
        <v>6194</v>
      </c>
      <c r="F622" s="18">
        <v>16.09</v>
      </c>
      <c r="H622" s="18">
        <v>9.4600000000000009</v>
      </c>
      <c r="P622" s="20" t="s">
        <v>844</v>
      </c>
      <c r="Q622" s="20" t="s">
        <v>2146</v>
      </c>
      <c r="R622" s="28">
        <v>39350</v>
      </c>
      <c r="S622" s="9">
        <v>1</v>
      </c>
    </row>
    <row r="623" spans="1:28">
      <c r="A623" s="20" t="s">
        <v>6116</v>
      </c>
      <c r="B623" s="17" t="s">
        <v>6195</v>
      </c>
      <c r="C623" s="17" t="s">
        <v>6195</v>
      </c>
      <c r="E623" s="9" t="s">
        <v>6196</v>
      </c>
      <c r="F623" s="18">
        <v>41.08</v>
      </c>
      <c r="H623" s="18">
        <v>27.81</v>
      </c>
      <c r="P623" s="20" t="s">
        <v>58</v>
      </c>
      <c r="R623" s="28">
        <v>38664</v>
      </c>
      <c r="S623" s="9">
        <v>1</v>
      </c>
    </row>
    <row r="624" spans="1:28">
      <c r="A624" s="20" t="s">
        <v>6116</v>
      </c>
      <c r="B624" s="17" t="s">
        <v>6197</v>
      </c>
      <c r="E624" s="9" t="s">
        <v>6198</v>
      </c>
      <c r="F624" s="18">
        <v>1.1299999999999999</v>
      </c>
      <c r="H624" s="18">
        <v>0.5</v>
      </c>
      <c r="P624" s="20" t="s">
        <v>4308</v>
      </c>
    </row>
    <row r="625" spans="1:18">
      <c r="A625" s="20" t="s">
        <v>6116</v>
      </c>
      <c r="B625" s="17" t="s">
        <v>6199</v>
      </c>
      <c r="E625" s="9" t="s">
        <v>6200</v>
      </c>
      <c r="F625" s="18">
        <v>1.8</v>
      </c>
      <c r="H625" s="18">
        <v>1.32</v>
      </c>
      <c r="P625" s="20" t="s">
        <v>58</v>
      </c>
      <c r="R625" s="28">
        <v>38664</v>
      </c>
    </row>
    <row r="626" spans="1:18">
      <c r="A626" s="20" t="s">
        <v>6116</v>
      </c>
      <c r="B626" s="17" t="s">
        <v>6201</v>
      </c>
      <c r="E626" s="9" t="s">
        <v>6202</v>
      </c>
      <c r="F626" s="18">
        <v>2.4700000000000002</v>
      </c>
      <c r="H626" s="18">
        <v>1.86</v>
      </c>
      <c r="P626" s="20" t="s">
        <v>58</v>
      </c>
      <c r="R626" s="28">
        <v>38664</v>
      </c>
    </row>
    <row r="627" spans="1:18">
      <c r="A627" s="20" t="s">
        <v>6116</v>
      </c>
      <c r="B627" s="17" t="s">
        <v>6203</v>
      </c>
      <c r="E627" s="9" t="s">
        <v>6204</v>
      </c>
      <c r="F627" s="18">
        <v>0</v>
      </c>
      <c r="H627" s="18">
        <v>17.420000000000002</v>
      </c>
      <c r="P627" s="20" t="s">
        <v>58</v>
      </c>
      <c r="R627" s="28">
        <v>38664</v>
      </c>
    </row>
    <row r="628" spans="1:18">
      <c r="A628" s="20" t="s">
        <v>6116</v>
      </c>
      <c r="B628" s="17" t="s">
        <v>6205</v>
      </c>
      <c r="E628" s="9" t="s">
        <v>6206</v>
      </c>
      <c r="F628" s="18">
        <v>13.77</v>
      </c>
      <c r="H628" s="18">
        <v>10.199999999999999</v>
      </c>
      <c r="L628" s="19">
        <v>3.31</v>
      </c>
      <c r="P628" s="20" t="s">
        <v>844</v>
      </c>
      <c r="R628" s="28">
        <v>39350</v>
      </c>
    </row>
    <row r="629" spans="1:18">
      <c r="A629" s="20" t="s">
        <v>6116</v>
      </c>
      <c r="B629" s="17" t="s">
        <v>6207</v>
      </c>
      <c r="C629" s="17" t="s">
        <v>6207</v>
      </c>
      <c r="E629" s="9" t="s">
        <v>5856</v>
      </c>
      <c r="F629" s="18">
        <v>30.24</v>
      </c>
      <c r="H629" s="18">
        <v>24</v>
      </c>
      <c r="N629" s="18">
        <v>1600</v>
      </c>
      <c r="O629" s="18">
        <v>1500</v>
      </c>
      <c r="P629" s="20" t="s">
        <v>58</v>
      </c>
      <c r="R629" s="28">
        <v>39231</v>
      </c>
    </row>
    <row r="630" spans="1:18">
      <c r="A630" s="20" t="s">
        <v>6116</v>
      </c>
      <c r="B630" s="17" t="s">
        <v>6208</v>
      </c>
      <c r="C630" s="17" t="s">
        <v>6209</v>
      </c>
      <c r="E630" s="9" t="s">
        <v>6210</v>
      </c>
      <c r="F630" s="18">
        <v>78.3</v>
      </c>
      <c r="H630" s="18">
        <v>58</v>
      </c>
      <c r="K630" s="9" t="s">
        <v>4230</v>
      </c>
      <c r="P630" s="20" t="s">
        <v>844</v>
      </c>
      <c r="R630" s="28">
        <v>39371</v>
      </c>
    </row>
    <row r="631" spans="1:18">
      <c r="A631" s="20" t="s">
        <v>6116</v>
      </c>
      <c r="B631" s="17" t="s">
        <v>6211</v>
      </c>
      <c r="C631" s="17" t="s">
        <v>6212</v>
      </c>
      <c r="E631" s="9" t="s">
        <v>6210</v>
      </c>
      <c r="F631" s="18">
        <v>78.3</v>
      </c>
      <c r="H631" s="18">
        <v>58</v>
      </c>
      <c r="K631" s="9" t="s">
        <v>4230</v>
      </c>
      <c r="P631" s="20" t="s">
        <v>844</v>
      </c>
      <c r="R631" s="28">
        <v>39371</v>
      </c>
    </row>
  </sheetData>
  <mergeCells count="6">
    <mergeCell ref="V1:V2"/>
    <mergeCell ref="E1:E2"/>
    <mergeCell ref="I1:I2"/>
    <mergeCell ref="J1:J2"/>
    <mergeCell ref="K1:K2"/>
    <mergeCell ref="T1:T2"/>
  </mergeCells>
  <phoneticPr fontId="11" type="noConversion"/>
  <pageMargins left="0.75" right="0.75" top="1" bottom="1" header="0.5" footer="0.5"/>
  <pageSetup scale="67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6</vt:i4>
      </vt:variant>
    </vt:vector>
  </HeadingPairs>
  <TitlesOfParts>
    <vt:vector size="31" baseType="lpstr">
      <vt:lpstr>BHI</vt:lpstr>
      <vt:lpstr>GE</vt:lpstr>
      <vt:lpstr>BC</vt:lpstr>
      <vt:lpstr>WMK</vt:lpstr>
      <vt:lpstr>ESS</vt:lpstr>
      <vt:lpstr>CEP</vt:lpstr>
      <vt:lpstr>BMD</vt:lpstr>
      <vt:lpstr>GRC</vt:lpstr>
      <vt:lpstr>MB</vt:lpstr>
      <vt:lpstr>PEL</vt:lpstr>
      <vt:lpstr>PA</vt:lpstr>
      <vt:lpstr>PSM</vt:lpstr>
      <vt:lpstr>HL</vt:lpstr>
      <vt:lpstr>DMI</vt:lpstr>
      <vt:lpstr>MM</vt:lpstr>
      <vt:lpstr>SES</vt:lpstr>
      <vt:lpstr>VEI</vt:lpstr>
      <vt:lpstr>AMC</vt:lpstr>
      <vt:lpstr>OKS</vt:lpstr>
      <vt:lpstr>333</vt:lpstr>
      <vt:lpstr>GQS</vt:lpstr>
      <vt:lpstr>SFE</vt:lpstr>
      <vt:lpstr>Incomplete</vt:lpstr>
      <vt:lpstr>CLP Historical</vt:lpstr>
      <vt:lpstr>ESP Historical</vt:lpstr>
      <vt:lpstr>BC!Print_Area</vt:lpstr>
      <vt:lpstr>BHI!Print_Area</vt:lpstr>
      <vt:lpstr>ESS!Print_Area</vt:lpstr>
      <vt:lpstr>BC!Print_Titles</vt:lpstr>
      <vt:lpstr>BHI!Print_Titles</vt:lpstr>
      <vt:lpstr>ESS!Print_Titles</vt:lpstr>
    </vt:vector>
  </TitlesOfParts>
  <Company>ITE,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ITE</dc:creator>
  <cp:lastModifiedBy>Dong, Xiaomu</cp:lastModifiedBy>
  <cp:revision/>
  <dcterms:created xsi:type="dcterms:W3CDTF">1998-08-25T17:28:02Z</dcterms:created>
  <dcterms:modified xsi:type="dcterms:W3CDTF">2024-08-25T20:19:55Z</dcterms:modified>
</cp:coreProperties>
</file>