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<sst xmlns="http://schemas.openxmlformats.org/spreadsheetml/2006/main" count="2" uniqueCount="2">
  <si>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stem cells</t>
  </si>
  <si>
    <t>Photoreceptor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</si>
</sst>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Photoreceptor activity vs. Number of stem cells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Sheet1!$A$2:$A$16</c:f>
            </c:numRef>
          </c:xVal>
          <c:yVal>
            <c:numRef>
              <c:f>Sheet1!$B$2:$B$16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39058"/>
        <c:axId val="491008502"/>
      </c:scatterChart>
      <c:valAx>
        <c:axId val="1621839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stem cells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1008502"/>
      </c:valAx>
      <c:valAx>
        <c:axId val="49100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Photoreceptor activity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183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</row>
    <row r="2">
      <c r="A2" s="1">
        <v>116.0</v>
      </c>
      <c r="B2" s="1">
        <v>60.0</v>
      </c>
      <c r="E2">
        <f t="shared" ref="E2:E16" si="2">A2-$A$20</f>
        <v>45.2</v>
      </c>
      <c r="F2">
        <f t="shared" ref="F2:F16" si="3">B2-$B$20</f>
        <v>21.73333333</v>
      </c>
      <c r="G2">
        <f t="shared" ref="G2:H2" si="1">POWER(E2,2)</f>
        <v>2043.04</v>
      </c>
      <c r="H2">
        <f t="shared" si="1"/>
        <v>472.3377778</v>
      </c>
    </row>
    <row r="3">
      <c r="A3" s="1">
        <v>117.0</v>
      </c>
      <c r="B3" s="1">
        <v>67.0</v>
      </c>
      <c r="C3">
        <f>D3^2</f>
        <v>0.8732248935</v>
      </c>
      <c r="D3" s="2">
        <f>pearson(A2:A16, B2:B16)</f>
        <v>0.9344650306</v>
      </c>
      <c r="E3">
        <f t="shared" si="2"/>
        <v>46.2</v>
      </c>
      <c r="F3">
        <f t="shared" si="3"/>
        <v>28.73333333</v>
      </c>
      <c r="G3">
        <f t="shared" ref="G3:H3" si="4">POWER(E3,2)</f>
        <v>2134.44</v>
      </c>
      <c r="H3">
        <f t="shared" si="4"/>
        <v>825.6044444</v>
      </c>
    </row>
    <row r="4">
      <c r="A4" s="1">
        <v>120.0</v>
      </c>
      <c r="B4" s="1">
        <v>64.0</v>
      </c>
      <c r="D4" s="2">
        <f>stdev(A2:A16)</f>
        <v>38.25889252</v>
      </c>
      <c r="E4">
        <f t="shared" si="2"/>
        <v>49.2</v>
      </c>
      <c r="F4">
        <f t="shared" si="3"/>
        <v>25.73333333</v>
      </c>
      <c r="G4">
        <f t="shared" ref="G4:H4" si="5">POWER(E4,2)</f>
        <v>2420.64</v>
      </c>
      <c r="H4">
        <f t="shared" si="5"/>
        <v>662.2044444</v>
      </c>
    </row>
    <row r="5">
      <c r="A5" s="1">
        <v>1.0</v>
      </c>
      <c r="B5" s="1">
        <v>8.0</v>
      </c>
      <c r="D5" s="2">
        <f>stdev(B2:B16)</f>
        <v>23.42912311</v>
      </c>
      <c r="E5">
        <f t="shared" si="2"/>
        <v>-69.8</v>
      </c>
      <c r="F5">
        <f t="shared" si="3"/>
        <v>-30.26666667</v>
      </c>
      <c r="G5">
        <f t="shared" ref="G5:H5" si="6">POWER(E5,2)</f>
        <v>4872.04</v>
      </c>
      <c r="H5">
        <f t="shared" si="6"/>
        <v>916.0711111</v>
      </c>
    </row>
    <row r="6">
      <c r="A6" s="1">
        <v>52.0</v>
      </c>
      <c r="B6" s="1">
        <v>13.0</v>
      </c>
      <c r="D6" s="2">
        <f>D3*(D5/D4)</f>
        <v>0.572251176</v>
      </c>
      <c r="E6">
        <f t="shared" si="2"/>
        <v>-18.8</v>
      </c>
      <c r="F6">
        <f t="shared" si="3"/>
        <v>-25.26666667</v>
      </c>
      <c r="G6">
        <f t="shared" ref="G6:H6" si="7">POWER(E6,2)</f>
        <v>353.44</v>
      </c>
      <c r="H6">
        <f t="shared" si="7"/>
        <v>638.4044444</v>
      </c>
    </row>
    <row r="7">
      <c r="A7" s="1">
        <v>79.0</v>
      </c>
      <c r="B7" s="1">
        <v>63.0</v>
      </c>
      <c r="D7" s="2">
        <f>average(B2:B16) - D6*(average(A2:A16))</f>
        <v>-2.248716597</v>
      </c>
      <c r="E7">
        <f t="shared" si="2"/>
        <v>8.2</v>
      </c>
      <c r="F7">
        <f t="shared" si="3"/>
        <v>24.73333333</v>
      </c>
      <c r="G7">
        <f t="shared" ref="G7:H7" si="8">POWER(E7,2)</f>
        <v>67.24</v>
      </c>
      <c r="H7">
        <f t="shared" si="8"/>
        <v>611.7377778</v>
      </c>
    </row>
    <row r="8">
      <c r="A8" s="1">
        <v>109.0</v>
      </c>
      <c r="B8" s="1">
        <v>63.0</v>
      </c>
      <c r="E8">
        <f t="shared" si="2"/>
        <v>38.2</v>
      </c>
      <c r="F8">
        <f t="shared" si="3"/>
        <v>24.73333333</v>
      </c>
      <c r="G8">
        <f t="shared" ref="G8:H8" si="9">POWER(E8,2)</f>
        <v>1459.24</v>
      </c>
      <c r="H8">
        <f t="shared" si="9"/>
        <v>611.7377778</v>
      </c>
    </row>
    <row r="9">
      <c r="A9" s="1">
        <v>27.0</v>
      </c>
      <c r="B9" s="1">
        <v>2.0</v>
      </c>
      <c r="D9">
        <f>STDEV(B2:B16)</f>
        <v>23.42912311</v>
      </c>
      <c r="E9">
        <f t="shared" si="2"/>
        <v>-43.8</v>
      </c>
      <c r="F9">
        <f t="shared" si="3"/>
        <v>-36.26666667</v>
      </c>
      <c r="G9">
        <f t="shared" ref="G9:H9" si="10">POWER(E9,2)</f>
        <v>1918.44</v>
      </c>
      <c r="H9">
        <f t="shared" si="10"/>
        <v>1315.271111</v>
      </c>
    </row>
    <row r="10">
      <c r="A10" s="1">
        <v>85.0</v>
      </c>
      <c r="B10" s="1">
        <v>46.0</v>
      </c>
      <c r="E10">
        <f t="shared" si="2"/>
        <v>14.2</v>
      </c>
      <c r="F10">
        <f t="shared" si="3"/>
        <v>7.733333333</v>
      </c>
      <c r="G10">
        <f t="shared" ref="G10:H10" si="11">POWER(E10,2)</f>
        <v>201.64</v>
      </c>
      <c r="H10">
        <f t="shared" si="11"/>
        <v>59.80444444</v>
      </c>
    </row>
    <row r="11">
      <c r="A11" s="1">
        <v>51.0</v>
      </c>
      <c r="B11" s="1">
        <v>27.0</v>
      </c>
      <c r="E11">
        <f t="shared" si="2"/>
        <v>-19.8</v>
      </c>
      <c r="F11">
        <f t="shared" si="3"/>
        <v>-11.26666667</v>
      </c>
      <c r="G11">
        <f t="shared" ref="G11:H11" si="12">POWER(E11,2)</f>
        <v>392.04</v>
      </c>
      <c r="H11">
        <f t="shared" si="12"/>
        <v>126.9377778</v>
      </c>
    </row>
    <row r="12">
      <c r="A12" s="1">
        <v>78.0</v>
      </c>
      <c r="B12" s="1">
        <v>43.0</v>
      </c>
      <c r="E12">
        <f t="shared" si="2"/>
        <v>7.2</v>
      </c>
      <c r="F12">
        <f t="shared" si="3"/>
        <v>4.733333333</v>
      </c>
      <c r="G12">
        <f t="shared" ref="G12:H12" si="13">POWER(E12,2)</f>
        <v>51.84</v>
      </c>
      <c r="H12">
        <f t="shared" si="13"/>
        <v>22.40444444</v>
      </c>
    </row>
    <row r="13">
      <c r="A13" s="1">
        <v>55.0</v>
      </c>
      <c r="B13" s="1">
        <v>24.0</v>
      </c>
      <c r="E13">
        <f t="shared" si="2"/>
        <v>-15.8</v>
      </c>
      <c r="F13">
        <f t="shared" si="3"/>
        <v>-14.26666667</v>
      </c>
      <c r="G13">
        <f t="shared" ref="G13:H13" si="14">POWER(E13,2)</f>
        <v>249.64</v>
      </c>
      <c r="H13">
        <f t="shared" si="14"/>
        <v>203.5377778</v>
      </c>
    </row>
    <row r="14">
      <c r="A14" s="1">
        <v>26.0</v>
      </c>
      <c r="B14" s="1">
        <v>10.0</v>
      </c>
      <c r="E14">
        <f t="shared" si="2"/>
        <v>-44.8</v>
      </c>
      <c r="F14">
        <f t="shared" si="3"/>
        <v>-28.26666667</v>
      </c>
      <c r="G14">
        <f t="shared" ref="G14:H14" si="15">POWER(E14,2)</f>
        <v>2007.04</v>
      </c>
      <c r="H14">
        <f t="shared" si="15"/>
        <v>799.0044444</v>
      </c>
    </row>
    <row r="15">
      <c r="A15" s="1">
        <v>39.0</v>
      </c>
      <c r="B15" s="1">
        <v>28.0</v>
      </c>
      <c r="E15">
        <f t="shared" si="2"/>
        <v>-31.8</v>
      </c>
      <c r="F15">
        <f t="shared" si="3"/>
        <v>-10.26666667</v>
      </c>
      <c r="G15">
        <f t="shared" ref="G15:H15" si="16">POWER(E15,2)</f>
        <v>1011.24</v>
      </c>
      <c r="H15">
        <f t="shared" si="16"/>
        <v>105.4044444</v>
      </c>
    </row>
    <row r="16">
      <c r="A16" s="1">
        <v>107.0</v>
      </c>
      <c r="B16" s="1">
        <v>56.0</v>
      </c>
      <c r="E16">
        <f t="shared" si="2"/>
        <v>36.2</v>
      </c>
      <c r="F16">
        <f t="shared" si="3"/>
        <v>17.73333333</v>
      </c>
      <c r="G16">
        <f t="shared" ref="G16:H16" si="17">POWER(E16,2)</f>
        <v>1310.44</v>
      </c>
      <c r="H16">
        <f t="shared" si="17"/>
        <v>314.4711111</v>
      </c>
    </row>
    <row r="19">
      <c r="G19">
        <f t="shared" ref="G19:H19" si="18">SUM(G2:G16)/14</f>
        <v>1463.742857</v>
      </c>
      <c r="H19">
        <f t="shared" si="18"/>
        <v>548.9238095</v>
      </c>
    </row>
    <row r="20">
      <c r="A20">
        <f t="shared" ref="A20:B20" si="19">AVERAGE(A2:A16)</f>
        <v>70.8</v>
      </c>
      <c r="B20">
        <f t="shared" si="19"/>
        <v>38.26666667</v>
      </c>
      <c r="G20">
        <f t="shared" ref="G20:H20" si="20">G19^0.5</f>
        <v>38.25889252</v>
      </c>
      <c r="H20">
        <f t="shared" si="20"/>
        <v>23.42912311</v>
      </c>
    </row>
  </sheetData>
  <drawing r:id="rId1"/>
</worksheet>
</file>