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echelon-data-db\echelon-lib-exceldata\src\main\resources\data\GTR\"/>
    </mc:Choice>
  </mc:AlternateContent>
  <bookViews>
    <workbookView xWindow="0" yWindow="0" windowWidth="15360" windowHeight="9735"/>
  </bookViews>
  <sheets>
    <sheet name="Tier1Eqs" sheetId="1" r:id="rId1"/>
    <sheet name="Tier2Eqs" sheetId="2" r:id="rId2"/>
    <sheet name="Tier3Eqs" sheetId="3" r:id="rId3"/>
    <sheet name="Deletions" sheetId="4" r:id="rId4"/>
  </sheets>
  <definedNames>
    <definedName name="_xlnm._FilterDatabase" localSheetId="3" hidden="1">Deletions!$A$1:$E$383</definedName>
    <definedName name="_xlnm._FilterDatabase" localSheetId="0" hidden="1">Tier1Eqs!$A$1:$J$132</definedName>
    <definedName name="_xlnm._FilterDatabase" localSheetId="1" hidden="1">Tier2Eqs!$A$1:$L$91</definedName>
    <definedName name="_xlnm._FilterDatabase" localSheetId="2" hidden="1">Tier3Eqs!$A$1:$J$29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J29" i="3" l="1"/>
  <c r="J28" i="3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26" i="3"/>
  <c r="J27" i="3"/>
  <c r="J24" i="3"/>
  <c r="J25" i="3"/>
  <c r="J7" i="3" l="1"/>
  <c r="J6" i="3"/>
  <c r="J13" i="3"/>
  <c r="J12" i="3"/>
  <c r="J21" i="3"/>
  <c r="J20" i="3"/>
  <c r="J19" i="3"/>
  <c r="J18" i="3"/>
  <c r="J17" i="3"/>
  <c r="J16" i="3"/>
  <c r="J23" i="3"/>
  <c r="J22" i="3"/>
  <c r="J15" i="3" l="1"/>
  <c r="J14" i="3"/>
  <c r="J9" i="3" l="1"/>
  <c r="J8" i="3"/>
  <c r="E2" i="4" l="1"/>
  <c r="J3" i="3"/>
  <c r="J4" i="3"/>
  <c r="J5" i="3"/>
  <c r="J10" i="3"/>
  <c r="J11" i="3"/>
  <c r="J2" i="3"/>
  <c r="J2" i="2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<sst xmlns="http://schemas.openxmlformats.org/spreadsheetml/2006/main" count="2398" uniqueCount="801">
  <si>
    <t>Priority</t>
  </si>
  <si>
    <t>CalculationTier</t>
  </si>
  <si>
    <t>FileSource</t>
  </si>
  <si>
    <t>Ex-Condition1</t>
  </si>
  <si>
    <t>Ex-Condition2</t>
  </si>
  <si>
    <t>Output</t>
  </si>
  <si>
    <t>Input</t>
  </si>
  <si>
    <t>SkipCondition-if output result is:</t>
  </si>
  <si>
    <t>IsDeleted</t>
  </si>
  <si>
    <t>DeleteId</t>
  </si>
  <si>
    <t>Action</t>
  </si>
  <si>
    <t>DeleteforAllMkt</t>
  </si>
  <si>
    <t>1|2|4|5|6|7|8|9|10|11|12|14|15|16|18|19|20|21|22|23|24|25|26</t>
  </si>
  <si>
    <t>IFBS002330</t>
  </si>
  <si>
    <t>IFBS001880</t>
  </si>
  <si>
    <t>IFBS001200</t>
  </si>
  <si>
    <t>IFBS000280</t>
  </si>
  <si>
    <t>IFBS001340</t>
  </si>
  <si>
    <t>IFBS002718</t>
  </si>
  <si>
    <t>IFBS002698</t>
  </si>
  <si>
    <t>IFBS000090</t>
  </si>
  <si>
    <t>IFBS002579</t>
  </si>
  <si>
    <t>IFBS002572</t>
  </si>
  <si>
    <t>IFBS002570</t>
  </si>
  <si>
    <t>IFBS002574</t>
  </si>
  <si>
    <t>IFBS002578</t>
  </si>
  <si>
    <t>IFBS002576</t>
  </si>
  <si>
    <t>IFBS002771</t>
  </si>
  <si>
    <t>IFBS002714</t>
  </si>
  <si>
    <t>IFBS002755</t>
  </si>
  <si>
    <t>IFBS002675</t>
  </si>
  <si>
    <t>IFBS001610</t>
  </si>
  <si>
    <t>IFBS100683</t>
  </si>
  <si>
    <t>IFBS002782</t>
  </si>
  <si>
    <t>IFBS002781</t>
  </si>
  <si>
    <t>IFBS002787</t>
  </si>
  <si>
    <t>IFBS002791</t>
  </si>
  <si>
    <t>IFBS002790</t>
  </si>
  <si>
    <t>IFBS003001</t>
  </si>
  <si>
    <t>IFBS003002</t>
  </si>
  <si>
    <t>IFBS003003</t>
  </si>
  <si>
    <t>IFBS002130</t>
  </si>
  <si>
    <t>IFBS003004</t>
  </si>
  <si>
    <t>IFBS100721</t>
  </si>
  <si>
    <t>IFBS002770</t>
  </si>
  <si>
    <t>IFBS002711</t>
  </si>
  <si>
    <t>IFBS002680</t>
  </si>
  <si>
    <t>IFBS002580</t>
  </si>
  <si>
    <t>IFBS003005</t>
  </si>
  <si>
    <t>IFBS000350</t>
  </si>
  <si>
    <t>IFBS002630</t>
  </si>
  <si>
    <t>IFBS002786</t>
  </si>
  <si>
    <t>IFBS002643</t>
  </si>
  <si>
    <t>IFBS002773</t>
  </si>
  <si>
    <t>IFBS002600</t>
  </si>
  <si>
    <t>IFBS003006</t>
  </si>
  <si>
    <t>IFBS003007</t>
  </si>
  <si>
    <t>IFBS003008</t>
  </si>
  <si>
    <t>IFBS003009</t>
  </si>
  <si>
    <t>IFBS003010</t>
  </si>
  <si>
    <t>IFBS002724</t>
  </si>
  <si>
    <t>IFBS002543</t>
  </si>
  <si>
    <t>IFBS002803</t>
  </si>
  <si>
    <t>IFBS002647</t>
  </si>
  <si>
    <t>IFBS003115</t>
  </si>
  <si>
    <t>IFBS003116</t>
  </si>
  <si>
    <t>IFBS003117</t>
  </si>
  <si>
    <t>IFBS100696</t>
  </si>
  <si>
    <t>IFBS003121</t>
  </si>
  <si>
    <t>IFBS003122</t>
  </si>
  <si>
    <t>IFBS003123</t>
  </si>
  <si>
    <t>IFBS003011</t>
  </si>
  <si>
    <t>IFBS003126</t>
  </si>
  <si>
    <t>IFBS200170</t>
  </si>
  <si>
    <t>IFBS002769</t>
  </si>
  <si>
    <t>IFBS002767</t>
  </si>
  <si>
    <t>IFBS002706</t>
  </si>
  <si>
    <t>IFBS002591</t>
  </si>
  <si>
    <t>IFBS000060</t>
  </si>
  <si>
    <t>IFBS001380</t>
  </si>
  <si>
    <t>IFBS003012</t>
  </si>
  <si>
    <t>IFBS003026</t>
  </si>
  <si>
    <t>IFBS003027</t>
  </si>
  <si>
    <t>IFBS003028</t>
  </si>
  <si>
    <t>IFBS003118</t>
  </si>
  <si>
    <t>IFBS003119</t>
  </si>
  <si>
    <t>IFBS003120</t>
  </si>
  <si>
    <t>IFBS003125</t>
  </si>
  <si>
    <t>IFBS003013</t>
  </si>
  <si>
    <t>IFBS000760</t>
  </si>
  <si>
    <t>IFBS002665</t>
  </si>
  <si>
    <t>IFBS003014</t>
  </si>
  <si>
    <t>IFBS003015</t>
  </si>
  <si>
    <t>IFBS003016</t>
  </si>
  <si>
    <t>IFBS002788</t>
  </si>
  <si>
    <t>IFBS003230</t>
  </si>
  <si>
    <t>IFBS003034</t>
  </si>
  <si>
    <t>IFBS003035</t>
  </si>
  <si>
    <t>IFBS003036</t>
  </si>
  <si>
    <t>IFBS002625</t>
  </si>
  <si>
    <t>IFBS002837</t>
  </si>
  <si>
    <t>IFBS003017</t>
  </si>
  <si>
    <t>IFBS003018</t>
  </si>
  <si>
    <t>IFBS002581</t>
  </si>
  <si>
    <t>IFBS002559</t>
  </si>
  <si>
    <t>IFBS002558</t>
  </si>
  <si>
    <t>IFBS002561</t>
  </si>
  <si>
    <t>IFBS002789</t>
  </si>
  <si>
    <t>IFBS002652</t>
  </si>
  <si>
    <t>IFBS003037</t>
  </si>
  <si>
    <t>IFBS003229</t>
  </si>
  <si>
    <t>IFBS003038</t>
  </si>
  <si>
    <t>IFBS002869</t>
  </si>
  <si>
    <t>IFBS002688</t>
  </si>
  <si>
    <t>IFBS002704</t>
  </si>
  <si>
    <t>IFBS002320</t>
  </si>
  <si>
    <t>IFBS002340</t>
  </si>
  <si>
    <t>IFBS002280</t>
  </si>
  <si>
    <t>IFBS002520</t>
  </si>
  <si>
    <t>IFBS001810</t>
  </si>
  <si>
    <t>IFBS000410</t>
  </si>
  <si>
    <t>IFCF200622</t>
  </si>
  <si>
    <t>IFCF200623</t>
  </si>
  <si>
    <t>IFCF200090</t>
  </si>
  <si>
    <t>IFCF001905</t>
  </si>
  <si>
    <t>IFCF200100</t>
  </si>
  <si>
    <t>IFCF200110</t>
  </si>
  <si>
    <t>IFCF200120</t>
  </si>
  <si>
    <t>IFCF001947</t>
  </si>
  <si>
    <t>IFCF001948</t>
  </si>
  <si>
    <t>1|2|5|6|7|8|9|10|11|12|14|15|16|18|19|20|21|22|23|24|25|26</t>
  </si>
  <si>
    <t>IFCF100460</t>
  </si>
  <si>
    <t>IFCF100461</t>
  </si>
  <si>
    <t>IFCF001612</t>
  </si>
  <si>
    <t>IFCF002142</t>
  </si>
  <si>
    <t>IFCF002143</t>
  </si>
  <si>
    <t>IFCF001911</t>
  </si>
  <si>
    <t>IFCF001912</t>
  </si>
  <si>
    <t>IFCF001913</t>
  </si>
  <si>
    <t>IFCF001914</t>
  </si>
  <si>
    <t>IFCF001915</t>
  </si>
  <si>
    <t>IFCF001644</t>
  </si>
  <si>
    <t>IFCF001916</t>
  </si>
  <si>
    <t>IFCF001917</t>
  </si>
  <si>
    <t>IFCF001918</t>
  </si>
  <si>
    <t>IFCF001919</t>
  </si>
  <si>
    <t>IFCF001785</t>
  </si>
  <si>
    <t>IFCF001920</t>
  </si>
  <si>
    <t>IFCF001921</t>
  </si>
  <si>
    <t>IFCF001922</t>
  </si>
  <si>
    <t>IFCF000370</t>
  </si>
  <si>
    <t>IFCF001528</t>
  </si>
  <si>
    <t>IFCF000330</t>
  </si>
  <si>
    <t>IFCF002137</t>
  </si>
  <si>
    <t>IFCF001629</t>
  </si>
  <si>
    <t>IFCF200360</t>
  </si>
  <si>
    <t>IFCF200370</t>
  </si>
  <si>
    <t>IFCF002139</t>
  </si>
  <si>
    <t>IFCF001925</t>
  </si>
  <si>
    <t>IFCF002140</t>
  </si>
  <si>
    <t>IFCF001592</t>
  </si>
  <si>
    <t>IFIS002064</t>
  </si>
  <si>
    <t>IFIS002414</t>
  </si>
  <si>
    <t>IFIS002001</t>
  </si>
  <si>
    <t>IFIS002012</t>
  </si>
  <si>
    <t>IFIS001995</t>
  </si>
  <si>
    <t>IFIS002054</t>
  </si>
  <si>
    <t>IFIS002443</t>
  </si>
  <si>
    <t>IFIS002453</t>
  </si>
  <si>
    <t>IFIS001929</t>
  </si>
  <si>
    <t>IFIS002416</t>
  </si>
  <si>
    <t>IFIS002024</t>
  </si>
  <si>
    <t>IFIS002063</t>
  </si>
  <si>
    <t>IFIS002000</t>
  </si>
  <si>
    <t>IFIS002011</t>
  </si>
  <si>
    <t>IFIS001994</t>
  </si>
  <si>
    <t>IFIS001993</t>
  </si>
  <si>
    <t>IFIS002053</t>
  </si>
  <si>
    <t>IFIS002023</t>
  </si>
  <si>
    <t>IFIS001220</t>
  </si>
  <si>
    <t>IFIS002062</t>
  </si>
  <si>
    <t>IFIS002050</t>
  </si>
  <si>
    <t>IFIS000810</t>
  </si>
  <si>
    <t>IFIS002419</t>
  </si>
  <si>
    <t>IFIS002036</t>
  </si>
  <si>
    <t>IFIS101185</t>
  </si>
  <si>
    <t>IFIS200290</t>
  </si>
  <si>
    <t>IFIS002502</t>
  </si>
  <si>
    <t>IFIS101205</t>
  </si>
  <si>
    <t>IFIS002060</t>
  </si>
  <si>
    <t>IFIS002436</t>
  </si>
  <si>
    <t>IFIS002437</t>
  </si>
  <si>
    <t>IFIS002678</t>
  </si>
  <si>
    <t>IFIS002438</t>
  </si>
  <si>
    <t>IFIS002440</t>
  </si>
  <si>
    <t>IFIS002424</t>
  </si>
  <si>
    <t>IFIS002429</t>
  </si>
  <si>
    <t>IFIS002425</t>
  </si>
  <si>
    <t>IFIS002435</t>
  </si>
  <si>
    <t>IFIS002426</t>
  </si>
  <si>
    <t>IFIS001999</t>
  </si>
  <si>
    <t>IFIS002441</t>
  </si>
  <si>
    <t>IFIS002022</t>
  </si>
  <si>
    <t>IFIS002420</t>
  </si>
  <si>
    <t>IFIS002421</t>
  </si>
  <si>
    <t>IFIS002430</t>
  </si>
  <si>
    <t>IFIS002433</t>
  </si>
  <si>
    <t>IFIS002428</t>
  </si>
  <si>
    <t>IFIS001949</t>
  </si>
  <si>
    <t>IFIS001937</t>
  </si>
  <si>
    <t>IFIS002061</t>
  </si>
  <si>
    <t>IFIS002049</t>
  </si>
  <si>
    <t>IFIS002003</t>
  </si>
  <si>
    <t>IFIS002042</t>
  </si>
  <si>
    <t>IFIS002026</t>
  </si>
  <si>
    <t>IFIS002035</t>
  </si>
  <si>
    <t>IFIS002059</t>
  </si>
  <si>
    <t>IFIS002021</t>
  </si>
  <si>
    <t>IFIS101186</t>
  </si>
  <si>
    <t>IFIS001878</t>
  </si>
  <si>
    <t>IFIS002506</t>
  </si>
  <si>
    <t>IFIS002507</t>
  </si>
  <si>
    <t>IFIS000620</t>
  </si>
  <si>
    <t>IFIS001894</t>
  </si>
  <si>
    <t>IFIS001896</t>
  </si>
  <si>
    <t>IFIS002195</t>
  </si>
  <si>
    <t>IFIS001889</t>
  </si>
  <si>
    <t>IFIS002591</t>
  </si>
  <si>
    <t>IFIS002686</t>
  </si>
  <si>
    <t>IFIS002687</t>
  </si>
  <si>
    <t>IFIS002688</t>
  </si>
  <si>
    <t>IFIS001230</t>
  </si>
  <si>
    <t>IFIS002040</t>
  </si>
  <si>
    <t>IFIS002039</t>
  </si>
  <si>
    <t>IFIS001917</t>
  </si>
  <si>
    <t>IFIS002056</t>
  </si>
  <si>
    <t>IFIS002052</t>
  </si>
  <si>
    <t>IFIS002689</t>
  </si>
  <si>
    <t>IFIS002018</t>
  </si>
  <si>
    <t>IFIS001925</t>
  </si>
  <si>
    <t>IFIS001924</t>
  </si>
  <si>
    <t>IFIS002058</t>
  </si>
  <si>
    <t>IFIS002690</t>
  </si>
  <si>
    <t>IFIS002691</t>
  </si>
  <si>
    <t>IFIS002055</t>
  </si>
  <si>
    <t>IFIS002051</t>
  </si>
  <si>
    <t>IFIS002017</t>
  </si>
  <si>
    <t>IFIS002057</t>
  </si>
  <si>
    <t>IFIS002031</t>
  </si>
  <si>
    <t>IFIS002248</t>
  </si>
  <si>
    <t>IFIS002033</t>
  </si>
  <si>
    <t>IFIS001862</t>
  </si>
  <si>
    <t>IFIS001971</t>
  </si>
  <si>
    <t>IFIS001833</t>
  </si>
  <si>
    <t>IFIS002032</t>
  </si>
  <si>
    <t>IFIS002010</t>
  </si>
  <si>
    <t>IFIS002009</t>
  </si>
  <si>
    <t>IFIS002112</t>
  </si>
  <si>
    <t>IFIS002045</t>
  </si>
  <si>
    <t>IFIS002048</t>
  </si>
  <si>
    <t>IFIS001992</t>
  </si>
  <si>
    <t>IFIS002016</t>
  </si>
  <si>
    <t>IFIS002047</t>
  </si>
  <si>
    <t>IFIS001991</t>
  </si>
  <si>
    <t>IFIS002015</t>
  </si>
  <si>
    <t>IFIS002020</t>
  </si>
  <si>
    <t>IFIS002019</t>
  </si>
  <si>
    <t>IFIS002038</t>
  </si>
  <si>
    <t>IFIS002037</t>
  </si>
  <si>
    <t>IFIS002014</t>
  </si>
  <si>
    <t>IFIS002013</t>
  </si>
  <si>
    <t>IFIS002008</t>
  </si>
  <si>
    <t>IFIS002007</t>
  </si>
  <si>
    <t>IFIS002029</t>
  </si>
  <si>
    <t>IFIS002517</t>
  </si>
  <si>
    <t>IFIS002518</t>
  </si>
  <si>
    <t>IFIS002028</t>
  </si>
  <si>
    <t>IFIS000010</t>
  </si>
  <si>
    <t>IFIS002097</t>
  </si>
  <si>
    <t>IFIS002096</t>
  </si>
  <si>
    <t>IFIS002118</t>
  </si>
  <si>
    <t>IFIS002117</t>
  </si>
  <si>
    <t>IFIS002006</t>
  </si>
  <si>
    <t>IFIS002005</t>
  </si>
  <si>
    <t>IFIS001986</t>
  </si>
  <si>
    <t>IFIS001985</t>
  </si>
  <si>
    <t>IFIS002126</t>
  </si>
  <si>
    <t>IFIS002125</t>
  </si>
  <si>
    <t>IFIS002121</t>
  </si>
  <si>
    <t>IFIS002120</t>
  </si>
  <si>
    <t>IFIS001988</t>
  </si>
  <si>
    <t>IFIS001987</t>
  </si>
  <si>
    <t>IFIS002129</t>
  </si>
  <si>
    <t>IFIS002128</t>
  </si>
  <si>
    <t>IFIS002123</t>
  </si>
  <si>
    <t>IFIS002122</t>
  </si>
  <si>
    <t>IFIS002099</t>
  </si>
  <si>
    <t>IFIS101200</t>
  </si>
  <si>
    <t>IFIS001130</t>
  </si>
  <si>
    <t>IFIS000520</t>
  </si>
  <si>
    <t>IFIS101207</t>
  </si>
  <si>
    <t>IFIS001913</t>
  </si>
  <si>
    <t>IFIS200030</t>
  </si>
  <si>
    <t>IFIS101202</t>
  </si>
  <si>
    <t>IFIS002002</t>
  </si>
  <si>
    <t>IFIS002041</t>
  </si>
  <si>
    <t>IFIS002025</t>
  </si>
  <si>
    <t>IFIS101183</t>
  </si>
  <si>
    <t>IFIS101208</t>
  </si>
  <si>
    <t>IFIS000930</t>
  </si>
  <si>
    <t>IFIS000800</t>
  </si>
  <si>
    <t>IFIS101192</t>
  </si>
  <si>
    <t>IFIS001864</t>
  </si>
  <si>
    <t>IFIS001923</t>
  </si>
  <si>
    <t>IFIS002190</t>
  </si>
  <si>
    <t>IFIS002191</t>
  </si>
  <si>
    <t>IFIS002196</t>
  </si>
  <si>
    <t>IFIS002200</t>
  </si>
  <si>
    <t>IFIS002598</t>
  </si>
  <si>
    <t>IFIS002199</t>
  </si>
  <si>
    <t>IFIS002167</t>
  </si>
  <si>
    <t>IFIS002519</t>
  </si>
  <si>
    <t>IFIS002692</t>
  </si>
  <si>
    <t>IFIS002693</t>
  </si>
  <si>
    <t>IFIS002599</t>
  </si>
  <si>
    <t>IFIS002522</t>
  </si>
  <si>
    <t>IFIS002183</t>
  </si>
  <si>
    <t>IFIS002186</t>
  </si>
  <si>
    <t>IFIS002188</t>
  </si>
  <si>
    <t>IFIS002170</t>
  </si>
  <si>
    <t>IFIS002136</t>
  </si>
  <si>
    <t>IFIS002600</t>
  </si>
  <si>
    <t>IFIS002694</t>
  </si>
  <si>
    <t>IFIS002527</t>
  </si>
  <si>
    <t>IFIS002528</t>
  </si>
  <si>
    <t>IFIS002529</t>
  </si>
  <si>
    <t>IFIS002531</t>
  </si>
  <si>
    <t>IFIS002532</t>
  </si>
  <si>
    <t>IFIS002533</t>
  </si>
  <si>
    <t>IFIS002601</t>
  </si>
  <si>
    <t>IFIS002602</t>
  </si>
  <si>
    <t>IFIS002603</t>
  </si>
  <si>
    <t>IFIS002182</t>
  </si>
  <si>
    <t>IFIS002181</t>
  </si>
  <si>
    <t>IFIS002163</t>
  </si>
  <si>
    <t>IFIS002535</t>
  </si>
  <si>
    <t>IFIS002160</t>
  </si>
  <si>
    <t>IFIS002153</t>
  </si>
  <si>
    <t>IFIS002536</t>
  </si>
  <si>
    <t>IFIS002537</t>
  </si>
  <si>
    <t>IFIS002150</t>
  </si>
  <si>
    <t>IFIS002152</t>
  </si>
  <si>
    <t>IFIS002604</t>
  </si>
  <si>
    <t>IFIS001846</t>
  </si>
  <si>
    <t>IFIS001848</t>
  </si>
  <si>
    <t>IFIS001845</t>
  </si>
  <si>
    <t>IFIS001847</t>
  </si>
  <si>
    <t>IFIS001850</t>
  </si>
  <si>
    <t>IFIS001849</t>
  </si>
  <si>
    <t>IFCF200625</t>
  </si>
  <si>
    <t>IFCF200626</t>
  </si>
  <si>
    <t>IFCF200627</t>
  </si>
  <si>
    <t>IFCF200628</t>
  </si>
  <si>
    <t>Delete</t>
  </si>
  <si>
    <t>IFBS001050</t>
  </si>
  <si>
    <t>IFBS001020</t>
  </si>
  <si>
    <t>IFBS002655</t>
  </si>
  <si>
    <t>IFBS003302</t>
  </si>
  <si>
    <t>IFBS100685</t>
  </si>
  <si>
    <t>IFBS003306</t>
  </si>
  <si>
    <t>IFBS000570</t>
  </si>
  <si>
    <t>IFBS001650</t>
  </si>
  <si>
    <t>IFBS000470</t>
  </si>
  <si>
    <t>IFBS000320</t>
  </si>
  <si>
    <t>IFBS000310</t>
  </si>
  <si>
    <t>IFBS002667</t>
  </si>
  <si>
    <t>IFBS002677</t>
  </si>
  <si>
    <t>IFBS002712</t>
  </si>
  <si>
    <t>IFBS200660</t>
  </si>
  <si>
    <t>IFBS000020</t>
  </si>
  <si>
    <t>IFBS001680</t>
  </si>
  <si>
    <t>IFBS100688</t>
  </si>
  <si>
    <t>IFBS200665</t>
  </si>
  <si>
    <t>IFBS001550</t>
  </si>
  <si>
    <t>IFBS002961</t>
  </si>
  <si>
    <t>IFBS002844</t>
  </si>
  <si>
    <t>IFBS100698</t>
  </si>
  <si>
    <t>IFBS002862</t>
  </si>
  <si>
    <t>IFBS002805</t>
  </si>
  <si>
    <t>IFBS003143</t>
  </si>
  <si>
    <t>IFBS000710</t>
  </si>
  <si>
    <t>IFBS001780</t>
  </si>
  <si>
    <t>IFBS002480</t>
  </si>
  <si>
    <t>IFBS000500</t>
  </si>
  <si>
    <t>IFBS100734</t>
  </si>
  <si>
    <t>IFBS002965</t>
  </si>
  <si>
    <t>IFBS100691</t>
  </si>
  <si>
    <t>IFBS002716</t>
  </si>
  <si>
    <t>IFBS001710</t>
  </si>
  <si>
    <t>IFBS000010</t>
  </si>
  <si>
    <t>IFBS002540</t>
  </si>
  <si>
    <t>IFBS001890</t>
  </si>
  <si>
    <t>IFBS000610</t>
  </si>
  <si>
    <t>IFBS003145</t>
  </si>
  <si>
    <t>IFBS000690</t>
  </si>
  <si>
    <t>IFBS001570</t>
  </si>
  <si>
    <t>IFBS003308</t>
  </si>
  <si>
    <t>IFBS000290</t>
  </si>
  <si>
    <t>IFBS000400</t>
  </si>
  <si>
    <t>IFBS002731</t>
  </si>
  <si>
    <t>IFBS000140</t>
  </si>
  <si>
    <t>IFBS002777</t>
  </si>
  <si>
    <t>IFBS002737</t>
  </si>
  <si>
    <t>IFBS100701</t>
  </si>
  <si>
    <t>IFIS001170</t>
  </si>
  <si>
    <t>IFIS000350</t>
  </si>
  <si>
    <t>IFIS002034</t>
  </si>
  <si>
    <t>IFIS002452</t>
  </si>
  <si>
    <t>IFIS001873</t>
  </si>
  <si>
    <t>IFIS002460</t>
  </si>
  <si>
    <t>IFIS002227</t>
  </si>
  <si>
    <t>IFIS002228</t>
  </si>
  <si>
    <t>IFIS003149</t>
  </si>
  <si>
    <t>IFIS001855</t>
  </si>
  <si>
    <t>IFIS001210</t>
  </si>
  <si>
    <t>IFIS002004</t>
  </si>
  <si>
    <t>IFIS002423</t>
  </si>
  <si>
    <t>IFIS002027</t>
  </si>
  <si>
    <t>IFIS003195</t>
  </si>
  <si>
    <t>IFIS002043</t>
  </si>
  <si>
    <t>IFIS000250</t>
  </si>
  <si>
    <t>IFIS003163</t>
  </si>
  <si>
    <t>IFIS001940</t>
  </si>
  <si>
    <t>IFIS000020</t>
  </si>
  <si>
    <t>IFIS002046</t>
  </si>
  <si>
    <t>IFCF200010</t>
  </si>
  <si>
    <t>IFCF001590</t>
  </si>
  <si>
    <t>IFCF200020</t>
  </si>
  <si>
    <t>IFCF001903</t>
  </si>
  <si>
    <t>IFCF200070</t>
  </si>
  <si>
    <t>IFCF200080</t>
  </si>
  <si>
    <t>IFCF001904</t>
  </si>
  <si>
    <t>IFCF001907</t>
  </si>
  <si>
    <t>IFCF200130</t>
  </si>
  <si>
    <t>IFCF001591</t>
  </si>
  <si>
    <t>IFCF200620</t>
  </si>
  <si>
    <t>IFCF001613</t>
  </si>
  <si>
    <t>IFCF200190</t>
  </si>
  <si>
    <t>IFCF001559</t>
  </si>
  <si>
    <t>IFCF000620</t>
  </si>
  <si>
    <t>IFCF001908</t>
  </si>
  <si>
    <t>IFCF001909</t>
  </si>
  <si>
    <t>IFCF001910</t>
  </si>
  <si>
    <t>IFCF000690</t>
  </si>
  <si>
    <t>IFCF000920</t>
  </si>
  <si>
    <t>IFCF001758</t>
  </si>
  <si>
    <t>IFCF200290</t>
  </si>
  <si>
    <t>IFCF000140</t>
  </si>
  <si>
    <t>IFCF001510</t>
  </si>
  <si>
    <t>IFCF001240</t>
  </si>
  <si>
    <t>IFCF001410</t>
  </si>
  <si>
    <t>IFCF001260</t>
  </si>
  <si>
    <t>IFCF001430</t>
  </si>
  <si>
    <t>IFCF001290</t>
  </si>
  <si>
    <t>IFCF001390</t>
  </si>
  <si>
    <t>IFCF000910</t>
  </si>
  <si>
    <t>IFCF000130</t>
  </si>
  <si>
    <t>IFCF001509</t>
  </si>
  <si>
    <t>IFCF001080</t>
  </si>
  <si>
    <t>IFCF000950</t>
  </si>
  <si>
    <t>IFCF001100</t>
  </si>
  <si>
    <t>IFCF000960</t>
  </si>
  <si>
    <t>IFCF001923</t>
  </si>
  <si>
    <t>IFCF001924</t>
  </si>
  <si>
    <t>IFCF001665</t>
  </si>
  <si>
    <t>IFCF001555</t>
  </si>
  <si>
    <t>IFCF000900</t>
  </si>
  <si>
    <t>IFCF001511</t>
  </si>
  <si>
    <t>IFCF000280</t>
  </si>
  <si>
    <t>IFCF000650</t>
  </si>
  <si>
    <t>IFCF001624</t>
  </si>
  <si>
    <t>IFCF002210</t>
  </si>
  <si>
    <t>IFBS001450|IFBS001020|IFBS100681|IFBS002310|IFBS200020|IFBS002580|IFBS001650</t>
  </si>
  <si>
    <t>IFBS001450+IFBS001020+IFBS100681+IFBS002310+IFBS200020+IFBS002580+IFBS001650</t>
  </si>
  <si>
    <t>Null</t>
  </si>
  <si>
    <t>IFBS001050-IFBS002567</t>
  </si>
  <si>
    <t>NullDelete</t>
  </si>
  <si>
    <t>IFBS002771|IFBS002714|IFBS002755|IFBS002675|IFBS001610</t>
  </si>
  <si>
    <t>IFBS002771+IFBS002714+IFBS002755+IFBS002675+IFBS001610</t>
  </si>
  <si>
    <t>IFBS100685+IFBS100721</t>
  </si>
  <si>
    <t>IFBS002580-IFBS000700</t>
  </si>
  <si>
    <t>IFBS000350|IFBS002607|IFBS002600|IFBS200660|IFBS100688|IFBS002803|IFBS001550</t>
  </si>
  <si>
    <t>IFBS000350+IFBS002607+IFBS002600+IFBS200660+IFBS100688+IFBS002803+IFBS001550</t>
  </si>
  <si>
    <t>IFBS000350-IFBS001690</t>
  </si>
  <si>
    <t>IFBS000310+IFBS002786</t>
  </si>
  <si>
    <t>IFBS002643-IFBS002773</t>
  </si>
  <si>
    <t>IFBS002712+IFBS002773</t>
  </si>
  <si>
    <t>IFBS002543+IFBS200660</t>
  </si>
  <si>
    <t>IFBS002543+IFBS000020</t>
  </si>
  <si>
    <t>IFBS100688-IFBS002543</t>
  </si>
  <si>
    <t>IFBS002803-IFBS000680</t>
  </si>
  <si>
    <t>IFBS001550+IFBS002600</t>
  </si>
  <si>
    <t>IFBS100735|IFBS002717|IFBS001900|IFBS002805|IFBS001780|IFBS002480|IFBS003012</t>
  </si>
  <si>
    <t>IFBS100735+IFBS002717+IFBS001900+IFBS002805+IFBS001780+IFBS002480+IFBS003012</t>
  </si>
  <si>
    <t>IFBS001290|IFBS100700</t>
  </si>
  <si>
    <t>IFBS001290+IFBS100700</t>
  </si>
  <si>
    <t>IFBS003011|IFBS003126|IFBS100698</t>
  </si>
  <si>
    <t>IFBS003011+IFBS003126+IFBS100698</t>
  </si>
  <si>
    <t>IFBS002805-IFBS000710</t>
  </si>
  <si>
    <t>IFBS001780+IFBS003012</t>
  </si>
  <si>
    <t>IFBS000480|IFBS002617|IFBS200677|IFBS002716|IFBS001890|IFBS000610|IFBS001570</t>
  </si>
  <si>
    <t>IFBS000480+IFBS002617+IFBS200677+IFBS002716+IFBS001890+IFBS000610+IFBS001570</t>
  </si>
  <si>
    <t>IFBS000480|IFBS002617|IFBS200677</t>
  </si>
  <si>
    <t>IFBS000480+IFBS002617+IFBS200677</t>
  </si>
  <si>
    <t>IFBS003125+IFBS100691</t>
  </si>
  <si>
    <t>IFBS002716+IFBS003034</t>
  </si>
  <si>
    <t>IFBS003230|IFBS002788</t>
  </si>
  <si>
    <t>IFBS000010+IFBS003230+IFBS002788+IFBS003034</t>
  </si>
  <si>
    <t>IFBS001890-IFBS003034</t>
  </si>
  <si>
    <t>IFBS000610-IFBS000690</t>
  </si>
  <si>
    <t>IFBS000290|IFBS002606|IFBS002390|IFBS000140</t>
  </si>
  <si>
    <t>IFBS000290+IFBS002606+IFBS002390+IFBS000140</t>
  </si>
  <si>
    <t>IFBS000290+IFBS000140</t>
  </si>
  <si>
    <t>IFBS002777+IFBS002869</t>
  </si>
  <si>
    <t>IFBS002581+IFBS002737</t>
  </si>
  <si>
    <t>IFBS002559|IFBS002558|IFBS002561|IFBS002789|IFBS002652|IFBS003037|IFBS003229|IFBS003038|IFBS100701</t>
  </si>
  <si>
    <t>IFBS002559+IFBS002558+IFBS002561+IFBS002789+IFBS002652+IFBS003037+IFBS003229+IFBS003038+IFBS100701</t>
  </si>
  <si>
    <t>IFCF200010-IFCF001596</t>
  </si>
  <si>
    <t>IFCF200150|IFCF200170</t>
  </si>
  <si>
    <t>IFCF200020+IFCF200150+IFCF200170</t>
  </si>
  <si>
    <t>IFCF200622-IFCF001902</t>
  </si>
  <si>
    <t>IFCF200070+IFCF200623</t>
  </si>
  <si>
    <t>IFCF200140|IFCF200160</t>
  </si>
  <si>
    <t>IFCF200080+IFCF200140+IFCF200160</t>
  </si>
  <si>
    <t>IFCF001904+IFCF001905</t>
  </si>
  <si>
    <t>IFCF200090-IFCF001904-IFCF001905-IFCF001906</t>
  </si>
  <si>
    <t>IFCF200100|IFCF200110|IFCF200120</t>
  </si>
  <si>
    <t>IFCF200100+IFCF200110+IFCF200120+IFCF200130</t>
  </si>
  <si>
    <t>IFCF000150-IFCF001595</t>
  </si>
  <si>
    <t>IFCF100460|IFCF100461|IFCF001612|IFCF001613</t>
  </si>
  <si>
    <t>IFCF100460+IFCF100461+IFCF001612+IFCF001613</t>
  </si>
  <si>
    <t>IFCF001908+IFCF001913</t>
  </si>
  <si>
    <t>IFCF001910+IFCF001915</t>
  </si>
  <si>
    <t>IFCF001644-IFCF001917-IFCF001918-IFCF001919</t>
  </si>
  <si>
    <t>IFCF001917+IFCF001918+IFCF001919</t>
  </si>
  <si>
    <t>IFCF001785+IFCF000920</t>
  </si>
  <si>
    <t>IFCF001758+IFCF000370</t>
  </si>
  <si>
    <t>IFCF000140-IFCF001594</t>
  </si>
  <si>
    <t>IFCF001629+IFCF000910</t>
  </si>
  <si>
    <t>IFCF000130-IFCF001593</t>
  </si>
  <si>
    <t>IFCF002139+IFCF000900</t>
  </si>
  <si>
    <t>IFCF001511+IFCF001592</t>
  </si>
  <si>
    <t>IFCF002140|IFCF001592</t>
  </si>
  <si>
    <t>IFCF000280-IFCF002140+IFCF001592</t>
  </si>
  <si>
    <t>IFIS002443|IFIS002453|IFIS001929</t>
  </si>
  <si>
    <t>IFIS001170+IFIS002443+IFIS002453+IFIS001929</t>
  </si>
  <si>
    <t>IFIS002414-IFIS002001</t>
  </si>
  <si>
    <t>IFIS002001|IFIS002000</t>
  </si>
  <si>
    <t>IFIS002001+IFIS002000</t>
  </si>
  <si>
    <t>IFIS001993+IFIS002034</t>
  </si>
  <si>
    <t>IFIS002443|IFIS002011</t>
  </si>
  <si>
    <t>IFIS002443+IFIS002011-IFIS002451</t>
  </si>
  <si>
    <t>IFIS002453|IFIS001994</t>
  </si>
  <si>
    <t>IFIS002453+IFIS001994-IFIS002459</t>
  </si>
  <si>
    <t>IFIS002416|IFIS002024|IFIS002023</t>
  </si>
  <si>
    <t>IFIS002416+IFIS002024+IFIS002023</t>
  </si>
  <si>
    <t>IFIS001220|IFIS101186|IFIS002686|IFIS001917</t>
  </si>
  <si>
    <t>IFIS001220+IFIS101186+IFIS002686+IFIS001917</t>
  </si>
  <si>
    <t>IFIS002060|IFIS002418</t>
  </si>
  <si>
    <t>IFIS002418</t>
  </si>
  <si>
    <t>IFIS002060-IFIS002436-IFIS002437-IFIS002438-IFIS002439-IFIS002440-IFIS001690+IFIS002418</t>
  </si>
  <si>
    <t>IFIS002424|IFIS002049</t>
  </si>
  <si>
    <t>IFIS002429|IFIS002425|IFIS002440</t>
  </si>
  <si>
    <t>IFIS002429+IFIS002425+IFIS002440</t>
  </si>
  <si>
    <t>IFIS002423+IFIS002435</t>
  </si>
  <si>
    <t>IFIS002426|IFIS002026</t>
  </si>
  <si>
    <t>IFIS002027+IFIS002426-IFIS001835-IFIS002503+IFIS002026</t>
  </si>
  <si>
    <t>IFIS002465</t>
  </si>
  <si>
    <t>IFIS002043+IFIS002042</t>
  </si>
  <si>
    <t>IFIS003163|IFIS001917|IFIS002419|IFIS002436|IFIS002438|IFIS002022|IFIS002420|IFIS002421|IFIS002430|IFIS002433|IFIS002428|IFIS002021</t>
  </si>
  <si>
    <t>IFIS003163+IFIS001917-IFIS002052-IFIS002051+IFIS002419+IFIS002436+IFIS002438+IFIS002022+IFIS002420+IFIS002421+IFIS002430+IFIS002433+IFIS002428+IFIS002021</t>
  </si>
  <si>
    <t>IFIS000810|IFIS002052|IFIS002051</t>
  </si>
  <si>
    <t>IFIS000810+IFIS002052+IFIS002051</t>
  </si>
  <si>
    <t>IFIS000020+IFIS000010</t>
  </si>
  <si>
    <t>IFCF001909|IFCF001910</t>
  </si>
  <si>
    <t>IFCF001240|IFCF001410</t>
  </si>
  <si>
    <t>IFCF001260|IFCF001430</t>
  </si>
  <si>
    <t>IFCF001290|IFCF001390</t>
  </si>
  <si>
    <t>IFCF001080|IFCF000950</t>
  </si>
  <si>
    <t>IFCF001100|IFCF000960</t>
  </si>
  <si>
    <t>IFCF001923|IFCF001924</t>
  </si>
  <si>
    <t>IFCF001908-IFCF001909-IFCF001910&lt;0</t>
  </si>
  <si>
    <t>IFCF001320-IFCF001240-IFCF001410&lt;0</t>
  </si>
  <si>
    <t>IFCF001320-IFCF001240-IFCF001410&gt;0</t>
  </si>
  <si>
    <t>IFCF001330-IFCF001430-IFCF001260&lt;0</t>
  </si>
  <si>
    <t>IFCF001330-IFCF001430-IFCF001260&gt;0</t>
  </si>
  <si>
    <t>IFCF001300-IFCF001390-IFCF001290&lt;0</t>
  </si>
  <si>
    <t>IFCF001300-IFCF001390-IFCF001290&gt;0</t>
  </si>
  <si>
    <t>IFCF000760-IFCF000950-IFCF001080&gt;0</t>
  </si>
  <si>
    <t>IFCF000760-IFCF000950-IFCF001080&lt;0</t>
  </si>
  <si>
    <t>IFCF000790-IFCF000960-IFCF001100&gt;0</t>
  </si>
  <si>
    <t>IFCF000790-IFCF000960-IFCF001100&lt;0</t>
  </si>
  <si>
    <t>IFCF000770-IFCF001923-IFCF001924&gt;0</t>
  </si>
  <si>
    <t>IFCF000770-IFCF001923-IFCF001924&lt;0</t>
  </si>
  <si>
    <t>IFBS002655-IFBS001010</t>
  </si>
  <si>
    <t>IFBS002310-IFBS001320</t>
  </si>
  <si>
    <t>IFBS000320-IFBS000300-IFBS002667</t>
  </si>
  <si>
    <t>IFBS001690-IFBS002677-IFBS002631</t>
  </si>
  <si>
    <t>IFBS200660-IFBS000020-IFBS002250-IFBS002727</t>
  </si>
  <si>
    <t>IFBS000470-IFBS000320-IFBS001690-IFBS002607-IFBS200660-IFBS100688-IFBS200665-IFBS000680</t>
  </si>
  <si>
    <t>IFBS100735-IFBS002961-IFBS100699</t>
  </si>
  <si>
    <t>IFBS000480-IFBS002694-IFBS100690</t>
  </si>
  <si>
    <t>IFBS002716-IFBS002541</t>
  </si>
  <si>
    <t>IFBS000290-IFBS001800-IFBS000140</t>
  </si>
  <si>
    <t>IFBS002737-IFBS003345-IFBS003346-IFBS002759-IFBS002741-IFBS002778</t>
  </si>
  <si>
    <t>IFCF200080-IFCF001904-IFCF001906-IFCF001907-IFCF200140-IFCF200160-IFCF001672</t>
  </si>
  <si>
    <t>IFCF001908-IFCF001910</t>
  </si>
  <si>
    <t>IFCF001908-IFCF001909</t>
  </si>
  <si>
    <t>IFCF001532</t>
  </si>
  <si>
    <t>IFCF001591-IFCF200620-IFCF200260-IFCF200270-IFCF001584-IFCF100464-IFCF100463-IFCF200280</t>
  </si>
  <si>
    <t>IFCF001320-IFCF001410</t>
  </si>
  <si>
    <t>IFCF001320-IFCF001240</t>
  </si>
  <si>
    <t>IFCF001330-IFCF001430</t>
  </si>
  <si>
    <t>IFCF001330-IFCF001260</t>
  </si>
  <si>
    <t>IFCF001300-IFCF001390</t>
  </si>
  <si>
    <t>IFCF001300-IFCF001290</t>
  </si>
  <si>
    <t>IFCF001510-IFCF001320-IFCF001330-IFCF001300-IFCF002051-IFCF200400-IFCF200390-IFCF200410</t>
  </si>
  <si>
    <t>IFCF000760-IFCF000950</t>
  </si>
  <si>
    <t>IFCF000760-IFCF001080</t>
  </si>
  <si>
    <t>IFCF000790-IFCF000960</t>
  </si>
  <si>
    <t>IFCF000790-IFCF001100</t>
  </si>
  <si>
    <t>IFCF000770-IFCF001924</t>
  </si>
  <si>
    <t>IFCF000770-IFCF001923</t>
  </si>
  <si>
    <t>IFCF100477-IFCF001665</t>
  </si>
  <si>
    <t>IFCF001509-IFCF000760-IFCF000790-IFCF000770-IFCF002150-IFCF100477</t>
  </si>
  <si>
    <t>IFIS000520+IFIS001873+IFIS200130+IFIS002227</t>
  </si>
  <si>
    <t>IFIS000520-IFIS002444-IFIS002447</t>
  </si>
  <si>
    <t>IFIS001873-IFIS002454-IFIS002455</t>
  </si>
  <si>
    <t>IFBS100685-IFBS002380-IFBS002642-IFBS200050-IFBS200663</t>
  </si>
  <si>
    <t>IFBS001710-IFBS000010-IFBS002240</t>
  </si>
  <si>
    <t>IFCF200020-IFCF001902-IFCF001903-IFCF200150-IFCF200170-IFCF001668</t>
  </si>
  <si>
    <t>IFCF001908-IFCF001909-IFCF001910&gt;0</t>
  </si>
  <si>
    <t>IFIS000520|IFIS001873|IFIS200130|IFIS002227</t>
  </si>
  <si>
    <t>IFIS002424+IFIS002004+IFIS002049-IFIS002042-IFIS002026</t>
    <phoneticPr fontId="26" type="noConversion"/>
  </si>
  <si>
    <t>IFBS003178</t>
  </si>
  <si>
    <t>IFBS003139</t>
  </si>
  <si>
    <t>IFBS003140</t>
  </si>
  <si>
    <t>IFBS003142</t>
  </si>
  <si>
    <t>IFCF002051</t>
  </si>
  <si>
    <t>IFCF001955</t>
  </si>
  <si>
    <t>IFBS002330-IFBS001450-IFBS001020-IFBS100681-IFBS002310-IFBS000700-IFBS000570-IFBS200020</t>
  </si>
  <si>
    <t>IFIS001170-IFIS000350-IFIS101200-IFIS101201-IFIS002351-IFIS002034-IFIS001913-IFIS001130</t>
  </si>
  <si>
    <t>IFIS002054+IFIS002053+IFIS002451+IFIS002459</t>
  </si>
  <si>
    <t>IFBS100690</t>
  </si>
  <si>
    <t>IFBS100680</t>
  </si>
  <si>
    <t>IFBS002784</t>
  </si>
  <si>
    <t>IFBS002785</t>
  </si>
  <si>
    <t>IFCF001953</t>
  </si>
  <si>
    <t>IFCF002138</t>
  </si>
  <si>
    <t>IFIS002081</t>
  </si>
  <si>
    <t>IFIS003205</t>
  </si>
  <si>
    <t>IFCF000080|IFCF200460</t>
  </si>
  <si>
    <t>IFCF002150</t>
  </si>
  <si>
    <t>IFCF000080+IFCF200460</t>
  </si>
  <si>
    <t>IFCF000540</t>
  </si>
  <si>
    <t>IFCF000080-IFCF001020</t>
  </si>
  <si>
    <t>IFCF000840|IFCF001673|IFCF001644</t>
  </si>
  <si>
    <t>IFCF002200</t>
  </si>
  <si>
    <t>IFCF000840+IFCF001673+IFCF001644</t>
  </si>
  <si>
    <t>IFCF000530-IFCF001551-IFCF000450-IFCF001758-IFCF001537-IFCF001759</t>
  </si>
  <si>
    <t>IFCF001909+IFCF001914</t>
    <phoneticPr fontId="26" type="noConversion"/>
  </si>
  <si>
    <t>IFCF000170-IFCF001621-IFCF000650-IFCF000280-IFCF000160</t>
  </si>
  <si>
    <t>IFCF000150-IFCF001595-IFCF200260-IFCF200270-IFCF001584-IFCF100464-IFCF100463-IFCF200280-IFCF200290</t>
  </si>
  <si>
    <t>1|2|5|6|7|8|9|10|11|12|13|14|15|16|18|19|20|21|22|23|24|25|26</t>
    <phoneticPr fontId="4" type="noConversion"/>
  </si>
  <si>
    <t>IFIS101212</t>
  </si>
  <si>
    <t>IFIS101209</t>
  </si>
  <si>
    <t>IFIS101213</t>
  </si>
  <si>
    <t>IFIS101210</t>
  </si>
  <si>
    <t>1|2|4|5|6|7|8|9|10|11|12|13|14|15|16|18|19|20|21|22|23|24|25|26</t>
  </si>
  <si>
    <t>IFIS101198</t>
  </si>
  <si>
    <t>IFIS101199</t>
  </si>
  <si>
    <t>IFBS001290-IFBS002695-IFBS002844-IFBS100697</t>
  </si>
  <si>
    <t>IFBS003330</t>
  </si>
  <si>
    <t>IFBS002617</t>
  </si>
  <si>
    <t>IFBS000480+IFBS002617</t>
  </si>
  <si>
    <t>IFBS000480|IFBS002617</t>
  </si>
  <si>
    <t>IFIS003203</t>
  </si>
  <si>
    <t>IFIS003186</t>
  </si>
  <si>
    <t>IFIS001916</t>
  </si>
  <si>
    <t>IFCF000650+IFCF002140</t>
    <phoneticPr fontId="26" type="noConversion"/>
  </si>
  <si>
    <t>IFBS002567</t>
  </si>
  <si>
    <t>IFBS002707</t>
  </si>
  <si>
    <t>IFBS200130</t>
  </si>
  <si>
    <t>IFIS001600</t>
  </si>
  <si>
    <t>IFIS003193</t>
  </si>
  <si>
    <t>IFIS003137</t>
  </si>
  <si>
    <t>IFIS001842</t>
  </si>
  <si>
    <t>IFIS001843</t>
  </si>
  <si>
    <t>IFIS001974</t>
  </si>
  <si>
    <t>IFIS001914</t>
  </si>
  <si>
    <t>IFIS002114</t>
  </si>
  <si>
    <t>IFIS002116</t>
  </si>
  <si>
    <t>IFIS002103</t>
  </si>
  <si>
    <t>IFIS002107</t>
  </si>
  <si>
    <t>IFIS002101</t>
  </si>
  <si>
    <t>IFIS002105</t>
  </si>
  <si>
    <t>IFIS002111</t>
  </si>
  <si>
    <t>IFIS002109</t>
  </si>
  <si>
    <t>IFIS002115</t>
  </si>
  <si>
    <t>IFIS002102</t>
  </si>
  <si>
    <t>IFIS002106</t>
  </si>
  <si>
    <t>IFIS002100</t>
  </si>
  <si>
    <t>IFIS002104</t>
  </si>
  <si>
    <t>IFIS002110</t>
  </si>
  <si>
    <t>IFIS002108</t>
  </si>
  <si>
    <t>IFIS002113</t>
  </si>
  <si>
    <t>IFIS001844</t>
  </si>
  <si>
    <t>IFCF000150</t>
  </si>
  <si>
    <t>IFCF001536</t>
  </si>
  <si>
    <t>IFCF000400</t>
  </si>
  <si>
    <t>IFCF001545</t>
  </si>
  <si>
    <t>IFCF001534</t>
  </si>
  <si>
    <t>IFBS002647-IFBS100735-IFBS002717-IFBS001900-IFBS002805-IFBS003143-IFBS001780</t>
  </si>
  <si>
    <t>IFBS000500-IFBS100734-IFBS002716-IFBS001890-IFBS000610-IFBS003145</t>
  </si>
  <si>
    <t>IFCF000450-IFCF001547</t>
  </si>
  <si>
    <t>IFCF001545|IFCF001528|IFCF000330|IFCF002137</t>
  </si>
  <si>
    <t>IFCF001545+IFCF001528+IFCF000330+IFCF002137</t>
  </si>
  <si>
    <t>IFCF001537-IFCF000260</t>
  </si>
  <si>
    <t>IFCF000400-IFCF001545</t>
  </si>
  <si>
    <t>IFCF200620-IFCF001613-IFCF000530</t>
  </si>
  <si>
    <t>IFIS003149-IFIS003205-IFIS002423-IFIS101183-IFIS002439-IFIS001210-IFIS001600-IFIS003196-IFIS003191-IFIS002004-IFIS003156-IFIS003160-IFIS002440-IFIS001690-IFIS003155-IFIS001835-IFIS002503-IFIS002504-IFIS002027-IFIS002422-IFIS003157-IFIS002432-IFIS002431-IFIS002434-IFIS002427-IFIS001950-IFIS003178-IFIS000800-IFIS001370-IFIS001855-IFIS002442</t>
  </si>
  <si>
    <t>IFIS001560-IFIS001860-IFIS001853-IFIS002193-IFIS001879</t>
  </si>
  <si>
    <t>IFBS001450-IFBS002567</t>
  </si>
  <si>
    <t>IFBS001450-IFBS001050</t>
  </si>
  <si>
    <t>IFBS001450-IFBS001050-IFBS002567&gt;0</t>
  </si>
  <si>
    <t>IFBS001450-IFBS001050-IFBS002567&lt;0</t>
  </si>
  <si>
    <t>IFBS002270-IFBS000470</t>
  </si>
  <si>
    <t>IFBS002646-IFBS000500</t>
  </si>
  <si>
    <t>IFCF001590-IFCF200020</t>
  </si>
  <si>
    <t>IFCF001590-IFCF200020-IFCF200080&lt;0</t>
  </si>
  <si>
    <t>IFCF001590-IFCF200020-IFCF200080&gt;0</t>
  </si>
  <si>
    <t>IFIS002445</t>
  </si>
  <si>
    <t>IFIS002444-IFIS002446</t>
  </si>
  <si>
    <t>IFBS100721+IFBS003004+IFBS002130</t>
  </si>
  <si>
    <t>IFBS100721|IFBS003004|IFBS002130</t>
  </si>
  <si>
    <t>IFCF000150|IFCF200620|IFCF200260|IFCF200270|IFCF001584|IFCF100464|IFCF100463|IFCF200280|IFCF200290</t>
  </si>
  <si>
    <t>IFBS003034</t>
    <phoneticPr fontId="26" type="noConversion"/>
  </si>
  <si>
    <t>IFIS002054|IFIS002053|IFIS002451|IFIS002459</t>
    <phoneticPr fontId="26" type="noConversion"/>
  </si>
  <si>
    <t>IFIS001916</t>
    <phoneticPr fontId="26" type="noConversion"/>
  </si>
  <si>
    <t>IFBS002580</t>
    <phoneticPr fontId="26" type="noConversion"/>
  </si>
  <si>
    <t>IFBS002310|IFBS001320|IFBS100685</t>
  </si>
  <si>
    <t>IFBS000320|IFBS000300|IFBS002667|IFBS000310</t>
  </si>
  <si>
    <t>IFBS001690|IFBS002677|IFBS002631|IFBS002712</t>
  </si>
  <si>
    <t>IFBS200660|IFBS000020|IFBS002250|IFBS002727|IFBS001680</t>
  </si>
  <si>
    <t>IFBS000470|IFBS000320|IFBS001690|IFBS002607|IFBS200660|IFBS100688|IFBS200665|IFBS000680|IFBS001550</t>
  </si>
  <si>
    <t>IFBS001290|IFBS002695|IFBS002844|IFBS100697|IFBS100698</t>
  </si>
  <si>
    <t>IFBS100735|IFBS002961|IFBS100699|IFBS002862</t>
  </si>
  <si>
    <t>IFBS000480|IFBS002694|IFBS100690|IFBS100691</t>
  </si>
  <si>
    <t>IFBS002716|IFBS002541|IFBS001710</t>
  </si>
  <si>
    <t>IFBS000500|IFBS100734|IFBS002716|IFBS001890|IFBS000610|IFBS003145|IFBS001570</t>
  </si>
  <si>
    <t>IFBS002737|IFBS003345|IFBS003346|IFBS002759|IFBS002741|IFBS002778|IFBS100701</t>
  </si>
  <si>
    <t>IFIS000520|IFIS002444|IFIS002447|IFIS002452</t>
  </si>
  <si>
    <t>IFIS001873|IFIS002454|IFIS002455|IFIS002460</t>
  </si>
  <si>
    <t>IFIS003149|IFIS003205|IFIS002423|IFIS101183|IFIS002439|IFIS001210|IFIS001600|IFIS003196|IFIS003191|IFIS002004|IFIS003156|IFIS003160|IFIS002440|IFIS001690|IFIS003155|IFIS001835|IFIS002503|IFIS002504|IFIS002027|IFIS002422|IFIS003157|IFIS002432|IFIS002431|IFIS002434|IFIS002427|IFIS001950|IFIS003178|IFIS000800|IFIS001370|IFIS001855|IFIS002442|IFIS003163</t>
  </si>
  <si>
    <t>IFIS001560|IFIS001860|IFIS001853|IFIS002193|IFIS001879|IFIS001940</t>
  </si>
  <si>
    <t>IFIS001470|IFIS000020|IFIS002046</t>
  </si>
  <si>
    <t>IFCF200620|IFCF001613|IFCF000530|IFCF200190</t>
  </si>
  <si>
    <t>IFCF000450|IFCF001547|IFCF001536</t>
  </si>
  <si>
    <t>IFCF001537|IFCF000260|IFCF000400</t>
  </si>
  <si>
    <t>IFCF000530|IFCF000450|IFCF001551|IFCF001758|IFCF001537|IFCF001759|IFCF001532</t>
  </si>
  <si>
    <t>IFCF001591|IFCF200620|IFCF200260|IFCF200270|IFCF001584|IFCF100464|IFCF100463|IFCF200280</t>
  </si>
  <si>
    <t>IFCF001510|IFCF001320|IFCF001330|IFCF001300|IFCF002051|IFCF200400|IFCF200390|IFCF200410|IFCF000910</t>
  </si>
  <si>
    <t>IFCF000080|IFCF000540|IFCF001020</t>
  </si>
  <si>
    <t>IFCF100477|IFCF001665|IFCF001555</t>
  </si>
  <si>
    <t>IFCF001509|IFCF000760|IFCF000790|IFCF000770|IFCF002150|IFCF100477|IFCF000900</t>
  </si>
  <si>
    <t>IFCF000160|IFCF001621|IFCF000650|IFCF000280|IFCF000170|IFCF001624</t>
  </si>
  <si>
    <t>IFBS002270|IFBS000470</t>
  </si>
  <si>
    <t>IFBS002646|IFBS000500</t>
  </si>
  <si>
    <t>IFBS100685|IFBS002380|IFBS002642|IFBS200050|IFBS200663</t>
  </si>
  <si>
    <t>IFBS001710|IFBS000010|IFBS002240|IFBS002540</t>
  </si>
  <si>
    <t>IFBS200140|IFBS003308|IFBS002777|IFBS002868|IFBS002100|IFBS002737|IFBS200130</t>
  </si>
  <si>
    <t>IFIS001170|IFIS000350|IFIS101200|IFIS101201|IFIS002351|IFIS002034|IFIS001913|IFIS001130|IFIS002228</t>
  </si>
  <si>
    <t>IFCF200020|IFCF001902|IFCF001903|IFCF200150|IFCF200170|IFCF001668|IFCF200070</t>
  </si>
  <si>
    <t>IFCF200080|IFCF001904|IFCF001906|IFCF001907|IFCF200140|IFCF200160|IFCF001672|IFCF200130</t>
  </si>
  <si>
    <t>IFCF000400|IFCF001545|IFCF001534</t>
  </si>
  <si>
    <t>IFBS001450|IFBS001050|IFBS002567</t>
  </si>
  <si>
    <t>IFBS002655|IFBS001010|IFBS003302</t>
  </si>
  <si>
    <t>IFBS002330|IFBS001450|IFBS001020|IFBS100681|IFBS002310|IFBS000700|IFBS000570|IFBS001650</t>
  </si>
  <si>
    <t>IFBS002647|IFBS100735|IFBS002717|IFBS001900|IFBS002805|IFBS003143|IFBS001780|IFBS002480</t>
  </si>
  <si>
    <t>IFIS002444|IFIS002446|IFIS002445</t>
  </si>
  <si>
    <t>IFBS001050|IFBS001050|IFBS002567</t>
    <phoneticPr fontId="26" type="noConversion"/>
  </si>
  <si>
    <t>IFBS001020|IFBS001010|IFBS002771|IFBS002714|IFBS002755|IFBS002675|IFBS001610</t>
    <phoneticPr fontId="26" type="noConversion"/>
  </si>
  <si>
    <t>IFBS002798</t>
  </si>
  <si>
    <t>IFIS002033-IFIS001860-IFIS001853-IFIS001879+IFIS002032</t>
  </si>
  <si>
    <t>IFIS002033|IFIS002032</t>
  </si>
  <si>
    <t>IFCF200190,(IFCF001559|IFCF000030|IFCF001782|IFCF001783|IFCF001908|IFCF002200|IFCF001582|IFCF000920)</t>
  </si>
  <si>
    <t>IFBS200140-IFBS003308-IFBS002777-IFBS002868-IFBS002100-IFBS002737</t>
  </si>
  <si>
    <t>IFCF200180</t>
  </si>
  <si>
    <t>IFCF001590-IFCF200080</t>
  </si>
  <si>
    <t>IFCF001590|IFCF200020</t>
  </si>
  <si>
    <t>IFCF200190-IFCF001559-IFCF000030-IFCF001782-IFCF001783-IFCF001908-IFCF002200-IFCF001582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</si>
</sst>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name val="等线"/>
      <family val="2"/>
      <scheme val="minor"/>
    </font>
    <font>
      <sz val="10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0"/>
      <name val="Arial"/>
      <family val="2"/>
    </font>
    <font>
      <sz val="11"/>
      <color rgb="FF9C6500"/>
      <name val="等线"/>
      <family val="2"/>
      <scheme val="minor"/>
    </font>
    <font>
      <b/>
      <sz val="18"/>
      <color theme="3"/>
      <name val="等线 Light"/>
      <family val="1"/>
      <scheme val="major"/>
    </font>
    <font>
      <sz val="11"/>
      <color theme="1"/>
      <name val="等线"/>
      <family val="2"/>
      <charset val="134"/>
      <scheme val="minor"/>
    </font>
    <font>
      <u/>
      <sz val="10"/>
      <color theme="10"/>
      <name val="Arial"/>
      <family val="2"/>
    </font>
    <font>
      <sz val="9"/>
      <name val="等线"/>
      <family val="3"/>
      <charset val="134"/>
      <scheme val="minor"/>
    </font>
    <font>
      <sz val="10"/>
      <color rgb="FFFF0000"/>
      <name val="Arial"/>
      <family val="2"/>
    </font>
    <font>
      <b/>
      <sz val="10"/>
      <color theme="5" tint="-0.249977111117893"/>
      <name val="Arial"/>
      <family val="2"/>
    </font>
    <font>
      <sz val="11"/>
      <color theme="5" tint="-0.249977111117893"/>
      <name val="等线"/>
      <family val="2"/>
      <scheme val="minor"/>
    </font>
    <font>
      <sz val="10"/>
      <color theme="5" tint="-0.249977111117893"/>
      <name val="等线"/>
      <family val="2"/>
      <scheme val="minor"/>
    </font>
    <font>
      <sz val="10"/>
      <color rgb="FF00B050"/>
      <name val="Arial"/>
      <family val="2"/>
    </font>
    <font>
      <sz val="11"/>
      <color rgb="FFFF0000"/>
      <name val="Cambria"/>
      <family val="1"/>
    </font>
    <font>
      <sz val="11"/>
      <name val="Cambria"/>
      <family val="1"/>
    </font>
    <font>
      <b/>
      <sz val="10"/>
      <color rgb="FF00B050"/>
      <name val="Arial"/>
      <family val="2"/>
    </font>
    <font>
      <sz val="10"/>
      <color rgb="FF00B0F0"/>
      <name val="Arial"/>
      <family val="2"/>
    </font>
    <font>
      <sz val="11"/>
      <color rgb="FF00B0F0"/>
      <name val="等线"/>
      <family val="2"/>
      <scheme val="minor"/>
    </font>
    <font>
      <b/>
      <sz val="11"/>
      <color rgb="FF00B0F0"/>
      <name val="等线"/>
      <family val="2"/>
      <scheme val="minor"/>
    </font>
    <font>
      <b/>
      <sz val="10"/>
      <color rgb="FF00B0F0"/>
      <name val="等线"/>
      <family val="2"/>
      <scheme val="minor"/>
    </font>
    <font>
      <b/>
      <sz val="10"/>
      <color rgb="FF00B0F0"/>
      <name val="Arial"/>
      <family val="2"/>
    </font>
    <font>
      <sz val="11"/>
      <color rgb="FF00B0F0"/>
      <name val="Cambria"/>
      <family val="1"/>
    </font>
    <font>
      <sz val="10"/>
      <color rgb="FFFF0000"/>
      <name val="等线"/>
      <family val="2"/>
      <scheme val="minor"/>
    </font>
    <font>
      <sz val="11"/>
      <color rgb="FF00B050"/>
      <name val="等线"/>
      <family val="2"/>
      <scheme val="minor"/>
    </font>
    <font>
      <b/>
      <sz val="11"/>
      <color rgb="FF00B050"/>
      <name val="等线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99">
    <xf numFmtId="0" fontId="0" fillId="0" borderId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7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29" borderId="0" applyNumberFormat="0" applyBorder="0" applyAlignment="0" applyProtection="0"/>
    <xf numFmtId="0" fontId="6" fillId="3" borderId="0" applyNumberFormat="0" applyBorder="0" applyAlignment="0" applyProtection="0"/>
    <xf numFmtId="0" fontId="9" fillId="6" borderId="4" applyNumberFormat="0" applyAlignment="0" applyProtection="0"/>
    <xf numFmtId="0" fontId="11" fillId="7" borderId="7" applyNumberFormat="0" applyAlignment="0" applyProtection="0"/>
    <xf numFmtId="0" fontId="13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7" fillId="5" borderId="4" applyNumberFormat="0" applyAlignment="0" applyProtection="0"/>
    <xf numFmtId="0" fontId="10" fillId="0" borderId="6" applyNumberFormat="0" applyFill="0" applyAlignment="0" applyProtection="0"/>
    <xf numFmtId="0" fontId="22" fillId="4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8" fillId="6" borderId="5" applyNumberFormat="0" applyAlignment="0" applyProtection="0"/>
    <xf numFmtId="0" fontId="2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2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24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24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6" fillId="0" borderId="0" applyFont="0" applyFill="0" applyBorder="0" applyAlignment="0" applyProtection="0"/>
    <xf numFmtId="0" fontId="16" fillId="0" borderId="0"/>
    <xf numFmtId="0" fontId="2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6" fillId="0" borderId="0" applyFont="0" applyFill="0" applyBorder="0" applyAlignment="0" applyProtection="0"/>
    <xf numFmtId="0" fontId="16" fillId="0" borderId="0"/>
    <xf numFmtId="0" fontId="1" fillId="0" borderId="0"/>
    <xf numFmtId="0" fontId="16" fillId="0" borderId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6" fillId="0" borderId="0"/>
    <xf numFmtId="0" fontId="16" fillId="0" borderId="0"/>
  </cellStyleXfs>
  <cellXfs count="43">
    <xf numFmtId="0" fontId="0" fillId="0" borderId="0" xfId="0"/>
    <xf numFmtId="0" fontId="18" fillId="0" borderId="0" xfId="0" applyFont="1"/>
    <xf numFmtId="0" fontId="19" fillId="0" borderId="0" xfId="7" applyFont="1" applyFill="1" applyAlignment="1">
      <alignment horizontal="right"/>
    </xf>
    <xf numFmtId="0" fontId="17" fillId="0" borderId="11" xfId="0" applyFont="1" applyFill="1" applyBorder="1" applyAlignment="1">
      <alignment horizontal="left"/>
    </xf>
    <xf numFmtId="0" fontId="17" fillId="0" borderId="10" xfId="0" applyFont="1" applyFill="1" applyBorder="1" applyAlignment="1">
      <alignment horizontal="left"/>
    </xf>
    <xf numFmtId="0" fontId="0" fillId="0" borderId="0" xfId="0"/>
    <xf numFmtId="0" fontId="0" fillId="0" borderId="0" xfId="0" applyFill="1"/>
    <xf numFmtId="0" fontId="16" fillId="0" borderId="0" xfId="7" applyFont="1" applyFill="1"/>
    <xf numFmtId="0" fontId="17" fillId="33" borderId="0" xfId="0" applyFont="1" applyFill="1" applyAlignment="1">
      <alignment horizontal="left"/>
    </xf>
    <xf numFmtId="0" fontId="12" fillId="0" borderId="0" xfId="0" applyFont="1"/>
    <xf numFmtId="0" fontId="27" fillId="0" borderId="0" xfId="7" applyFont="1" applyFill="1"/>
    <xf numFmtId="0" fontId="16" fillId="34" borderId="0" xfId="7" applyFont="1" applyFill="1"/>
    <xf numFmtId="0" fontId="28" fillId="34" borderId="0" xfId="7" applyFont="1" applyFill="1"/>
    <xf numFmtId="0" fontId="29" fillId="34" borderId="0" xfId="0" applyFont="1" applyFill="1"/>
    <xf numFmtId="0" fontId="30" fillId="34" borderId="0" xfId="7" applyFont="1" applyFill="1" applyAlignment="1">
      <alignment horizontal="right"/>
    </xf>
    <xf numFmtId="0" fontId="0" fillId="35" borderId="0" xfId="0" applyFill="1"/>
    <xf numFmtId="0" fontId="31" fillId="0" borderId="0" xfId="7" applyFont="1" applyFill="1"/>
    <xf numFmtId="0" fontId="33" fillId="0" borderId="0" xfId="0" applyFont="1" applyFill="1" applyBorder="1" applyAlignment="1">
      <alignment horizontal="right"/>
    </xf>
    <xf numFmtId="0" fontId="34" fillId="0" borderId="0" xfId="7" applyFont="1" applyFill="1"/>
    <xf numFmtId="0" fontId="0" fillId="36" borderId="0" xfId="0" applyFill="1"/>
    <xf numFmtId="0" fontId="33" fillId="36" borderId="0" xfId="0" applyFont="1" applyFill="1" applyBorder="1" applyAlignment="1">
      <alignment horizontal="right"/>
    </xf>
    <xf numFmtId="0" fontId="35" fillId="0" borderId="0" xfId="7" applyFont="1" applyFill="1"/>
    <xf numFmtId="0" fontId="36" fillId="0" borderId="0" xfId="0" applyFont="1"/>
    <xf numFmtId="0" fontId="37" fillId="0" borderId="0" xfId="0" applyFont="1"/>
    <xf numFmtId="0" fontId="36" fillId="0" borderId="0" xfId="0" applyFont="1" applyFill="1"/>
    <xf numFmtId="0" fontId="38" fillId="0" borderId="0" xfId="7" applyFont="1" applyFill="1" applyAlignment="1">
      <alignment horizontal="right"/>
    </xf>
    <xf numFmtId="0" fontId="39" fillId="0" borderId="0" xfId="7" applyFont="1" applyFill="1"/>
    <xf numFmtId="0" fontId="39" fillId="0" borderId="0" xfId="0" applyFont="1" applyFill="1" applyAlignment="1"/>
    <xf numFmtId="0" fontId="35" fillId="0" borderId="0" xfId="101" applyFont="1" applyFill="1" applyAlignment="1"/>
    <xf numFmtId="0" fontId="35" fillId="0" borderId="0" xfId="0" applyFont="1" applyFill="1" applyAlignment="1"/>
    <xf numFmtId="0" fontId="40" fillId="0" borderId="0" xfId="0" applyFont="1" applyFill="1" applyBorder="1" applyAlignment="1">
      <alignment horizontal="right"/>
    </xf>
    <xf numFmtId="0" fontId="41" fillId="34" borderId="0" xfId="7" applyFont="1" applyFill="1" applyAlignment="1">
      <alignment horizontal="right"/>
    </xf>
    <xf numFmtId="0" fontId="32" fillId="0" borderId="0" xfId="0" applyFont="1" applyFill="1" applyBorder="1" applyAlignment="1">
      <alignment horizontal="right"/>
    </xf>
    <xf numFmtId="0" fontId="42" fillId="0" borderId="0" xfId="0" applyFont="1"/>
    <xf numFmtId="0" fontId="43" fillId="0" borderId="0" xfId="0" applyFont="1"/>
    <xf numFmtId="0" fontId="40" fillId="0" borderId="0" xfId="0" applyFont="1" applyFill="1" applyBorder="1" applyAlignment="1"/>
    <xf numFmtId="0" fontId="32" fillId="0" borderId="0" xfId="0" applyFont="1" applyFill="1" applyBorder="1" applyAlignment="1"/>
    <xf numFmtId="0" fontId="19" fillId="0" borderId="0" xfId="7" applyFont="1" applyFill="1" applyAlignment="1">
      <alignment horizontal="left"/>
    </xf>
    <xf numFmtId="0" fontId="18" fillId="0" borderId="0" xfId="0" applyFont="1" applyAlignment="1">
      <alignment horizontal="left"/>
    </xf>
    <xf numFmtId="0" fontId="17" fillId="0" borderId="11" xfId="0" applyFont="1" applyFill="1" applyBorder="1" applyAlignment="1">
      <alignment horizontal="right"/>
    </xf>
    <xf numFmtId="0" fontId="35" fillId="0" borderId="0" xfId="101" applyFont="1" applyFill="1" applyAlignment="1">
      <alignment horizontal="right"/>
    </xf>
    <xf numFmtId="0" fontId="18" fillId="0" borderId="0" xfId="0" applyFont="1" applyAlignment="1">
      <alignment horizontal="right"/>
    </xf>
    <xf numFmtId="0" fontId="0" fillId="0" borderId="0" xfId="0" applyAlignment="1">
      <alignment horizontal="left"/>
    </xf>
  </cellXfs>
  <cellStyles count="299">
    <cellStyle name="20% - Accent1 2" xfId="11"/>
    <cellStyle name="20% - Accent1 2 2" xfId="73"/>
    <cellStyle name="20% - Accent1 2 2 2" xfId="140"/>
    <cellStyle name="20% - Accent1 2 2 2 2" xfId="269"/>
    <cellStyle name="20% - Accent1 2 2 3" xfId="209"/>
    <cellStyle name="20% - Accent1 2 3" xfId="106"/>
    <cellStyle name="20% - Accent1 2 3 2" xfId="234"/>
    <cellStyle name="20% - Accent1 2 4" xfId="178"/>
    <cellStyle name="20% - Accent2 2" xfId="12"/>
    <cellStyle name="20% - Accent2 2 2" xfId="74"/>
    <cellStyle name="20% - Accent2 2 2 2" xfId="141"/>
    <cellStyle name="20% - Accent2 2 2 2 2" xfId="270"/>
    <cellStyle name="20% - Accent2 2 2 3" xfId="210"/>
    <cellStyle name="20% - Accent2 2 3" xfId="107"/>
    <cellStyle name="20% - Accent2 2 3 2" xfId="235"/>
    <cellStyle name="20% - Accent2 2 4" xfId="179"/>
    <cellStyle name="20% - Accent3 2" xfId="13"/>
    <cellStyle name="20% - Accent3 2 2" xfId="75"/>
    <cellStyle name="20% - Accent3 2 2 2" xfId="142"/>
    <cellStyle name="20% - Accent3 2 2 2 2" xfId="271"/>
    <cellStyle name="20% - Accent3 2 2 3" xfId="211"/>
    <cellStyle name="20% - Accent3 2 3" xfId="108"/>
    <cellStyle name="20% - Accent3 2 3 2" xfId="236"/>
    <cellStyle name="20% - Accent3 2 4" xfId="180"/>
    <cellStyle name="20% - Accent4 2" xfId="14"/>
    <cellStyle name="20% - Accent4 2 2" xfId="76"/>
    <cellStyle name="20% - Accent4 2 2 2" xfId="143"/>
    <cellStyle name="20% - Accent4 2 2 2 2" xfId="272"/>
    <cellStyle name="20% - Accent4 2 2 3" xfId="212"/>
    <cellStyle name="20% - Accent4 2 3" xfId="109"/>
    <cellStyle name="20% - Accent4 2 3 2" xfId="237"/>
    <cellStyle name="20% - Accent4 2 4" xfId="181"/>
    <cellStyle name="20% - Accent5 2" xfId="15"/>
    <cellStyle name="20% - Accent5 2 2" xfId="77"/>
    <cellStyle name="20% - Accent5 2 2 2" xfId="144"/>
    <cellStyle name="20% - Accent5 2 2 2 2" xfId="273"/>
    <cellStyle name="20% - Accent5 2 2 3" xfId="213"/>
    <cellStyle name="20% - Accent5 2 3" xfId="110"/>
    <cellStyle name="20% - Accent5 2 3 2" xfId="238"/>
    <cellStyle name="20% - Accent5 2 4" xfId="182"/>
    <cellStyle name="20% - Accent6 2" xfId="16"/>
    <cellStyle name="20% - Accent6 2 2" xfId="78"/>
    <cellStyle name="20% - Accent6 2 2 2" xfId="145"/>
    <cellStyle name="20% - Accent6 2 2 2 2" xfId="274"/>
    <cellStyle name="20% - Accent6 2 2 3" xfId="214"/>
    <cellStyle name="20% - Accent6 2 3" xfId="111"/>
    <cellStyle name="20% - Accent6 2 3 2" xfId="239"/>
    <cellStyle name="20% - Accent6 2 4" xfId="183"/>
    <cellStyle name="40% - Accent1 2" xfId="17"/>
    <cellStyle name="40% - Accent1 2 2" xfId="79"/>
    <cellStyle name="40% - Accent1 2 2 2" xfId="146"/>
    <cellStyle name="40% - Accent1 2 2 2 2" xfId="275"/>
    <cellStyle name="40% - Accent1 2 2 3" xfId="215"/>
    <cellStyle name="40% - Accent1 2 3" xfId="112"/>
    <cellStyle name="40% - Accent1 2 3 2" xfId="240"/>
    <cellStyle name="40% - Accent1 2 4" xfId="184"/>
    <cellStyle name="40% - Accent2 2" xfId="18"/>
    <cellStyle name="40% - Accent2 2 2" xfId="80"/>
    <cellStyle name="40% - Accent2 2 2 2" xfId="147"/>
    <cellStyle name="40% - Accent2 2 2 2 2" xfId="276"/>
    <cellStyle name="40% - Accent2 2 2 3" xfId="216"/>
    <cellStyle name="40% - Accent2 2 3" xfId="113"/>
    <cellStyle name="40% - Accent2 2 3 2" xfId="241"/>
    <cellStyle name="40% - Accent2 2 4" xfId="185"/>
    <cellStyle name="40% - Accent3 2" xfId="19"/>
    <cellStyle name="40% - Accent3 2 2" xfId="81"/>
    <cellStyle name="40% - Accent3 2 2 2" xfId="148"/>
    <cellStyle name="40% - Accent3 2 2 2 2" xfId="277"/>
    <cellStyle name="40% - Accent3 2 2 3" xfId="217"/>
    <cellStyle name="40% - Accent3 2 3" xfId="114"/>
    <cellStyle name="40% - Accent3 2 3 2" xfId="242"/>
    <cellStyle name="40% - Accent3 2 4" xfId="186"/>
    <cellStyle name="40% - Accent4 2" xfId="20"/>
    <cellStyle name="40% - Accent4 2 2" xfId="82"/>
    <cellStyle name="40% - Accent4 2 2 2" xfId="149"/>
    <cellStyle name="40% - Accent4 2 2 2 2" xfId="278"/>
    <cellStyle name="40% - Accent4 2 2 3" xfId="218"/>
    <cellStyle name="40% - Accent4 2 3" xfId="115"/>
    <cellStyle name="40% - Accent4 2 3 2" xfId="243"/>
    <cellStyle name="40% - Accent4 2 4" xfId="187"/>
    <cellStyle name="40% - Accent5 2" xfId="21"/>
    <cellStyle name="40% - Accent5 2 2" xfId="83"/>
    <cellStyle name="40% - Accent5 2 2 2" xfId="150"/>
    <cellStyle name="40% - Accent5 2 2 2 2" xfId="279"/>
    <cellStyle name="40% - Accent5 2 2 3" xfId="219"/>
    <cellStyle name="40% - Accent5 2 3" xfId="116"/>
    <cellStyle name="40% - Accent5 2 3 2" xfId="244"/>
    <cellStyle name="40% - Accent5 2 4" xfId="188"/>
    <cellStyle name="40% - Accent6 2" xfId="22"/>
    <cellStyle name="40% - Accent6 2 2" xfId="84"/>
    <cellStyle name="40% - Accent6 2 2 2" xfId="151"/>
    <cellStyle name="40% - Accent6 2 2 2 2" xfId="280"/>
    <cellStyle name="40% - Accent6 2 2 3" xfId="220"/>
    <cellStyle name="40% - Accent6 2 3" xfId="117"/>
    <cellStyle name="40% - Accent6 2 3 2" xfId="245"/>
    <cellStyle name="40% - Accent6 2 4" xfId="189"/>
    <cellStyle name="60% - Accent1 2" xfId="23"/>
    <cellStyle name="60% - Accent2 2" xfId="24"/>
    <cellStyle name="60% - Accent3 2" xfId="25"/>
    <cellStyle name="60% - Accent4 2" xfId="26"/>
    <cellStyle name="60% - Accent5 2" xfId="27"/>
    <cellStyle name="60% - Accent6 2" xfId="28"/>
    <cellStyle name="Accent1 2" xfId="29"/>
    <cellStyle name="Accent2 2" xfId="30"/>
    <cellStyle name="Accent3 2" xfId="31"/>
    <cellStyle name="Accent4 2" xfId="32"/>
    <cellStyle name="Accent5 2" xfId="33"/>
    <cellStyle name="Accent6 2" xfId="34"/>
    <cellStyle name="Bad 2" xfId="35"/>
    <cellStyle name="Calculation 2" xfId="36"/>
    <cellStyle name="Check Cell 2" xfId="37"/>
    <cellStyle name="Comma 2" xfId="100"/>
    <cellStyle name="Explanatory Text 2" xfId="38"/>
    <cellStyle name="Good 2" xfId="39"/>
    <cellStyle name="Heading 1 2" xfId="40"/>
    <cellStyle name="Heading 2 2" xfId="41"/>
    <cellStyle name="Heading 3 2" xfId="42"/>
    <cellStyle name="Heading 4 2" xfId="43"/>
    <cellStyle name="Hyperlink 2" xfId="102"/>
    <cellStyle name="Hyperlink 3" xfId="172"/>
    <cellStyle name="Input 2" xfId="44"/>
    <cellStyle name="Linked Cell 2" xfId="45"/>
    <cellStyle name="Neutral 2" xfId="46"/>
    <cellStyle name="Normal" xfId="0" builtinId="0"/>
    <cellStyle name="Normal 10" xfId="103"/>
    <cellStyle name="Normal 10 2" xfId="101"/>
    <cellStyle name="Normal 11" xfId="168"/>
    <cellStyle name="Normal 12" xfId="9"/>
    <cellStyle name="Normal 13" xfId="7"/>
    <cellStyle name="Normal 13 2" xfId="10"/>
    <cellStyle name="Normal 13 3" xfId="298"/>
    <cellStyle name="Normal 14" xfId="170"/>
    <cellStyle name="Normal 2" xfId="5"/>
    <cellStyle name="Normal 2 2" xfId="55"/>
    <cellStyle name="Normal 2 2 2" xfId="8"/>
    <cellStyle name="Normal 2 2 2 2" xfId="94"/>
    <cellStyle name="Normal 2 2 2 2 2" xfId="161"/>
    <cellStyle name="Normal 2 2 2 2 2 2" xfId="290"/>
    <cellStyle name="Normal 2 2 2 2 3" xfId="230"/>
    <cellStyle name="Normal 2 2 2 3" xfId="104"/>
    <cellStyle name="Normal 2 2 2 3 2" xfId="255"/>
    <cellStyle name="Normal 2 2 2 4" xfId="196"/>
    <cellStyle name="Normal 2 2 3" xfId="91"/>
    <cellStyle name="Normal 2 2 3 2" xfId="158"/>
    <cellStyle name="Normal 2 2 3 2 2" xfId="287"/>
    <cellStyle name="Normal 2 2 3 3" xfId="227"/>
    <cellStyle name="Normal 2 2 4" xfId="67"/>
    <cellStyle name="Normal 2 2 4 2" xfId="134"/>
    <cellStyle name="Normal 2 2 4 2 2" xfId="263"/>
    <cellStyle name="Normal 2 2 4 3" xfId="203"/>
    <cellStyle name="Normal 2 2 5" xfId="124"/>
    <cellStyle name="Normal 2 2 5 2" xfId="252"/>
    <cellStyle name="Normal 2 2 6" xfId="193"/>
    <cellStyle name="Normal 2 3" xfId="71"/>
    <cellStyle name="Normal 2 3 2" xfId="138"/>
    <cellStyle name="Normal 2 3 2 2" xfId="267"/>
    <cellStyle name="Normal 2 3 3" xfId="207"/>
    <cellStyle name="Normal 2 4" xfId="85"/>
    <cellStyle name="Normal 2 4 2" xfId="152"/>
    <cellStyle name="Normal 2 4 2 2" xfId="281"/>
    <cellStyle name="Normal 2 4 3" xfId="221"/>
    <cellStyle name="Normal 2 5" xfId="63"/>
    <cellStyle name="Normal 2 5 2" xfId="131"/>
    <cellStyle name="Normal 2 5 2 2" xfId="260"/>
    <cellStyle name="Normal 2 5 3" xfId="200"/>
    <cellStyle name="Normal 2 6" xfId="97"/>
    <cellStyle name="Normal 2 6 2" xfId="164"/>
    <cellStyle name="Normal 2 6 2 2" xfId="294"/>
    <cellStyle name="Normal 2 6 3" xfId="176"/>
    <cellStyle name="Normal 2 7" xfId="118"/>
    <cellStyle name="Normal 2 7 2" xfId="246"/>
    <cellStyle name="Normal 2 8" xfId="173"/>
    <cellStyle name="Normal 2 9" xfId="297"/>
    <cellStyle name="Normal 3" xfId="47"/>
    <cellStyle name="Normal 3 2" xfId="54"/>
    <cellStyle name="Normal 3 2 2" xfId="57"/>
    <cellStyle name="Normal 3 2 2 2" xfId="93"/>
    <cellStyle name="Normal 3 2 2 2 2" xfId="160"/>
    <cellStyle name="Normal 3 2 2 2 2 2" xfId="289"/>
    <cellStyle name="Normal 3 2 2 2 3" xfId="229"/>
    <cellStyle name="Normal 3 2 2 3" xfId="99"/>
    <cellStyle name="Normal 3 2 2 3 2" xfId="166"/>
    <cellStyle name="Normal 3 2 2 3 2 2" xfId="296"/>
    <cellStyle name="Normal 3 2 2 3 3" xfId="233"/>
    <cellStyle name="Normal 3 2 2 4" xfId="126"/>
    <cellStyle name="Normal 3 2 2 4 2" xfId="254"/>
    <cellStyle name="Normal 3 2 2 5" xfId="195"/>
    <cellStyle name="Normal 3 2 3" xfId="90"/>
    <cellStyle name="Normal 3 2 3 2" xfId="157"/>
    <cellStyle name="Normal 3 2 3 2 2" xfId="286"/>
    <cellStyle name="Normal 3 2 3 3" xfId="226"/>
    <cellStyle name="Normal 3 2 4" xfId="123"/>
    <cellStyle name="Normal 3 2 4 2" xfId="251"/>
    <cellStyle name="Normal 3 2 5" xfId="192"/>
    <cellStyle name="Normal 3 3" xfId="86"/>
    <cellStyle name="Normal 3 3 2" xfId="153"/>
    <cellStyle name="Normal 3 3 2 2" xfId="282"/>
    <cellStyle name="Normal 3 3 3" xfId="222"/>
    <cellStyle name="Normal 3 4" xfId="64"/>
    <cellStyle name="Normal 3 5" xfId="119"/>
    <cellStyle name="Normal 3 5 2" xfId="247"/>
    <cellStyle name="Normal 3 6" xfId="169"/>
    <cellStyle name="Normal 4" xfId="4"/>
    <cellStyle name="Normal 5" xfId="58"/>
    <cellStyle name="Normal 5 2" xfId="68"/>
    <cellStyle name="Normal 5 2 2" xfId="135"/>
    <cellStyle name="Normal 5 2 2 2" xfId="264"/>
    <cellStyle name="Normal 5 2 3" xfId="204"/>
    <cellStyle name="Normal 5 3" xfId="72"/>
    <cellStyle name="Normal 5 3 2" xfId="139"/>
    <cellStyle name="Normal 5 3 2 2" xfId="268"/>
    <cellStyle name="Normal 5 3 3" xfId="208"/>
    <cellStyle name="Normal 5 4" xfId="95"/>
    <cellStyle name="Normal 5 4 2" xfId="162"/>
    <cellStyle name="Normal 5 4 2 2" xfId="291"/>
    <cellStyle name="Normal 5 4 3" xfId="231"/>
    <cellStyle name="Normal 5 5" xfId="61"/>
    <cellStyle name="Normal 5 5 2" xfId="129"/>
    <cellStyle name="Normal 5 5 2 2" xfId="258"/>
    <cellStyle name="Normal 5 5 3" xfId="198"/>
    <cellStyle name="Normal 5 6" xfId="127"/>
    <cellStyle name="Normal 5 6 2" xfId="256"/>
    <cellStyle name="Normal 5 7" xfId="174"/>
    <cellStyle name="Normal 6" xfId="65"/>
    <cellStyle name="Normal 6 2" xfId="132"/>
    <cellStyle name="Normal 6 2 2" xfId="261"/>
    <cellStyle name="Normal 6 3" xfId="201"/>
    <cellStyle name="Normal 7" xfId="69"/>
    <cellStyle name="Normal 7 2" xfId="136"/>
    <cellStyle name="Normal 7 2 2" xfId="265"/>
    <cellStyle name="Normal 7 3" xfId="205"/>
    <cellStyle name="Normal 8" xfId="60"/>
    <cellStyle name="Normal 9" xfId="6"/>
    <cellStyle name="Normal 9 2" xfId="105"/>
    <cellStyle name="Normal 9 2 2" xfId="293"/>
    <cellStyle name="Normal 9 3" xfId="175"/>
    <cellStyle name="Note 2" xfId="48"/>
    <cellStyle name="Note 2 2" xfId="87"/>
    <cellStyle name="Note 2 2 2" xfId="154"/>
    <cellStyle name="Note 2 2 2 2" xfId="283"/>
    <cellStyle name="Note 2 2 3" xfId="223"/>
    <cellStyle name="Note 2 3" xfId="120"/>
    <cellStyle name="Note 2 3 2" xfId="248"/>
    <cellStyle name="Note 2 4" xfId="190"/>
    <cellStyle name="Output 2" xfId="49"/>
    <cellStyle name="Percent 2" xfId="1"/>
    <cellStyle name="Percent 2 2" xfId="53"/>
    <cellStyle name="Percent 2 2 2" xfId="56"/>
    <cellStyle name="Percent 2 2 2 2" xfId="92"/>
    <cellStyle name="Percent 2 2 2 2 2" xfId="159"/>
    <cellStyle name="Percent 2 2 2 2 2 2" xfId="288"/>
    <cellStyle name="Percent 2 2 2 2 3" xfId="228"/>
    <cellStyle name="Percent 2 2 2 3" xfId="125"/>
    <cellStyle name="Percent 2 2 2 3 2" xfId="253"/>
    <cellStyle name="Percent 2 2 2 4" xfId="194"/>
    <cellStyle name="Percent 2 2 3" xfId="89"/>
    <cellStyle name="Percent 2 2 3 2" xfId="156"/>
    <cellStyle name="Percent 2 2 3 2 2" xfId="285"/>
    <cellStyle name="Percent 2 2 3 3" xfId="225"/>
    <cellStyle name="Percent 2 2 4" xfId="66"/>
    <cellStyle name="Percent 2 2 4 2" xfId="133"/>
    <cellStyle name="Percent 2 2 4 2 2" xfId="262"/>
    <cellStyle name="Percent 2 2 4 3" xfId="202"/>
    <cellStyle name="Percent 2 2 5" xfId="122"/>
    <cellStyle name="Percent 2 2 5 2" xfId="250"/>
    <cellStyle name="Percent 2 2 6" xfId="191"/>
    <cellStyle name="Percent 2 3" xfId="59"/>
    <cellStyle name="Percent 2 3 2" xfId="96"/>
    <cellStyle name="Percent 2 3 2 2" xfId="163"/>
    <cellStyle name="Percent 2 3 2 2 2" xfId="292"/>
    <cellStyle name="Percent 2 3 2 3" xfId="232"/>
    <cellStyle name="Percent 2 3 3" xfId="70"/>
    <cellStyle name="Percent 2 3 3 2" xfId="137"/>
    <cellStyle name="Percent 2 3 3 2 2" xfId="266"/>
    <cellStyle name="Percent 2 3 3 3" xfId="206"/>
    <cellStyle name="Percent 2 3 4" xfId="128"/>
    <cellStyle name="Percent 2 3 4 2" xfId="257"/>
    <cellStyle name="Percent 2 3 5" xfId="197"/>
    <cellStyle name="Percent 2 4" xfId="88"/>
    <cellStyle name="Percent 2 4 2" xfId="155"/>
    <cellStyle name="Percent 2 4 2 2" xfId="284"/>
    <cellStyle name="Percent 2 4 3" xfId="224"/>
    <cellStyle name="Percent 2 5" xfId="62"/>
    <cellStyle name="Percent 2 5 2" xfId="130"/>
    <cellStyle name="Percent 2 5 2 2" xfId="259"/>
    <cellStyle name="Percent 2 5 3" xfId="199"/>
    <cellStyle name="Percent 2 6" xfId="98"/>
    <cellStyle name="Percent 2 6 2" xfId="165"/>
    <cellStyle name="Percent 2 6 2 2" xfId="295"/>
    <cellStyle name="Percent 2 6 3" xfId="177"/>
    <cellStyle name="Percent 2 7" xfId="121"/>
    <cellStyle name="Percent 2 7 2" xfId="249"/>
    <cellStyle name="Percent 2 8" xfId="171"/>
    <cellStyle name="Percent 3" xfId="2"/>
    <cellStyle name="Percent 3 2" xfId="3"/>
    <cellStyle name="Percent 4" xfId="167"/>
    <cellStyle name="Title 2" xfId="50"/>
    <cellStyle name="Total 2" xfId="51"/>
    <cellStyle name="Warning Text 2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tabSelected="1" zoomScale="70" zoomScaleNormal="70" workbookViewId="0">
      <pane ySplit="1" topLeftCell="A107" activePane="bottomLeft" state="frozen"/>
      <selection pane="bottomLeft" activeCell="H2" sqref="H2:H132"/>
    </sheetView>
  </sheetViews>
  <sheetFormatPr defaultRowHeight="14.25"/>
  <cols>
    <col min="1" max="1" width="6.5" customWidth="1" collapsed="1"/>
    <col min="2" max="2" width="5.625" customWidth="1" collapsed="1"/>
    <col min="3" max="3" width="68.75" style="42" customWidth="1" collapsed="1"/>
    <col min="4" max="4" width="22.375" customWidth="1" collapsed="1"/>
    <col min="5" max="5" width="9.625" customWidth="1" collapsed="1"/>
    <col min="6" max="6" width="13.25" customWidth="1" collapsed="1"/>
    <col min="7" max="7" width="26.25" customWidth="1" collapsed="1"/>
  </cols>
  <sheetData>
    <row r="1" spans="1:10">
      <c r="A1" t="s">
        <v>0</v>
      </c>
      <c r="B1" t="s">
        <v>1</v>
      </c>
      <c r="C1" s="4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>
      <c r="A2">
        <v>1</v>
      </c>
      <c r="B2">
        <v>1</v>
      </c>
      <c r="C2" s="42" t="s">
        <v>130</v>
      </c>
      <c r="D2" t="s">
        <v>482</v>
      </c>
      <c r="F2" t="s">
        <v>13</v>
      </c>
      <c r="G2" t="s">
        <v>483</v>
      </c>
      <c r="H2" t="s">
        <v>484</v>
      </c>
      <c r="I2">
        <v>0</v>
      </c>
      <c r="J2" t="str">
        <f>"insert into gtr_tier1_regular_equation([CalculationTier],[Priority],[ExecCondition1],[ExecCondition2],[SkipCondition],[OutPutItem],[InPutItem],[FileSource],[IndustryCode],[IsDelete]) values("&amp;B2&amp;","&amp;A2&amp;",'"&amp;D2&amp;"','"&amp;E2&amp;"','"&amp;H2&amp;"','"&amp;F2&amp;"','"&amp;G2&amp;"','"&amp;C2&amp;"','V',"&amp;I2&amp;")"</f>
        <v>insert into gtr_tier1_regular_equation([CalculationTier],[Priority],[ExecCondition1],[ExecCondition2],[SkipCondition],[OutPutItem],[InPutItem],[FileSource],[IndustryCode],[IsDelete]) values(1,1,'IFBS001450|IFBS001020|IFBS100681|IFBS002310|IFBS200020|IFBS002580|IFBS001650','','Null','IFBS002330','IFBS001450+IFBS001020+IFBS100681+IFBS002310+IFBS200020+IFBS002580+IFBS001650','1|2|5|6|7|8|9|10|11|12|14|15|16|18|19|20|21|22|23|24|25|26','V',0)</v>
      </c>
    </row>
    <row r="3" spans="1:10">
      <c r="A3">
        <v>1</v>
      </c>
      <c r="B3">
        <v>1</v>
      </c>
      <c r="C3" s="42" t="s">
        <v>12</v>
      </c>
      <c r="D3" t="s">
        <v>790</v>
      </c>
      <c r="F3" t="s">
        <v>364</v>
      </c>
      <c r="G3" t="s">
        <v>485</v>
      </c>
      <c r="H3" s="5" t="s">
        <v>484</v>
      </c>
      <c r="I3">
        <v>0</v>
      </c>
      <c r="J3" t="str">
        <f>"insert into gtr_tier1_regular_equation([CalculationTier],[Priority],[ExecCondition1],[ExecCondition3],[SkipCondition],[OutPutItem],[InPutItem],[FileSource],[IndustryCode],[IsDelete]) values("&amp;B3&amp;","&amp;A3&amp;",'"&amp;D3&amp;"','"&amp;E3&amp;"','"&amp;H3&amp;"','"&amp;F3&amp;"','"&amp;G3&amp;"','"&amp;C3&amp;"','V',"&amp;I3&amp;")"</f>
        <v>insert into gtr_tier1_regular_equation([CalculationTier],[Priority],[ExecCondition1],[ExecCondition3],[SkipCondition],[OutPutItem],[InPutItem],[FileSource],[IndustryCode],[IsDelete]) values(1,1,'IFBS001050|IFBS001050|IFBS002567','','Null','IFBS001050','IFBS001050-IFBS002567','1|2|4|5|6|7|8|9|10|11|12|14|15|16|18|19|20|21|22|23|24|25|26','V',0)</v>
      </c>
    </row>
    <row r="4" spans="1:10">
      <c r="A4">
        <v>1</v>
      </c>
      <c r="B4">
        <v>1</v>
      </c>
      <c r="C4" s="42" t="s">
        <v>12</v>
      </c>
      <c r="D4" t="s">
        <v>790</v>
      </c>
      <c r="F4" t="s">
        <v>364</v>
      </c>
      <c r="G4" t="s">
        <v>486</v>
      </c>
      <c r="H4" s="5" t="s">
        <v>484</v>
      </c>
      <c r="I4">
        <v>1</v>
      </c>
      <c r="J4" t="str">
        <f>"insert into gtr_tier1_regular_equation([CalculationTier],[Priority],[ExecCondition1],[ExecCondition4],[SkipCondition],[OutPutItem],[InPutItem],[FileSource],[IndustryCode],[IsDelete]) values("&amp;B4&amp;","&amp;A4&amp;",'"&amp;D4&amp;"','"&amp;E4&amp;"','"&amp;H4&amp;"','"&amp;F4&amp;"','"&amp;G4&amp;"','"&amp;C4&amp;"','V',"&amp;I4&amp;")"</f>
        <v>insert into gtr_tier1_regular_equation([CalculationTier],[Priority],[ExecCondition1],[ExecCondition4],[SkipCondition],[OutPutItem],[InPutItem],[FileSource],[IndustryCode],[IsDelete]) values(1,1,'IFBS001050|IFBS001050|IFBS002567','','Null','IFBS001050','NullDelete','1|2|4|5|6|7|8|9|10|11|12|14|15|16|18|19|20|21|22|23|24|25|26','V',1)</v>
      </c>
    </row>
    <row r="5" spans="1:10">
      <c r="A5">
        <v>1</v>
      </c>
      <c r="B5">
        <v>1</v>
      </c>
      <c r="C5" s="42" t="s">
        <v>12</v>
      </c>
      <c r="D5" t="s">
        <v>791</v>
      </c>
      <c r="F5" t="s">
        <v>366</v>
      </c>
      <c r="G5" t="s">
        <v>365</v>
      </c>
      <c r="H5" s="5" t="s">
        <v>484</v>
      </c>
      <c r="I5">
        <v>0</v>
      </c>
      <c r="J5" t="str">
        <f>"insert into gtr_tier1_regular_equation([CalculationTier],[Priority],[ExecCondition1],[ExecCondition5],[SkipCondition],[OutPutItem],[InPutItem],[FileSource],[IndustryCode],[IsDelete]) values("&amp;B5&amp;","&amp;A5&amp;",'"&amp;D5&amp;"','"&amp;E5&amp;"','"&amp;H5&amp;"','"&amp;F5&amp;"','"&amp;G5&amp;"','"&amp;C5&amp;"','V',"&amp;I5&amp;")"</f>
        <v>insert into gtr_tier1_regular_equation([CalculationTier],[Priority],[ExecCondition1],[ExecCondition5],[SkipCondition],[OutPutItem],[InPutItem],[FileSource],[IndustryCode],[IsDelete]) values(1,1,'IFBS001020|IFBS001010|IFBS002771|IFBS002714|IFBS002755|IFBS002675|IFBS001610','','Null','IFBS002655','IFBS001020','1|2|4|5|6|7|8|9|10|11|12|14|15|16|18|19|20|21|22|23|24|25|26','V',0)</v>
      </c>
    </row>
    <row r="6" spans="1:10">
      <c r="A6">
        <v>1</v>
      </c>
      <c r="B6">
        <v>1</v>
      </c>
      <c r="C6" s="42" t="s">
        <v>12</v>
      </c>
      <c r="D6" t="s">
        <v>487</v>
      </c>
      <c r="F6" t="s">
        <v>367</v>
      </c>
      <c r="G6" t="s">
        <v>488</v>
      </c>
      <c r="H6" s="5" t="s">
        <v>484</v>
      </c>
      <c r="I6">
        <v>0</v>
      </c>
      <c r="J6" t="str">
        <f>"insert into gtr_tier1_regular_equation([CalculationTier],[Priority],[ExecCondition1],[ExecCondition6],[SkipCondition],[OutPutItem],[InPutItem],[FileSource],[IndustryCode],[IsDelete]) values("&amp;B6&amp;","&amp;A6&amp;",'"&amp;D6&amp;"','"&amp;E6&amp;"','"&amp;H6&amp;"','"&amp;F6&amp;"','"&amp;G6&amp;"','"&amp;C6&amp;"','V',"&amp;I6&amp;")"</f>
        <v>insert into gtr_tier1_regular_equation([CalculationTier],[Priority],[ExecCondition1],[ExecCondition6],[SkipCondition],[OutPutItem],[InPutItem],[FileSource],[IndustryCode],[IsDelete]) values(1,1,'IFBS002771|IFBS002714|IFBS002755|IFBS002675|IFBS001610','','Null','IFBS003302','IFBS002771+IFBS002714+IFBS002755+IFBS002675+IFBS001610','1|2|4|5|6|7|8|9|10|11|12|14|15|16|18|19|20|21|22|23|24|25|26','V',0)</v>
      </c>
    </row>
    <row r="7" spans="1:10">
      <c r="A7">
        <v>1</v>
      </c>
      <c r="B7">
        <v>1</v>
      </c>
      <c r="C7" s="42" t="s">
        <v>12</v>
      </c>
      <c r="D7" t="s">
        <v>43</v>
      </c>
      <c r="F7" t="s">
        <v>368</v>
      </c>
      <c r="G7" t="s">
        <v>489</v>
      </c>
      <c r="H7" s="5" t="s">
        <v>484</v>
      </c>
      <c r="I7">
        <v>0</v>
      </c>
      <c r="J7" t="str">
        <f>"insert into gtr_tier1_regular_equation([CalculationTier],[Priority],[ExecCondition1],[ExecCondition7],[SkipCondition],[OutPutItem],[InPutItem],[FileSource],[IndustryCode],[IsDelete]) values("&amp;B7&amp;","&amp;A7&amp;",'"&amp;D7&amp;"','"&amp;E7&amp;"','"&amp;H7&amp;"','"&amp;F7&amp;"','"&amp;G7&amp;"','"&amp;C7&amp;"','V',"&amp;I7&amp;")"</f>
        <v>insert into gtr_tier1_regular_equation([CalculationTier],[Priority],[ExecCondition1],[ExecCondition7],[SkipCondition],[OutPutItem],[InPutItem],[FileSource],[IndustryCode],[IsDelete]) values(1,1,'IFBS100721','','Null','IFBS100685','IFBS100685+IFBS100721','1|2|4|5|6|7|8|9|10|11|12|14|15|16|18|19|20|21|22|23|24|25|26','V',0)</v>
      </c>
    </row>
    <row r="8" spans="1:10">
      <c r="A8">
        <v>1</v>
      </c>
      <c r="B8">
        <v>1</v>
      </c>
      <c r="C8" s="42" t="s">
        <v>12</v>
      </c>
      <c r="D8" t="s">
        <v>744</v>
      </c>
      <c r="F8" t="s">
        <v>369</v>
      </c>
      <c r="G8" t="s">
        <v>743</v>
      </c>
      <c r="H8" s="5" t="s">
        <v>484</v>
      </c>
      <c r="I8">
        <v>0</v>
      </c>
      <c r="J8" t="str">
        <f>"insert into gtr_tier1_regular_equation([CalculationTier],[Priority],[ExecCondition1],[ExecCondition8],[SkipCondition],[OutPutItem],[InPutItem],[FileSource],[IndustryCode],[IsDelete]) values("&amp;B8&amp;","&amp;A8&amp;",'"&amp;D8&amp;"','"&amp;E8&amp;"','"&amp;H8&amp;"','"&amp;F8&amp;"','"&amp;G8&amp;"','"&amp;C8&amp;"','V',"&amp;I8&amp;")"</f>
        <v>insert into gtr_tier1_regular_equation([CalculationTier],[Priority],[ExecCondition1],[ExecCondition8],[SkipCondition],[OutPutItem],[InPutItem],[FileSource],[IndustryCode],[IsDelete]) values(1,1,'IFBS100721|IFBS003004|IFBS002130','','Null','IFBS003306','IFBS100721+IFBS003004+IFBS002130','1|2|4|5|6|7|8|9|10|11|12|14|15|16|18|19|20|21|22|23|24|25|26','V',0)</v>
      </c>
    </row>
    <row r="9" spans="1:10">
      <c r="A9">
        <v>1</v>
      </c>
      <c r="B9">
        <v>1</v>
      </c>
      <c r="C9" s="42" t="s">
        <v>12</v>
      </c>
      <c r="D9" t="s">
        <v>749</v>
      </c>
      <c r="F9" t="s">
        <v>370</v>
      </c>
      <c r="G9" t="s">
        <v>490</v>
      </c>
      <c r="H9" s="5" t="s">
        <v>484</v>
      </c>
      <c r="I9">
        <v>0</v>
      </c>
      <c r="J9" t="str">
        <f>"insert into gtr_tier1_regular_equation([CalculationTier],[Priority],[ExecCondition1],[ExecCondition9],[SkipCondition],[OutPutItem],[InPutItem],[FileSource],[IndustryCode],[IsDelete]) values("&amp;B9&amp;","&amp;A9&amp;",'"&amp;D9&amp;"','"&amp;E9&amp;"','"&amp;H9&amp;"','"&amp;F9&amp;"','"&amp;G9&amp;"','"&amp;C9&amp;"','V',"&amp;I9&amp;")"</f>
        <v>insert into gtr_tier1_regular_equation([CalculationTier],[Priority],[ExecCondition1],[ExecCondition9],[SkipCondition],[OutPutItem],[InPutItem],[FileSource],[IndustryCode],[IsDelete]) values(1,1,'IFBS002580','','Null','IFBS000570','IFBS002580-IFBS000700','1|2|4|5|6|7|8|9|10|11|12|14|15|16|18|19|20|21|22|23|24|25|26','V',0)</v>
      </c>
    </row>
    <row r="10" spans="1:10">
      <c r="A10">
        <v>1</v>
      </c>
      <c r="B10">
        <v>1</v>
      </c>
      <c r="C10" s="42" t="s">
        <v>12</v>
      </c>
      <c r="D10" t="s">
        <v>47</v>
      </c>
      <c r="F10" t="s">
        <v>370</v>
      </c>
      <c r="G10" t="s">
        <v>486</v>
      </c>
      <c r="H10" s="5" t="s">
        <v>484</v>
      </c>
      <c r="I10">
        <v>1</v>
      </c>
      <c r="J10" t="str">
        <f>"insert into gtr_tier1_regular_equation([CalculationTier],[Priority],[ExecCondition1],[ExecCondition10],[SkipCondition],[OutPutItem],[InPutItem],[FileSource],[IndustryCode],[IsDelete]) values("&amp;B10&amp;","&amp;A10&amp;",'"&amp;D10&amp;"','"&amp;E10&amp;"','"&amp;H10&amp;"','"&amp;F10&amp;"','"&amp;G10&amp;"','"&amp;C10&amp;"','V',"&amp;I10&amp;")"</f>
        <v>insert into gtr_tier1_regular_equation([CalculationTier],[Priority],[ExecCondition1],[ExecCondition10],[SkipCondition],[OutPutItem],[InPutItem],[FileSource],[IndustryCode],[IsDelete]) values(1,1,'IFBS002580','','Null','IFBS000570','NullDelete','1|2|4|5|6|7|8|9|10|11|12|14|15|16|18|19|20|21|22|23|24|25|26','V',1)</v>
      </c>
    </row>
    <row r="11" spans="1:10">
      <c r="A11">
        <v>1</v>
      </c>
      <c r="B11">
        <v>1</v>
      </c>
      <c r="C11" s="42" t="s">
        <v>130</v>
      </c>
      <c r="D11" t="s">
        <v>491</v>
      </c>
      <c r="F11" t="s">
        <v>372</v>
      </c>
      <c r="G11" t="s">
        <v>492</v>
      </c>
      <c r="H11" s="5" t="s">
        <v>484</v>
      </c>
      <c r="I11">
        <v>0</v>
      </c>
      <c r="J11" t="str">
        <f>"insert into gtr_tier1_regular_equation([CalculationTier],[Priority],[ExecCondition1],[ExecCondition11],[SkipCondition],[OutPutItem],[InPutItem],[FileSource],[IndustryCode],[IsDelete]) values("&amp;B11&amp;","&amp;A11&amp;",'"&amp;D11&amp;"','"&amp;E11&amp;"','"&amp;H11&amp;"','"&amp;F11&amp;"','"&amp;G11&amp;"','"&amp;C11&amp;"','V',"&amp;I11&amp;")"</f>
        <v>insert into gtr_tier1_regular_equation([CalculationTier],[Priority],[ExecCondition1],[ExecCondition11],[SkipCondition],[OutPutItem],[InPutItem],[FileSource],[IndustryCode],[IsDelete]) values(1,1,'IFBS000350|IFBS002607|IFBS002600|IFBS200660|IFBS100688|IFBS002803|IFBS001550','','Null','IFBS000470','IFBS000350+IFBS002607+IFBS002600+IFBS200660+IFBS100688+IFBS002803+IFBS001550','1|2|5|6|7|8|9|10|11|12|14|15|16|18|19|20|21|22|23|24|25|26','V',0)</v>
      </c>
    </row>
    <row r="12" spans="1:10">
      <c r="A12">
        <v>1</v>
      </c>
      <c r="B12">
        <v>1</v>
      </c>
      <c r="C12" s="42" t="s">
        <v>12</v>
      </c>
      <c r="D12" t="s">
        <v>49</v>
      </c>
      <c r="F12" t="s">
        <v>373</v>
      </c>
      <c r="G12" t="s">
        <v>493</v>
      </c>
      <c r="H12" s="5" t="s">
        <v>484</v>
      </c>
      <c r="I12">
        <v>0</v>
      </c>
      <c r="J12" t="str">
        <f>"insert into gtr_tier1_regular_equation([CalculationTier],[Priority],[ExecCondition1],[ExecCondition12],[SkipCondition],[OutPutItem],[InPutItem],[FileSource],[IndustryCode],[IsDelete]) values("&amp;B12&amp;","&amp;A12&amp;",'"&amp;D12&amp;"','"&amp;E12&amp;"','"&amp;H12&amp;"','"&amp;F12&amp;"','"&amp;G12&amp;"','"&amp;C12&amp;"','V',"&amp;I12&amp;")"</f>
        <v>insert into gtr_tier1_regular_equation([CalculationTier],[Priority],[ExecCondition1],[ExecCondition12],[SkipCondition],[OutPutItem],[InPutItem],[FileSource],[IndustryCode],[IsDelete]) values(1,1,'IFBS000350','','Null','IFBS000320','IFBS000350-IFBS001690','1|2|4|5|6|7|8|9|10|11|12|14|15|16|18|19|20|21|22|23|24|25|26','V',0)</v>
      </c>
    </row>
    <row r="13" spans="1:10">
      <c r="A13">
        <v>1</v>
      </c>
      <c r="B13">
        <v>1</v>
      </c>
      <c r="C13" s="42" t="s">
        <v>12</v>
      </c>
      <c r="D13" t="s">
        <v>49</v>
      </c>
      <c r="F13" t="s">
        <v>373</v>
      </c>
      <c r="G13" t="s">
        <v>486</v>
      </c>
      <c r="H13" s="5" t="s">
        <v>484</v>
      </c>
      <c r="I13">
        <v>1</v>
      </c>
      <c r="J13" t="str">
        <f>"insert into gtr_tier1_regular_equation([CalculationTier],[Priority],[ExecCondition1],[ExecCondition13],[SkipCondition],[OutPutItem],[InPutItem],[FileSource],[IndustryCode],[IsDelete]) values("&amp;B13&amp;","&amp;A13&amp;",'"&amp;D13&amp;"','"&amp;E13&amp;"','"&amp;H13&amp;"','"&amp;F13&amp;"','"&amp;G13&amp;"','"&amp;C13&amp;"','V',"&amp;I13&amp;")"</f>
        <v>insert into gtr_tier1_regular_equation([CalculationTier],[Priority],[ExecCondition1],[ExecCondition13],[SkipCondition],[OutPutItem],[InPutItem],[FileSource],[IndustryCode],[IsDelete]) values(1,1,'IFBS000350','','Null','IFBS000320','NullDelete','1|2|4|5|6|7|8|9|10|11|12|14|15|16|18|19|20|21|22|23|24|25|26','V',1)</v>
      </c>
    </row>
    <row r="14" spans="1:10">
      <c r="A14">
        <v>1</v>
      </c>
      <c r="B14">
        <v>1</v>
      </c>
      <c r="C14" s="42" t="s">
        <v>12</v>
      </c>
      <c r="D14" t="s">
        <v>51</v>
      </c>
      <c r="F14" t="s">
        <v>374</v>
      </c>
      <c r="G14" t="s">
        <v>494</v>
      </c>
      <c r="H14" s="5" t="s">
        <v>484</v>
      </c>
      <c r="I14">
        <v>0</v>
      </c>
      <c r="J14" t="str">
        <f>"insert into gtr_tier1_regular_equation([CalculationTier],[Priority],[ExecCondition1],[ExecCondition14],[SkipCondition],[OutPutItem],[InPutItem],[FileSource],[IndustryCode],[IsDelete]) values("&amp;B14&amp;","&amp;A14&amp;",'"&amp;D14&amp;"','"&amp;E14&amp;"','"&amp;H14&amp;"','"&amp;F14&amp;"','"&amp;G14&amp;"','"&amp;C14&amp;"','V',"&amp;I14&amp;")"</f>
        <v>insert into gtr_tier1_regular_equation([CalculationTier],[Priority],[ExecCondition1],[ExecCondition14],[SkipCondition],[OutPutItem],[InPutItem],[FileSource],[IndustryCode],[IsDelete]) values(1,1,'IFBS002786','','Null','IFBS000310','IFBS000310+IFBS002786','1|2|4|5|6|7|8|9|10|11|12|14|15|16|18|19|20|21|22|23|24|25|26','V',0)</v>
      </c>
    </row>
    <row r="15" spans="1:10">
      <c r="A15">
        <v>1</v>
      </c>
      <c r="B15">
        <v>1</v>
      </c>
      <c r="C15" s="42" t="s">
        <v>12</v>
      </c>
      <c r="D15" t="s">
        <v>50</v>
      </c>
      <c r="F15" t="s">
        <v>375</v>
      </c>
      <c r="G15" t="s">
        <v>50</v>
      </c>
      <c r="H15" s="5" t="s">
        <v>484</v>
      </c>
      <c r="I15">
        <v>0</v>
      </c>
      <c r="J15" t="str">
        <f>"insert into gtr_tier1_regular_equation([CalculationTier],[Priority],[ExecCondition1],[ExecCondition15],[SkipCondition],[OutPutItem],[InPutItem],[FileSource],[IndustryCode],[IsDelete]) values("&amp;B15&amp;","&amp;A15&amp;",'"&amp;D15&amp;"','"&amp;E15&amp;"','"&amp;H15&amp;"','"&amp;F15&amp;"','"&amp;G15&amp;"','"&amp;C15&amp;"','V',"&amp;I15&amp;")"</f>
        <v>insert into gtr_tier1_regular_equation([CalculationTier],[Priority],[ExecCondition1],[ExecCondition15],[SkipCondition],[OutPutItem],[InPutItem],[FileSource],[IndustryCode],[IsDelete]) values(1,1,'IFBS002630','','Null','IFBS002667','IFBS002630','1|2|4|5|6|7|8|9|10|11|12|14|15|16|18|19|20|21|22|23|24|25|26','V',0)</v>
      </c>
    </row>
    <row r="16" spans="1:10">
      <c r="A16">
        <v>1</v>
      </c>
      <c r="B16">
        <v>1</v>
      </c>
      <c r="C16" s="42" t="s">
        <v>12</v>
      </c>
      <c r="D16" t="s">
        <v>52</v>
      </c>
      <c r="F16" t="s">
        <v>376</v>
      </c>
      <c r="G16" t="s">
        <v>495</v>
      </c>
      <c r="H16" s="5" t="s">
        <v>484</v>
      </c>
      <c r="I16">
        <v>0</v>
      </c>
      <c r="J16" t="str">
        <f>"insert into gtr_tier1_regular_equation([CalculationTier],[Priority],[ExecCondition1],[ExecCondition16],[SkipCondition],[OutPutItem],[InPutItem],[FileSource],[IndustryCode],[IsDelete]) values("&amp;B16&amp;","&amp;A16&amp;",'"&amp;D16&amp;"','"&amp;E16&amp;"','"&amp;H16&amp;"','"&amp;F16&amp;"','"&amp;G16&amp;"','"&amp;C16&amp;"','V',"&amp;I16&amp;")"</f>
        <v>insert into gtr_tier1_regular_equation([CalculationTier],[Priority],[ExecCondition1],[ExecCondition16],[SkipCondition],[OutPutItem],[InPutItem],[FileSource],[IndustryCode],[IsDelete]) values(1,1,'IFBS002643','','Null','IFBS002677','IFBS002643-IFBS002773','1|2|4|5|6|7|8|9|10|11|12|14|15|16|18|19|20|21|22|23|24|25|26','V',0)</v>
      </c>
    </row>
    <row r="17" spans="1:10">
      <c r="A17">
        <v>1</v>
      </c>
      <c r="B17">
        <v>1</v>
      </c>
      <c r="C17" s="42" t="s">
        <v>12</v>
      </c>
      <c r="D17" t="s">
        <v>52</v>
      </c>
      <c r="F17" t="s">
        <v>376</v>
      </c>
      <c r="G17" t="s">
        <v>486</v>
      </c>
      <c r="H17" s="5" t="s">
        <v>484</v>
      </c>
      <c r="I17">
        <v>1</v>
      </c>
      <c r="J17" t="str">
        <f>"insert into gtr_tier1_regular_equation([CalculationTier],[Priority],[ExecCondition1],[ExecCondition17],[SkipCondition],[OutPutItem],[InPutItem],[FileSource],[IndustryCode],[IsDelete]) values("&amp;B17&amp;","&amp;A17&amp;",'"&amp;D17&amp;"','"&amp;E17&amp;"','"&amp;H17&amp;"','"&amp;F17&amp;"','"&amp;G17&amp;"','"&amp;C17&amp;"','V',"&amp;I17&amp;")"</f>
        <v>insert into gtr_tier1_regular_equation([CalculationTier],[Priority],[ExecCondition1],[ExecCondition17],[SkipCondition],[OutPutItem],[InPutItem],[FileSource],[IndustryCode],[IsDelete]) values(1,1,'IFBS002643','','Null','IFBS002677','NullDelete','1|2|4|5|6|7|8|9|10|11|12|14|15|16|18|19|20|21|22|23|24|25|26','V',1)</v>
      </c>
    </row>
    <row r="18" spans="1:10">
      <c r="A18">
        <v>1</v>
      </c>
      <c r="B18">
        <v>1</v>
      </c>
      <c r="C18" s="42" t="s">
        <v>12</v>
      </c>
      <c r="D18" t="s">
        <v>53</v>
      </c>
      <c r="F18" t="s">
        <v>377</v>
      </c>
      <c r="G18" t="s">
        <v>496</v>
      </c>
      <c r="H18" s="5" t="s">
        <v>484</v>
      </c>
      <c r="I18">
        <v>0</v>
      </c>
      <c r="J18" t="str">
        <f>"insert into gtr_tier1_regular_equation([CalculationTier],[Priority],[ExecCondition1],[ExecCondition18],[SkipCondition],[OutPutItem],[InPutItem],[FileSource],[IndustryCode],[IsDelete]) values("&amp;B18&amp;","&amp;A18&amp;",'"&amp;D18&amp;"','"&amp;E18&amp;"','"&amp;H18&amp;"','"&amp;F18&amp;"','"&amp;G18&amp;"','"&amp;C18&amp;"','V',"&amp;I18&amp;")"</f>
        <v>insert into gtr_tier1_regular_equation([CalculationTier],[Priority],[ExecCondition1],[ExecCondition18],[SkipCondition],[OutPutItem],[InPutItem],[FileSource],[IndustryCode],[IsDelete]) values(1,1,'IFBS002773','','Null','IFBS002712','IFBS002712+IFBS002773','1|2|4|5|6|7|8|9|10|11|12|14|15|16|18|19|20|21|22|23|24|25|26','V',0)</v>
      </c>
    </row>
    <row r="19" spans="1:10">
      <c r="A19">
        <v>1</v>
      </c>
      <c r="B19">
        <v>1</v>
      </c>
      <c r="C19" s="42" t="s">
        <v>12</v>
      </c>
      <c r="D19" t="s">
        <v>61</v>
      </c>
      <c r="F19" t="s">
        <v>378</v>
      </c>
      <c r="G19" t="s">
        <v>497</v>
      </c>
      <c r="H19" s="5" t="s">
        <v>484</v>
      </c>
      <c r="I19">
        <v>0</v>
      </c>
      <c r="J19" t="str">
        <f>"insert into gtr_tier1_regular_equation([CalculationTier],[Priority],[ExecCondition1],[ExecCondition19],[SkipCondition],[OutPutItem],[InPutItem],[FileSource],[IndustryCode],[IsDelete]) values("&amp;B19&amp;","&amp;A19&amp;",'"&amp;D19&amp;"','"&amp;E19&amp;"','"&amp;H19&amp;"','"&amp;F19&amp;"','"&amp;G19&amp;"','"&amp;C19&amp;"','V',"&amp;I19&amp;")"</f>
        <v>insert into gtr_tier1_regular_equation([CalculationTier],[Priority],[ExecCondition1],[ExecCondition19],[SkipCondition],[OutPutItem],[InPutItem],[FileSource],[IndustryCode],[IsDelete]) values(1,1,'IFBS002543','','Null','IFBS200660','IFBS002543+IFBS200660','1|2|4|5|6|7|8|9|10|11|12|14|15|16|18|19|20|21|22|23|24|25|26','V',0)</v>
      </c>
    </row>
    <row r="20" spans="1:10">
      <c r="A20">
        <v>1</v>
      </c>
      <c r="B20">
        <v>1</v>
      </c>
      <c r="C20" s="42" t="s">
        <v>12</v>
      </c>
      <c r="D20" t="s">
        <v>61</v>
      </c>
      <c r="F20" t="s">
        <v>379</v>
      </c>
      <c r="G20" t="s">
        <v>498</v>
      </c>
      <c r="H20" s="5" t="s">
        <v>484</v>
      </c>
      <c r="I20">
        <v>0</v>
      </c>
      <c r="J20" t="str">
        <f>"insert into gtr_tier1_regular_equation([CalculationTier],[Priority],[ExecCondition1],[ExecCondition20],[SkipCondition],[OutPutItem],[InPutItem],[FileSource],[IndustryCode],[IsDelete]) values("&amp;B20&amp;","&amp;A20&amp;",'"&amp;D20&amp;"','"&amp;E20&amp;"','"&amp;H20&amp;"','"&amp;F20&amp;"','"&amp;G20&amp;"','"&amp;C20&amp;"','V',"&amp;I20&amp;")"</f>
        <v>insert into gtr_tier1_regular_equation([CalculationTier],[Priority],[ExecCondition1],[ExecCondition20],[SkipCondition],[OutPutItem],[InPutItem],[FileSource],[IndustryCode],[IsDelete]) values(1,1,'IFBS002543','','Null','IFBS000020','IFBS002543+IFBS000020','1|2|4|5|6|7|8|9|10|11|12|14|15|16|18|19|20|21|22|23|24|25|26','V',0)</v>
      </c>
    </row>
    <row r="21" spans="1:10">
      <c r="A21">
        <v>1</v>
      </c>
      <c r="B21">
        <v>1</v>
      </c>
      <c r="C21" s="42" t="s">
        <v>12</v>
      </c>
      <c r="D21" t="s">
        <v>381</v>
      </c>
      <c r="F21" t="s">
        <v>381</v>
      </c>
      <c r="G21" t="s">
        <v>499</v>
      </c>
      <c r="H21" s="5" t="s">
        <v>484</v>
      </c>
      <c r="I21">
        <v>0</v>
      </c>
      <c r="J21" t="str">
        <f>"insert into gtr_tier1_regular_equation([CalculationTier],[Priority],[ExecCondition1],[ExecCondition21],[SkipCondition],[OutPutItem],[InPutItem],[FileSource],[IndustryCode],[IsDelete]) values("&amp;B21&amp;","&amp;A21&amp;",'"&amp;D21&amp;"','"&amp;E21&amp;"','"&amp;H21&amp;"','"&amp;F21&amp;"','"&amp;G21&amp;"','"&amp;C21&amp;"','V',"&amp;I21&amp;")"</f>
        <v>insert into gtr_tier1_regular_equation([CalculationTier],[Priority],[ExecCondition1],[ExecCondition21],[SkipCondition],[OutPutItem],[InPutItem],[FileSource],[IndustryCode],[IsDelete]) values(1,1,'IFBS100688','','Null','IFBS100688','IFBS100688-IFBS002543','1|2|4|5|6|7|8|9|10|11|12|14|15|16|18|19|20|21|22|23|24|25|26','V',0)</v>
      </c>
    </row>
    <row r="22" spans="1:10">
      <c r="A22">
        <v>1</v>
      </c>
      <c r="B22">
        <v>1</v>
      </c>
      <c r="C22" s="42" t="s">
        <v>12</v>
      </c>
      <c r="D22" t="s">
        <v>381</v>
      </c>
      <c r="F22" t="s">
        <v>381</v>
      </c>
      <c r="G22" t="s">
        <v>486</v>
      </c>
      <c r="H22" s="5" t="s">
        <v>484</v>
      </c>
      <c r="I22">
        <v>1</v>
      </c>
      <c r="J22" t="str">
        <f>"insert into gtr_tier1_regular_equation([CalculationTier],[Priority],[ExecCondition1],[ExecCondition22],[SkipCondition],[OutPutItem],[InPutItem],[FileSource],[IndustryCode],[IsDelete]) values("&amp;B22&amp;","&amp;A22&amp;",'"&amp;D22&amp;"','"&amp;E22&amp;"','"&amp;H22&amp;"','"&amp;F22&amp;"','"&amp;G22&amp;"','"&amp;C22&amp;"','V',"&amp;I22&amp;")"</f>
        <v>insert into gtr_tier1_regular_equation([CalculationTier],[Priority],[ExecCondition1],[ExecCondition22],[SkipCondition],[OutPutItem],[InPutItem],[FileSource],[IndustryCode],[IsDelete]) values(1,1,'IFBS100688','','Null','IFBS100688','NullDelete','1|2|4|5|6|7|8|9|10|11|12|14|15|16|18|19|20|21|22|23|24|25|26','V',1)</v>
      </c>
    </row>
    <row r="23" spans="1:10">
      <c r="A23">
        <v>1</v>
      </c>
      <c r="B23">
        <v>1</v>
      </c>
      <c r="C23" s="42" t="s">
        <v>12</v>
      </c>
      <c r="D23" t="s">
        <v>62</v>
      </c>
      <c r="F23" t="s">
        <v>382</v>
      </c>
      <c r="G23" t="s">
        <v>500</v>
      </c>
      <c r="H23" s="5" t="s">
        <v>484</v>
      </c>
      <c r="I23">
        <v>0</v>
      </c>
      <c r="J23" t="str">
        <f>"insert into gtr_tier1_regular_equation([CalculationTier],[Priority],[ExecCondition1],[ExecCondition23],[SkipCondition],[OutPutItem],[InPutItem],[FileSource],[IndustryCode],[IsDelete]) values("&amp;B23&amp;","&amp;A23&amp;",'"&amp;D23&amp;"','"&amp;E23&amp;"','"&amp;H23&amp;"','"&amp;F23&amp;"','"&amp;G23&amp;"','"&amp;C23&amp;"','V',"&amp;I23&amp;")"</f>
        <v>insert into gtr_tier1_regular_equation([CalculationTier],[Priority],[ExecCondition1],[ExecCondition23],[SkipCondition],[OutPutItem],[InPutItem],[FileSource],[IndustryCode],[IsDelete]) values(1,1,'IFBS002803','','Null','IFBS200665','IFBS002803-IFBS000680','1|2|4|5|6|7|8|9|10|11|12|14|15|16|18|19|20|21|22|23|24|25|26','V',0)</v>
      </c>
    </row>
    <row r="24" spans="1:10">
      <c r="A24">
        <v>1</v>
      </c>
      <c r="B24">
        <v>1</v>
      </c>
      <c r="C24" s="42" t="s">
        <v>12</v>
      </c>
      <c r="D24" t="s">
        <v>62</v>
      </c>
      <c r="F24" t="s">
        <v>382</v>
      </c>
      <c r="G24" t="s">
        <v>486</v>
      </c>
      <c r="H24" s="5" t="s">
        <v>484</v>
      </c>
      <c r="I24">
        <v>1</v>
      </c>
      <c r="J24" t="str">
        <f>"insert into gtr_tier1_regular_equation([CalculationTier],[Priority],[ExecCondition1],[ExecCondition24],[SkipCondition],[OutPutItem],[InPutItem],[FileSource],[IndustryCode],[IsDelete]) values("&amp;B24&amp;","&amp;A24&amp;",'"&amp;D24&amp;"','"&amp;E24&amp;"','"&amp;H24&amp;"','"&amp;F24&amp;"','"&amp;G24&amp;"','"&amp;C24&amp;"','V',"&amp;I24&amp;")"</f>
        <v>insert into gtr_tier1_regular_equation([CalculationTier],[Priority],[ExecCondition1],[ExecCondition24],[SkipCondition],[OutPutItem],[InPutItem],[FileSource],[IndustryCode],[IsDelete]) values(1,1,'IFBS002803','','Null','IFBS200665','NullDelete','1|2|4|5|6|7|8|9|10|11|12|14|15|16|18|19|20|21|22|23|24|25|26','V',1)</v>
      </c>
    </row>
    <row r="25" spans="1:10">
      <c r="A25">
        <v>1</v>
      </c>
      <c r="B25">
        <v>1</v>
      </c>
      <c r="C25" s="42" t="s">
        <v>12</v>
      </c>
      <c r="D25" t="s">
        <v>54</v>
      </c>
      <c r="F25" t="s">
        <v>383</v>
      </c>
      <c r="G25" t="s">
        <v>501</v>
      </c>
      <c r="H25" s="5" t="s">
        <v>484</v>
      </c>
      <c r="I25">
        <v>0</v>
      </c>
      <c r="J25" t="str">
        <f>"insert into gtr_tier1_regular_equation([CalculationTier],[Priority],[ExecCondition1],[ExecCondition25],[SkipCondition],[OutPutItem],[InPutItem],[FileSource],[IndustryCode],[IsDelete]) values("&amp;B25&amp;","&amp;A25&amp;",'"&amp;D25&amp;"','"&amp;E25&amp;"','"&amp;H25&amp;"','"&amp;F25&amp;"','"&amp;G25&amp;"','"&amp;C25&amp;"','V',"&amp;I25&amp;")"</f>
        <v>insert into gtr_tier1_regular_equation([CalculationTier],[Priority],[ExecCondition1],[ExecCondition25],[SkipCondition],[OutPutItem],[InPutItem],[FileSource],[IndustryCode],[IsDelete]) values(1,1,'IFBS002600','','Null','IFBS001550','IFBS001550+IFBS002600','1|2|4|5|6|7|8|9|10|11|12|14|15|16|18|19|20|21|22|23|24|25|26','V',0)</v>
      </c>
    </row>
    <row r="26" spans="1:10">
      <c r="A26">
        <v>1</v>
      </c>
      <c r="B26">
        <v>1</v>
      </c>
      <c r="C26" s="42" t="s">
        <v>130</v>
      </c>
      <c r="D26" t="s">
        <v>502</v>
      </c>
      <c r="F26" t="s">
        <v>63</v>
      </c>
      <c r="G26" t="s">
        <v>503</v>
      </c>
      <c r="H26" s="5" t="s">
        <v>484</v>
      </c>
      <c r="I26">
        <v>0</v>
      </c>
      <c r="J26" t="str">
        <f>"insert into gtr_tier1_regular_equation([CalculationTier],[Priority],[ExecCondition1],[ExecCondition26],[SkipCondition],[OutPutItem],[InPutItem],[FileSource],[IndustryCode],[IsDelete]) values("&amp;B26&amp;","&amp;A26&amp;",'"&amp;D26&amp;"','"&amp;E26&amp;"','"&amp;H26&amp;"','"&amp;F26&amp;"','"&amp;G26&amp;"','"&amp;C26&amp;"','V',"&amp;I26&amp;")"</f>
        <v>insert into gtr_tier1_regular_equation([CalculationTier],[Priority],[ExecCondition1],[ExecCondition26],[SkipCondition],[OutPutItem],[InPutItem],[FileSource],[IndustryCode],[IsDelete]) values(1,1,'IFBS100735|IFBS002717|IFBS001900|IFBS002805|IFBS001780|IFBS002480|IFBS003012','','Null','IFBS002647','IFBS100735+IFBS002717+IFBS001900+IFBS002805+IFBS001780+IFBS002480+IFBS003012','1|2|5|6|7|8|9|10|11|12|14|15|16|18|19|20|21|22|23|24|25|26','V',0)</v>
      </c>
    </row>
    <row r="27" spans="1:10">
      <c r="A27">
        <v>1</v>
      </c>
      <c r="B27">
        <v>1</v>
      </c>
      <c r="C27" s="42" t="s">
        <v>12</v>
      </c>
      <c r="D27" t="s">
        <v>504</v>
      </c>
      <c r="F27" t="s">
        <v>384</v>
      </c>
      <c r="G27" t="s">
        <v>505</v>
      </c>
      <c r="H27" s="5" t="s">
        <v>484</v>
      </c>
      <c r="I27">
        <v>0</v>
      </c>
      <c r="J27" t="str">
        <f>"insert into gtr_tier1_regular_equation([CalculationTier],[Priority],[ExecCondition1],[ExecCondition27],[SkipCondition],[OutPutItem],[InPutItem],[FileSource],[IndustryCode],[IsDelete]) values("&amp;B27&amp;","&amp;A27&amp;",'"&amp;D27&amp;"','"&amp;E27&amp;"','"&amp;H27&amp;"','"&amp;F27&amp;"','"&amp;G27&amp;"','"&amp;C27&amp;"','V',"&amp;I27&amp;")"</f>
        <v>insert into gtr_tier1_regular_equation([CalculationTier],[Priority],[ExecCondition1],[ExecCondition27],[SkipCondition],[OutPutItem],[InPutItem],[FileSource],[IndustryCode],[IsDelete]) values(1,1,'IFBS001290|IFBS100700','','Null','IFBS002961','IFBS001290+IFBS100700','1|2|4|5|6|7|8|9|10|11|12|14|15|16|18|19|20|21|22|23|24|25|26','V',0)</v>
      </c>
    </row>
    <row r="28" spans="1:10">
      <c r="A28">
        <v>1</v>
      </c>
      <c r="B28">
        <v>1</v>
      </c>
      <c r="C28" s="42" t="s">
        <v>12</v>
      </c>
      <c r="D28" t="s">
        <v>67</v>
      </c>
      <c r="F28" t="s">
        <v>385</v>
      </c>
      <c r="G28" t="s">
        <v>67</v>
      </c>
      <c r="H28" s="5" t="s">
        <v>484</v>
      </c>
      <c r="I28">
        <v>0</v>
      </c>
      <c r="J28" t="str">
        <f>"insert into gtr_tier1_regular_equation([CalculationTier],[Priority],[ExecCondition1],[ExecCondition28],[SkipCondition],[OutPutItem],[InPutItem],[FileSource],[IndustryCode],[IsDelete]) values("&amp;B28&amp;","&amp;A28&amp;",'"&amp;D28&amp;"','"&amp;E28&amp;"','"&amp;H28&amp;"','"&amp;F28&amp;"','"&amp;G28&amp;"','"&amp;C28&amp;"','V',"&amp;I28&amp;")"</f>
        <v>insert into gtr_tier1_regular_equation([CalculationTier],[Priority],[ExecCondition1],[ExecCondition28],[SkipCondition],[OutPutItem],[InPutItem],[FileSource],[IndustryCode],[IsDelete]) values(1,1,'IFBS100696','','Null','IFBS002844','IFBS100696','1|2|4|5|6|7|8|9|10|11|12|14|15|16|18|19|20|21|22|23|24|25|26','V',0)</v>
      </c>
    </row>
    <row r="29" spans="1:10">
      <c r="A29">
        <v>1</v>
      </c>
      <c r="B29">
        <v>1</v>
      </c>
      <c r="C29" s="42" t="s">
        <v>12</v>
      </c>
      <c r="D29" t="s">
        <v>506</v>
      </c>
      <c r="F29" t="s">
        <v>386</v>
      </c>
      <c r="G29" t="s">
        <v>507</v>
      </c>
      <c r="H29" s="5" t="s">
        <v>484</v>
      </c>
      <c r="I29">
        <v>0</v>
      </c>
      <c r="J29" t="str">
        <f>"insert into gtr_tier1_regular_equation([CalculationTier],[Priority],[ExecCondition1],[ExecCondition29],[SkipCondition],[OutPutItem],[InPutItem],[FileSource],[IndustryCode],[IsDelete]) values("&amp;B29&amp;","&amp;A29&amp;",'"&amp;D29&amp;"','"&amp;E29&amp;"','"&amp;H29&amp;"','"&amp;F29&amp;"','"&amp;G29&amp;"','"&amp;C29&amp;"','V',"&amp;I29&amp;")"</f>
        <v>insert into gtr_tier1_regular_equation([CalculationTier],[Priority],[ExecCondition1],[ExecCondition29],[SkipCondition],[OutPutItem],[InPutItem],[FileSource],[IndustryCode],[IsDelete]) values(1,1,'IFBS003011|IFBS003126|IFBS100698','','Null','IFBS100698','IFBS003011+IFBS003126+IFBS100698','1|2|4|5|6|7|8|9|10|11|12|14|15|16|18|19|20|21|22|23|24|25|26','V',0)</v>
      </c>
    </row>
    <row r="30" spans="1:10">
      <c r="A30">
        <v>1</v>
      </c>
      <c r="B30">
        <v>1</v>
      </c>
      <c r="C30" s="42" t="s">
        <v>12</v>
      </c>
      <c r="D30" t="s">
        <v>388</v>
      </c>
      <c r="F30" t="s">
        <v>388</v>
      </c>
      <c r="G30" t="s">
        <v>508</v>
      </c>
      <c r="H30" s="5" t="s">
        <v>484</v>
      </c>
      <c r="I30">
        <v>0</v>
      </c>
      <c r="J30" t="str">
        <f>"insert into gtr_tier1_regular_equation([CalculationTier],[Priority],[ExecCondition1],[ExecCondition30],[SkipCondition],[OutPutItem],[InPutItem],[FileSource],[IndustryCode],[IsDelete]) values("&amp;B30&amp;","&amp;A30&amp;",'"&amp;D30&amp;"','"&amp;E30&amp;"','"&amp;H30&amp;"','"&amp;F30&amp;"','"&amp;G30&amp;"','"&amp;C30&amp;"','V',"&amp;I30&amp;")"</f>
        <v>insert into gtr_tier1_regular_equation([CalculationTier],[Priority],[ExecCondition1],[ExecCondition30],[SkipCondition],[OutPutItem],[InPutItem],[FileSource],[IndustryCode],[IsDelete]) values(1,1,'IFBS002805','','Null','IFBS002805','IFBS002805-IFBS000710','1|2|4|5|6|7|8|9|10|11|12|14|15|16|18|19|20|21|22|23|24|25|26','V',0)</v>
      </c>
    </row>
    <row r="31" spans="1:10">
      <c r="A31">
        <v>1</v>
      </c>
      <c r="B31">
        <v>1</v>
      </c>
      <c r="C31" s="42" t="s">
        <v>12</v>
      </c>
      <c r="D31" t="s">
        <v>388</v>
      </c>
      <c r="F31" t="s">
        <v>388</v>
      </c>
      <c r="G31" t="s">
        <v>486</v>
      </c>
      <c r="H31" s="5" t="s">
        <v>484</v>
      </c>
      <c r="I31">
        <v>1</v>
      </c>
      <c r="J31" t="str">
        <f>"insert into gtr_tier1_regular_equation([CalculationTier],[Priority],[ExecCondition1],[ExecCondition31],[SkipCondition],[OutPutItem],[InPutItem],[FileSource],[IndustryCode],[IsDelete]) values("&amp;B31&amp;","&amp;A31&amp;",'"&amp;D31&amp;"','"&amp;E31&amp;"','"&amp;H31&amp;"','"&amp;F31&amp;"','"&amp;G31&amp;"','"&amp;C31&amp;"','V',"&amp;I31&amp;")"</f>
        <v>insert into gtr_tier1_regular_equation([CalculationTier],[Priority],[ExecCondition1],[ExecCondition31],[SkipCondition],[OutPutItem],[InPutItem],[FileSource],[IndustryCode],[IsDelete]) values(1,1,'IFBS002805','','Null','IFBS002805','NullDelete','1|2|4|5|6|7|8|9|10|11|12|14|15|16|18|19|20|21|22|23|24|25|26','V',1)</v>
      </c>
    </row>
    <row r="32" spans="1:10">
      <c r="A32">
        <v>1</v>
      </c>
      <c r="B32">
        <v>1</v>
      </c>
      <c r="C32" s="42" t="s">
        <v>12</v>
      </c>
      <c r="D32" t="s">
        <v>390</v>
      </c>
      <c r="F32" t="s">
        <v>389</v>
      </c>
      <c r="G32" t="s">
        <v>390</v>
      </c>
      <c r="H32" s="5" t="s">
        <v>484</v>
      </c>
      <c r="I32">
        <v>0</v>
      </c>
      <c r="J32" t="str">
        <f>"insert into gtr_tier1_regular_equation([CalculationTier],[Priority],[ExecCondition1],[ExecCondition32],[SkipCondition],[OutPutItem],[InPutItem],[FileSource],[IndustryCode],[IsDelete]) values("&amp;B32&amp;","&amp;A32&amp;",'"&amp;D32&amp;"','"&amp;E32&amp;"','"&amp;H32&amp;"','"&amp;F32&amp;"','"&amp;G32&amp;"','"&amp;C32&amp;"','V',"&amp;I32&amp;")"</f>
        <v>insert into gtr_tier1_regular_equation([CalculationTier],[Priority],[ExecCondition1],[ExecCondition32],[SkipCondition],[OutPutItem],[InPutItem],[FileSource],[IndustryCode],[IsDelete]) values(1,1,'IFBS000710','','Null','IFBS003143','IFBS000710','1|2|4|5|6|7|8|9|10|11|12|14|15|16|18|19|20|21|22|23|24|25|26','V',0)</v>
      </c>
    </row>
    <row r="33" spans="1:10">
      <c r="A33">
        <v>1</v>
      </c>
      <c r="B33">
        <v>1</v>
      </c>
      <c r="C33" s="42" t="s">
        <v>12</v>
      </c>
      <c r="D33" t="s">
        <v>80</v>
      </c>
      <c r="F33" t="s">
        <v>391</v>
      </c>
      <c r="G33" t="s">
        <v>509</v>
      </c>
      <c r="H33" s="5" t="s">
        <v>484</v>
      </c>
      <c r="I33">
        <v>0</v>
      </c>
      <c r="J33" t="str">
        <f>"insert into gtr_tier1_regular_equation([CalculationTier],[Priority],[ExecCondition1],[ExecCondition33],[SkipCondition],[OutPutItem],[InPutItem],[FileSource],[IndustryCode],[IsDelete]) values("&amp;B33&amp;","&amp;A33&amp;",'"&amp;D33&amp;"','"&amp;E33&amp;"','"&amp;H33&amp;"','"&amp;F33&amp;"','"&amp;G33&amp;"','"&amp;C33&amp;"','V',"&amp;I33&amp;")"</f>
        <v>insert into gtr_tier1_regular_equation([CalculationTier],[Priority],[ExecCondition1],[ExecCondition33],[SkipCondition],[OutPutItem],[InPutItem],[FileSource],[IndustryCode],[IsDelete]) values(1,1,'IFBS003012','','Null','IFBS001780','IFBS001780+IFBS003012','1|2|4|5|6|7|8|9|10|11|12|14|15|16|18|19|20|21|22|23|24|25|26','V',0)</v>
      </c>
    </row>
    <row r="34" spans="1:10">
      <c r="A34">
        <v>1</v>
      </c>
      <c r="B34">
        <v>1</v>
      </c>
      <c r="C34" s="42" t="s">
        <v>12</v>
      </c>
      <c r="D34" t="s">
        <v>510</v>
      </c>
      <c r="F34" t="s">
        <v>393</v>
      </c>
      <c r="G34" t="s">
        <v>511</v>
      </c>
      <c r="H34" s="5" t="s">
        <v>484</v>
      </c>
      <c r="I34">
        <v>0</v>
      </c>
      <c r="J34" t="str">
        <f>"insert into gtr_tier1_regular_equation([CalculationTier],[Priority],[ExecCondition1],[ExecCondition34],[SkipCondition],[OutPutItem],[InPutItem],[FileSource],[IndustryCode],[IsDelete]) values("&amp;B34&amp;","&amp;A34&amp;",'"&amp;D34&amp;"','"&amp;E34&amp;"','"&amp;H34&amp;"','"&amp;F34&amp;"','"&amp;G34&amp;"','"&amp;C34&amp;"','V',"&amp;I34&amp;")"</f>
        <v>insert into gtr_tier1_regular_equation([CalculationTier],[Priority],[ExecCondition1],[ExecCondition34],[SkipCondition],[OutPutItem],[InPutItem],[FileSource],[IndustryCode],[IsDelete]) values(1,1,'IFBS000480|IFBS002617|IFBS200677|IFBS002716|IFBS001890|IFBS000610|IFBS001570','','Null','IFBS000500','IFBS000480+IFBS002617+IFBS200677+IFBS002716+IFBS001890+IFBS000610+IFBS001570','1|2|4|5|6|7|8|9|10|11|12|14|15|16|18|19|20|21|22|23|24|25|26','V',0)</v>
      </c>
    </row>
    <row r="35" spans="1:10">
      <c r="A35">
        <v>1</v>
      </c>
      <c r="B35">
        <v>1</v>
      </c>
      <c r="C35" s="42" t="s">
        <v>12</v>
      </c>
      <c r="D35" t="s">
        <v>512</v>
      </c>
      <c r="F35" t="s">
        <v>394</v>
      </c>
      <c r="G35" t="s">
        <v>513</v>
      </c>
      <c r="H35" s="5" t="s">
        <v>484</v>
      </c>
      <c r="I35">
        <v>0</v>
      </c>
      <c r="J35" t="str">
        <f>"insert into gtr_tier1_regular_equation([CalculationTier],[Priority],[ExecCondition1],[ExecCondition35],[SkipCondition],[OutPutItem],[InPutItem],[FileSource],[IndustryCode],[IsDelete]) values("&amp;B35&amp;","&amp;A35&amp;",'"&amp;D35&amp;"','"&amp;E35&amp;"','"&amp;H35&amp;"','"&amp;F35&amp;"','"&amp;G35&amp;"','"&amp;C35&amp;"','V',"&amp;I35&amp;")"</f>
        <v>insert into gtr_tier1_regular_equation([CalculationTier],[Priority],[ExecCondition1],[ExecCondition35],[SkipCondition],[OutPutItem],[InPutItem],[FileSource],[IndustryCode],[IsDelete]) values(1,1,'IFBS000480|IFBS002617|IFBS200677','','Null','IFBS100734','IFBS000480+IFBS002617+IFBS200677','1|2|4|5|6|7|8|9|10|11|12|14|15|16|18|19|20|21|22|23|24|25|26','V',0)</v>
      </c>
    </row>
    <row r="36" spans="1:10">
      <c r="A36">
        <v>1</v>
      </c>
      <c r="B36">
        <v>1</v>
      </c>
      <c r="C36" s="42" t="s">
        <v>12</v>
      </c>
      <c r="D36" t="s">
        <v>685</v>
      </c>
      <c r="F36" t="s">
        <v>395</v>
      </c>
      <c r="G36" t="s">
        <v>684</v>
      </c>
      <c r="H36" s="5" t="s">
        <v>484</v>
      </c>
      <c r="I36">
        <v>0</v>
      </c>
      <c r="J36" t="str">
        <f>"insert into gtr_tier1_regular_equation([CalculationTier],[Priority],[ExecCondition1],[ExecCondition36],[SkipCondition],[OutPutItem],[InPutItem],[FileSource],[IndustryCode],[IsDelete]) values("&amp;B36&amp;","&amp;A36&amp;",'"&amp;D36&amp;"','"&amp;E36&amp;"','"&amp;H36&amp;"','"&amp;F36&amp;"','"&amp;G36&amp;"','"&amp;C36&amp;"','V',"&amp;I36&amp;")"</f>
        <v>insert into gtr_tier1_regular_equation([CalculationTier],[Priority],[ExecCondition1],[ExecCondition36],[SkipCondition],[OutPutItem],[InPutItem],[FileSource],[IndustryCode],[IsDelete]) values(1,1,'IFBS000480|IFBS002617','','Null','IFBS002965','IFBS000480+IFBS002617','1|2|4|5|6|7|8|9|10|11|12|14|15|16|18|19|20|21|22|23|24|25|26','V',0)</v>
      </c>
    </row>
    <row r="37" spans="1:10">
      <c r="A37">
        <v>1</v>
      </c>
      <c r="B37">
        <v>1</v>
      </c>
      <c r="C37" s="42" t="s">
        <v>12</v>
      </c>
      <c r="D37" t="s">
        <v>653</v>
      </c>
      <c r="F37" t="s">
        <v>644</v>
      </c>
      <c r="G37" t="s">
        <v>653</v>
      </c>
      <c r="H37" s="5" t="s">
        <v>484</v>
      </c>
      <c r="I37">
        <v>0</v>
      </c>
      <c r="J37" t="str">
        <f>"insert into gtr_tier1_regular_equation([CalculationTier],[Priority],[ExecCondition1],[ExecCondition37],[SkipCondition],[OutPutItem],[InPutItem],[FileSource],[IndustryCode],[IsDelete]) values("&amp;B37&amp;","&amp;A37&amp;",'"&amp;D37&amp;"','"&amp;E37&amp;"','"&amp;H37&amp;"','"&amp;F37&amp;"','"&amp;G37&amp;"','"&amp;C37&amp;"','V',"&amp;I37&amp;")"</f>
        <v>insert into gtr_tier1_regular_equation([CalculationTier],[Priority],[ExecCondition1],[ExecCondition37],[SkipCondition],[OutPutItem],[InPutItem],[FileSource],[IndustryCode],[IsDelete]) values(1,1,'IFBS100690','','Null','IFBS003178','IFBS100690','1|2|4|5|6|7|8|9|10|11|12|14|15|16|18|19|20|21|22|23|24|25|26','V',0)</v>
      </c>
    </row>
    <row r="38" spans="1:10">
      <c r="A38">
        <v>1</v>
      </c>
      <c r="B38">
        <v>1</v>
      </c>
      <c r="C38" s="42" t="s">
        <v>12</v>
      </c>
      <c r="D38" t="s">
        <v>87</v>
      </c>
      <c r="F38" t="s">
        <v>396</v>
      </c>
      <c r="G38" t="s">
        <v>514</v>
      </c>
      <c r="H38" s="5" t="s">
        <v>484</v>
      </c>
      <c r="I38">
        <v>0</v>
      </c>
      <c r="J38" t="str">
        <f>"insert into gtr_tier1_regular_equation([CalculationTier],[Priority],[ExecCondition1],[ExecCondition38],[SkipCondition],[OutPutItem],[InPutItem],[FileSource],[IndustryCode],[IsDelete]) values("&amp;B38&amp;","&amp;A38&amp;",'"&amp;D38&amp;"','"&amp;E38&amp;"','"&amp;H38&amp;"','"&amp;F38&amp;"','"&amp;G38&amp;"','"&amp;C38&amp;"','V',"&amp;I38&amp;")"</f>
        <v>insert into gtr_tier1_regular_equation([CalculationTier],[Priority],[ExecCondition1],[ExecCondition38],[SkipCondition],[OutPutItem],[InPutItem],[FileSource],[IndustryCode],[IsDelete]) values(1,1,'IFBS003125','','Null','IFBS100691','IFBS003125+IFBS100691','1|2|4|5|6|7|8|9|10|11|12|14|15|16|18|19|20|21|22|23|24|25|26','V',0)</v>
      </c>
    </row>
    <row r="39" spans="1:10">
      <c r="A39">
        <v>1</v>
      </c>
      <c r="B39">
        <v>1</v>
      </c>
      <c r="C39" s="42" t="s">
        <v>12</v>
      </c>
      <c r="D39" t="s">
        <v>683</v>
      </c>
      <c r="F39" t="s">
        <v>682</v>
      </c>
      <c r="G39" t="s">
        <v>683</v>
      </c>
      <c r="H39" s="5" t="s">
        <v>484</v>
      </c>
      <c r="I39">
        <v>0</v>
      </c>
      <c r="J39" t="str">
        <f>"insert into gtr_tier1_regular_equation([CalculationTier],[Priority],[ExecCondition1],[ExecCondition39],[SkipCondition],[OutPutItem],[InPutItem],[FileSource],[IndustryCode],[IsDelete]) values("&amp;B39&amp;","&amp;A39&amp;",'"&amp;D39&amp;"','"&amp;E39&amp;"','"&amp;H39&amp;"','"&amp;F39&amp;"','"&amp;G39&amp;"','"&amp;C39&amp;"','V',"&amp;I39&amp;")"</f>
        <v>insert into gtr_tier1_regular_equation([CalculationTier],[Priority],[ExecCondition1],[ExecCondition39],[SkipCondition],[OutPutItem],[InPutItem],[FileSource],[IndustryCode],[IsDelete]) values(1,1,'IFBS002617','','Null','IFBS003330','IFBS002617','1|2|4|5|6|7|8|9|10|11|12|14|15|16|18|19|20|21|22|23|24|25|26','V',0)</v>
      </c>
    </row>
    <row r="40" spans="1:10">
      <c r="A40">
        <v>1</v>
      </c>
      <c r="B40">
        <v>1</v>
      </c>
      <c r="C40" s="42" t="s">
        <v>12</v>
      </c>
      <c r="D40" t="s">
        <v>96</v>
      </c>
      <c r="F40" t="s">
        <v>397</v>
      </c>
      <c r="G40" t="s">
        <v>515</v>
      </c>
      <c r="H40" s="5" t="s">
        <v>484</v>
      </c>
      <c r="I40">
        <v>0</v>
      </c>
      <c r="J40" t="str">
        <f>"insert into gtr_tier1_regular_equation([CalculationTier],[Priority],[ExecCondition1],[ExecCondition40],[SkipCondition],[OutPutItem],[InPutItem],[FileSource],[IndustryCode],[IsDelete]) values("&amp;B40&amp;","&amp;A40&amp;",'"&amp;D40&amp;"','"&amp;E40&amp;"','"&amp;H40&amp;"','"&amp;F40&amp;"','"&amp;G40&amp;"','"&amp;C40&amp;"','V',"&amp;I40&amp;")"</f>
        <v>insert into gtr_tier1_regular_equation([CalculationTier],[Priority],[ExecCondition1],[ExecCondition40],[SkipCondition],[OutPutItem],[InPutItem],[FileSource],[IndustryCode],[IsDelete]) values(1,1,'IFBS003034','','Null','IFBS002716','IFBS002716+IFBS003034','1|2|4|5|6|7|8|9|10|11|12|14|15|16|18|19|20|21|22|23|24|25|26','V',0)</v>
      </c>
    </row>
    <row r="41" spans="1:10">
      <c r="A41">
        <v>1</v>
      </c>
      <c r="B41">
        <v>1</v>
      </c>
      <c r="C41" s="42" t="s">
        <v>12</v>
      </c>
      <c r="D41" t="s">
        <v>516</v>
      </c>
      <c r="F41" t="s">
        <v>399</v>
      </c>
      <c r="G41" t="s">
        <v>517</v>
      </c>
      <c r="H41" s="5" t="s">
        <v>484</v>
      </c>
      <c r="I41">
        <v>0</v>
      </c>
      <c r="J41" t="str">
        <f>"insert into gtr_tier1_regular_equation([CalculationTier],[Priority],[ExecCondition1],[ExecCondition41],[SkipCondition],[OutPutItem],[InPutItem],[FileSource],[IndustryCode],[IsDelete]) values("&amp;B41&amp;","&amp;A41&amp;",'"&amp;D41&amp;"','"&amp;E41&amp;"','"&amp;H41&amp;"','"&amp;F41&amp;"','"&amp;G41&amp;"','"&amp;C41&amp;"','V',"&amp;I41&amp;")"</f>
        <v>insert into gtr_tier1_regular_equation([CalculationTier],[Priority],[ExecCondition1],[ExecCondition41],[SkipCondition],[OutPutItem],[InPutItem],[FileSource],[IndustryCode],[IsDelete]) values(1,1,'IFBS003230|IFBS002788','','Null','IFBS000010','IFBS000010+IFBS003230+IFBS002788+IFBS003034','1|2|4|5|6|7|8|9|10|11|12|14|15|16|18|19|20|21|22|23|24|25|26','V',0)</v>
      </c>
    </row>
    <row r="42" spans="1:10">
      <c r="A42">
        <v>1</v>
      </c>
      <c r="B42">
        <v>1</v>
      </c>
      <c r="C42" s="42" t="s">
        <v>12</v>
      </c>
      <c r="D42" t="s">
        <v>96</v>
      </c>
      <c r="F42" t="s">
        <v>401</v>
      </c>
      <c r="G42" t="s">
        <v>518</v>
      </c>
      <c r="H42" s="5" t="s">
        <v>484</v>
      </c>
      <c r="I42">
        <v>0</v>
      </c>
      <c r="J42" t="str">
        <f>"insert into gtr_tier1_regular_equation([CalculationTier],[Priority],[ExecCondition1],[ExecCondition42],[SkipCondition],[OutPutItem],[InPutItem],[FileSource],[IndustryCode],[IsDelete]) values("&amp;B42&amp;","&amp;A42&amp;",'"&amp;D42&amp;"','"&amp;E42&amp;"','"&amp;H42&amp;"','"&amp;F42&amp;"','"&amp;G42&amp;"','"&amp;C42&amp;"','V',"&amp;I42&amp;")"</f>
        <v>insert into gtr_tier1_regular_equation([CalculationTier],[Priority],[ExecCondition1],[ExecCondition42],[SkipCondition],[OutPutItem],[InPutItem],[FileSource],[IndustryCode],[IsDelete]) values(1,1,'IFBS003034','','Null','IFBS001890','IFBS001890-IFBS003034','1|2|4|5|6|7|8|9|10|11|12|14|15|16|18|19|20|21|22|23|24|25|26','V',0)</v>
      </c>
    </row>
    <row r="43" spans="1:10">
      <c r="A43">
        <v>1</v>
      </c>
      <c r="B43">
        <v>1</v>
      </c>
      <c r="C43" s="42" t="s">
        <v>12</v>
      </c>
      <c r="D43" t="s">
        <v>746</v>
      </c>
      <c r="F43" t="s">
        <v>401</v>
      </c>
      <c r="G43" t="s">
        <v>486</v>
      </c>
      <c r="H43" s="5" t="s">
        <v>484</v>
      </c>
      <c r="I43">
        <v>1</v>
      </c>
      <c r="J43" t="str">
        <f>"insert into gtr_tier1_regular_equation([CalculationTier],[Priority],[ExecCondition1],[ExecCondition43],[SkipCondition],[OutPutItem],[InPutItem],[FileSource],[IndustryCode],[IsDelete]) values("&amp;B43&amp;","&amp;A43&amp;",'"&amp;D43&amp;"','"&amp;E43&amp;"','"&amp;H43&amp;"','"&amp;F43&amp;"','"&amp;G43&amp;"','"&amp;C43&amp;"','V',"&amp;I43&amp;")"</f>
        <v>insert into gtr_tier1_regular_equation([CalculationTier],[Priority],[ExecCondition1],[ExecCondition43],[SkipCondition],[OutPutItem],[InPutItem],[FileSource],[IndustryCode],[IsDelete]) values(1,1,'IFBS003034','','Null','IFBS001890','NullDelete','1|2|4|5|6|7|8|9|10|11|12|14|15|16|18|19|20|21|22|23|24|25|26','V',1)</v>
      </c>
    </row>
    <row r="44" spans="1:10">
      <c r="A44">
        <v>1</v>
      </c>
      <c r="B44">
        <v>1</v>
      </c>
      <c r="C44" s="42" t="s">
        <v>12</v>
      </c>
      <c r="D44" t="s">
        <v>402</v>
      </c>
      <c r="F44" t="s">
        <v>402</v>
      </c>
      <c r="G44" t="s">
        <v>519</v>
      </c>
      <c r="H44" s="5" t="s">
        <v>484</v>
      </c>
      <c r="I44">
        <v>0</v>
      </c>
      <c r="J44" t="str">
        <f>"insert into gtr_tier1_regular_equation([CalculationTier],[Priority],[ExecCondition1],[ExecCondition44],[SkipCondition],[OutPutItem],[InPutItem],[FileSource],[IndustryCode],[IsDelete]) values("&amp;B44&amp;","&amp;A44&amp;",'"&amp;D44&amp;"','"&amp;E44&amp;"','"&amp;H44&amp;"','"&amp;F44&amp;"','"&amp;G44&amp;"','"&amp;C44&amp;"','V',"&amp;I44&amp;")"</f>
        <v>insert into gtr_tier1_regular_equation([CalculationTier],[Priority],[ExecCondition1],[ExecCondition44],[SkipCondition],[OutPutItem],[InPutItem],[FileSource],[IndustryCode],[IsDelete]) values(1,1,'IFBS000610','','Null','IFBS000610','IFBS000610-IFBS000690','1|2|4|5|6|7|8|9|10|11|12|14|15|16|18|19|20|21|22|23|24|25|26','V',0)</v>
      </c>
    </row>
    <row r="45" spans="1:10">
      <c r="A45">
        <v>1</v>
      </c>
      <c r="B45">
        <v>1</v>
      </c>
      <c r="C45" s="42" t="s">
        <v>12</v>
      </c>
      <c r="D45" t="s">
        <v>402</v>
      </c>
      <c r="F45" t="s">
        <v>402</v>
      </c>
      <c r="G45" t="s">
        <v>486</v>
      </c>
      <c r="H45" s="5" t="s">
        <v>484</v>
      </c>
      <c r="I45">
        <v>1</v>
      </c>
      <c r="J45" t="str">
        <f>"insert into gtr_tier1_regular_equation([CalculationTier],[Priority],[ExecCondition1],[ExecCondition45],[SkipCondition],[OutPutItem],[InPutItem],[FileSource],[IndustryCode],[IsDelete]) values("&amp;B45&amp;","&amp;A45&amp;",'"&amp;D45&amp;"','"&amp;E45&amp;"','"&amp;H45&amp;"','"&amp;F45&amp;"','"&amp;G45&amp;"','"&amp;C45&amp;"','V',"&amp;I45&amp;")"</f>
        <v>insert into gtr_tier1_regular_equation([CalculationTier],[Priority],[ExecCondition1],[ExecCondition45],[SkipCondition],[OutPutItem],[InPutItem],[FileSource],[IndustryCode],[IsDelete]) values(1,1,'IFBS000610','','Null','IFBS000610','NullDelete','1|2|4|5|6|7|8|9|10|11|12|14|15|16|18|19|20|21|22|23|24|25|26','V',1)</v>
      </c>
    </row>
    <row r="46" spans="1:10">
      <c r="A46">
        <v>1</v>
      </c>
      <c r="B46">
        <v>1</v>
      </c>
      <c r="C46" s="42" t="s">
        <v>12</v>
      </c>
      <c r="D46" t="s">
        <v>404</v>
      </c>
      <c r="F46" t="s">
        <v>403</v>
      </c>
      <c r="G46" t="s">
        <v>404</v>
      </c>
      <c r="H46" s="5" t="s">
        <v>484</v>
      </c>
      <c r="I46">
        <v>0</v>
      </c>
      <c r="J46" t="str">
        <f>"insert into gtr_tier1_regular_equation([CalculationTier],[Priority],[ExecCondition1],[ExecCondition46],[SkipCondition],[OutPutItem],[InPutItem],[FileSource],[IndustryCode],[IsDelete]) values("&amp;B46&amp;","&amp;A46&amp;",'"&amp;D46&amp;"','"&amp;E46&amp;"','"&amp;H46&amp;"','"&amp;F46&amp;"','"&amp;G46&amp;"','"&amp;C46&amp;"','V',"&amp;I46&amp;")"</f>
        <v>insert into gtr_tier1_regular_equation([CalculationTier],[Priority],[ExecCondition1],[ExecCondition46],[SkipCondition],[OutPutItem],[InPutItem],[FileSource],[IndustryCode],[IsDelete]) values(1,1,'IFBS000690','','Null','IFBS003145','IFBS000690','1|2|4|5|6|7|8|9|10|11|12|14|15|16|18|19|20|21|22|23|24|25|26','V',0)</v>
      </c>
    </row>
    <row r="47" spans="1:10">
      <c r="A47">
        <v>1</v>
      </c>
      <c r="B47">
        <v>1</v>
      </c>
      <c r="C47" s="42" t="s">
        <v>12</v>
      </c>
      <c r="D47" t="s">
        <v>520</v>
      </c>
      <c r="F47" t="s">
        <v>406</v>
      </c>
      <c r="G47" t="s">
        <v>521</v>
      </c>
      <c r="H47" s="5" t="s">
        <v>484</v>
      </c>
      <c r="I47">
        <v>0</v>
      </c>
      <c r="J47" t="str">
        <f>"insert into gtr_tier1_regular_equation([CalculationTier],[Priority],[ExecCondition1],[ExecCondition47],[SkipCondition],[OutPutItem],[InPutItem],[FileSource],[IndustryCode],[IsDelete]) values("&amp;B47&amp;","&amp;A47&amp;",'"&amp;D47&amp;"','"&amp;E47&amp;"','"&amp;H47&amp;"','"&amp;F47&amp;"','"&amp;G47&amp;"','"&amp;C47&amp;"','V',"&amp;I47&amp;")"</f>
        <v>insert into gtr_tier1_regular_equation([CalculationTier],[Priority],[ExecCondition1],[ExecCondition47],[SkipCondition],[OutPutItem],[InPutItem],[FileSource],[IndustryCode],[IsDelete]) values(1,1,'IFBS000290|IFBS002606|IFBS002390|IFBS000140','','Null','IFBS003308','IFBS000290+IFBS002606+IFBS002390+IFBS000140','1|2|4|5|6|7|8|9|10|11|12|14|15|16|18|19|20|21|22|23|24|25|26','V',0)</v>
      </c>
    </row>
    <row r="48" spans="1:10">
      <c r="A48">
        <v>1</v>
      </c>
      <c r="B48">
        <v>1</v>
      </c>
      <c r="C48" s="42" t="s">
        <v>12</v>
      </c>
      <c r="D48" t="s">
        <v>410</v>
      </c>
      <c r="F48" t="s">
        <v>407</v>
      </c>
      <c r="G48" t="s">
        <v>522</v>
      </c>
      <c r="H48" s="5" t="s">
        <v>484</v>
      </c>
      <c r="I48">
        <v>0</v>
      </c>
      <c r="J48" t="str">
        <f>"insert into gtr_tier1_regular_equation([CalculationTier],[Priority],[ExecCondition1],[ExecCondition48],[SkipCondition],[OutPutItem],[InPutItem],[FileSource],[IndustryCode],[IsDelete]) values("&amp;B48&amp;","&amp;A48&amp;",'"&amp;D48&amp;"','"&amp;E48&amp;"','"&amp;H48&amp;"','"&amp;F48&amp;"','"&amp;G48&amp;"','"&amp;C48&amp;"','V',"&amp;I48&amp;")"</f>
        <v>insert into gtr_tier1_regular_equation([CalculationTier],[Priority],[ExecCondition1],[ExecCondition48],[SkipCondition],[OutPutItem],[InPutItem],[FileSource],[IndustryCode],[IsDelete]) values(1,1,'IFBS000140','','Null','IFBS000290','IFBS000290+IFBS000140','1|2|4|5|6|7|8|9|10|11|12|14|15|16|18|19|20|21|22|23|24|25|26','V',0)</v>
      </c>
    </row>
    <row r="49" spans="1:10">
      <c r="A49">
        <v>1</v>
      </c>
      <c r="B49">
        <v>1</v>
      </c>
      <c r="C49" s="42" t="s">
        <v>12</v>
      </c>
      <c r="D49" t="s">
        <v>112</v>
      </c>
      <c r="F49" t="s">
        <v>411</v>
      </c>
      <c r="G49" t="s">
        <v>523</v>
      </c>
      <c r="H49" s="5" t="s">
        <v>484</v>
      </c>
      <c r="I49">
        <v>0</v>
      </c>
      <c r="J49" t="str">
        <f>"insert into gtr_tier1_regular_equation([CalculationTier],[Priority],[ExecCondition1],[ExecCondition49],[SkipCondition],[OutPutItem],[InPutItem],[FileSource],[IndustryCode],[IsDelete]) values("&amp;B49&amp;","&amp;A49&amp;",'"&amp;D49&amp;"','"&amp;E49&amp;"','"&amp;H49&amp;"','"&amp;F49&amp;"','"&amp;G49&amp;"','"&amp;C49&amp;"','V',"&amp;I49&amp;")"</f>
        <v>insert into gtr_tier1_regular_equation([CalculationTier],[Priority],[ExecCondition1],[ExecCondition49],[SkipCondition],[OutPutItem],[InPutItem],[FileSource],[IndustryCode],[IsDelete]) values(1,1,'IFBS002869','','Null','IFBS002777','IFBS002777+IFBS002869','1|2|4|5|6|7|8|9|10|11|12|14|15|16|18|19|20|21|22|23|24|25|26','V',0)</v>
      </c>
    </row>
    <row r="50" spans="1:10">
      <c r="A50">
        <v>1</v>
      </c>
      <c r="B50">
        <v>1</v>
      </c>
      <c r="C50" s="42" t="s">
        <v>12</v>
      </c>
      <c r="D50" t="s">
        <v>103</v>
      </c>
      <c r="F50" t="s">
        <v>412</v>
      </c>
      <c r="G50" t="s">
        <v>524</v>
      </c>
      <c r="H50" s="5" t="s">
        <v>484</v>
      </c>
      <c r="I50">
        <v>0</v>
      </c>
      <c r="J50" t="str">
        <f>"insert into gtr_tier1_regular_equation([CalculationTier],[Priority],[ExecCondition1],[ExecCondition50],[SkipCondition],[OutPutItem],[InPutItem],[FileSource],[IndustryCode],[IsDelete]) values("&amp;B50&amp;","&amp;A50&amp;",'"&amp;D50&amp;"','"&amp;E50&amp;"','"&amp;H50&amp;"','"&amp;F50&amp;"','"&amp;G50&amp;"','"&amp;C50&amp;"','V',"&amp;I50&amp;")"</f>
        <v>insert into gtr_tier1_regular_equation([CalculationTier],[Priority],[ExecCondition1],[ExecCondition50],[SkipCondition],[OutPutItem],[InPutItem],[FileSource],[IndustryCode],[IsDelete]) values(1,1,'IFBS002581','','Null','IFBS002737','IFBS002581+IFBS002737','1|2|4|5|6|7|8|9|10|11|12|14|15|16|18|19|20|21|22|23|24|25|26','V',0)</v>
      </c>
    </row>
    <row r="51" spans="1:10">
      <c r="A51">
        <v>1</v>
      </c>
      <c r="B51">
        <v>1</v>
      </c>
      <c r="C51" s="42" t="s">
        <v>12</v>
      </c>
      <c r="D51" t="s">
        <v>525</v>
      </c>
      <c r="F51" t="s">
        <v>413</v>
      </c>
      <c r="G51" t="s">
        <v>526</v>
      </c>
      <c r="H51" s="5" t="s">
        <v>484</v>
      </c>
      <c r="I51">
        <v>0</v>
      </c>
      <c r="J51" t="str">
        <f>"insert into gtr_tier1_regular_equation([CalculationTier],[Priority],[ExecCondition1],[ExecCondition51],[SkipCondition],[OutPutItem],[InPutItem],[FileSource],[IndustryCode],[IsDelete]) values("&amp;B51&amp;","&amp;A51&amp;",'"&amp;D51&amp;"','"&amp;E51&amp;"','"&amp;H51&amp;"','"&amp;F51&amp;"','"&amp;G51&amp;"','"&amp;C51&amp;"','V',"&amp;I51&amp;")"</f>
        <v>insert into gtr_tier1_regular_equation([CalculationTier],[Priority],[ExecCondition1],[ExecCondition51],[SkipCondition],[OutPutItem],[InPutItem],[FileSource],[IndustryCode],[IsDelete]) values(1,1,'IFBS002559|IFBS002558|IFBS002561|IFBS002789|IFBS002652|IFBS003037|IFBS003229|IFBS003038|IFBS100701','','Null','IFBS100701','IFBS002559+IFBS002558+IFBS002561+IFBS002789+IFBS002652+IFBS003037+IFBS003229+IFBS003038+IFBS100701','1|2|4|5|6|7|8|9|10|11|12|14|15|16|18|19|20|21|22|23|24|25|26','V',0)</v>
      </c>
    </row>
    <row r="52" spans="1:10">
      <c r="A52">
        <v>1</v>
      </c>
      <c r="B52">
        <v>1</v>
      </c>
      <c r="C52" s="42" t="s">
        <v>12</v>
      </c>
      <c r="D52" t="s">
        <v>654</v>
      </c>
      <c r="F52" t="s">
        <v>645</v>
      </c>
      <c r="G52" t="s">
        <v>654</v>
      </c>
      <c r="H52" s="5" t="s">
        <v>484</v>
      </c>
      <c r="I52">
        <v>0</v>
      </c>
      <c r="J52" t="str">
        <f>"insert into gtr_tier1_regular_equation([CalculationTier],[Priority],[ExecCondition1],[ExecCondition52],[SkipCondition],[OutPutItem],[InPutItem],[FileSource],[IndustryCode],[IsDelete]) values("&amp;B52&amp;","&amp;A52&amp;",'"&amp;D52&amp;"','"&amp;E52&amp;"','"&amp;H52&amp;"','"&amp;F52&amp;"','"&amp;G52&amp;"','"&amp;C52&amp;"','V',"&amp;I52&amp;")"</f>
        <v>insert into gtr_tier1_regular_equation([CalculationTier],[Priority],[ExecCondition1],[ExecCondition52],[SkipCondition],[OutPutItem],[InPutItem],[FileSource],[IndustryCode],[IsDelete]) values(1,1,'IFBS100680','','Null','IFBS003139','IFBS100680','1|2|4|5|6|7|8|9|10|11|12|14|15|16|18|19|20|21|22|23|24|25|26','V',0)</v>
      </c>
    </row>
    <row r="53" spans="1:10">
      <c r="A53">
        <v>1</v>
      </c>
      <c r="B53">
        <v>1</v>
      </c>
      <c r="C53" s="42" t="s">
        <v>12</v>
      </c>
      <c r="D53" t="s">
        <v>655</v>
      </c>
      <c r="F53" t="s">
        <v>646</v>
      </c>
      <c r="G53" t="s">
        <v>655</v>
      </c>
      <c r="H53" s="5" t="s">
        <v>484</v>
      </c>
      <c r="I53">
        <v>0</v>
      </c>
      <c r="J53" t="str">
        <f>"insert into gtr_tier1_regular_equation([CalculationTier],[Priority],[ExecCondition1],[ExecCondition53],[SkipCondition],[OutPutItem],[InPutItem],[FileSource],[IndustryCode],[IsDelete]) values("&amp;B53&amp;","&amp;A53&amp;",'"&amp;D53&amp;"','"&amp;E53&amp;"','"&amp;H53&amp;"','"&amp;F53&amp;"','"&amp;G53&amp;"','"&amp;C53&amp;"','V',"&amp;I53&amp;")"</f>
        <v>insert into gtr_tier1_regular_equation([CalculationTier],[Priority],[ExecCondition1],[ExecCondition53],[SkipCondition],[OutPutItem],[InPutItem],[FileSource],[IndustryCode],[IsDelete]) values(1,1,'IFBS002784','','Null','IFBS003140','IFBS002784','1|2|4|5|6|7|8|9|10|11|12|14|15|16|18|19|20|21|22|23|24|25|26','V',0)</v>
      </c>
    </row>
    <row r="54" spans="1:10">
      <c r="A54">
        <v>1</v>
      </c>
      <c r="B54">
        <v>1</v>
      </c>
      <c r="C54" s="42" t="s">
        <v>12</v>
      </c>
      <c r="D54" t="s">
        <v>656</v>
      </c>
      <c r="F54" t="s">
        <v>647</v>
      </c>
      <c r="G54" t="s">
        <v>656</v>
      </c>
      <c r="H54" s="5" t="s">
        <v>484</v>
      </c>
      <c r="I54">
        <v>0</v>
      </c>
      <c r="J54" t="str">
        <f>"insert into gtr_tier1_regular_equation([CalculationTier],[Priority],[ExecCondition1],[ExecCondition54],[SkipCondition],[OutPutItem],[InPutItem],[FileSource],[IndustryCode],[IsDelete]) values("&amp;B54&amp;","&amp;A54&amp;",'"&amp;D54&amp;"','"&amp;E54&amp;"','"&amp;H54&amp;"','"&amp;F54&amp;"','"&amp;G54&amp;"','"&amp;C54&amp;"','V',"&amp;I54&amp;")"</f>
        <v>insert into gtr_tier1_regular_equation([CalculationTier],[Priority],[ExecCondition1],[ExecCondition54],[SkipCondition],[OutPutItem],[InPutItem],[FileSource],[IndustryCode],[IsDelete]) values(1,1,'IFBS002785','','Null','IFBS003142','IFBS002785','1|2|4|5|6|7|8|9|10|11|12|14|15|16|18|19|20|21|22|23|24|25|26','V',0)</v>
      </c>
    </row>
    <row r="55" spans="1:10">
      <c r="A55">
        <v>1</v>
      </c>
      <c r="B55">
        <v>1</v>
      </c>
      <c r="C55" s="42" t="s">
        <v>12</v>
      </c>
      <c r="D55" t="s">
        <v>554</v>
      </c>
      <c r="F55" t="s">
        <v>414</v>
      </c>
      <c r="G55" t="s">
        <v>555</v>
      </c>
      <c r="H55" s="5" t="s">
        <v>484</v>
      </c>
      <c r="I55">
        <v>0</v>
      </c>
      <c r="J55" t="str">
        <f>"insert into gtr_tier1_regular_equation([CalculationTier],[Priority],[ExecCondition1],[ExecCondition55],[SkipCondition],[OutPutItem],[InPutItem],[FileSource],[IndustryCode],[IsDelete]) values("&amp;B55&amp;","&amp;A55&amp;",'"&amp;D55&amp;"','"&amp;E55&amp;"','"&amp;H55&amp;"','"&amp;F55&amp;"','"&amp;G55&amp;"','"&amp;C55&amp;"','V',"&amp;I55&amp;")"</f>
        <v>insert into gtr_tier1_regular_equation([CalculationTier],[Priority],[ExecCondition1],[ExecCondition55],[SkipCondition],[OutPutItem],[InPutItem],[FileSource],[IndustryCode],[IsDelete]) values(1,1,'IFIS002443|IFIS002453|IFIS001929','','Null','IFIS001170','IFIS001170+IFIS002443+IFIS002453+IFIS001929','1|2|4|5|6|7|8|9|10|11|12|14|15|16|18|19|20|21|22|23|24|25|26','V',0)</v>
      </c>
    </row>
    <row r="56" spans="1:10">
      <c r="A56">
        <v>1</v>
      </c>
      <c r="B56">
        <v>1</v>
      </c>
      <c r="C56" s="42" t="s">
        <v>12</v>
      </c>
      <c r="D56" t="s">
        <v>162</v>
      </c>
      <c r="F56" t="s">
        <v>415</v>
      </c>
      <c r="G56" t="s">
        <v>556</v>
      </c>
      <c r="H56" s="5" t="s">
        <v>484</v>
      </c>
      <c r="I56">
        <v>0</v>
      </c>
      <c r="J56" t="str">
        <f>"insert into gtr_tier1_regular_equation([CalculationTier],[Priority],[ExecCondition1],[ExecCondition56],[SkipCondition],[OutPutItem],[InPutItem],[FileSource],[IndustryCode],[IsDelete]) values("&amp;B56&amp;","&amp;A56&amp;",'"&amp;D56&amp;"','"&amp;E56&amp;"','"&amp;H56&amp;"','"&amp;F56&amp;"','"&amp;G56&amp;"','"&amp;C56&amp;"','V',"&amp;I56&amp;")"</f>
        <v>insert into gtr_tier1_regular_equation([CalculationTier],[Priority],[ExecCondition1],[ExecCondition56],[SkipCondition],[OutPutItem],[InPutItem],[FileSource],[IndustryCode],[IsDelete]) values(1,1,'IFIS002414','','Null','IFIS000350','IFIS002414-IFIS002001','1|2|4|5|6|7|8|9|10|11|12|14|15|16|18|19|20|21|22|23|24|25|26','V',0)</v>
      </c>
    </row>
    <row r="57" spans="1:10">
      <c r="A57">
        <v>1</v>
      </c>
      <c r="B57">
        <v>1</v>
      </c>
      <c r="C57" s="42" t="s">
        <v>12</v>
      </c>
      <c r="D57" t="s">
        <v>162</v>
      </c>
      <c r="F57" t="s">
        <v>415</v>
      </c>
      <c r="G57" t="s">
        <v>486</v>
      </c>
      <c r="H57" s="5" t="s">
        <v>484</v>
      </c>
      <c r="I57">
        <v>1</v>
      </c>
      <c r="J57" t="str">
        <f>"insert into gtr_tier1_regular_equation([CalculationTier],[Priority],[ExecCondition1],[ExecCondition57],[SkipCondition],[OutPutItem],[InPutItem],[FileSource],[IndustryCode],[IsDelete]) values("&amp;B57&amp;","&amp;A57&amp;",'"&amp;D57&amp;"','"&amp;E57&amp;"','"&amp;H57&amp;"','"&amp;F57&amp;"','"&amp;G57&amp;"','"&amp;C57&amp;"','V',"&amp;I57&amp;")"</f>
        <v>insert into gtr_tier1_regular_equation([CalculationTier],[Priority],[ExecCondition1],[ExecCondition57],[SkipCondition],[OutPutItem],[InPutItem],[FileSource],[IndustryCode],[IsDelete]) values(1,1,'IFIS002414','','Null','IFIS000350','NullDelete','1|2|4|5|6|7|8|9|10|11|12|14|15|16|18|19|20|21|22|23|24|25|26','V',1)</v>
      </c>
    </row>
    <row r="58" spans="1:10">
      <c r="A58">
        <v>1</v>
      </c>
      <c r="B58">
        <v>1</v>
      </c>
      <c r="C58" s="42" t="s">
        <v>12</v>
      </c>
      <c r="D58" t="s">
        <v>557</v>
      </c>
      <c r="F58" t="s">
        <v>297</v>
      </c>
      <c r="G58" t="s">
        <v>558</v>
      </c>
      <c r="H58" s="5" t="s">
        <v>484</v>
      </c>
      <c r="I58">
        <v>0</v>
      </c>
      <c r="J58" t="str">
        <f>"insert into gtr_tier1_regular_equation([CalculationTier],[Priority],[ExecCondition1],[ExecCondition58],[SkipCondition],[OutPutItem],[InPutItem],[FileSource],[IndustryCode],[IsDelete]) values("&amp;B58&amp;","&amp;A58&amp;",'"&amp;D58&amp;"','"&amp;E58&amp;"','"&amp;H58&amp;"','"&amp;F58&amp;"','"&amp;G58&amp;"','"&amp;C58&amp;"','V',"&amp;I58&amp;")"</f>
        <v>insert into gtr_tier1_regular_equation([CalculationTier],[Priority],[ExecCondition1],[ExecCondition58],[SkipCondition],[OutPutItem],[InPutItem],[FileSource],[IndustryCode],[IsDelete]) values(1,1,'IFIS002001|IFIS002000','','Null','IFIS101200','IFIS002001+IFIS002000','1|2|4|5|6|7|8|9|10|11|12|14|15|16|18|19|20|21|22|23|24|25|26','V',0)</v>
      </c>
    </row>
    <row r="59" spans="1:10">
      <c r="A59">
        <v>1</v>
      </c>
      <c r="B59">
        <v>1</v>
      </c>
      <c r="C59" s="42" t="s">
        <v>12</v>
      </c>
      <c r="D59" t="s">
        <v>176</v>
      </c>
      <c r="F59" t="s">
        <v>416</v>
      </c>
      <c r="G59" t="s">
        <v>559</v>
      </c>
      <c r="H59" s="5" t="s">
        <v>484</v>
      </c>
      <c r="I59">
        <v>0</v>
      </c>
      <c r="J59" t="str">
        <f>"insert into gtr_tier1_regular_equation([CalculationTier],[Priority],[ExecCondition1],[ExecCondition59],[SkipCondition],[OutPutItem],[InPutItem],[FileSource],[IndustryCode],[IsDelete]) values("&amp;B59&amp;","&amp;A59&amp;",'"&amp;D59&amp;"','"&amp;E59&amp;"','"&amp;H59&amp;"','"&amp;F59&amp;"','"&amp;G59&amp;"','"&amp;C59&amp;"','V',"&amp;I59&amp;")"</f>
        <v>insert into gtr_tier1_regular_equation([CalculationTier],[Priority],[ExecCondition1],[ExecCondition59],[SkipCondition],[OutPutItem],[InPutItem],[FileSource],[IndustryCode],[IsDelete]) values(1,1,'IFIS001993','','Null','IFIS002034','IFIS001993+IFIS002034','1|2|4|5|6|7|8|9|10|11|12|14|15|16|18|19|20|21|22|23|24|25|26','V',0)</v>
      </c>
    </row>
    <row r="60" spans="1:10">
      <c r="A60">
        <v>1</v>
      </c>
      <c r="B60">
        <v>1</v>
      </c>
      <c r="C60" s="42" t="s">
        <v>12</v>
      </c>
      <c r="D60" t="s">
        <v>747</v>
      </c>
      <c r="F60" t="s">
        <v>301</v>
      </c>
      <c r="G60" t="s">
        <v>652</v>
      </c>
      <c r="H60" s="5" t="s">
        <v>484</v>
      </c>
      <c r="I60">
        <v>0</v>
      </c>
      <c r="J60" t="str">
        <f>"insert into gtr_tier1_regular_equation([CalculationTier],[Priority],[ExecCondition1],[ExecCondition60],[SkipCondition],[OutPutItem],[InPutItem],[FileSource],[IndustryCode],[IsDelete]) values("&amp;B60&amp;","&amp;A60&amp;",'"&amp;D60&amp;"','"&amp;E60&amp;"','"&amp;H60&amp;"','"&amp;F60&amp;"','"&amp;G60&amp;"','"&amp;C60&amp;"','V',"&amp;I60&amp;")"</f>
        <v>insert into gtr_tier1_regular_equation([CalculationTier],[Priority],[ExecCondition1],[ExecCondition60],[SkipCondition],[OutPutItem],[InPutItem],[FileSource],[IndustryCode],[IsDelete]) values(1,1,'IFIS002054|IFIS002053|IFIS002451|IFIS002459','','Null','IFIS001913','IFIS002054+IFIS002053+IFIS002451+IFIS002459','1|2|4|5|6|7|8|9|10|11|12|14|15|16|18|19|20|21|22|23|24|25|26','V',0)</v>
      </c>
    </row>
    <row r="61" spans="1:10">
      <c r="A61">
        <v>1</v>
      </c>
      <c r="B61">
        <v>1</v>
      </c>
      <c r="C61" s="42" t="s">
        <v>12</v>
      </c>
      <c r="D61" t="s">
        <v>560</v>
      </c>
      <c r="F61" t="s">
        <v>299</v>
      </c>
      <c r="G61" t="s">
        <v>561</v>
      </c>
      <c r="H61" s="5" t="s">
        <v>484</v>
      </c>
      <c r="I61">
        <v>0</v>
      </c>
      <c r="J61" t="str">
        <f>"insert into gtr_tier1_regular_equation([CalculationTier],[Priority],[ExecCondition1],[ExecCondition61],[SkipCondition],[OutPutItem],[InPutItem],[FileSource],[IndustryCode],[IsDelete]) values("&amp;B61&amp;","&amp;A61&amp;",'"&amp;D61&amp;"','"&amp;E61&amp;"','"&amp;H61&amp;"','"&amp;F61&amp;"','"&amp;G61&amp;"','"&amp;C61&amp;"','V',"&amp;I61&amp;")"</f>
        <v>insert into gtr_tier1_regular_equation([CalculationTier],[Priority],[ExecCondition1],[ExecCondition61],[SkipCondition],[OutPutItem],[InPutItem],[FileSource],[IndustryCode],[IsDelete]) values(1,1,'IFIS002443|IFIS002011','','Null','IFIS000520','IFIS002443+IFIS002011-IFIS002451','1|2|4|5|6|7|8|9|10|11|12|14|15|16|18|19|20|21|22|23|24|25|26','V',0)</v>
      </c>
    </row>
    <row r="62" spans="1:10">
      <c r="A62">
        <v>1</v>
      </c>
      <c r="B62">
        <v>1</v>
      </c>
      <c r="C62" s="42" t="s">
        <v>12</v>
      </c>
      <c r="D62" t="s">
        <v>562</v>
      </c>
      <c r="F62" t="s">
        <v>418</v>
      </c>
      <c r="G62" t="s">
        <v>563</v>
      </c>
      <c r="H62" s="5" t="s">
        <v>484</v>
      </c>
      <c r="I62">
        <v>0</v>
      </c>
      <c r="J62" t="str">
        <f>"insert into gtr_tier1_regular_equation([CalculationTier],[Priority],[ExecCondition1],[ExecCondition62],[SkipCondition],[OutPutItem],[InPutItem],[FileSource],[IndustryCode],[IsDelete]) values("&amp;B62&amp;","&amp;A62&amp;",'"&amp;D62&amp;"','"&amp;E62&amp;"','"&amp;H62&amp;"','"&amp;F62&amp;"','"&amp;G62&amp;"','"&amp;C62&amp;"','V',"&amp;I62&amp;")"</f>
        <v>insert into gtr_tier1_regular_equation([CalculationTier],[Priority],[ExecCondition1],[ExecCondition62],[SkipCondition],[OutPutItem],[InPutItem],[FileSource],[IndustryCode],[IsDelete]) values(1,1,'IFIS002453|IFIS001994','','Null','IFIS001873','IFIS002453+IFIS001994-IFIS002459','1|2|4|5|6|7|8|9|10|11|12|14|15|16|18|19|20|21|22|23|24|25|26','V',0)</v>
      </c>
    </row>
    <row r="63" spans="1:10">
      <c r="A63">
        <v>1</v>
      </c>
      <c r="B63">
        <v>1</v>
      </c>
      <c r="C63" s="42" t="s">
        <v>12</v>
      </c>
      <c r="D63" t="s">
        <v>169</v>
      </c>
      <c r="F63" t="s">
        <v>420</v>
      </c>
      <c r="G63" t="s">
        <v>169</v>
      </c>
      <c r="H63" s="5" t="s">
        <v>484</v>
      </c>
      <c r="I63">
        <v>0</v>
      </c>
      <c r="J63" t="str">
        <f>"insert into gtr_tier1_regular_equation([CalculationTier],[Priority],[ExecCondition1],[ExecCondition63],[SkipCondition],[OutPutItem],[InPutItem],[FileSource],[IndustryCode],[IsDelete]) values("&amp;B63&amp;","&amp;A63&amp;",'"&amp;D63&amp;"','"&amp;E63&amp;"','"&amp;H63&amp;"','"&amp;F63&amp;"','"&amp;G63&amp;"','"&amp;C63&amp;"','V',"&amp;I63&amp;")"</f>
        <v>insert into gtr_tier1_regular_equation([CalculationTier],[Priority],[ExecCondition1],[ExecCondition63],[SkipCondition],[OutPutItem],[InPutItem],[FileSource],[IndustryCode],[IsDelete]) values(1,1,'IFIS001929','','Null','IFIS002227','IFIS001929','1|2|4|5|6|7|8|9|10|11|12|14|15|16|18|19|20|21|22|23|24|25|26','V',0)</v>
      </c>
    </row>
    <row r="64" spans="1:10">
      <c r="A64">
        <v>1</v>
      </c>
      <c r="B64">
        <v>1</v>
      </c>
      <c r="C64" s="42" t="s">
        <v>12</v>
      </c>
      <c r="D64" t="s">
        <v>564</v>
      </c>
      <c r="F64" t="s">
        <v>421</v>
      </c>
      <c r="G64" t="s">
        <v>565</v>
      </c>
      <c r="H64" s="5" t="s">
        <v>484</v>
      </c>
      <c r="I64">
        <v>0</v>
      </c>
      <c r="J64" t="str">
        <f>"insert into gtr_tier1_regular_equation([CalculationTier],[Priority],[ExecCondition1],[ExecCondition64],[SkipCondition],[OutPutItem],[InPutItem],[FileSource],[IndustryCode],[IsDelete]) values("&amp;B64&amp;","&amp;A64&amp;",'"&amp;D64&amp;"','"&amp;E64&amp;"','"&amp;H64&amp;"','"&amp;F64&amp;"','"&amp;G64&amp;"','"&amp;C64&amp;"','V',"&amp;I64&amp;")"</f>
        <v>insert into gtr_tier1_regular_equation([CalculationTier],[Priority],[ExecCondition1],[ExecCondition64],[SkipCondition],[OutPutItem],[InPutItem],[FileSource],[IndustryCode],[IsDelete]) values(1,1,'IFIS002416|IFIS002024|IFIS002023','','Null','IFIS002228','IFIS002416+IFIS002024+IFIS002023','1|2|4|5|6|7|8|9|10|11|12|14|15|16|18|19|20|21|22|23|24|25|26','V',0)</v>
      </c>
    </row>
    <row r="65" spans="1:10">
      <c r="A65">
        <v>1</v>
      </c>
      <c r="B65">
        <v>1</v>
      </c>
      <c r="C65" s="42" t="s">
        <v>12</v>
      </c>
      <c r="D65" t="s">
        <v>566</v>
      </c>
      <c r="F65" t="s">
        <v>422</v>
      </c>
      <c r="G65" t="s">
        <v>567</v>
      </c>
      <c r="H65" s="5" t="s">
        <v>484</v>
      </c>
      <c r="I65">
        <v>0</v>
      </c>
      <c r="J65" t="str">
        <f>"insert into gtr_tier1_regular_equation([CalculationTier],[Priority],[ExecCondition1],[ExecCondition65],[SkipCondition],[OutPutItem],[InPutItem],[FileSource],[IndustryCode],[IsDelete]) values("&amp;B65&amp;","&amp;A65&amp;",'"&amp;D65&amp;"','"&amp;E65&amp;"','"&amp;H65&amp;"','"&amp;F65&amp;"','"&amp;G65&amp;"','"&amp;C65&amp;"','V',"&amp;I65&amp;")"</f>
        <v>insert into gtr_tier1_regular_equation([CalculationTier],[Priority],[ExecCondition1],[ExecCondition65],[SkipCondition],[OutPutItem],[InPutItem],[FileSource],[IndustryCode],[IsDelete]) values(1,1,'IFIS001220|IFIS101186|IFIS002686|IFIS001917','','Null','IFIS003149','IFIS001220+IFIS101186+IFIS002686+IFIS001917','1|2|4|5|6|7|8|9|10|11|12|14|15|16|18|19|20|21|22|23|24|25|26','V',0)</v>
      </c>
    </row>
    <row r="66" spans="1:10">
      <c r="A66">
        <v>1</v>
      </c>
      <c r="B66">
        <v>1</v>
      </c>
      <c r="C66" s="42" t="s">
        <v>12</v>
      </c>
      <c r="D66" t="s">
        <v>568</v>
      </c>
      <c r="F66" t="s">
        <v>660</v>
      </c>
      <c r="G66" t="s">
        <v>570</v>
      </c>
      <c r="H66" s="5" t="s">
        <v>484</v>
      </c>
      <c r="I66">
        <v>0</v>
      </c>
      <c r="J66" t="str">
        <f>"insert into gtr_tier1_regular_equation([CalculationTier],[Priority],[ExecCondition1],[ExecCondition66],[SkipCondition],[OutPutItem],[InPutItem],[FileSource],[IndustryCode],[IsDelete]) values("&amp;B66&amp;","&amp;A66&amp;",'"&amp;D66&amp;"','"&amp;E66&amp;"','"&amp;H66&amp;"','"&amp;F66&amp;"','"&amp;G66&amp;"','"&amp;C66&amp;"','V',"&amp;I66&amp;")"</f>
        <v>insert into gtr_tier1_regular_equation([CalculationTier],[Priority],[ExecCondition1],[ExecCondition66],[SkipCondition],[OutPutItem],[InPutItem],[FileSource],[IndustryCode],[IsDelete]) values(1,1,'IFIS002060|IFIS002418','','Null','IFIS003205','IFIS002060-IFIS002436-IFIS002437-IFIS002438-IFIS002439-IFIS002440-IFIS001690+IFIS002418','1|2|4|5|6|7|8|9|10|11|12|14|15|16|18|19|20|21|22|23|24|25|26','V',0)</v>
      </c>
    </row>
    <row r="67" spans="1:10">
      <c r="A67">
        <v>1</v>
      </c>
      <c r="B67">
        <v>1</v>
      </c>
      <c r="C67" s="42" t="s">
        <v>12</v>
      </c>
      <c r="D67" t="s">
        <v>568</v>
      </c>
      <c r="F67" t="s">
        <v>660</v>
      </c>
      <c r="G67" t="s">
        <v>486</v>
      </c>
      <c r="H67" s="5" t="s">
        <v>484</v>
      </c>
      <c r="I67">
        <v>1</v>
      </c>
      <c r="J67" t="str">
        <f>"insert into gtr_tier1_regular_equation([CalculationTier],[Priority],[ExecCondition1],[ExecCondition67],[SkipCondition],[OutPutItem],[InPutItem],[FileSource],[IndustryCode],[IsDelete]) values("&amp;B67&amp;","&amp;A67&amp;",'"&amp;D67&amp;"','"&amp;E67&amp;"','"&amp;H67&amp;"','"&amp;F67&amp;"','"&amp;G67&amp;"','"&amp;C67&amp;"','V',"&amp;I67&amp;")"</f>
        <v>insert into gtr_tier1_regular_equation([CalculationTier],[Priority],[ExecCondition1],[ExecCondition67],[SkipCondition],[OutPutItem],[InPutItem],[FileSource],[IndustryCode],[IsDelete]) values(1,1,'IFIS002060|IFIS002418','','Null','IFIS003205','NullDelete','1|2|4|5|6|7|8|9|10|11|12|14|15|16|18|19|20|21|22|23|24|25|26','V',1)</v>
      </c>
    </row>
    <row r="68" spans="1:10">
      <c r="A68">
        <v>1</v>
      </c>
      <c r="B68">
        <v>1</v>
      </c>
      <c r="C68" s="42" t="s">
        <v>12</v>
      </c>
      <c r="D68" t="s">
        <v>198</v>
      </c>
      <c r="F68" t="s">
        <v>426</v>
      </c>
      <c r="G68" t="s">
        <v>574</v>
      </c>
      <c r="H68" s="5" t="s">
        <v>484</v>
      </c>
      <c r="I68">
        <v>0</v>
      </c>
      <c r="J68" t="str">
        <f>"insert into gtr_tier1_regular_equation([CalculationTier],[Priority],[ExecCondition1],[ExecCondition68],[SkipCondition],[OutPutItem],[InPutItem],[FileSource],[IndustryCode],[IsDelete]) values("&amp;B68&amp;","&amp;A68&amp;",'"&amp;D68&amp;"','"&amp;E68&amp;"','"&amp;H68&amp;"','"&amp;F68&amp;"','"&amp;G68&amp;"','"&amp;C68&amp;"','V',"&amp;I68&amp;")"</f>
        <v>insert into gtr_tier1_regular_equation([CalculationTier],[Priority],[ExecCondition1],[ExecCondition68],[SkipCondition],[OutPutItem],[InPutItem],[FileSource],[IndustryCode],[IsDelete]) values(1,1,'IFIS002435','','Null','IFIS002423','IFIS002423+IFIS002435','1|2|4|5|6|7|8|9|10|11|12|14|15|16|18|19|20|21|22|23|24|25|26','V',0)</v>
      </c>
    </row>
    <row r="69" spans="1:10">
      <c r="A69">
        <v>1</v>
      </c>
      <c r="B69">
        <v>1</v>
      </c>
      <c r="C69" s="42" t="s">
        <v>12</v>
      </c>
      <c r="D69" t="s">
        <v>184</v>
      </c>
      <c r="F69" t="s">
        <v>307</v>
      </c>
      <c r="G69" t="s">
        <v>184</v>
      </c>
      <c r="H69" s="5" t="s">
        <v>484</v>
      </c>
      <c r="I69">
        <v>0</v>
      </c>
      <c r="J69" t="str">
        <f>"insert into gtr_tier1_regular_equation([CalculationTier],[Priority],[ExecCondition1],[ExecCondition69],[SkipCondition],[OutPutItem],[InPutItem],[FileSource],[IndustryCode],[IsDelete]) values("&amp;B69&amp;","&amp;A69&amp;",'"&amp;D69&amp;"','"&amp;E69&amp;"','"&amp;H69&amp;"','"&amp;F69&amp;"','"&amp;G69&amp;"','"&amp;C69&amp;"','V',"&amp;I69&amp;")"</f>
        <v>insert into gtr_tier1_regular_equation([CalculationTier],[Priority],[ExecCondition1],[ExecCondition69],[SkipCondition],[OutPutItem],[InPutItem],[FileSource],[IndustryCode],[IsDelete]) values(1,1,'IFIS002036','','Null','IFIS101183','IFIS002036','1|2|4|5|6|7|8|9|10|11|12|14|15|16|18|19|20|21|22|23|24|25|26','V',0)</v>
      </c>
    </row>
    <row r="70" spans="1:10">
      <c r="A70">
        <v>1</v>
      </c>
      <c r="B70">
        <v>1</v>
      </c>
      <c r="C70" s="42" t="s">
        <v>12</v>
      </c>
      <c r="D70" t="s">
        <v>191</v>
      </c>
      <c r="F70" t="s">
        <v>424</v>
      </c>
      <c r="G70" t="s">
        <v>191</v>
      </c>
      <c r="H70" s="5" t="s">
        <v>484</v>
      </c>
      <c r="I70">
        <v>0</v>
      </c>
      <c r="J70" t="str">
        <f>"insert into gtr_tier1_regular_equation([CalculationTier],[Priority],[ExecCondition1],[ExecCondition70],[SkipCondition],[OutPutItem],[InPutItem],[FileSource],[IndustryCode],[IsDelete]) values("&amp;B70&amp;","&amp;A70&amp;",'"&amp;D70&amp;"','"&amp;E70&amp;"','"&amp;H70&amp;"','"&amp;F70&amp;"','"&amp;G70&amp;"','"&amp;C70&amp;"','V',"&amp;I70&amp;")"</f>
        <v>insert into gtr_tier1_regular_equation([CalculationTier],[Priority],[ExecCondition1],[ExecCondition70],[SkipCondition],[OutPutItem],[InPutItem],[FileSource],[IndustryCode],[IsDelete]) values(1,1,'IFIS002437','','Null','IFIS001210','IFIS002437','1|2|4|5|6|7|8|9|10|11|12|14|15|16|18|19|20|21|22|23|24|25|26','V',0)</v>
      </c>
    </row>
    <row r="71" spans="1:10">
      <c r="A71">
        <v>1</v>
      </c>
      <c r="B71">
        <v>1</v>
      </c>
      <c r="C71" s="42" t="s">
        <v>12</v>
      </c>
      <c r="D71" t="s">
        <v>192</v>
      </c>
      <c r="F71" t="s">
        <v>693</v>
      </c>
      <c r="G71" t="s">
        <v>192</v>
      </c>
      <c r="H71" s="5" t="s">
        <v>484</v>
      </c>
      <c r="I71">
        <v>0</v>
      </c>
      <c r="J71" t="str">
        <f>"insert into gtr_tier1_regular_equation([CalculationTier],[Priority],[ExecCondition1],[ExecCondition71],[SkipCondition],[OutPutItem],[InPutItem],[FileSource],[IndustryCode],[IsDelete]) values("&amp;B71&amp;","&amp;A71&amp;",'"&amp;D71&amp;"','"&amp;E71&amp;"','"&amp;H71&amp;"','"&amp;F71&amp;"','"&amp;G71&amp;"','"&amp;C71&amp;"','V',"&amp;I71&amp;")"</f>
        <v>insert into gtr_tier1_regular_equation([CalculationTier],[Priority],[ExecCondition1],[ExecCondition71],[SkipCondition],[OutPutItem],[InPutItem],[FileSource],[IndustryCode],[IsDelete]) values(1,1,'IFIS002678','','Null','IFIS001600','IFIS002678','1|2|4|5|6|7|8|9|10|11|12|14|15|16|18|19|20|21|22|23|24|25|26','V',0)</v>
      </c>
    </row>
    <row r="72" spans="1:10">
      <c r="A72">
        <v>1</v>
      </c>
      <c r="B72">
        <v>1</v>
      </c>
      <c r="C72" s="42" t="s">
        <v>12</v>
      </c>
      <c r="D72" t="s">
        <v>571</v>
      </c>
      <c r="F72" t="s">
        <v>425</v>
      </c>
      <c r="G72" t="s">
        <v>643</v>
      </c>
      <c r="H72" s="5" t="s">
        <v>484</v>
      </c>
      <c r="I72">
        <v>0</v>
      </c>
      <c r="J72" t="str">
        <f>"insert into gtr_tier1_regular_equation([CalculationTier],[Priority],[ExecCondition1],[ExecCondition72],[SkipCondition],[OutPutItem],[InPutItem],[FileSource],[IndustryCode],[IsDelete]) values("&amp;B72&amp;","&amp;A72&amp;",'"&amp;D72&amp;"','"&amp;E72&amp;"','"&amp;H72&amp;"','"&amp;F72&amp;"','"&amp;G72&amp;"','"&amp;C72&amp;"','V',"&amp;I72&amp;")"</f>
        <v>insert into gtr_tier1_regular_equation([CalculationTier],[Priority],[ExecCondition1],[ExecCondition72],[SkipCondition],[OutPutItem],[InPutItem],[FileSource],[IndustryCode],[IsDelete]) values(1,1,'IFIS002424|IFIS002049','','Null','IFIS002004','IFIS002424+IFIS002004+IFIS002049-IFIS002042-IFIS002026','1|2|4|5|6|7|8|9|10|11|12|14|15|16|18|19|20|21|22|23|24|25|26','V',0)</v>
      </c>
    </row>
    <row r="73" spans="1:10">
      <c r="A73">
        <v>1</v>
      </c>
      <c r="B73">
        <v>1</v>
      </c>
      <c r="C73" s="42" t="s">
        <v>12</v>
      </c>
      <c r="D73" t="s">
        <v>572</v>
      </c>
      <c r="F73" t="s">
        <v>194</v>
      </c>
      <c r="G73" t="s">
        <v>573</v>
      </c>
      <c r="H73" s="5" t="s">
        <v>484</v>
      </c>
      <c r="I73">
        <v>0</v>
      </c>
      <c r="J73" t="str">
        <f>"insert into gtr_tier1_regular_equation([CalculationTier],[Priority],[ExecCondition1],[ExecCondition73],[SkipCondition],[OutPutItem],[InPutItem],[FileSource],[IndustryCode],[IsDelete]) values("&amp;B73&amp;","&amp;A73&amp;",'"&amp;D73&amp;"','"&amp;E73&amp;"','"&amp;H73&amp;"','"&amp;F73&amp;"','"&amp;G73&amp;"','"&amp;C73&amp;"','V',"&amp;I73&amp;")"</f>
        <v>insert into gtr_tier1_regular_equation([CalculationTier],[Priority],[ExecCondition1],[ExecCondition73],[SkipCondition],[OutPutItem],[InPutItem],[FileSource],[IndustryCode],[IsDelete]) values(1,1,'IFIS002429|IFIS002425|IFIS002440','','Null','IFIS002440','IFIS002429+IFIS002425+IFIS002440','1|2|4|5|6|7|8|9|10|11|12|14|15|16|18|19|20|21|22|23|24|25|26','V',0)</v>
      </c>
    </row>
    <row r="74" spans="1:10">
      <c r="A74">
        <v>1</v>
      </c>
      <c r="B74">
        <v>1</v>
      </c>
      <c r="C74" s="42" t="s">
        <v>12</v>
      </c>
      <c r="D74" t="s">
        <v>575</v>
      </c>
      <c r="F74" t="s">
        <v>427</v>
      </c>
      <c r="G74" t="s">
        <v>576</v>
      </c>
      <c r="H74" s="5" t="s">
        <v>484</v>
      </c>
      <c r="I74">
        <v>0</v>
      </c>
      <c r="J74" t="str">
        <f>"insert into gtr_tier1_regular_equation([CalculationTier],[Priority],[ExecCondition1],[ExecCondition74],[SkipCondition],[OutPutItem],[InPutItem],[FileSource],[IndustryCode],[IsDelete]) values("&amp;B74&amp;","&amp;A74&amp;",'"&amp;D74&amp;"','"&amp;E74&amp;"','"&amp;H74&amp;"','"&amp;F74&amp;"','"&amp;G74&amp;"','"&amp;C74&amp;"','V',"&amp;I74&amp;")"</f>
        <v>insert into gtr_tier1_regular_equation([CalculationTier],[Priority],[ExecCondition1],[ExecCondition74],[SkipCondition],[OutPutItem],[InPutItem],[FileSource],[IndustryCode],[IsDelete]) values(1,1,'IFIS002426|IFIS002026','','Null','IFIS002027','IFIS002027+IFIS002426-IFIS001835-IFIS002503+IFIS002026','1|2|4|5|6|7|8|9|10|11|12|14|15|16|18|19|20|21|22|23|24|25|26','V',0)</v>
      </c>
    </row>
    <row r="75" spans="1:10">
      <c r="A75">
        <v>1</v>
      </c>
      <c r="B75">
        <v>1</v>
      </c>
      <c r="C75" s="42" t="s">
        <v>12</v>
      </c>
      <c r="D75" t="s">
        <v>575</v>
      </c>
      <c r="F75" t="s">
        <v>427</v>
      </c>
      <c r="G75" t="s">
        <v>486</v>
      </c>
      <c r="H75" s="5" t="s">
        <v>484</v>
      </c>
      <c r="I75">
        <v>1</v>
      </c>
      <c r="J75" t="str">
        <f>"insert into gtr_tier1_regular_equation([CalculationTier],[Priority],[ExecCondition1],[ExecCondition75],[SkipCondition],[OutPutItem],[InPutItem],[FileSource],[IndustryCode],[IsDelete]) values("&amp;B75&amp;","&amp;A75&amp;",'"&amp;D75&amp;"','"&amp;E75&amp;"','"&amp;H75&amp;"','"&amp;F75&amp;"','"&amp;G75&amp;"','"&amp;C75&amp;"','V',"&amp;I75&amp;")"</f>
        <v>insert into gtr_tier1_regular_equation([CalculationTier],[Priority],[ExecCondition1],[ExecCondition75],[SkipCondition],[OutPutItem],[InPutItem],[FileSource],[IndustryCode],[IsDelete]) values(1,1,'IFIS002426|IFIS002026','','Null','IFIS002027','NullDelete','1|2|4|5|6|7|8|9|10|11|12|14|15|16|18|19|20|21|22|23|24|25|26','V',1)</v>
      </c>
    </row>
    <row r="76" spans="1:10">
      <c r="A76">
        <v>1</v>
      </c>
      <c r="B76">
        <v>1</v>
      </c>
      <c r="C76" s="42" t="s">
        <v>12</v>
      </c>
      <c r="D76" t="s">
        <v>581</v>
      </c>
      <c r="F76" t="s">
        <v>310</v>
      </c>
      <c r="G76" t="s">
        <v>582</v>
      </c>
      <c r="H76" s="5" t="s">
        <v>484</v>
      </c>
      <c r="I76">
        <v>0</v>
      </c>
      <c r="J76" t="str">
        <f>"insert into gtr_tier1_regular_equation([CalculationTier],[Priority],[ExecCondition1],[ExecCondition76],[SkipCondition],[OutPutItem],[InPutItem],[FileSource],[IndustryCode],[IsDelete]) values("&amp;B76&amp;","&amp;A76&amp;",'"&amp;D76&amp;"','"&amp;E76&amp;"','"&amp;H76&amp;"','"&amp;F76&amp;"','"&amp;G76&amp;"','"&amp;C76&amp;"','V',"&amp;I76&amp;")"</f>
        <v>insert into gtr_tier1_regular_equation([CalculationTier],[Priority],[ExecCondition1],[ExecCondition76],[SkipCondition],[OutPutItem],[InPutItem],[FileSource],[IndustryCode],[IsDelete]) values(1,1,'IFIS000810|IFIS002052|IFIS002051','','Null','IFIS000800','IFIS000810+IFIS002052+IFIS002051','1|2|4|5|6|7|8|9|10|11|12|14|15|16|18|19|20|21|22|23|24|25|26','V',0)</v>
      </c>
    </row>
    <row r="77" spans="1:10">
      <c r="A77">
        <v>1</v>
      </c>
      <c r="B77">
        <v>1</v>
      </c>
      <c r="C77" s="42" t="s">
        <v>12</v>
      </c>
      <c r="D77" t="s">
        <v>430</v>
      </c>
      <c r="F77" t="s">
        <v>423</v>
      </c>
      <c r="G77" t="s">
        <v>430</v>
      </c>
      <c r="H77" s="5" t="s">
        <v>484</v>
      </c>
      <c r="I77">
        <v>0</v>
      </c>
      <c r="J77" t="str">
        <f>"insert into gtr_tier1_regular_equation([CalculationTier],[Priority],[ExecCondition1],[ExecCondition77],[SkipCondition],[OutPutItem],[InPutItem],[FileSource],[IndustryCode],[IsDelete]) values("&amp;B77&amp;","&amp;A77&amp;",'"&amp;D77&amp;"','"&amp;E77&amp;"','"&amp;H77&amp;"','"&amp;F77&amp;"','"&amp;G77&amp;"','"&amp;C77&amp;"','V',"&amp;I77&amp;")"</f>
        <v>insert into gtr_tier1_regular_equation([CalculationTier],[Priority],[ExecCondition1],[ExecCondition77],[SkipCondition],[OutPutItem],[InPutItem],[FileSource],[IndustryCode],[IsDelete]) values(1,1,'IFIS000250','','Null','IFIS001855','IFIS000250','1|2|4|5|6|7|8|9|10|11|12|14|15|16|18|19|20|21|22|23|24|25|26','V',0)</v>
      </c>
    </row>
    <row r="78" spans="1:10">
      <c r="A78">
        <v>1</v>
      </c>
      <c r="B78">
        <v>1</v>
      </c>
      <c r="C78" s="42" t="s">
        <v>12</v>
      </c>
      <c r="D78" t="s">
        <v>579</v>
      </c>
      <c r="F78" t="s">
        <v>431</v>
      </c>
      <c r="G78" t="s">
        <v>580</v>
      </c>
      <c r="H78" s="5" t="s">
        <v>484</v>
      </c>
      <c r="I78">
        <v>0</v>
      </c>
      <c r="J78" t="str">
        <f>"insert into gtr_tier1_regular_equation([CalculationTier],[Priority],[ExecCondition1],[ExecCondition78],[SkipCondition],[OutPutItem],[InPutItem],[FileSource],[IndustryCode],[IsDelete]) values("&amp;B78&amp;","&amp;A78&amp;",'"&amp;D78&amp;"','"&amp;E78&amp;"','"&amp;H78&amp;"','"&amp;F78&amp;"','"&amp;G78&amp;"','"&amp;C78&amp;"','V',"&amp;I78&amp;")"</f>
        <v>insert into gtr_tier1_regular_equation([CalculationTier],[Priority],[ExecCondition1],[ExecCondition78],[SkipCondition],[OutPutItem],[InPutItem],[FileSource],[IndustryCode],[IsDelete]) values(1,1,'IFIS003163|IFIS001917|IFIS002419|IFIS002436|IFIS002438|IFIS002022|IFIS002420|IFIS002421|IFIS002430|IFIS002433|IFIS002428|IFIS002021','','Null','IFIS003163','IFIS003163+IFIS001917-IFIS002052-IFIS002051+IFIS002419+IFIS002436+IFIS002438+IFIS002022+IFIS002420+IFIS002421+IFIS002430+IFIS002433+IFIS002428+IFIS002021','1|2|4|5|6|7|8|9|10|11|12|14|15|16|18|19|20|21|22|23|24|25|26','V',0)</v>
      </c>
    </row>
    <row r="79" spans="1:10">
      <c r="A79">
        <v>1</v>
      </c>
      <c r="B79">
        <v>1</v>
      </c>
      <c r="C79" s="42" t="s">
        <v>12</v>
      </c>
      <c r="D79" s="33" t="s">
        <v>794</v>
      </c>
      <c r="F79" t="s">
        <v>432</v>
      </c>
      <c r="G79" s="34" t="s">
        <v>793</v>
      </c>
      <c r="H79" s="5" t="s">
        <v>484</v>
      </c>
      <c r="I79">
        <v>0</v>
      </c>
      <c r="J79" t="str">
        <f>"insert into gtr_tier1_regular_equation([CalculationTier],[Priority],[ExecCondition1],[ExecCondition79],[SkipCondition],[OutPutItem],[InPutItem],[FileSource],[IndustryCode],[IsDelete]) values("&amp;B79&amp;","&amp;A79&amp;",'"&amp;D79&amp;"','"&amp;E79&amp;"','"&amp;H79&amp;"','"&amp;F79&amp;"','"&amp;G79&amp;"','"&amp;C79&amp;"','V',"&amp;I79&amp;")"</f>
        <v>insert into gtr_tier1_regular_equation([CalculationTier],[Priority],[ExecCondition1],[ExecCondition79],[SkipCondition],[OutPutItem],[InPutItem],[FileSource],[IndustryCode],[IsDelete]) values(1,1,'IFIS002033|IFIS002032','','Null','IFIS001940','IFIS002033-IFIS001860-IFIS001853-IFIS001879+IFIS002032','1|2|4|5|6|7|8|9|10|11|12|14|15|16|18|19|20|21|22|23|24|25|26','V',0)</v>
      </c>
    </row>
    <row r="80" spans="1:10">
      <c r="A80">
        <v>1</v>
      </c>
      <c r="B80">
        <v>1</v>
      </c>
      <c r="C80" s="42" t="s">
        <v>12</v>
      </c>
      <c r="D80" t="s">
        <v>277</v>
      </c>
      <c r="F80" t="s">
        <v>433</v>
      </c>
      <c r="G80" t="s">
        <v>583</v>
      </c>
      <c r="H80" s="5" t="s">
        <v>484</v>
      </c>
      <c r="I80">
        <v>0</v>
      </c>
      <c r="J80" t="str">
        <f>"insert into gtr_tier1_regular_equation([CalculationTier],[Priority],[ExecCondition1],[ExecCondition80],[SkipCondition],[OutPutItem],[InPutItem],[FileSource],[IndustryCode],[IsDelete]) values("&amp;B80&amp;","&amp;A80&amp;",'"&amp;D80&amp;"','"&amp;E80&amp;"','"&amp;H80&amp;"','"&amp;F80&amp;"','"&amp;G80&amp;"','"&amp;C80&amp;"','V',"&amp;I80&amp;")"</f>
        <v>insert into gtr_tier1_regular_equation([CalculationTier],[Priority],[ExecCondition1],[ExecCondition80],[SkipCondition],[OutPutItem],[InPutItem],[FileSource],[IndustryCode],[IsDelete]) values(1,1,'IFIS000010','','Null','IFIS000020','IFIS000020+IFIS000010','1|2|4|5|6|7|8|9|10|11|12|14|15|16|18|19|20|21|22|23|24|25|26','V',0)</v>
      </c>
    </row>
    <row r="81" spans="1:10">
      <c r="A81">
        <v>1</v>
      </c>
      <c r="B81">
        <v>1</v>
      </c>
      <c r="C81" s="42">
        <v>4</v>
      </c>
      <c r="D81" t="s">
        <v>161</v>
      </c>
      <c r="F81" t="s">
        <v>694</v>
      </c>
      <c r="G81" t="s">
        <v>161</v>
      </c>
      <c r="H81" s="5" t="s">
        <v>484</v>
      </c>
      <c r="I81">
        <v>0</v>
      </c>
      <c r="J81" t="str">
        <f>"insert into gtr_tier1_regular_equation([CalculationTier],[Priority],[ExecCondition1],[ExecCondition81],[SkipCondition],[OutPutItem],[InPutItem],[FileSource],[IndustryCode],[IsDelete]) values("&amp;B81&amp;","&amp;A81&amp;",'"&amp;D81&amp;"','"&amp;E81&amp;"','"&amp;H81&amp;"','"&amp;F81&amp;"','"&amp;G81&amp;"','"&amp;C81&amp;"','V',"&amp;I81&amp;")"</f>
        <v>insert into gtr_tier1_regular_equation([CalculationTier],[Priority],[ExecCondition1],[ExecCondition81],[SkipCondition],[OutPutItem],[InPutItem],[FileSource],[IndustryCode],[IsDelete]) values(1,1,'IFIS002064','','Null','IFIS003193','IFIS002064','4','V',0)</v>
      </c>
    </row>
    <row r="82" spans="1:10">
      <c r="A82">
        <v>1</v>
      </c>
      <c r="B82">
        <v>1</v>
      </c>
      <c r="C82" s="42" t="s">
        <v>12</v>
      </c>
      <c r="D82" t="s">
        <v>213</v>
      </c>
      <c r="F82" t="s">
        <v>429</v>
      </c>
      <c r="G82" t="s">
        <v>578</v>
      </c>
      <c r="H82" s="5" t="s">
        <v>484</v>
      </c>
      <c r="I82">
        <v>0</v>
      </c>
      <c r="J82" t="str">
        <f>"insert into gtr_tier1_regular_equation([CalculationTier],[Priority],[ExecCondition1],[ExecCondition82],[SkipCondition],[OutPutItem],[InPutItem],[FileSource],[IndustryCode],[IsDelete]) values("&amp;B82&amp;","&amp;A82&amp;",'"&amp;D82&amp;"','"&amp;E82&amp;"','"&amp;H82&amp;"','"&amp;F82&amp;"','"&amp;G82&amp;"','"&amp;C82&amp;"','V',"&amp;I82&amp;")"</f>
        <v>insert into gtr_tier1_regular_equation([CalculationTier],[Priority],[ExecCondition1],[ExecCondition82],[SkipCondition],[OutPutItem],[InPutItem],[FileSource],[IndustryCode],[IsDelete]) values(1,1,'IFIS002042','','Null','IFIS002043','IFIS002043+IFIS002042','1|2|4|5|6|7|8|9|10|11|12|14|15|16|18|19|20|21|22|23|24|25|26','V',0)</v>
      </c>
    </row>
    <row r="83" spans="1:10">
      <c r="A83">
        <v>1</v>
      </c>
      <c r="B83">
        <v>1</v>
      </c>
      <c r="C83" s="42" t="s">
        <v>12</v>
      </c>
      <c r="D83" t="s">
        <v>577</v>
      </c>
      <c r="F83" t="s">
        <v>428</v>
      </c>
      <c r="G83" t="s">
        <v>577</v>
      </c>
      <c r="H83" s="5" t="s">
        <v>484</v>
      </c>
      <c r="I83">
        <v>0</v>
      </c>
      <c r="J83" t="str">
        <f>"insert into gtr_tier1_regular_equation([CalculationTier],[Priority],[ExecCondition1],[ExecCondition83],[SkipCondition],[OutPutItem],[InPutItem],[FileSource],[IndustryCode],[IsDelete]) values("&amp;B83&amp;","&amp;A83&amp;",'"&amp;D83&amp;"','"&amp;E83&amp;"','"&amp;H83&amp;"','"&amp;F83&amp;"','"&amp;G83&amp;"','"&amp;C83&amp;"','V',"&amp;I83&amp;")"</f>
        <v>insert into gtr_tier1_regular_equation([CalculationTier],[Priority],[ExecCondition1],[ExecCondition83],[SkipCondition],[OutPutItem],[InPutItem],[FileSource],[IndustryCode],[IsDelete]) values(1,1,'IFIS002465','','Null','IFIS003195','IFIS002465','1|2|4|5|6|7|8|9|10|11|12|14|15|16|18|19|20|21|22|23|24|25|26','V',0)</v>
      </c>
    </row>
    <row r="84" spans="1:10">
      <c r="A84">
        <v>1</v>
      </c>
      <c r="B84">
        <v>1</v>
      </c>
      <c r="C84" s="42" t="s">
        <v>12</v>
      </c>
      <c r="D84" t="s">
        <v>414</v>
      </c>
      <c r="F84" t="s">
        <v>686</v>
      </c>
      <c r="G84" t="s">
        <v>414</v>
      </c>
      <c r="H84" s="5" t="s">
        <v>484</v>
      </c>
      <c r="I84">
        <v>0</v>
      </c>
      <c r="J84" t="str">
        <f>"insert into gtr_tier1_regular_equation([CalculationTier],[Priority],[ExecCondition1],[ExecCondition84],[SkipCondition],[OutPutItem],[InPutItem],[FileSource],[IndustryCode],[IsDelete]) values("&amp;B84&amp;","&amp;A84&amp;",'"&amp;D84&amp;"','"&amp;E84&amp;"','"&amp;H84&amp;"','"&amp;F84&amp;"','"&amp;G84&amp;"','"&amp;C84&amp;"','V',"&amp;I84&amp;")"</f>
        <v>insert into gtr_tier1_regular_equation([CalculationTier],[Priority],[ExecCondition1],[ExecCondition84],[SkipCondition],[OutPutItem],[InPutItem],[FileSource],[IndustryCode],[IsDelete]) values(1,1,'IFIS001170','','Null','IFIS003203','IFIS001170','1|2|4|5|6|7|8|9|10|11|12|14|15|16|18|19|20|21|22|23|24|25|26','V',0)</v>
      </c>
    </row>
    <row r="85" spans="1:10">
      <c r="A85">
        <v>1</v>
      </c>
      <c r="B85">
        <v>1</v>
      </c>
      <c r="C85" s="42" t="s">
        <v>12</v>
      </c>
      <c r="D85" s="23" t="s">
        <v>179</v>
      </c>
      <c r="F85" t="s">
        <v>695</v>
      </c>
      <c r="G85" s="23" t="s">
        <v>179</v>
      </c>
      <c r="H85" s="5" t="s">
        <v>484</v>
      </c>
      <c r="I85">
        <v>0</v>
      </c>
      <c r="J85" t="str">
        <f>"insert into gtr_tier1_regular_equation([CalculationTier],[Priority],[ExecCondition1],[ExecCondition85],[SkipCondition],[OutPutItem],[InPutItem],[FileSource],[IndustryCode],[IsDelete]) values("&amp;B85&amp;","&amp;A85&amp;",'"&amp;D85&amp;"','"&amp;E85&amp;"','"&amp;H85&amp;"','"&amp;F85&amp;"','"&amp;G85&amp;"','"&amp;C85&amp;"','V',"&amp;I85&amp;")"</f>
        <v>insert into gtr_tier1_regular_equation([CalculationTier],[Priority],[ExecCondition1],[ExecCondition85],[SkipCondition],[OutPutItem],[InPutItem],[FileSource],[IndustryCode],[IsDelete]) values(1,1,'IFIS001220','','Null','IFIS003137','IFIS001220','1|2|4|5|6|7|8|9|10|11|12|14|15|16|18|19|20|21|22|23|24|25|26','V',0)</v>
      </c>
    </row>
    <row r="86" spans="1:10">
      <c r="A86">
        <v>1</v>
      </c>
      <c r="B86">
        <v>1</v>
      </c>
      <c r="C86" s="42" t="s">
        <v>12</v>
      </c>
      <c r="D86" t="s">
        <v>748</v>
      </c>
      <c r="F86" t="s">
        <v>687</v>
      </c>
      <c r="G86" t="s">
        <v>688</v>
      </c>
      <c r="H86" s="5" t="s">
        <v>484</v>
      </c>
      <c r="I86">
        <v>0</v>
      </c>
      <c r="J86" t="str">
        <f>"insert into gtr_tier1_regular_equation([CalculationTier],[Priority],[ExecCondition1],[ExecCondition86],[SkipCondition],[OutPutItem],[InPutItem],[FileSource],[IndustryCode],[IsDelete]) values("&amp;B86&amp;","&amp;A86&amp;",'"&amp;D86&amp;"','"&amp;E86&amp;"','"&amp;H86&amp;"','"&amp;F86&amp;"','"&amp;G86&amp;"','"&amp;C86&amp;"','V',"&amp;I86&amp;")"</f>
        <v>insert into gtr_tier1_regular_equation([CalculationTier],[Priority],[ExecCondition1],[ExecCondition86],[SkipCondition],[OutPutItem],[InPutItem],[FileSource],[IndustryCode],[IsDelete]) values(1,1,'IFIS001916','','Null','IFIS003186','IFIS001916','1|2|4|5|6|7|8|9|10|11|12|14|15|16|18|19|20|21|22|23|24|25|26','V',0)</v>
      </c>
    </row>
    <row r="87" spans="1:10">
      <c r="A87">
        <v>1</v>
      </c>
      <c r="B87">
        <v>1</v>
      </c>
      <c r="C87" s="42" t="s">
        <v>12</v>
      </c>
      <c r="D87" t="s">
        <v>674</v>
      </c>
      <c r="F87" t="s">
        <v>679</v>
      </c>
      <c r="G87" t="s">
        <v>674</v>
      </c>
      <c r="H87" s="5" t="s">
        <v>484</v>
      </c>
      <c r="I87">
        <v>0</v>
      </c>
      <c r="J87" t="str">
        <f>"insert into gtr_tier1_regular_equation([CalculationTier],[Priority],[ExecCondition1],[ExecCondition87],[SkipCondition],[OutPutItem],[InPutItem],[FileSource],[IndustryCode],[IsDelete]) values("&amp;B87&amp;","&amp;A87&amp;",'"&amp;D87&amp;"','"&amp;E87&amp;"','"&amp;H87&amp;"','"&amp;F87&amp;"','"&amp;G87&amp;"','"&amp;C87&amp;"','V',"&amp;I87&amp;")"</f>
        <v>insert into gtr_tier1_regular_equation([CalculationTier],[Priority],[ExecCondition1],[ExecCondition87],[SkipCondition],[OutPutItem],[InPutItem],[FileSource],[IndustryCode],[IsDelete]) values(1,1,'IFIS101212','','Null','IFIS101198','IFIS101212','1|2|4|5|6|7|8|9|10|11|12|14|15|16|18|19|20|21|22|23|24|25|26','V',0)</v>
      </c>
    </row>
    <row r="88" spans="1:10">
      <c r="A88">
        <v>1</v>
      </c>
      <c r="B88">
        <v>1</v>
      </c>
      <c r="C88" s="42" t="s">
        <v>12</v>
      </c>
      <c r="D88" t="s">
        <v>676</v>
      </c>
      <c r="F88" t="s">
        <v>680</v>
      </c>
      <c r="G88" t="s">
        <v>676</v>
      </c>
      <c r="H88" s="5" t="s">
        <v>484</v>
      </c>
      <c r="I88">
        <v>0</v>
      </c>
      <c r="J88" t="str">
        <f>"insert into gtr_tier1_regular_equation([CalculationTier],[Priority],[ExecCondition1],[ExecCondition88],[SkipCondition],[OutPutItem],[InPutItem],[FileSource],[IndustryCode],[IsDelete]) values("&amp;B88&amp;","&amp;A88&amp;",'"&amp;D88&amp;"','"&amp;E88&amp;"','"&amp;H88&amp;"','"&amp;F88&amp;"','"&amp;G88&amp;"','"&amp;C88&amp;"','V',"&amp;I88&amp;")"</f>
        <v>insert into gtr_tier1_regular_equation([CalculationTier],[Priority],[ExecCondition1],[ExecCondition88],[SkipCondition],[OutPutItem],[InPutItem],[FileSource],[IndustryCode],[IsDelete]) values(1,1,'IFIS101213','','Null','IFIS101199','IFIS101213','1|2|4|5|6|7|8|9|10|11|12|14|15|16|18|19|20|21|22|23|24|25|26','V',0)</v>
      </c>
    </row>
    <row r="89" spans="1:10">
      <c r="A89">
        <v>1</v>
      </c>
      <c r="B89">
        <v>1</v>
      </c>
      <c r="C89" s="42" t="s">
        <v>12</v>
      </c>
      <c r="D89" t="s">
        <v>435</v>
      </c>
      <c r="F89" t="s">
        <v>436</v>
      </c>
      <c r="G89" t="s">
        <v>527</v>
      </c>
      <c r="H89" s="5" t="s">
        <v>484</v>
      </c>
      <c r="I89">
        <v>0</v>
      </c>
      <c r="J89" t="str">
        <f>"insert into gtr_tier1_regular_equation([CalculationTier],[Priority],[ExecCondition1],[ExecCondition89],[SkipCondition],[OutPutItem],[InPutItem],[FileSource],[IndustryCode],[IsDelete]) values("&amp;B89&amp;","&amp;A89&amp;",'"&amp;D89&amp;"','"&amp;E89&amp;"','"&amp;H89&amp;"','"&amp;F89&amp;"','"&amp;G89&amp;"','"&amp;C89&amp;"','V',"&amp;I89&amp;")"</f>
        <v>insert into gtr_tier1_regular_equation([CalculationTier],[Priority],[ExecCondition1],[ExecCondition89],[SkipCondition],[OutPutItem],[InPutItem],[FileSource],[IndustryCode],[IsDelete]) values(1,1,'IFCF200010','','Null','IFCF001590','IFCF200010-IFCF001596','1|2|4|5|6|7|8|9|10|11|12|14|15|16|18|19|20|21|22|23|24|25|26','V',0)</v>
      </c>
    </row>
    <row r="90" spans="1:10">
      <c r="A90">
        <v>1</v>
      </c>
      <c r="B90">
        <v>1</v>
      </c>
      <c r="C90" s="42" t="s">
        <v>12</v>
      </c>
      <c r="D90" t="s">
        <v>435</v>
      </c>
      <c r="F90" t="s">
        <v>436</v>
      </c>
      <c r="G90" t="s">
        <v>486</v>
      </c>
      <c r="H90" s="5" t="s">
        <v>484</v>
      </c>
      <c r="I90">
        <v>1</v>
      </c>
      <c r="J90" t="str">
        <f>"insert into gtr_tier1_regular_equation([CalculationTier],[Priority],[ExecCondition1],[ExecCondition90],[SkipCondition],[OutPutItem],[InPutItem],[FileSource],[IndustryCode],[IsDelete]) values("&amp;B90&amp;","&amp;A90&amp;",'"&amp;D90&amp;"','"&amp;E90&amp;"','"&amp;H90&amp;"','"&amp;F90&amp;"','"&amp;G90&amp;"','"&amp;C90&amp;"','V',"&amp;I90&amp;")"</f>
        <v>insert into gtr_tier1_regular_equation([CalculationTier],[Priority],[ExecCondition1],[ExecCondition90],[SkipCondition],[OutPutItem],[InPutItem],[FileSource],[IndustryCode],[IsDelete]) values(1,1,'IFCF200010','','Null','IFCF001590','NullDelete','1|2|4|5|6|7|8|9|10|11|12|14|15|16|18|19|20|21|22|23|24|25|26','V',1)</v>
      </c>
    </row>
    <row r="91" spans="1:10">
      <c r="A91">
        <v>1</v>
      </c>
      <c r="B91">
        <v>1</v>
      </c>
      <c r="C91" s="42" t="s">
        <v>12</v>
      </c>
      <c r="D91" t="s">
        <v>528</v>
      </c>
      <c r="F91" t="s">
        <v>437</v>
      </c>
      <c r="G91" t="s">
        <v>529</v>
      </c>
      <c r="H91" s="5" t="s">
        <v>484</v>
      </c>
      <c r="I91">
        <v>0</v>
      </c>
      <c r="J91" t="str">
        <f>"insert into gtr_tier1_regular_equation([CalculationTier],[Priority],[ExecCondition1],[ExecCondition91],[SkipCondition],[OutPutItem],[InPutItem],[FileSource],[IndustryCode],[IsDelete]) values("&amp;B91&amp;","&amp;A91&amp;",'"&amp;D91&amp;"','"&amp;E91&amp;"','"&amp;H91&amp;"','"&amp;F91&amp;"','"&amp;G91&amp;"','"&amp;C91&amp;"','V',"&amp;I91&amp;")"</f>
        <v>insert into gtr_tier1_regular_equation([CalculationTier],[Priority],[ExecCondition1],[ExecCondition91],[SkipCondition],[OutPutItem],[InPutItem],[FileSource],[IndustryCode],[IsDelete]) values(1,1,'IFCF200150|IFCF200170','','Null','IFCF200020','IFCF200020+IFCF200150+IFCF200170','1|2|4|5|6|7|8|9|10|11|12|14|15|16|18|19|20|21|22|23|24|25|26','V',0)</v>
      </c>
    </row>
    <row r="92" spans="1:10">
      <c r="A92">
        <v>1</v>
      </c>
      <c r="B92">
        <v>1</v>
      </c>
      <c r="C92" s="42" t="s">
        <v>12</v>
      </c>
      <c r="D92" t="s">
        <v>121</v>
      </c>
      <c r="F92" t="s">
        <v>438</v>
      </c>
      <c r="G92" t="s">
        <v>530</v>
      </c>
      <c r="H92" s="5" t="s">
        <v>484</v>
      </c>
      <c r="I92">
        <v>0</v>
      </c>
      <c r="J92" t="str">
        <f>"insert into gtr_tier1_regular_equation([CalculationTier],[Priority],[ExecCondition1],[ExecCondition92],[SkipCondition],[OutPutItem],[InPutItem],[FileSource],[IndustryCode],[IsDelete]) values("&amp;B92&amp;","&amp;A92&amp;",'"&amp;D92&amp;"','"&amp;E92&amp;"','"&amp;H92&amp;"','"&amp;F92&amp;"','"&amp;G92&amp;"','"&amp;C92&amp;"','V',"&amp;I92&amp;")"</f>
        <v>insert into gtr_tier1_regular_equation([CalculationTier],[Priority],[ExecCondition1],[ExecCondition92],[SkipCondition],[OutPutItem],[InPutItem],[FileSource],[IndustryCode],[IsDelete]) values(1,1,'IFCF200622','','Null','IFCF001903','IFCF200622-IFCF001902','1|2|4|5|6|7|8|9|10|11|12|14|15|16|18|19|20|21|22|23|24|25|26','V',0)</v>
      </c>
    </row>
    <row r="93" spans="1:10">
      <c r="A93">
        <v>1</v>
      </c>
      <c r="B93">
        <v>1</v>
      </c>
      <c r="C93" s="42" t="s">
        <v>12</v>
      </c>
      <c r="D93" t="s">
        <v>121</v>
      </c>
      <c r="F93" t="s">
        <v>438</v>
      </c>
      <c r="G93" t="s">
        <v>486</v>
      </c>
      <c r="H93" s="5" t="s">
        <v>484</v>
      </c>
      <c r="I93">
        <v>1</v>
      </c>
      <c r="J93" t="str">
        <f>"insert into gtr_tier1_regular_equation([CalculationTier],[Priority],[ExecCondition1],[ExecCondition93],[SkipCondition],[OutPutItem],[InPutItem],[FileSource],[IndustryCode],[IsDelete]) values("&amp;B93&amp;","&amp;A93&amp;",'"&amp;D93&amp;"','"&amp;E93&amp;"','"&amp;H93&amp;"','"&amp;F93&amp;"','"&amp;G93&amp;"','"&amp;C93&amp;"','V',"&amp;I93&amp;")"</f>
        <v>insert into gtr_tier1_regular_equation([CalculationTier],[Priority],[ExecCondition1],[ExecCondition93],[SkipCondition],[OutPutItem],[InPutItem],[FileSource],[IndustryCode],[IsDelete]) values(1,1,'IFCF200622','','Null','IFCF001903','NullDelete','1|2|4|5|6|7|8|9|10|11|12|14|15|16|18|19|20|21|22|23|24|25|26','V',1)</v>
      </c>
    </row>
    <row r="94" spans="1:10">
      <c r="A94">
        <v>1</v>
      </c>
      <c r="B94">
        <v>1</v>
      </c>
      <c r="C94" s="42" t="s">
        <v>12</v>
      </c>
      <c r="D94" t="s">
        <v>122</v>
      </c>
      <c r="F94" t="s">
        <v>439</v>
      </c>
      <c r="G94" t="s">
        <v>531</v>
      </c>
      <c r="H94" s="5" t="s">
        <v>484</v>
      </c>
      <c r="I94">
        <v>0</v>
      </c>
      <c r="J94" t="str">
        <f>"insert into gtr_tier1_regular_equation([CalculationTier],[Priority],[ExecCondition1],[ExecCondition94],[SkipCondition],[OutPutItem],[InPutItem],[FileSource],[IndustryCode],[IsDelete]) values("&amp;B94&amp;","&amp;A94&amp;",'"&amp;D94&amp;"','"&amp;E94&amp;"','"&amp;H94&amp;"','"&amp;F94&amp;"','"&amp;G94&amp;"','"&amp;C94&amp;"','V',"&amp;I94&amp;")"</f>
        <v>insert into gtr_tier1_regular_equation([CalculationTier],[Priority],[ExecCondition1],[ExecCondition94],[SkipCondition],[OutPutItem],[InPutItem],[FileSource],[IndustryCode],[IsDelete]) values(1,1,'IFCF200623','','Null','IFCF200070','IFCF200070+IFCF200623','1|2|4|5|6|7|8|9|10|11|12|14|15|16|18|19|20|21|22|23|24|25|26','V',0)</v>
      </c>
    </row>
    <row r="95" spans="1:10">
      <c r="A95">
        <v>1</v>
      </c>
      <c r="B95">
        <v>1</v>
      </c>
      <c r="C95" s="42" t="s">
        <v>12</v>
      </c>
      <c r="D95" t="s">
        <v>532</v>
      </c>
      <c r="F95" t="s">
        <v>440</v>
      </c>
      <c r="G95" t="s">
        <v>533</v>
      </c>
      <c r="H95" s="5" t="s">
        <v>484</v>
      </c>
      <c r="I95">
        <v>0</v>
      </c>
      <c r="J95" t="str">
        <f>"insert into gtr_tier1_regular_equation([CalculationTier],[Priority],[ExecCondition1],[ExecCondition95],[SkipCondition],[OutPutItem],[InPutItem],[FileSource],[IndustryCode],[IsDelete]) values("&amp;B95&amp;","&amp;A95&amp;",'"&amp;D95&amp;"','"&amp;E95&amp;"','"&amp;H95&amp;"','"&amp;F95&amp;"','"&amp;G95&amp;"','"&amp;C95&amp;"','V',"&amp;I95&amp;")"</f>
        <v>insert into gtr_tier1_regular_equation([CalculationTier],[Priority],[ExecCondition1],[ExecCondition95],[SkipCondition],[OutPutItem],[InPutItem],[FileSource],[IndustryCode],[IsDelete]) values(1,1,'IFCF200140|IFCF200160','','Null','IFCF200080','IFCF200080+IFCF200140+IFCF200160','1|2|4|5|6|7|8|9|10|11|12|14|15|16|18|19|20|21|22|23|24|25|26','V',0)</v>
      </c>
    </row>
    <row r="96" spans="1:10">
      <c r="A96">
        <v>1</v>
      </c>
      <c r="B96">
        <v>1</v>
      </c>
      <c r="C96" s="42" t="s">
        <v>12</v>
      </c>
      <c r="D96" t="s">
        <v>441</v>
      </c>
      <c r="F96" t="s">
        <v>441</v>
      </c>
      <c r="G96" t="s">
        <v>534</v>
      </c>
      <c r="H96" s="5" t="s">
        <v>484</v>
      </c>
      <c r="I96">
        <v>0</v>
      </c>
      <c r="J96" t="str">
        <f>"insert into gtr_tier1_regular_equation([CalculationTier],[Priority],[ExecCondition1],[ExecCondition96],[SkipCondition],[OutPutItem],[InPutItem],[FileSource],[IndustryCode],[IsDelete]) values("&amp;B96&amp;","&amp;A96&amp;",'"&amp;D96&amp;"','"&amp;E96&amp;"','"&amp;H96&amp;"','"&amp;F96&amp;"','"&amp;G96&amp;"','"&amp;C96&amp;"','V',"&amp;I96&amp;")"</f>
        <v>insert into gtr_tier1_regular_equation([CalculationTier],[Priority],[ExecCondition1],[ExecCondition96],[SkipCondition],[OutPutItem],[InPutItem],[FileSource],[IndustryCode],[IsDelete]) values(1,1,'IFCF001904','','Null','IFCF001904','IFCF001904+IFCF001905','1|2|4|5|6|7|8|9|10|11|12|14|15|16|18|19|20|21|22|23|24|25|26','V',0)</v>
      </c>
    </row>
    <row r="97" spans="1:10">
      <c r="A97">
        <v>1</v>
      </c>
      <c r="B97">
        <v>1</v>
      </c>
      <c r="C97" s="42" t="s">
        <v>12</v>
      </c>
      <c r="D97" t="s">
        <v>123</v>
      </c>
      <c r="F97" t="s">
        <v>442</v>
      </c>
      <c r="G97" t="s">
        <v>535</v>
      </c>
      <c r="H97" s="5" t="s">
        <v>484</v>
      </c>
      <c r="I97">
        <v>0</v>
      </c>
      <c r="J97" t="str">
        <f>"insert into gtr_tier1_regular_equation([CalculationTier],[Priority],[ExecCondition1],[ExecCondition97],[SkipCondition],[OutPutItem],[InPutItem],[FileSource],[IndustryCode],[IsDelete]) values("&amp;B97&amp;","&amp;A97&amp;",'"&amp;D97&amp;"','"&amp;E97&amp;"','"&amp;H97&amp;"','"&amp;F97&amp;"','"&amp;G97&amp;"','"&amp;C97&amp;"','V',"&amp;I97&amp;")"</f>
        <v>insert into gtr_tier1_regular_equation([CalculationTier],[Priority],[ExecCondition1],[ExecCondition97],[SkipCondition],[OutPutItem],[InPutItem],[FileSource],[IndustryCode],[IsDelete]) values(1,1,'IFCF200090','','Null','IFCF001907','IFCF200090-IFCF001904-IFCF001905-IFCF001906','1|2|4|5|6|7|8|9|10|11|12|14|15|16|18|19|20|21|22|23|24|25|26','V',0)</v>
      </c>
    </row>
    <row r="98" spans="1:10">
      <c r="A98">
        <v>1</v>
      </c>
      <c r="B98">
        <v>1</v>
      </c>
      <c r="C98" s="42" t="s">
        <v>12</v>
      </c>
      <c r="D98" t="s">
        <v>123</v>
      </c>
      <c r="F98" t="s">
        <v>442</v>
      </c>
      <c r="G98" t="s">
        <v>486</v>
      </c>
      <c r="H98" s="5" t="s">
        <v>484</v>
      </c>
      <c r="I98">
        <v>1</v>
      </c>
      <c r="J98" t="str">
        <f>"insert into gtr_tier1_regular_equation([CalculationTier],[Priority],[ExecCondition1],[ExecCondition98],[SkipCondition],[OutPutItem],[InPutItem],[FileSource],[IndustryCode],[IsDelete]) values("&amp;B98&amp;","&amp;A98&amp;",'"&amp;D98&amp;"','"&amp;E98&amp;"','"&amp;H98&amp;"','"&amp;F98&amp;"','"&amp;G98&amp;"','"&amp;C98&amp;"','V',"&amp;I98&amp;")"</f>
        <v>insert into gtr_tier1_regular_equation([CalculationTier],[Priority],[ExecCondition1],[ExecCondition98],[SkipCondition],[OutPutItem],[InPutItem],[FileSource],[IndustryCode],[IsDelete]) values(1,1,'IFCF200090','','Null','IFCF001907','NullDelete','1|2|4|5|6|7|8|9|10|11|12|14|15|16|18|19|20|21|22|23|24|25|26','V',1)</v>
      </c>
    </row>
    <row r="99" spans="1:10">
      <c r="A99">
        <v>1</v>
      </c>
      <c r="B99">
        <v>1</v>
      </c>
      <c r="C99" s="42" t="s">
        <v>12</v>
      </c>
      <c r="D99" t="s">
        <v>536</v>
      </c>
      <c r="F99" t="s">
        <v>443</v>
      </c>
      <c r="G99" t="s">
        <v>537</v>
      </c>
      <c r="H99" s="5" t="s">
        <v>484</v>
      </c>
      <c r="I99">
        <v>0</v>
      </c>
      <c r="J99" t="str">
        <f>"insert into gtr_tier1_regular_equation([CalculationTier],[Priority],[ExecCondition1],[ExecCondition99],[SkipCondition],[OutPutItem],[InPutItem],[FileSource],[IndustryCode],[IsDelete]) values("&amp;B99&amp;","&amp;A99&amp;",'"&amp;D99&amp;"','"&amp;E99&amp;"','"&amp;H99&amp;"','"&amp;F99&amp;"','"&amp;G99&amp;"','"&amp;C99&amp;"','V',"&amp;I99&amp;")"</f>
        <v>insert into gtr_tier1_regular_equation([CalculationTier],[Priority],[ExecCondition1],[ExecCondition99],[SkipCondition],[OutPutItem],[InPutItem],[FileSource],[IndustryCode],[IsDelete]) values(1,1,'IFCF200100|IFCF200110|IFCF200120','','Null','IFCF200130','IFCF200100+IFCF200110+IFCF200120+IFCF200130','1|2|4|5|6|7|8|9|10|11|12|14|15|16|18|19|20|21|22|23|24|25|26','V',0)</v>
      </c>
    </row>
    <row r="100" spans="1:10">
      <c r="A100">
        <v>1</v>
      </c>
      <c r="B100">
        <v>1</v>
      </c>
      <c r="C100" s="42" t="s">
        <v>12</v>
      </c>
      <c r="D100" t="s">
        <v>717</v>
      </c>
      <c r="F100" t="s">
        <v>444</v>
      </c>
      <c r="G100" t="s">
        <v>538</v>
      </c>
      <c r="H100" s="5" t="s">
        <v>484</v>
      </c>
      <c r="I100">
        <v>0</v>
      </c>
      <c r="J100" t="str">
        <f>"insert into gtr_tier1_regular_equation([CalculationTier],[Priority],[ExecCondition1],[ExecCondition100],[SkipCondition],[OutPutItem],[InPutItem],[FileSource],[IndustryCode],[IsDelete]) values("&amp;B100&amp;","&amp;A100&amp;",'"&amp;D100&amp;"','"&amp;E100&amp;"','"&amp;H100&amp;"','"&amp;F100&amp;"','"&amp;G100&amp;"','"&amp;C100&amp;"','V',"&amp;I100&amp;")"</f>
        <v>insert into gtr_tier1_regular_equation([CalculationTier],[Priority],[ExecCondition1],[ExecCondition100],[SkipCondition],[OutPutItem],[InPutItem],[FileSource],[IndustryCode],[IsDelete]) values(1,1,'IFCF000150','','Null','IFCF001591','IFCF000150-IFCF001595','1|2|4|5|6|7|8|9|10|11|12|14|15|16|18|19|20|21|22|23|24|25|26','V',0)</v>
      </c>
    </row>
    <row r="101" spans="1:10">
      <c r="A101">
        <v>1</v>
      </c>
      <c r="B101">
        <v>1</v>
      </c>
      <c r="C101" s="42" t="s">
        <v>12</v>
      </c>
      <c r="D101" t="s">
        <v>717</v>
      </c>
      <c r="F101" t="s">
        <v>444</v>
      </c>
      <c r="G101" t="s">
        <v>486</v>
      </c>
      <c r="H101" s="5" t="s">
        <v>484</v>
      </c>
      <c r="I101">
        <v>1</v>
      </c>
      <c r="J101" t="str">
        <f>"insert into gtr_tier1_regular_equation([CalculationTier],[Priority],[ExecCondition1],[ExecCondition101],[SkipCondition],[OutPutItem],[InPutItem],[FileSource],[IndustryCode],[IsDelete]) values("&amp;B101&amp;","&amp;A101&amp;",'"&amp;D101&amp;"','"&amp;E101&amp;"','"&amp;H101&amp;"','"&amp;F101&amp;"','"&amp;G101&amp;"','"&amp;C101&amp;"','V',"&amp;I101&amp;")"</f>
        <v>insert into gtr_tier1_regular_equation([CalculationTier],[Priority],[ExecCondition1],[ExecCondition101],[SkipCondition],[OutPutItem],[InPutItem],[FileSource],[IndustryCode],[IsDelete]) values(1,1,'IFCF000150','','Null','IFCF001591','NullDelete','1|2|4|5|6|7|8|9|10|11|12|14|15|16|18|19|20|21|22|23|24|25|26','V',1)</v>
      </c>
    </row>
    <row r="102" spans="1:10">
      <c r="A102">
        <v>1</v>
      </c>
      <c r="B102">
        <v>1</v>
      </c>
      <c r="C102" s="42" t="s">
        <v>12</v>
      </c>
      <c r="D102" t="s">
        <v>745</v>
      </c>
      <c r="F102" s="22" t="s">
        <v>445</v>
      </c>
      <c r="G102" t="s">
        <v>672</v>
      </c>
      <c r="H102" s="5" t="s">
        <v>484</v>
      </c>
      <c r="I102">
        <v>0</v>
      </c>
      <c r="J102" t="str">
        <f>"insert into gtr_tier1_regular_equation([CalculationTier],[Priority],[ExecCondition1],[ExecCondition102],[SkipCondition],[OutPutItem],[InPutItem],[FileSource],[IndustryCode],[IsDelete]) values("&amp;B102&amp;","&amp;A102&amp;",'"&amp;D102&amp;"','"&amp;E102&amp;"','"&amp;H102&amp;"','"&amp;F102&amp;"','"&amp;G102&amp;"','"&amp;C102&amp;"','V',"&amp;I102&amp;")"</f>
        <v>insert into gtr_tier1_regular_equation([CalculationTier],[Priority],[ExecCondition1],[ExecCondition102],[SkipCondition],[OutPutItem],[InPutItem],[FileSource],[IndustryCode],[IsDelete]) values(1,1,'IFCF000150|IFCF200620|IFCF200260|IFCF200270|IFCF001584|IFCF100464|IFCF100463|IFCF200280|IFCF200290','','Null','IFCF200620','IFCF000150-IFCF001595-IFCF200260-IFCF200270-IFCF001584-IFCF100464-IFCF100463-IFCF200280-IFCF200290','1|2|4|5|6|7|8|9|10|11|12|14|15|16|18|19|20|21|22|23|24|25|26','V',0)</v>
      </c>
    </row>
    <row r="103" spans="1:10">
      <c r="A103">
        <v>1</v>
      </c>
      <c r="B103">
        <v>1</v>
      </c>
      <c r="C103" s="42" t="s">
        <v>12</v>
      </c>
      <c r="D103" t="s">
        <v>745</v>
      </c>
      <c r="F103" s="22" t="s">
        <v>445</v>
      </c>
      <c r="G103" t="s">
        <v>486</v>
      </c>
      <c r="H103" s="5" t="s">
        <v>484</v>
      </c>
      <c r="I103">
        <v>1</v>
      </c>
      <c r="J103" t="str">
        <f>"insert into gtr_tier1_regular_equation([CalculationTier],[Priority],[ExecCondition1],[ExecCondition103],[SkipCondition],[OutPutItem],[InPutItem],[FileSource],[IndustryCode],[IsDelete]) values("&amp;B103&amp;","&amp;A103&amp;",'"&amp;D103&amp;"','"&amp;E103&amp;"','"&amp;H103&amp;"','"&amp;F103&amp;"','"&amp;G103&amp;"','"&amp;C103&amp;"','V',"&amp;I103&amp;")"</f>
        <v>insert into gtr_tier1_regular_equation([CalculationTier],[Priority],[ExecCondition1],[ExecCondition103],[SkipCondition],[OutPutItem],[InPutItem],[FileSource],[IndustryCode],[IsDelete]) values(1,1,'IFCF000150|IFCF200620|IFCF200260|IFCF200270|IFCF001584|IFCF100464|IFCF100463|IFCF200280|IFCF200290','','Null','IFCF200620','NullDelete','1|2|4|5|6|7|8|9|10|11|12|14|15|16|18|19|20|21|22|23|24|25|26','V',1)</v>
      </c>
    </row>
    <row r="104" spans="1:10">
      <c r="A104">
        <v>1</v>
      </c>
      <c r="B104">
        <v>1</v>
      </c>
      <c r="C104" s="42" t="s">
        <v>12</v>
      </c>
      <c r="D104" t="s">
        <v>539</v>
      </c>
      <c r="F104" t="s">
        <v>446</v>
      </c>
      <c r="G104" t="s">
        <v>540</v>
      </c>
      <c r="H104" s="5" t="s">
        <v>484</v>
      </c>
      <c r="I104">
        <v>0</v>
      </c>
      <c r="J104" t="str">
        <f>"insert into gtr_tier1_regular_equation([CalculationTier],[Priority],[ExecCondition1],[ExecCondition104],[SkipCondition],[OutPutItem],[InPutItem],[FileSource],[IndustryCode],[IsDelete]) values("&amp;B104&amp;","&amp;A104&amp;",'"&amp;D104&amp;"','"&amp;E104&amp;"','"&amp;H104&amp;"','"&amp;F104&amp;"','"&amp;G104&amp;"','"&amp;C104&amp;"','V',"&amp;I104&amp;")"</f>
        <v>insert into gtr_tier1_regular_equation([CalculationTier],[Priority],[ExecCondition1],[ExecCondition104],[SkipCondition],[OutPutItem],[InPutItem],[FileSource],[IndustryCode],[IsDelete]) values(1,1,'IFCF100460|IFCF100461|IFCF001612|IFCF001613','','Null','IFCF001613','IFCF100460+IFCF100461+IFCF001612+IFCF001613','1|2|4|5|6|7|8|9|10|11|12|14|15|16|18|19|20|21|22|23|24|25|26','V',0)</v>
      </c>
    </row>
    <row r="105" spans="1:10">
      <c r="A105">
        <v>1</v>
      </c>
      <c r="B105">
        <v>1</v>
      </c>
      <c r="C105" s="42" t="s">
        <v>12</v>
      </c>
      <c r="D105" t="s">
        <v>449</v>
      </c>
      <c r="F105" t="s">
        <v>448</v>
      </c>
      <c r="G105" t="s">
        <v>449</v>
      </c>
      <c r="H105" s="5" t="s">
        <v>484</v>
      </c>
      <c r="I105">
        <v>0</v>
      </c>
      <c r="J105" t="str">
        <f>"insert into gtr_tier1_regular_equation([CalculationTier],[Priority],[ExecCondition1],[ExecCondition105],[SkipCondition],[OutPutItem],[InPutItem],[FileSource],[IndustryCode],[IsDelete]) values("&amp;B105&amp;","&amp;A105&amp;",'"&amp;D105&amp;"','"&amp;E105&amp;"','"&amp;H105&amp;"','"&amp;F105&amp;"','"&amp;G105&amp;"','"&amp;C105&amp;"','V',"&amp;I105&amp;")"</f>
        <v>insert into gtr_tier1_regular_equation([CalculationTier],[Priority],[ExecCondition1],[ExecCondition105],[SkipCondition],[OutPutItem],[InPutItem],[FileSource],[IndustryCode],[IsDelete]) values(1,1,'IFCF000620','','Null','IFCF001559','IFCF000620','1|2|4|5|6|7|8|9|10|11|12|14|15|16|18|19|20|21|22|23|24|25|26','V',0)</v>
      </c>
    </row>
    <row r="106" spans="1:10">
      <c r="A106">
        <v>1</v>
      </c>
      <c r="B106">
        <v>1</v>
      </c>
      <c r="C106" s="42" t="s">
        <v>12</v>
      </c>
      <c r="D106" t="s">
        <v>138</v>
      </c>
      <c r="F106" t="s">
        <v>450</v>
      </c>
      <c r="G106" t="s">
        <v>541</v>
      </c>
      <c r="H106" s="5" t="s">
        <v>484</v>
      </c>
      <c r="I106">
        <v>0</v>
      </c>
      <c r="J106" t="str">
        <f>"insert into gtr_tier1_regular_equation([CalculationTier],[Priority],[ExecCondition1],[ExecCondition106],[SkipCondition],[OutPutItem],[InPutItem],[FileSource],[IndustryCode],[IsDelete]) values("&amp;B106&amp;","&amp;A106&amp;",'"&amp;D106&amp;"','"&amp;E106&amp;"','"&amp;H106&amp;"','"&amp;F106&amp;"','"&amp;G106&amp;"','"&amp;C106&amp;"','V',"&amp;I106&amp;")"</f>
        <v>insert into gtr_tier1_regular_equation([CalculationTier],[Priority],[ExecCondition1],[ExecCondition106],[SkipCondition],[OutPutItem],[InPutItem],[FileSource],[IndustryCode],[IsDelete]) values(1,1,'IFCF001913','','Null','IFCF001908','IFCF001908+IFCF001913','1|2|4|5|6|7|8|9|10|11|12|14|15|16|18|19|20|21|22|23|24|25|26','V',0)</v>
      </c>
    </row>
    <row r="107" spans="1:10">
      <c r="A107">
        <v>1</v>
      </c>
      <c r="B107">
        <v>1</v>
      </c>
      <c r="C107" s="42" t="s">
        <v>12</v>
      </c>
      <c r="D107" t="s">
        <v>139</v>
      </c>
      <c r="F107" t="s">
        <v>451</v>
      </c>
      <c r="G107" t="s">
        <v>670</v>
      </c>
      <c r="H107" s="5" t="s">
        <v>484</v>
      </c>
      <c r="I107">
        <v>0</v>
      </c>
      <c r="J107" t="str">
        <f>"insert into gtr_tier1_regular_equation([CalculationTier],[Priority],[ExecCondition1],[ExecCondition107],[SkipCondition],[OutPutItem],[InPutItem],[FileSource],[IndustryCode],[IsDelete]) values("&amp;B107&amp;","&amp;A107&amp;",'"&amp;D107&amp;"','"&amp;E107&amp;"','"&amp;H107&amp;"','"&amp;F107&amp;"','"&amp;G107&amp;"','"&amp;C107&amp;"','V',"&amp;I107&amp;")"</f>
        <v>insert into gtr_tier1_regular_equation([CalculationTier],[Priority],[ExecCondition1],[ExecCondition107],[SkipCondition],[OutPutItem],[InPutItem],[FileSource],[IndustryCode],[IsDelete]) values(1,1,'IFCF001914','','Null','IFCF001909','IFCF001909+IFCF001914','1|2|4|5|6|7|8|9|10|11|12|14|15|16|18|19|20|21|22|23|24|25|26','V',0)</v>
      </c>
    </row>
    <row r="108" spans="1:10">
      <c r="A108">
        <v>1</v>
      </c>
      <c r="B108">
        <v>1</v>
      </c>
      <c r="C108" s="42" t="s">
        <v>12</v>
      </c>
      <c r="D108" t="s">
        <v>140</v>
      </c>
      <c r="F108" t="s">
        <v>452</v>
      </c>
      <c r="G108" t="s">
        <v>542</v>
      </c>
      <c r="H108" s="5" t="s">
        <v>484</v>
      </c>
      <c r="I108">
        <v>0</v>
      </c>
      <c r="J108" t="str">
        <f>"insert into gtr_tier1_regular_equation([CalculationTier],[Priority],[ExecCondition1],[ExecCondition108],[SkipCondition],[OutPutItem],[InPutItem],[FileSource],[IndustryCode],[IsDelete]) values("&amp;B108&amp;","&amp;A108&amp;",'"&amp;D108&amp;"','"&amp;E108&amp;"','"&amp;H108&amp;"','"&amp;F108&amp;"','"&amp;G108&amp;"','"&amp;C108&amp;"','V',"&amp;I108&amp;")"</f>
        <v>insert into gtr_tier1_regular_equation([CalculationTier],[Priority],[ExecCondition1],[ExecCondition108],[SkipCondition],[OutPutItem],[InPutItem],[FileSource],[IndustryCode],[IsDelete]) values(1,1,'IFCF001915','','Null','IFCF001910','IFCF001910+IFCF001915','1|2|4|5|6|7|8|9|10|11|12|14|15|16|18|19|20|21|22|23|24|25|26','V',0)</v>
      </c>
    </row>
    <row r="109" spans="1:10">
      <c r="A109">
        <v>1</v>
      </c>
      <c r="B109">
        <v>1</v>
      </c>
      <c r="C109" s="42" t="s">
        <v>12</v>
      </c>
      <c r="D109" t="s">
        <v>666</v>
      </c>
      <c r="F109" t="s">
        <v>667</v>
      </c>
      <c r="G109" t="s">
        <v>668</v>
      </c>
      <c r="H109" s="5" t="s">
        <v>484</v>
      </c>
      <c r="I109">
        <v>0</v>
      </c>
      <c r="J109" t="str">
        <f>"insert into gtr_tier1_regular_equation([CalculationTier],[Priority],[ExecCondition1],[ExecCondition109],[SkipCondition],[OutPutItem],[InPutItem],[FileSource],[IndustryCode],[IsDelete]) values("&amp;B109&amp;","&amp;A109&amp;",'"&amp;D109&amp;"','"&amp;E109&amp;"','"&amp;H109&amp;"','"&amp;F109&amp;"','"&amp;G109&amp;"','"&amp;C109&amp;"','V',"&amp;I109&amp;")"</f>
        <v>insert into gtr_tier1_regular_equation([CalculationTier],[Priority],[ExecCondition1],[ExecCondition109],[SkipCondition],[OutPutItem],[InPutItem],[FileSource],[IndustryCode],[IsDelete]) values(1,1,'IFCF000840|IFCF001673|IFCF001644','','Null','IFCF002200','IFCF000840+IFCF001673+IFCF001644','1|2|4|5|6|7|8|9|10|11|12|14|15|16|18|19|20|21|22|23|24|25|26','V',0)</v>
      </c>
    </row>
    <row r="110" spans="1:10">
      <c r="A110">
        <v>1</v>
      </c>
      <c r="B110">
        <v>1</v>
      </c>
      <c r="C110" s="42" t="s">
        <v>12</v>
      </c>
      <c r="D110" t="s">
        <v>141</v>
      </c>
      <c r="F110" t="s">
        <v>453</v>
      </c>
      <c r="G110" t="s">
        <v>543</v>
      </c>
      <c r="H110" s="5" t="s">
        <v>484</v>
      </c>
      <c r="I110">
        <v>0</v>
      </c>
      <c r="J110" t="str">
        <f>"insert into gtr_tier1_regular_equation([CalculationTier],[Priority],[ExecCondition1],[ExecCondition110],[SkipCondition],[OutPutItem],[InPutItem],[FileSource],[IndustryCode],[IsDelete]) values("&amp;B110&amp;","&amp;A110&amp;",'"&amp;D110&amp;"','"&amp;E110&amp;"','"&amp;H110&amp;"','"&amp;F110&amp;"','"&amp;G110&amp;"','"&amp;C110&amp;"','V',"&amp;I110&amp;")"</f>
        <v>insert into gtr_tier1_regular_equation([CalculationTier],[Priority],[ExecCondition1],[ExecCondition110],[SkipCondition],[OutPutItem],[InPutItem],[FileSource],[IndustryCode],[IsDelete]) values(1,1,'IFCF001644','','Null','IFCF000690','IFCF001644-IFCF001917-IFCF001918-IFCF001919','1|2|4|5|6|7|8|9|10|11|12|14|15|16|18|19|20|21|22|23|24|25|26','V',0)</v>
      </c>
    </row>
    <row r="111" spans="1:10">
      <c r="A111">
        <v>1</v>
      </c>
      <c r="B111">
        <v>1</v>
      </c>
      <c r="C111" s="42" t="s">
        <v>12</v>
      </c>
      <c r="D111" t="s">
        <v>141</v>
      </c>
      <c r="F111" t="s">
        <v>453</v>
      </c>
      <c r="G111" t="s">
        <v>486</v>
      </c>
      <c r="H111" s="5" t="s">
        <v>484</v>
      </c>
      <c r="I111">
        <v>1</v>
      </c>
      <c r="J111" t="str">
        <f>"insert into gtr_tier1_regular_equation([CalculationTier],[Priority],[ExecCondition1],[ExecCondition111],[SkipCondition],[OutPutItem],[InPutItem],[FileSource],[IndustryCode],[IsDelete]) values("&amp;B111&amp;","&amp;A111&amp;",'"&amp;D111&amp;"','"&amp;E111&amp;"','"&amp;H111&amp;"','"&amp;F111&amp;"','"&amp;G111&amp;"','"&amp;C111&amp;"','V',"&amp;I111&amp;")"</f>
        <v>insert into gtr_tier1_regular_equation([CalculationTier],[Priority],[ExecCondition1],[ExecCondition111],[SkipCondition],[OutPutItem],[InPutItem],[FileSource],[IndustryCode],[IsDelete]) values(1,1,'IFCF001644','','Null','IFCF000690','NullDelete','1|2|4|5|6|7|8|9|10|11|12|14|15|16|18|19|20|21|22|23|24|25|26','V',1)</v>
      </c>
    </row>
    <row r="112" spans="1:10">
      <c r="A112">
        <v>1</v>
      </c>
      <c r="B112">
        <v>1</v>
      </c>
      <c r="C112" s="42" t="s">
        <v>12</v>
      </c>
      <c r="D112" t="s">
        <v>141</v>
      </c>
      <c r="F112" t="s">
        <v>141</v>
      </c>
      <c r="G112" t="s">
        <v>544</v>
      </c>
      <c r="H112" s="5" t="s">
        <v>484</v>
      </c>
      <c r="I112">
        <v>0</v>
      </c>
      <c r="J112" t="str">
        <f>"insert into gtr_tier1_regular_equation([CalculationTier],[Priority],[ExecCondition1],[ExecCondition112],[SkipCondition],[OutPutItem],[InPutItem],[FileSource],[IndustryCode],[IsDelete]) values("&amp;B112&amp;","&amp;A112&amp;",'"&amp;D112&amp;"','"&amp;E112&amp;"','"&amp;H112&amp;"','"&amp;F112&amp;"','"&amp;G112&amp;"','"&amp;C112&amp;"','V',"&amp;I112&amp;")"</f>
        <v>insert into gtr_tier1_regular_equation([CalculationTier],[Priority],[ExecCondition1],[ExecCondition112],[SkipCondition],[OutPutItem],[InPutItem],[FileSource],[IndustryCode],[IsDelete]) values(1,1,'IFCF001644','','Null','IFCF001644','IFCF001917+IFCF001918+IFCF001919','1|2|4|5|6|7|8|9|10|11|12|14|15|16|18|19|20|21|22|23|24|25|26','V',0)</v>
      </c>
    </row>
    <row r="113" spans="1:10">
      <c r="A113">
        <v>1</v>
      </c>
      <c r="B113">
        <v>1</v>
      </c>
      <c r="C113" s="42" t="s">
        <v>12</v>
      </c>
      <c r="D113" t="s">
        <v>141</v>
      </c>
      <c r="F113" t="s">
        <v>141</v>
      </c>
      <c r="G113" t="s">
        <v>486</v>
      </c>
      <c r="H113" s="5" t="s">
        <v>484</v>
      </c>
      <c r="I113">
        <v>1</v>
      </c>
      <c r="J113" t="str">
        <f>"insert into gtr_tier1_regular_equation([CalculationTier],[Priority],[ExecCondition1],[ExecCondition113],[SkipCondition],[OutPutItem],[InPutItem],[FileSource],[IndustryCode],[IsDelete]) values("&amp;B113&amp;","&amp;A113&amp;",'"&amp;D113&amp;"','"&amp;E113&amp;"','"&amp;H113&amp;"','"&amp;F113&amp;"','"&amp;G113&amp;"','"&amp;C113&amp;"','V',"&amp;I113&amp;")"</f>
        <v>insert into gtr_tier1_regular_equation([CalculationTier],[Priority],[ExecCondition1],[ExecCondition113],[SkipCondition],[OutPutItem],[InPutItem],[FileSource],[IndustryCode],[IsDelete]) values(1,1,'IFCF001644','','Null','IFCF001644','NullDelete','1|2|4|5|6|7|8|9|10|11|12|14|15|16|18|19|20|21|22|23|24|25|26','V',1)</v>
      </c>
    </row>
    <row r="114" spans="1:10">
      <c r="A114">
        <v>1</v>
      </c>
      <c r="B114">
        <v>1</v>
      </c>
      <c r="C114" s="42" t="s">
        <v>12</v>
      </c>
      <c r="D114" t="s">
        <v>146</v>
      </c>
      <c r="F114" t="s">
        <v>454</v>
      </c>
      <c r="G114" t="s">
        <v>545</v>
      </c>
      <c r="H114" s="5" t="s">
        <v>484</v>
      </c>
      <c r="I114">
        <v>0</v>
      </c>
      <c r="J114" t="str">
        <f>"insert into gtr_tier1_regular_equation([CalculationTier],[Priority],[ExecCondition1],[ExecCondition114],[SkipCondition],[OutPutItem],[InPutItem],[FileSource],[IndustryCode],[IsDelete]) values("&amp;B114&amp;","&amp;A114&amp;",'"&amp;D114&amp;"','"&amp;E114&amp;"','"&amp;H114&amp;"','"&amp;F114&amp;"','"&amp;G114&amp;"','"&amp;C114&amp;"','V',"&amp;I114&amp;")"</f>
        <v>insert into gtr_tier1_regular_equation([CalculationTier],[Priority],[ExecCondition1],[ExecCondition114],[SkipCondition],[OutPutItem],[InPutItem],[FileSource],[IndustryCode],[IsDelete]) values(1,1,'IFCF001785','','Null','IFCF000920','IFCF001785+IFCF000920','1|2|4|5|6|7|8|9|10|11|12|14|15|16|18|19|20|21|22|23|24|25|26','V',0)</v>
      </c>
    </row>
    <row r="115" spans="1:10">
      <c r="A115">
        <v>1</v>
      </c>
      <c r="B115">
        <v>1</v>
      </c>
      <c r="C115" s="42" t="s">
        <v>12</v>
      </c>
      <c r="D115" t="s">
        <v>150</v>
      </c>
      <c r="F115" t="s">
        <v>455</v>
      </c>
      <c r="G115" t="s">
        <v>546</v>
      </c>
      <c r="H115" s="5" t="s">
        <v>484</v>
      </c>
      <c r="I115">
        <v>0</v>
      </c>
      <c r="J115" t="str">
        <f>"insert into gtr_tier1_regular_equation([CalculationTier],[Priority],[ExecCondition1],[ExecCondition115],[SkipCondition],[OutPutItem],[InPutItem],[FileSource],[IndustryCode],[IsDelete]) values("&amp;B115&amp;","&amp;A115&amp;",'"&amp;D115&amp;"','"&amp;E115&amp;"','"&amp;H115&amp;"','"&amp;F115&amp;"','"&amp;G115&amp;"','"&amp;C115&amp;"','V',"&amp;I115&amp;")"</f>
        <v>insert into gtr_tier1_regular_equation([CalculationTier],[Priority],[ExecCondition1],[ExecCondition115],[SkipCondition],[OutPutItem],[InPutItem],[FileSource],[IndustryCode],[IsDelete]) values(1,1,'IFCF000370','','Null','IFCF001758','IFCF001758+IFCF000370','1|2|4|5|6|7|8|9|10|11|12|14|15|16|18|19|20|21|22|23|24|25|26','V',0)</v>
      </c>
    </row>
    <row r="116" spans="1:10">
      <c r="A116">
        <v>1</v>
      </c>
      <c r="B116">
        <v>1</v>
      </c>
      <c r="C116" s="42" t="s">
        <v>12</v>
      </c>
      <c r="D116" t="s">
        <v>725</v>
      </c>
      <c r="F116" t="s">
        <v>720</v>
      </c>
      <c r="G116" t="s">
        <v>726</v>
      </c>
      <c r="H116" s="5" t="s">
        <v>484</v>
      </c>
      <c r="I116">
        <v>0</v>
      </c>
      <c r="J116" t="str">
        <f>"insert into gtr_tier1_regular_equation([CalculationTier],[Priority],[ExecCondition1],[ExecCondition116],[SkipCondition],[OutPutItem],[InPutItem],[FileSource],[IndustryCode],[IsDelete]) values("&amp;B116&amp;","&amp;A116&amp;",'"&amp;D116&amp;"','"&amp;E116&amp;"','"&amp;H116&amp;"','"&amp;F116&amp;"','"&amp;G116&amp;"','"&amp;C116&amp;"','V',"&amp;I116&amp;")"</f>
        <v>insert into gtr_tier1_regular_equation([CalculationTier],[Priority],[ExecCondition1],[ExecCondition116],[SkipCondition],[OutPutItem],[InPutItem],[FileSource],[IndustryCode],[IsDelete]) values(1,1,'IFCF001545|IFCF001528|IFCF000330|IFCF002137','','Null','IFCF001545','IFCF001545+IFCF001528+IFCF000330+IFCF002137','1|2|4|5|6|7|8|9|10|11|12|14|15|16|18|19|20|21|22|23|24|25|26','V',0)</v>
      </c>
    </row>
    <row r="117" spans="1:10">
      <c r="A117">
        <v>1</v>
      </c>
      <c r="B117">
        <v>1</v>
      </c>
      <c r="C117" s="42" t="s">
        <v>12</v>
      </c>
      <c r="D117" t="s">
        <v>457</v>
      </c>
      <c r="F117" t="s">
        <v>458</v>
      </c>
      <c r="G117" t="s">
        <v>547</v>
      </c>
      <c r="H117" s="5" t="s">
        <v>484</v>
      </c>
      <c r="I117">
        <v>0</v>
      </c>
      <c r="J117" t="str">
        <f>"insert into gtr_tier1_regular_equation([CalculationTier],[Priority],[ExecCondition1],[ExecCondition117],[SkipCondition],[OutPutItem],[InPutItem],[FileSource],[IndustryCode],[IsDelete]) values("&amp;B117&amp;","&amp;A117&amp;",'"&amp;D117&amp;"','"&amp;E117&amp;"','"&amp;H117&amp;"','"&amp;F117&amp;"','"&amp;G117&amp;"','"&amp;C117&amp;"','V',"&amp;I117&amp;")"</f>
        <v>insert into gtr_tier1_regular_equation([CalculationTier],[Priority],[ExecCondition1],[ExecCondition117],[SkipCondition],[OutPutItem],[InPutItem],[FileSource],[IndustryCode],[IsDelete]) values(1,1,'IFCF000140','','Null','IFCF001510','IFCF000140-IFCF001594','1|2|4|5|6|7|8|9|10|11|12|14|15|16|18|19|20|21|22|23|24|25|26','V',0)</v>
      </c>
    </row>
    <row r="118" spans="1:10">
      <c r="A118">
        <v>1</v>
      </c>
      <c r="B118">
        <v>1</v>
      </c>
      <c r="C118" s="42" t="s">
        <v>12</v>
      </c>
      <c r="D118" t="s">
        <v>457</v>
      </c>
      <c r="F118" t="s">
        <v>458</v>
      </c>
      <c r="G118" t="s">
        <v>486</v>
      </c>
      <c r="H118" s="5" t="s">
        <v>484</v>
      </c>
      <c r="I118">
        <v>1</v>
      </c>
      <c r="J118" t="str">
        <f>"insert into gtr_tier1_regular_equation([CalculationTier],[Priority],[ExecCondition1],[ExecCondition118],[SkipCondition],[OutPutItem],[InPutItem],[FileSource],[IndustryCode],[IsDelete]) values("&amp;B118&amp;","&amp;A118&amp;",'"&amp;D118&amp;"','"&amp;E118&amp;"','"&amp;H118&amp;"','"&amp;F118&amp;"','"&amp;G118&amp;"','"&amp;C118&amp;"','V',"&amp;I118&amp;")"</f>
        <v>insert into gtr_tier1_regular_equation([CalculationTier],[Priority],[ExecCondition1],[ExecCondition118],[SkipCondition],[OutPutItem],[InPutItem],[FileSource],[IndustryCode],[IsDelete]) values(1,1,'IFCF000140','','Null','IFCF001510','NullDelete','1|2|4|5|6|7|8|9|10|11|12|14|15|16|18|19|20|21|22|23|24|25|26','V',1)</v>
      </c>
    </row>
    <row r="119" spans="1:10">
      <c r="A119">
        <v>1</v>
      </c>
      <c r="B119">
        <v>1</v>
      </c>
      <c r="C119" s="42" t="s">
        <v>12</v>
      </c>
      <c r="D119" t="s">
        <v>657</v>
      </c>
      <c r="F119" t="s">
        <v>648</v>
      </c>
      <c r="G119" t="s">
        <v>657</v>
      </c>
      <c r="H119" s="5" t="s">
        <v>484</v>
      </c>
      <c r="I119">
        <v>0</v>
      </c>
      <c r="J119" t="str">
        <f>"insert into gtr_tier1_regular_equation([CalculationTier],[Priority],[ExecCondition1],[ExecCondition119],[SkipCondition],[OutPutItem],[InPutItem],[FileSource],[IndustryCode],[IsDelete]) values("&amp;B119&amp;","&amp;A119&amp;",'"&amp;D119&amp;"','"&amp;E119&amp;"','"&amp;H119&amp;"','"&amp;F119&amp;"','"&amp;G119&amp;"','"&amp;C119&amp;"','V',"&amp;I119&amp;")"</f>
        <v>insert into gtr_tier1_regular_equation([CalculationTier],[Priority],[ExecCondition1],[ExecCondition119],[SkipCondition],[OutPutItem],[InPutItem],[FileSource],[IndustryCode],[IsDelete]) values(1,1,'IFCF001953','','Null','IFCF002051','IFCF001953','1|2|4|5|6|7|8|9|10|11|12|14|15|16|18|19|20|21|22|23|24|25|26','V',0)</v>
      </c>
    </row>
    <row r="120" spans="1:10">
      <c r="A120">
        <v>1</v>
      </c>
      <c r="B120">
        <v>1</v>
      </c>
      <c r="C120" s="42" t="s">
        <v>12</v>
      </c>
      <c r="D120" t="s">
        <v>658</v>
      </c>
      <c r="F120" t="s">
        <v>649</v>
      </c>
      <c r="G120" t="s">
        <v>658</v>
      </c>
      <c r="H120" s="5" t="s">
        <v>484</v>
      </c>
      <c r="I120">
        <v>0</v>
      </c>
      <c r="J120" t="str">
        <f>"insert into gtr_tier1_regular_equation([CalculationTier],[Priority],[ExecCondition1],[ExecCondition120],[SkipCondition],[OutPutItem],[InPutItem],[FileSource],[IndustryCode],[IsDelete]) values("&amp;B120&amp;","&amp;A120&amp;",'"&amp;D120&amp;"','"&amp;E120&amp;"','"&amp;H120&amp;"','"&amp;F120&amp;"','"&amp;G120&amp;"','"&amp;C120&amp;"','V',"&amp;I120&amp;")"</f>
        <v>insert into gtr_tier1_regular_equation([CalculationTier],[Priority],[ExecCondition1],[ExecCondition120],[SkipCondition],[OutPutItem],[InPutItem],[FileSource],[IndustryCode],[IsDelete]) values(1,1,'IFCF002138','','Null','IFCF001955','IFCF002138','1|2|4|5|6|7|8|9|10|11|12|14|15|16|18|19|20|21|22|23|24|25|26','V',0)</v>
      </c>
    </row>
    <row r="121" spans="1:10">
      <c r="A121">
        <v>1</v>
      </c>
      <c r="B121">
        <v>1</v>
      </c>
      <c r="C121" s="42" t="s">
        <v>12</v>
      </c>
      <c r="D121" t="s">
        <v>154</v>
      </c>
      <c r="F121" t="s">
        <v>465</v>
      </c>
      <c r="G121" t="s">
        <v>548</v>
      </c>
      <c r="H121" s="5" t="s">
        <v>484</v>
      </c>
      <c r="I121">
        <v>0</v>
      </c>
      <c r="J121" t="str">
        <f>"insert into gtr_tier1_regular_equation([CalculationTier],[Priority],[ExecCondition1],[ExecCondition121],[SkipCondition],[OutPutItem],[InPutItem],[FileSource],[IndustryCode],[IsDelete]) values("&amp;B121&amp;","&amp;A121&amp;",'"&amp;D121&amp;"','"&amp;E121&amp;"','"&amp;H121&amp;"','"&amp;F121&amp;"','"&amp;G121&amp;"','"&amp;C121&amp;"','V',"&amp;I121&amp;")"</f>
        <v>insert into gtr_tier1_regular_equation([CalculationTier],[Priority],[ExecCondition1],[ExecCondition121],[SkipCondition],[OutPutItem],[InPutItem],[FileSource],[IndustryCode],[IsDelete]) values(1,1,'IFCF001629','','Null','IFCF000910','IFCF001629+IFCF000910','1|2|4|5|6|7|8|9|10|11|12|14|15|16|18|19|20|21|22|23|24|25|26','V',0)</v>
      </c>
    </row>
    <row r="122" spans="1:10">
      <c r="A122">
        <v>1</v>
      </c>
      <c r="B122">
        <v>1</v>
      </c>
      <c r="C122" s="42" t="s">
        <v>12</v>
      </c>
      <c r="D122" t="s">
        <v>466</v>
      </c>
      <c r="F122" t="s">
        <v>467</v>
      </c>
      <c r="G122" t="s">
        <v>549</v>
      </c>
      <c r="H122" s="5" t="s">
        <v>484</v>
      </c>
      <c r="I122">
        <v>0</v>
      </c>
      <c r="J122" t="str">
        <f>"insert into gtr_tier1_regular_equation([CalculationTier],[Priority],[ExecCondition1],[ExecCondition122],[SkipCondition],[OutPutItem],[InPutItem],[FileSource],[IndustryCode],[IsDelete]) values("&amp;B122&amp;","&amp;A122&amp;",'"&amp;D122&amp;"','"&amp;E122&amp;"','"&amp;H122&amp;"','"&amp;F122&amp;"','"&amp;G122&amp;"','"&amp;C122&amp;"','V',"&amp;I122&amp;")"</f>
        <v>insert into gtr_tier1_regular_equation([CalculationTier],[Priority],[ExecCondition1],[ExecCondition122],[SkipCondition],[OutPutItem],[InPutItem],[FileSource],[IndustryCode],[IsDelete]) values(1,1,'IFCF000130','','Null','IFCF001509','IFCF000130-IFCF001593','1|2|4|5|6|7|8|9|10|11|12|14|15|16|18|19|20|21|22|23|24|25|26','V',0)</v>
      </c>
    </row>
    <row r="123" spans="1:10">
      <c r="A123">
        <v>1</v>
      </c>
      <c r="B123">
        <v>1</v>
      </c>
      <c r="C123" s="42" t="s">
        <v>12</v>
      </c>
      <c r="D123" t="s">
        <v>466</v>
      </c>
      <c r="F123" t="s">
        <v>467</v>
      </c>
      <c r="G123" t="s">
        <v>486</v>
      </c>
      <c r="H123" s="5" t="s">
        <v>484</v>
      </c>
      <c r="I123">
        <v>1</v>
      </c>
      <c r="J123" t="str">
        <f>"insert into gtr_tier1_regular_equation([CalculationTier],[Priority],[ExecCondition1],[ExecCondition123],[SkipCondition],[OutPutItem],[InPutItem],[FileSource],[IndustryCode],[IsDelete]) values("&amp;B123&amp;","&amp;A123&amp;",'"&amp;D123&amp;"','"&amp;E123&amp;"','"&amp;H123&amp;"','"&amp;F123&amp;"','"&amp;G123&amp;"','"&amp;C123&amp;"','V',"&amp;I123&amp;")"</f>
        <v>insert into gtr_tier1_regular_equation([CalculationTier],[Priority],[ExecCondition1],[ExecCondition123],[SkipCondition],[OutPutItem],[InPutItem],[FileSource],[IndustryCode],[IsDelete]) values(1,1,'IFCF000130','','Null','IFCF001509','NullDelete','1|2|4|5|6|7|8|9|10|11|12|14|15|16|18|19|20|21|22|23|24|25|26','V',1)</v>
      </c>
    </row>
    <row r="124" spans="1:10">
      <c r="A124">
        <v>1</v>
      </c>
      <c r="B124">
        <v>1</v>
      </c>
      <c r="C124" s="42" t="s">
        <v>12</v>
      </c>
      <c r="D124" t="s">
        <v>661</v>
      </c>
      <c r="F124" t="s">
        <v>662</v>
      </c>
      <c r="G124" t="s">
        <v>663</v>
      </c>
      <c r="H124" s="5" t="s">
        <v>484</v>
      </c>
      <c r="I124">
        <v>0</v>
      </c>
      <c r="J124" t="str">
        <f>"insert into gtr_tier1_regular_equation([CalculationTier],[Priority],[ExecCondition1],[ExecCondition124],[SkipCondition],[OutPutItem],[InPutItem],[FileSource],[IndustryCode],[IsDelete]) values("&amp;B124&amp;","&amp;A124&amp;",'"&amp;D124&amp;"','"&amp;E124&amp;"','"&amp;H124&amp;"','"&amp;F124&amp;"','"&amp;G124&amp;"','"&amp;C124&amp;"','V',"&amp;I124&amp;")"</f>
        <v>insert into gtr_tier1_regular_equation([CalculationTier],[Priority],[ExecCondition1],[ExecCondition124],[SkipCondition],[OutPutItem],[InPutItem],[FileSource],[IndustryCode],[IsDelete]) values(1,1,'IFCF000080|IFCF200460','','Null','IFCF002150','IFCF000080+IFCF200460','1|2|4|5|6|7|8|9|10|11|12|14|15|16|18|19|20|21|22|23|24|25|26','V',0)</v>
      </c>
    </row>
    <row r="125" spans="1:10">
      <c r="A125">
        <v>1</v>
      </c>
      <c r="B125">
        <v>1</v>
      </c>
      <c r="C125" s="42" t="s">
        <v>12</v>
      </c>
      <c r="D125" t="s">
        <v>158</v>
      </c>
      <c r="F125" t="s">
        <v>474</v>
      </c>
      <c r="G125" t="s">
        <v>158</v>
      </c>
      <c r="H125" s="5" t="s">
        <v>484</v>
      </c>
      <c r="I125">
        <v>0</v>
      </c>
      <c r="J125" t="str">
        <f>"insert into gtr_tier1_regular_equation([CalculationTier],[Priority],[ExecCondition1],[ExecCondition125],[SkipCondition],[OutPutItem],[InPutItem],[FileSource],[IndustryCode],[IsDelete]) values("&amp;B125&amp;","&amp;A125&amp;",'"&amp;D125&amp;"','"&amp;E125&amp;"','"&amp;H125&amp;"','"&amp;F125&amp;"','"&amp;G125&amp;"','"&amp;C125&amp;"','V',"&amp;I125&amp;")"</f>
        <v>insert into gtr_tier1_regular_equation([CalculationTier],[Priority],[ExecCondition1],[ExecCondition125],[SkipCondition],[OutPutItem],[InPutItem],[FileSource],[IndustryCode],[IsDelete]) values(1,1,'IFCF001925','','Null','IFCF001665','IFCF001925','1|2|4|5|6|7|8|9|10|11|12|14|15|16|18|19|20|21|22|23|24|25|26','V',0)</v>
      </c>
    </row>
    <row r="126" spans="1:10">
      <c r="A126">
        <v>1</v>
      </c>
      <c r="B126">
        <v>1</v>
      </c>
      <c r="C126" s="42" t="s">
        <v>12</v>
      </c>
      <c r="D126" t="s">
        <v>157</v>
      </c>
      <c r="F126" t="s">
        <v>476</v>
      </c>
      <c r="G126" t="s">
        <v>550</v>
      </c>
      <c r="H126" s="5" t="s">
        <v>484</v>
      </c>
      <c r="I126">
        <v>0</v>
      </c>
      <c r="J126" t="str">
        <f>"insert into gtr_tier1_regular_equation([CalculationTier],[Priority],[ExecCondition1],[ExecCondition126],[SkipCondition],[OutPutItem],[InPutItem],[FileSource],[IndustryCode],[IsDelete]) values("&amp;B126&amp;","&amp;A126&amp;",'"&amp;D126&amp;"','"&amp;E126&amp;"','"&amp;H126&amp;"','"&amp;F126&amp;"','"&amp;G126&amp;"','"&amp;C126&amp;"','V',"&amp;I126&amp;")"</f>
        <v>insert into gtr_tier1_regular_equation([CalculationTier],[Priority],[ExecCondition1],[ExecCondition126],[SkipCondition],[OutPutItem],[InPutItem],[FileSource],[IndustryCode],[IsDelete]) values(1,1,'IFCF002139','','Null','IFCF000900','IFCF002139+IFCF000900','1|2|4|5|6|7|8|9|10|11|12|14|15|16|18|19|20|21|22|23|24|25|26','V',0)</v>
      </c>
    </row>
    <row r="127" spans="1:10">
      <c r="A127">
        <v>1</v>
      </c>
      <c r="B127">
        <v>1</v>
      </c>
      <c r="C127" s="42" t="s">
        <v>12</v>
      </c>
      <c r="D127" t="s">
        <v>160</v>
      </c>
      <c r="F127" t="s">
        <v>477</v>
      </c>
      <c r="G127" t="s">
        <v>551</v>
      </c>
      <c r="H127" s="5" t="s">
        <v>484</v>
      </c>
      <c r="I127">
        <v>0</v>
      </c>
      <c r="J127" t="str">
        <f>"insert into gtr_tier1_regular_equation([CalculationTier],[Priority],[ExecCondition1],[ExecCondition127],[SkipCondition],[OutPutItem],[InPutItem],[FileSource],[IndustryCode],[IsDelete]) values("&amp;B127&amp;","&amp;A127&amp;",'"&amp;D127&amp;"','"&amp;E127&amp;"','"&amp;H127&amp;"','"&amp;F127&amp;"','"&amp;G127&amp;"','"&amp;C127&amp;"','V',"&amp;I127&amp;")"</f>
        <v>insert into gtr_tier1_regular_equation([CalculationTier],[Priority],[ExecCondition1],[ExecCondition127],[SkipCondition],[OutPutItem],[InPutItem],[FileSource],[IndustryCode],[IsDelete]) values(1,1,'IFCF001592','','Null','IFCF001511','IFCF001511+IFCF001592','1|2|4|5|6|7|8|9|10|11|12|14|15|16|18|19|20|21|22|23|24|25|26','V',0)</v>
      </c>
    </row>
    <row r="128" spans="1:10">
      <c r="A128">
        <v>1</v>
      </c>
      <c r="B128">
        <v>1</v>
      </c>
      <c r="C128" s="42" t="s">
        <v>12</v>
      </c>
      <c r="D128" t="s">
        <v>160</v>
      </c>
      <c r="F128" t="s">
        <v>477</v>
      </c>
      <c r="G128" t="s">
        <v>160</v>
      </c>
      <c r="H128" s="5" t="s">
        <v>484</v>
      </c>
      <c r="I128">
        <v>0</v>
      </c>
      <c r="J128" t="str">
        <f>"insert into gtr_tier1_regular_equation([CalculationTier],[Priority],[ExecCondition1],[ExecCondition128],[SkipCondition],[OutPutItem],[InPutItem],[FileSource],[IndustryCode],[IsDelete]) values("&amp;B128&amp;","&amp;A128&amp;",'"&amp;D128&amp;"','"&amp;E128&amp;"','"&amp;H128&amp;"','"&amp;F128&amp;"','"&amp;G128&amp;"','"&amp;C128&amp;"','V',"&amp;I128&amp;")"</f>
        <v>insert into gtr_tier1_regular_equation([CalculationTier],[Priority],[ExecCondition1],[ExecCondition128],[SkipCondition],[OutPutItem],[InPutItem],[FileSource],[IndustryCode],[IsDelete]) values(1,1,'IFCF001592','','Null','IFCF001511','IFCF001592','1|2|4|5|6|7|8|9|10|11|12|14|15|16|18|19|20|21|22|23|24|25|26','V',0)</v>
      </c>
    </row>
    <row r="129" spans="1:10">
      <c r="A129">
        <v>1</v>
      </c>
      <c r="B129">
        <v>1</v>
      </c>
      <c r="C129" s="42" t="s">
        <v>12</v>
      </c>
      <c r="D129" t="s">
        <v>552</v>
      </c>
      <c r="F129" t="s">
        <v>478</v>
      </c>
      <c r="G129" t="s">
        <v>553</v>
      </c>
      <c r="H129" s="5" t="s">
        <v>484</v>
      </c>
      <c r="I129">
        <v>0</v>
      </c>
      <c r="J129" t="str">
        <f>"insert into gtr_tier1_regular_equation([CalculationTier],[Priority],[ExecCondition1],[ExecCondition129],[SkipCondition],[OutPutItem],[InPutItem],[FileSource],[IndustryCode],[IsDelete]) values("&amp;B129&amp;","&amp;A129&amp;",'"&amp;D129&amp;"','"&amp;E129&amp;"','"&amp;H129&amp;"','"&amp;F129&amp;"','"&amp;G129&amp;"','"&amp;C129&amp;"','V',"&amp;I129&amp;")"</f>
        <v>insert into gtr_tier1_regular_equation([CalculationTier],[Priority],[ExecCondition1],[ExecCondition129],[SkipCondition],[OutPutItem],[InPutItem],[FileSource],[IndustryCode],[IsDelete]) values(1,1,'IFCF002140|IFCF001592','','Null','IFCF000280','IFCF000280-IFCF002140+IFCF001592','1|2|4|5|6|7|8|9|10|11|12|14|15|16|18|19|20|21|22|23|24|25|26','V',0)</v>
      </c>
    </row>
    <row r="130" spans="1:10">
      <c r="A130">
        <v>1</v>
      </c>
      <c r="B130">
        <v>1</v>
      </c>
      <c r="C130" s="42" t="s">
        <v>12</v>
      </c>
      <c r="D130" t="s">
        <v>552</v>
      </c>
      <c r="F130" t="s">
        <v>478</v>
      </c>
      <c r="G130" t="s">
        <v>486</v>
      </c>
      <c r="H130" s="5" t="s">
        <v>484</v>
      </c>
      <c r="I130">
        <v>1</v>
      </c>
      <c r="J130" t="str">
        <f>"insert into gtr_tier1_regular_equation([CalculationTier],[Priority],[ExecCondition1],[ExecCondition130],[SkipCondition],[OutPutItem],[InPutItem],[FileSource],[IndustryCode],[IsDelete]) values("&amp;B130&amp;","&amp;A130&amp;",'"&amp;D130&amp;"','"&amp;E130&amp;"','"&amp;H130&amp;"','"&amp;F130&amp;"','"&amp;G130&amp;"','"&amp;C130&amp;"','V',"&amp;I130&amp;")"</f>
        <v>insert into gtr_tier1_regular_equation([CalculationTier],[Priority],[ExecCondition1],[ExecCondition130],[SkipCondition],[OutPutItem],[InPutItem],[FileSource],[IndustryCode],[IsDelete]) values(1,1,'IFCF002140|IFCF001592','','Null','IFCF000280','NullDelete','1|2|4|5|6|7|8|9|10|11|12|14|15|16|18|19|20|21|22|23|24|25|26','V',1)</v>
      </c>
    </row>
    <row r="131" spans="1:10">
      <c r="A131">
        <v>1</v>
      </c>
      <c r="B131">
        <v>1</v>
      </c>
      <c r="C131" s="42" t="s">
        <v>12</v>
      </c>
      <c r="D131" t="s">
        <v>159</v>
      </c>
      <c r="F131" t="s">
        <v>479</v>
      </c>
      <c r="G131" t="s">
        <v>689</v>
      </c>
      <c r="H131" s="5" t="s">
        <v>484</v>
      </c>
      <c r="I131">
        <v>0</v>
      </c>
      <c r="J131" t="str">
        <f>"insert into gtr_tier1_regular_equation([CalculationTier],[Priority],[ExecCondition1],[ExecCondition131],[SkipCondition],[OutPutItem],[InPutItem],[FileSource],[IndustryCode],[IsDelete]) values("&amp;B131&amp;","&amp;A131&amp;",'"&amp;D131&amp;"','"&amp;E131&amp;"','"&amp;H131&amp;"','"&amp;F131&amp;"','"&amp;G131&amp;"','"&amp;C131&amp;"','V',"&amp;I131&amp;")"</f>
        <v>insert into gtr_tier1_regular_equation([CalculationTier],[Priority],[ExecCondition1],[ExecCondition131],[SkipCondition],[OutPutItem],[InPutItem],[FileSource],[IndustryCode],[IsDelete]) values(1,1,'IFCF002140','','Null','IFCF000650','IFCF000650+IFCF002140','1|2|4|5|6|7|8|9|10|11|12|14|15|16|18|19|20|21|22|23|24|25|26','V',0)</v>
      </c>
    </row>
    <row r="132" spans="1:10">
      <c r="A132">
        <v>1</v>
      </c>
      <c r="B132">
        <v>1</v>
      </c>
      <c r="C132" s="42" t="s">
        <v>12</v>
      </c>
      <c r="D132" t="s">
        <v>478</v>
      </c>
      <c r="F132" t="s">
        <v>481</v>
      </c>
      <c r="G132" t="s">
        <v>478</v>
      </c>
      <c r="H132" s="5" t="s">
        <v>484</v>
      </c>
      <c r="I132">
        <v>0</v>
      </c>
      <c r="J132" t="str">
        <f>"insert into gtr_tier1_regular_equation([CalculationTier],[Priority],[ExecCondition1],[ExecCondition132],[SkipCondition],[OutPutItem],[InPutItem],[FileSource],[IndustryCode],[IsDelete]) values("&amp;B132&amp;","&amp;A132&amp;",'"&amp;D132&amp;"','"&amp;E132&amp;"','"&amp;H132&amp;"','"&amp;F132&amp;"','"&amp;G132&amp;"','"&amp;C132&amp;"','V',"&amp;I132&amp;")"</f>
        <v>insert into gtr_tier1_regular_equation([CalculationTier],[Priority],[ExecCondition1],[ExecCondition132],[SkipCondition],[OutPutItem],[InPutItem],[FileSource],[IndustryCode],[IsDelete]) values(1,1,'IFCF000280','','Null','IFCF002210','IFCF000280','1|2|4|5|6|7|8|9|10|11|12|14|15|16|18|19|20|21|22|23|24|25|26','V',0)</v>
      </c>
    </row>
  </sheetData>
  <phoneticPr fontId="2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zoomScale="80" zoomScaleNormal="80" workbookViewId="0">
      <pane ySplit="1" topLeftCell="A2" activePane="bottomLeft" state="frozen"/>
      <selection pane="bottomLeft" activeCell="D1" sqref="D1:D1048576"/>
    </sheetView>
  </sheetViews>
  <sheetFormatPr defaultRowHeight="14.25"/>
  <cols>
    <col min="1" max="3" width="8.875" style="6" collapsed="1"/>
    <col min="4" max="4" width="45.5" style="6" customWidth="1" collapsed="1"/>
    <col min="5" max="5" width="8.875" style="6" collapsed="1"/>
    <col min="6" max="6" width="16.25" style="6" customWidth="1" collapsed="1"/>
    <col min="7" max="7" width="23.25" style="6" customWidth="1" collapsed="1"/>
    <col min="8" max="9" width="8.875" style="6" collapsed="1"/>
  </cols>
  <sheetData>
    <row r="1" spans="1:10" ht="1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10" ht="15">
      <c r="A2" s="7">
        <v>1</v>
      </c>
      <c r="B2" s="7">
        <v>2</v>
      </c>
      <c r="C2" s="7" t="s">
        <v>12</v>
      </c>
      <c r="D2" s="7" t="s">
        <v>750</v>
      </c>
      <c r="E2" s="7"/>
      <c r="F2" s="7" t="s">
        <v>368</v>
      </c>
      <c r="G2" s="7" t="s">
        <v>605</v>
      </c>
      <c r="H2" s="7" t="s">
        <v>484</v>
      </c>
      <c r="I2" s="7">
        <v>0</v>
      </c>
      <c r="J2" s="8" t="str">
        <f t="shared" ref="J2:J33" si="0">"insert into gtr_tier2_equation([CalculationTier],[Priority],[ExecCondition1],[ExecCondition2],[SkipCondition],[OutPutItem],[InPutItem],[FileSource],[IndustryCode],[IsDelete]) values("&amp;B2&amp;","&amp;A2&amp;",'"&amp;D2&amp;"','"&amp;E2&amp;"','"&amp;H2&amp;"','"&amp;F2&amp;"','"&amp;G2&amp;"','"&amp;C2&amp;"','V',"&amp;I2&amp;")"</f>
        <v>insert into gtr_tier2_equation([CalculationTier],[Priority],[ExecCondition1],[ExecCondition2],[SkipCondition],[OutPutItem],[InPutItem],[FileSource],[IndustryCode],[IsDelete]) values(2,1,'IFBS002310|IFBS001320|IFBS100685','','Null','IFBS100685','IFBS002310-IFBS001320','1|2|4|5|6|7|8|9|10|11|12|14|15|16|18|19|20|21|22|23|24|25|26','V',0)</v>
      </c>
    </row>
    <row r="3" spans="1:10" ht="15">
      <c r="A3" s="7">
        <v>1</v>
      </c>
      <c r="B3" s="7">
        <v>2</v>
      </c>
      <c r="C3" s="7" t="s">
        <v>12</v>
      </c>
      <c r="D3" s="7" t="s">
        <v>750</v>
      </c>
      <c r="E3" s="7"/>
      <c r="F3" s="7" t="s">
        <v>368</v>
      </c>
      <c r="G3" s="7" t="s">
        <v>486</v>
      </c>
      <c r="H3" s="7"/>
      <c r="I3" s="7">
        <v>1</v>
      </c>
      <c r="J3" s="8" t="str">
        <f t="shared" si="0"/>
        <v>insert into gtr_tier2_equation([CalculationTier],[Priority],[ExecCondition1],[ExecCondition2],[SkipCondition],[OutPutItem],[InPutItem],[FileSource],[IndustryCode],[IsDelete]) values(2,1,'IFBS002310|IFBS001320|IFBS100685','','','IFBS100685','NullDelete','1|2|4|5|6|7|8|9|10|11|12|14|15|16|18|19|20|21|22|23|24|25|26','V',1)</v>
      </c>
    </row>
    <row r="4" spans="1:10" ht="15">
      <c r="A4" s="7">
        <v>1</v>
      </c>
      <c r="B4" s="7">
        <v>2</v>
      </c>
      <c r="C4" s="7" t="s">
        <v>12</v>
      </c>
      <c r="D4" s="7" t="s">
        <v>751</v>
      </c>
      <c r="E4" s="7"/>
      <c r="F4" s="7" t="s">
        <v>374</v>
      </c>
      <c r="G4" s="7" t="s">
        <v>606</v>
      </c>
      <c r="H4" s="7" t="s">
        <v>484</v>
      </c>
      <c r="I4" s="7">
        <v>0</v>
      </c>
      <c r="J4" s="8" t="str">
        <f t="shared" si="0"/>
        <v>insert into gtr_tier2_equation([CalculationTier],[Priority],[ExecCondition1],[ExecCondition2],[SkipCondition],[OutPutItem],[InPutItem],[FileSource],[IndustryCode],[IsDelete]) values(2,1,'IFBS000320|IFBS000300|IFBS002667|IFBS000310','','Null','IFBS000310','IFBS000320-IFBS000300-IFBS002667','1|2|4|5|6|7|8|9|10|11|12|14|15|16|18|19|20|21|22|23|24|25|26','V',0)</v>
      </c>
    </row>
    <row r="5" spans="1:10" ht="15">
      <c r="A5" s="7">
        <v>1</v>
      </c>
      <c r="B5" s="7">
        <v>2</v>
      </c>
      <c r="C5" s="7" t="s">
        <v>12</v>
      </c>
      <c r="D5" s="7" t="s">
        <v>751</v>
      </c>
      <c r="E5" s="7"/>
      <c r="F5" s="7" t="s">
        <v>374</v>
      </c>
      <c r="G5" s="7" t="s">
        <v>486</v>
      </c>
      <c r="H5" s="7"/>
      <c r="I5" s="7">
        <v>1</v>
      </c>
      <c r="J5" s="8" t="str">
        <f t="shared" si="0"/>
        <v>insert into gtr_tier2_equation([CalculationTier],[Priority],[ExecCondition1],[ExecCondition2],[SkipCondition],[OutPutItem],[InPutItem],[FileSource],[IndustryCode],[IsDelete]) values(2,1,'IFBS000320|IFBS000300|IFBS002667|IFBS000310','','','IFBS000310','NullDelete','1|2|4|5|6|7|8|9|10|11|12|14|15|16|18|19|20|21|22|23|24|25|26','V',1)</v>
      </c>
    </row>
    <row r="6" spans="1:10" ht="15">
      <c r="A6" s="7">
        <v>1</v>
      </c>
      <c r="B6" s="7">
        <v>2</v>
      </c>
      <c r="C6" s="7" t="s">
        <v>12</v>
      </c>
      <c r="D6" s="7" t="s">
        <v>752</v>
      </c>
      <c r="E6" s="7"/>
      <c r="F6" s="7" t="s">
        <v>377</v>
      </c>
      <c r="G6" s="7" t="s">
        <v>607</v>
      </c>
      <c r="H6" s="7" t="s">
        <v>484</v>
      </c>
      <c r="I6" s="7">
        <v>0</v>
      </c>
      <c r="J6" s="8" t="str">
        <f t="shared" si="0"/>
        <v>insert into gtr_tier2_equation([CalculationTier],[Priority],[ExecCondition1],[ExecCondition2],[SkipCondition],[OutPutItem],[InPutItem],[FileSource],[IndustryCode],[IsDelete]) values(2,1,'IFBS001690|IFBS002677|IFBS002631|IFBS002712','','Null','IFBS002712','IFBS001690-IFBS002677-IFBS002631','1|2|4|5|6|7|8|9|10|11|12|14|15|16|18|19|20|21|22|23|24|25|26','V',0)</v>
      </c>
    </row>
    <row r="7" spans="1:10" ht="15">
      <c r="A7" s="7">
        <v>1</v>
      </c>
      <c r="B7" s="7">
        <v>2</v>
      </c>
      <c r="C7" s="7" t="s">
        <v>12</v>
      </c>
      <c r="D7" s="7" t="s">
        <v>752</v>
      </c>
      <c r="E7" s="7"/>
      <c r="F7" s="7" t="s">
        <v>377</v>
      </c>
      <c r="G7" s="7" t="s">
        <v>486</v>
      </c>
      <c r="H7" s="7"/>
      <c r="I7" s="7">
        <v>1</v>
      </c>
      <c r="J7" s="8" t="str">
        <f t="shared" si="0"/>
        <v>insert into gtr_tier2_equation([CalculationTier],[Priority],[ExecCondition1],[ExecCondition2],[SkipCondition],[OutPutItem],[InPutItem],[FileSource],[IndustryCode],[IsDelete]) values(2,1,'IFBS001690|IFBS002677|IFBS002631|IFBS002712','','','IFBS002712','NullDelete','1|2|4|5|6|7|8|9|10|11|12|14|15|16|18|19|20|21|22|23|24|25|26','V',1)</v>
      </c>
    </row>
    <row r="8" spans="1:10" ht="15">
      <c r="A8" s="7">
        <v>1</v>
      </c>
      <c r="B8" s="7">
        <v>2</v>
      </c>
      <c r="C8" s="7" t="s">
        <v>12</v>
      </c>
      <c r="D8" s="7" t="s">
        <v>753</v>
      </c>
      <c r="E8" s="7"/>
      <c r="F8" s="7" t="s">
        <v>380</v>
      </c>
      <c r="G8" s="7" t="s">
        <v>608</v>
      </c>
      <c r="H8" s="7" t="s">
        <v>484</v>
      </c>
      <c r="I8" s="7">
        <v>0</v>
      </c>
      <c r="J8" s="8" t="str">
        <f t="shared" si="0"/>
        <v>insert into gtr_tier2_equation([CalculationTier],[Priority],[ExecCondition1],[ExecCondition2],[SkipCondition],[OutPutItem],[InPutItem],[FileSource],[IndustryCode],[IsDelete]) values(2,1,'IFBS200660|IFBS000020|IFBS002250|IFBS002727|IFBS001680','','Null','IFBS001680','IFBS200660-IFBS000020-IFBS002250-IFBS002727','1|2|4|5|6|7|8|9|10|11|12|14|15|16|18|19|20|21|22|23|24|25|26','V',0)</v>
      </c>
    </row>
    <row r="9" spans="1:10" ht="15">
      <c r="A9" s="7">
        <v>1</v>
      </c>
      <c r="B9" s="7">
        <v>2</v>
      </c>
      <c r="C9" s="7" t="s">
        <v>12</v>
      </c>
      <c r="D9" s="7" t="s">
        <v>753</v>
      </c>
      <c r="E9" s="7"/>
      <c r="F9" s="7" t="s">
        <v>380</v>
      </c>
      <c r="G9" s="7" t="s">
        <v>486</v>
      </c>
      <c r="H9" s="7"/>
      <c r="I9" s="7">
        <v>1</v>
      </c>
      <c r="J9" s="8" t="str">
        <f t="shared" si="0"/>
        <v>insert into gtr_tier2_equation([CalculationTier],[Priority],[ExecCondition1],[ExecCondition2],[SkipCondition],[OutPutItem],[InPutItem],[FileSource],[IndustryCode],[IsDelete]) values(2,1,'IFBS200660|IFBS000020|IFBS002250|IFBS002727|IFBS001680','','','IFBS001680','NullDelete','1|2|4|5|6|7|8|9|10|11|12|14|15|16|18|19|20|21|22|23|24|25|26','V',1)</v>
      </c>
    </row>
    <row r="10" spans="1:10" ht="15">
      <c r="A10" s="7">
        <v>1</v>
      </c>
      <c r="B10" s="7">
        <v>2</v>
      </c>
      <c r="C10" s="7" t="s">
        <v>12</v>
      </c>
      <c r="D10" s="7" t="s">
        <v>754</v>
      </c>
      <c r="E10" s="7"/>
      <c r="F10" s="7" t="s">
        <v>383</v>
      </c>
      <c r="G10" s="7" t="s">
        <v>609</v>
      </c>
      <c r="H10" s="7" t="s">
        <v>484</v>
      </c>
      <c r="I10" s="7">
        <v>0</v>
      </c>
      <c r="J10" s="8" t="str">
        <f t="shared" si="0"/>
        <v>insert into gtr_tier2_equation([CalculationTier],[Priority],[ExecCondition1],[ExecCondition2],[SkipCondition],[OutPutItem],[InPutItem],[FileSource],[IndustryCode],[IsDelete]) values(2,1,'IFBS000470|IFBS000320|IFBS001690|IFBS002607|IFBS200660|IFBS100688|IFBS200665|IFBS000680|IFBS001550','','Null','IFBS001550','IFBS000470-IFBS000320-IFBS001690-IFBS002607-IFBS200660-IFBS100688-IFBS200665-IFBS000680','1|2|4|5|6|7|8|9|10|11|12|14|15|16|18|19|20|21|22|23|24|25|26','V',0)</v>
      </c>
    </row>
    <row r="11" spans="1:10" ht="15">
      <c r="A11" s="7">
        <v>1</v>
      </c>
      <c r="B11" s="7">
        <v>2</v>
      </c>
      <c r="C11" s="7" t="s">
        <v>12</v>
      </c>
      <c r="D11" s="7" t="s">
        <v>754</v>
      </c>
      <c r="E11" s="7"/>
      <c r="F11" s="7" t="s">
        <v>383</v>
      </c>
      <c r="G11" s="7" t="s">
        <v>486</v>
      </c>
      <c r="H11" s="7"/>
      <c r="I11" s="7">
        <v>1</v>
      </c>
      <c r="J11" s="8" t="str">
        <f t="shared" si="0"/>
        <v>insert into gtr_tier2_equation([CalculationTier],[Priority],[ExecCondition1],[ExecCondition2],[SkipCondition],[OutPutItem],[InPutItem],[FileSource],[IndustryCode],[IsDelete]) values(2,1,'IFBS000470|IFBS000320|IFBS001690|IFBS002607|IFBS200660|IFBS100688|IFBS200665|IFBS000680|IFBS001550','','','IFBS001550','NullDelete','1|2|4|5|6|7|8|9|10|11|12|14|15|16|18|19|20|21|22|23|24|25|26','V',1)</v>
      </c>
    </row>
    <row r="12" spans="1:10" ht="15">
      <c r="A12" s="7">
        <v>1</v>
      </c>
      <c r="B12" s="7">
        <v>2</v>
      </c>
      <c r="C12" s="7" t="s">
        <v>12</v>
      </c>
      <c r="D12" s="7" t="s">
        <v>755</v>
      </c>
      <c r="E12" s="7"/>
      <c r="F12" s="7" t="s">
        <v>386</v>
      </c>
      <c r="G12" s="18" t="s">
        <v>681</v>
      </c>
      <c r="H12" s="7" t="s">
        <v>484</v>
      </c>
      <c r="I12" s="7">
        <v>0</v>
      </c>
      <c r="J12" s="8" t="str">
        <f t="shared" si="0"/>
        <v>insert into gtr_tier2_equation([CalculationTier],[Priority],[ExecCondition1],[ExecCondition2],[SkipCondition],[OutPutItem],[InPutItem],[FileSource],[IndustryCode],[IsDelete]) values(2,1,'IFBS001290|IFBS002695|IFBS002844|IFBS100697|IFBS100698','','Null','IFBS100698','IFBS001290-IFBS002695-IFBS002844-IFBS100697','1|2|4|5|6|7|8|9|10|11|12|14|15|16|18|19|20|21|22|23|24|25|26','V',0)</v>
      </c>
    </row>
    <row r="13" spans="1:10" ht="15">
      <c r="A13" s="7">
        <v>1</v>
      </c>
      <c r="B13" s="7">
        <v>2</v>
      </c>
      <c r="C13" s="7" t="s">
        <v>12</v>
      </c>
      <c r="D13" s="7" t="s">
        <v>755</v>
      </c>
      <c r="E13" s="7"/>
      <c r="F13" s="7" t="s">
        <v>386</v>
      </c>
      <c r="G13" s="7" t="s">
        <v>486</v>
      </c>
      <c r="H13" s="7"/>
      <c r="I13" s="7">
        <v>1</v>
      </c>
      <c r="J13" s="8" t="str">
        <f t="shared" si="0"/>
        <v>insert into gtr_tier2_equation([CalculationTier],[Priority],[ExecCondition1],[ExecCondition2],[SkipCondition],[OutPutItem],[InPutItem],[FileSource],[IndustryCode],[IsDelete]) values(2,1,'IFBS001290|IFBS002695|IFBS002844|IFBS100697|IFBS100698','','','IFBS100698','NullDelete','1|2|4|5|6|7|8|9|10|11|12|14|15|16|18|19|20|21|22|23|24|25|26','V',1)</v>
      </c>
    </row>
    <row r="14" spans="1:10" ht="15">
      <c r="A14" s="7">
        <v>1</v>
      </c>
      <c r="B14" s="7">
        <v>2</v>
      </c>
      <c r="C14" s="7" t="s">
        <v>12</v>
      </c>
      <c r="D14" s="7" t="s">
        <v>756</v>
      </c>
      <c r="E14" s="7"/>
      <c r="F14" s="7" t="s">
        <v>387</v>
      </c>
      <c r="G14" s="7" t="s">
        <v>610</v>
      </c>
      <c r="H14" s="7" t="s">
        <v>484</v>
      </c>
      <c r="I14" s="7">
        <v>0</v>
      </c>
      <c r="J14" s="8" t="str">
        <f t="shared" si="0"/>
        <v>insert into gtr_tier2_equation([CalculationTier],[Priority],[ExecCondition1],[ExecCondition2],[SkipCondition],[OutPutItem],[InPutItem],[FileSource],[IndustryCode],[IsDelete]) values(2,1,'IFBS100735|IFBS002961|IFBS100699|IFBS002862','','Null','IFBS002862','IFBS100735-IFBS002961-IFBS100699','1|2|4|5|6|7|8|9|10|11|12|14|15|16|18|19|20|21|22|23|24|25|26','V',0)</v>
      </c>
    </row>
    <row r="15" spans="1:10" ht="15">
      <c r="A15" s="7">
        <v>1</v>
      </c>
      <c r="B15" s="7">
        <v>2</v>
      </c>
      <c r="C15" s="7" t="s">
        <v>12</v>
      </c>
      <c r="D15" s="7" t="s">
        <v>756</v>
      </c>
      <c r="E15" s="7"/>
      <c r="F15" s="7" t="s">
        <v>387</v>
      </c>
      <c r="G15" s="7" t="s">
        <v>486</v>
      </c>
      <c r="H15" s="7"/>
      <c r="I15" s="7">
        <v>1</v>
      </c>
      <c r="J15" s="8" t="str">
        <f t="shared" si="0"/>
        <v>insert into gtr_tier2_equation([CalculationTier],[Priority],[ExecCondition1],[ExecCondition2],[SkipCondition],[OutPutItem],[InPutItem],[FileSource],[IndustryCode],[IsDelete]) values(2,1,'IFBS100735|IFBS002961|IFBS100699|IFBS002862','','','IFBS002862','NullDelete','1|2|4|5|6|7|8|9|10|11|12|14|15|16|18|19|20|21|22|23|24|25|26','V',1)</v>
      </c>
    </row>
    <row r="16" spans="1:10" ht="15">
      <c r="A16" s="7">
        <v>1</v>
      </c>
      <c r="B16" s="7">
        <v>2</v>
      </c>
      <c r="C16" s="7" t="s">
        <v>12</v>
      </c>
      <c r="D16" s="7" t="s">
        <v>757</v>
      </c>
      <c r="E16" s="7"/>
      <c r="F16" s="7" t="s">
        <v>396</v>
      </c>
      <c r="G16" s="7" t="s">
        <v>611</v>
      </c>
      <c r="H16" s="7" t="s">
        <v>484</v>
      </c>
      <c r="I16" s="7">
        <v>0</v>
      </c>
      <c r="J16" s="8" t="str">
        <f t="shared" si="0"/>
        <v>insert into gtr_tier2_equation([CalculationTier],[Priority],[ExecCondition1],[ExecCondition2],[SkipCondition],[OutPutItem],[InPutItem],[FileSource],[IndustryCode],[IsDelete]) values(2,1,'IFBS000480|IFBS002694|IFBS100690|IFBS100691','','Null','IFBS100691','IFBS000480-IFBS002694-IFBS100690','1|2|4|5|6|7|8|9|10|11|12|14|15|16|18|19|20|21|22|23|24|25|26','V',0)</v>
      </c>
    </row>
    <row r="17" spans="1:10" ht="15">
      <c r="A17" s="7">
        <v>1</v>
      </c>
      <c r="B17" s="7">
        <v>2</v>
      </c>
      <c r="C17" s="7" t="s">
        <v>12</v>
      </c>
      <c r="D17" s="7" t="s">
        <v>757</v>
      </c>
      <c r="E17" s="7"/>
      <c r="F17" s="7" t="s">
        <v>396</v>
      </c>
      <c r="G17" s="7" t="s">
        <v>486</v>
      </c>
      <c r="H17" s="7"/>
      <c r="I17" s="7">
        <v>1</v>
      </c>
      <c r="J17" s="8" t="str">
        <f t="shared" si="0"/>
        <v>insert into gtr_tier2_equation([CalculationTier],[Priority],[ExecCondition1],[ExecCondition2],[SkipCondition],[OutPutItem],[InPutItem],[FileSource],[IndustryCode],[IsDelete]) values(2,1,'IFBS000480|IFBS002694|IFBS100690|IFBS100691','','','IFBS100691','NullDelete','1|2|4|5|6|7|8|9|10|11|12|14|15|16|18|19|20|21|22|23|24|25|26','V',1)</v>
      </c>
    </row>
    <row r="18" spans="1:10" ht="15">
      <c r="A18" s="7">
        <v>1</v>
      </c>
      <c r="B18" s="7">
        <v>2</v>
      </c>
      <c r="C18" s="7" t="s">
        <v>12</v>
      </c>
      <c r="D18" s="7" t="s">
        <v>758</v>
      </c>
      <c r="E18" s="7"/>
      <c r="F18" s="7" t="s">
        <v>398</v>
      </c>
      <c r="G18" s="7" t="s">
        <v>612</v>
      </c>
      <c r="H18" s="7" t="s">
        <v>484</v>
      </c>
      <c r="I18" s="7">
        <v>0</v>
      </c>
      <c r="J18" s="8" t="str">
        <f t="shared" si="0"/>
        <v>insert into gtr_tier2_equation([CalculationTier],[Priority],[ExecCondition1],[ExecCondition2],[SkipCondition],[OutPutItem],[InPutItem],[FileSource],[IndustryCode],[IsDelete]) values(2,1,'IFBS002716|IFBS002541|IFBS001710','','Null','IFBS001710','IFBS002716-IFBS002541','1|2|4|5|6|7|8|9|10|11|12|14|15|16|18|19|20|21|22|23|24|25|26','V',0)</v>
      </c>
    </row>
    <row r="19" spans="1:10" ht="15">
      <c r="A19" s="7">
        <v>1</v>
      </c>
      <c r="B19" s="7">
        <v>2</v>
      </c>
      <c r="C19" s="7" t="s">
        <v>12</v>
      </c>
      <c r="D19" s="7" t="s">
        <v>758</v>
      </c>
      <c r="E19" s="7"/>
      <c r="F19" s="7" t="s">
        <v>398</v>
      </c>
      <c r="G19" s="7" t="s">
        <v>486</v>
      </c>
      <c r="H19" s="7"/>
      <c r="I19" s="7">
        <v>1</v>
      </c>
      <c r="J19" s="8" t="str">
        <f t="shared" si="0"/>
        <v>insert into gtr_tier2_equation([CalculationTier],[Priority],[ExecCondition1],[ExecCondition2],[SkipCondition],[OutPutItem],[InPutItem],[FileSource],[IndustryCode],[IsDelete]) values(2,1,'IFBS002716|IFBS002541|IFBS001710','','','IFBS001710','NullDelete','1|2|4|5|6|7|8|9|10|11|12|14|15|16|18|19|20|21|22|23|24|25|26','V',1)</v>
      </c>
    </row>
    <row r="20" spans="1:10" ht="15">
      <c r="A20" s="7">
        <v>1</v>
      </c>
      <c r="B20" s="7">
        <v>2</v>
      </c>
      <c r="C20" s="7" t="s">
        <v>12</v>
      </c>
      <c r="D20" s="21" t="s">
        <v>759</v>
      </c>
      <c r="E20" s="21"/>
      <c r="F20" s="7" t="s">
        <v>405</v>
      </c>
      <c r="G20" s="21" t="s">
        <v>723</v>
      </c>
      <c r="H20" s="7" t="s">
        <v>484</v>
      </c>
      <c r="I20" s="7">
        <v>0</v>
      </c>
      <c r="J20" s="8" t="str">
        <f t="shared" si="0"/>
        <v>insert into gtr_tier2_equation([CalculationTier],[Priority],[ExecCondition1],[ExecCondition2],[SkipCondition],[OutPutItem],[InPutItem],[FileSource],[IndustryCode],[IsDelete]) values(2,1,'IFBS000500|IFBS100734|IFBS002716|IFBS001890|IFBS000610|IFBS003145|IFBS001570','','Null','IFBS001570','IFBS000500-IFBS100734-IFBS002716-IFBS001890-IFBS000610-IFBS003145','1|2|4|5|6|7|8|9|10|11|12|14|15|16|18|19|20|21|22|23|24|25|26','V',0)</v>
      </c>
    </row>
    <row r="21" spans="1:10" ht="15">
      <c r="A21" s="7">
        <v>1</v>
      </c>
      <c r="B21" s="7">
        <v>2</v>
      </c>
      <c r="C21" s="7" t="s">
        <v>12</v>
      </c>
      <c r="D21" s="21" t="s">
        <v>759</v>
      </c>
      <c r="E21" s="21"/>
      <c r="F21" s="7" t="s">
        <v>405</v>
      </c>
      <c r="G21" s="21" t="s">
        <v>486</v>
      </c>
      <c r="H21" s="7"/>
      <c r="I21" s="7">
        <v>1</v>
      </c>
      <c r="J21" s="8" t="str">
        <f t="shared" si="0"/>
        <v>insert into gtr_tier2_equation([CalculationTier],[Priority],[ExecCondition1],[ExecCondition2],[SkipCondition],[OutPutItem],[InPutItem],[FileSource],[IndustryCode],[IsDelete]) values(2,1,'IFBS000500|IFBS100734|IFBS002716|IFBS001890|IFBS000610|IFBS003145|IFBS001570','','','IFBS001570','NullDelete','1|2|4|5|6|7|8|9|10|11|12|14|15|16|18|19|20|21|22|23|24|25|26','V',1)</v>
      </c>
    </row>
    <row r="22" spans="1:10" ht="15">
      <c r="A22" s="7">
        <v>1</v>
      </c>
      <c r="B22" s="7">
        <v>2</v>
      </c>
      <c r="C22" s="7" t="s">
        <v>12</v>
      </c>
      <c r="D22" s="21" t="s">
        <v>407</v>
      </c>
      <c r="E22" s="21"/>
      <c r="F22" s="7" t="s">
        <v>408</v>
      </c>
      <c r="G22" s="7" t="s">
        <v>613</v>
      </c>
      <c r="H22" s="7" t="s">
        <v>484</v>
      </c>
      <c r="I22" s="7">
        <v>0</v>
      </c>
      <c r="J22" s="8" t="str">
        <f t="shared" si="0"/>
        <v>insert into gtr_tier2_equation([CalculationTier],[Priority],[ExecCondition1],[ExecCondition2],[SkipCondition],[OutPutItem],[InPutItem],[FileSource],[IndustryCode],[IsDelete]) values(2,1,'IFBS000290','','Null','IFBS000400','IFBS000290-IFBS001800-IFBS000140','1|2|4|5|6|7|8|9|10|11|12|14|15|16|18|19|20|21|22|23|24|25|26','V',0)</v>
      </c>
    </row>
    <row r="23" spans="1:10" ht="15">
      <c r="A23" s="7">
        <v>1</v>
      </c>
      <c r="B23" s="7">
        <v>2</v>
      </c>
      <c r="C23" s="7" t="s">
        <v>12</v>
      </c>
      <c r="D23" s="21" t="s">
        <v>407</v>
      </c>
      <c r="E23" s="21"/>
      <c r="F23" s="7" t="s">
        <v>408</v>
      </c>
      <c r="G23" s="7" t="s">
        <v>486</v>
      </c>
      <c r="H23" s="7"/>
      <c r="I23" s="7">
        <v>1</v>
      </c>
      <c r="J23" s="8" t="str">
        <f t="shared" si="0"/>
        <v>insert into gtr_tier2_equation([CalculationTier],[Priority],[ExecCondition1],[ExecCondition2],[SkipCondition],[OutPutItem],[InPutItem],[FileSource],[IndustryCode],[IsDelete]) values(2,1,'IFBS000290','','','IFBS000400','NullDelete','1|2|4|5|6|7|8|9|10|11|12|14|15|16|18|19|20|21|22|23|24|25|26','V',1)</v>
      </c>
    </row>
    <row r="24" spans="1:10" ht="15">
      <c r="A24" s="7">
        <v>1</v>
      </c>
      <c r="B24" s="7">
        <v>2</v>
      </c>
      <c r="C24" s="7" t="s">
        <v>12</v>
      </c>
      <c r="D24" s="7" t="s">
        <v>760</v>
      </c>
      <c r="E24" s="7"/>
      <c r="F24" s="7" t="s">
        <v>413</v>
      </c>
      <c r="G24" s="7" t="s">
        <v>614</v>
      </c>
      <c r="H24" s="7" t="s">
        <v>484</v>
      </c>
      <c r="I24" s="7">
        <v>0</v>
      </c>
      <c r="J24" s="8" t="str">
        <f t="shared" si="0"/>
        <v>insert into gtr_tier2_equation([CalculationTier],[Priority],[ExecCondition1],[ExecCondition2],[SkipCondition],[OutPutItem],[InPutItem],[FileSource],[IndustryCode],[IsDelete]) values(2,1,'IFBS002737|IFBS003345|IFBS003346|IFBS002759|IFBS002741|IFBS002778|IFBS100701','','Null','IFBS100701','IFBS002737-IFBS003345-IFBS003346-IFBS002759-IFBS002741-IFBS002778','1|2|4|5|6|7|8|9|10|11|12|14|15|16|18|19|20|21|22|23|24|25|26','V',0)</v>
      </c>
    </row>
    <row r="25" spans="1:10" ht="15">
      <c r="A25" s="7">
        <v>1</v>
      </c>
      <c r="B25" s="7">
        <v>2</v>
      </c>
      <c r="C25" s="7" t="s">
        <v>12</v>
      </c>
      <c r="D25" s="7" t="s">
        <v>760</v>
      </c>
      <c r="E25" s="7"/>
      <c r="F25" s="7" t="s">
        <v>413</v>
      </c>
      <c r="G25" s="7" t="s">
        <v>486</v>
      </c>
      <c r="H25" s="7"/>
      <c r="I25" s="7">
        <v>1</v>
      </c>
      <c r="J25" s="8" t="str">
        <f t="shared" si="0"/>
        <v>insert into gtr_tier2_equation([CalculationTier],[Priority],[ExecCondition1],[ExecCondition2],[SkipCondition],[OutPutItem],[InPutItem],[FileSource],[IndustryCode],[IsDelete]) values(2,1,'IFBS002737|IFBS003345|IFBS003346|IFBS002759|IFBS002741|IFBS002778|IFBS100701','','','IFBS100701','NullDelete','1|2|4|5|6|7|8|9|10|11|12|14|15|16|18|19|20|21|22|23|24|25|26','V',1)</v>
      </c>
    </row>
    <row r="26" spans="1:10" ht="15">
      <c r="A26" s="7">
        <v>1</v>
      </c>
      <c r="B26" s="7">
        <v>2</v>
      </c>
      <c r="C26" s="7" t="s">
        <v>12</v>
      </c>
      <c r="D26" s="10" t="s">
        <v>642</v>
      </c>
      <c r="E26" s="7"/>
      <c r="F26" s="7" t="s">
        <v>298</v>
      </c>
      <c r="G26" s="7" t="s">
        <v>635</v>
      </c>
      <c r="H26" s="7" t="s">
        <v>484</v>
      </c>
      <c r="I26" s="7">
        <v>0</v>
      </c>
      <c r="J26" s="8" t="str">
        <f t="shared" si="0"/>
        <v>insert into gtr_tier2_equation([CalculationTier],[Priority],[ExecCondition1],[ExecCondition2],[SkipCondition],[OutPutItem],[InPutItem],[FileSource],[IndustryCode],[IsDelete]) values(2,1,'IFIS000520|IFIS001873|IFIS200130|IFIS002227','','Null','IFIS001130','IFIS000520+IFIS001873+IFIS200130+IFIS002227','1|2|4|5|6|7|8|9|10|11|12|14|15|16|18|19|20|21|22|23|24|25|26','V',0)</v>
      </c>
    </row>
    <row r="27" spans="1:10" ht="15">
      <c r="A27" s="7">
        <v>1</v>
      </c>
      <c r="B27" s="7">
        <v>2</v>
      </c>
      <c r="C27" s="7" t="s">
        <v>12</v>
      </c>
      <c r="D27" s="7" t="s">
        <v>761</v>
      </c>
      <c r="E27" s="7"/>
      <c r="F27" s="7" t="s">
        <v>417</v>
      </c>
      <c r="G27" s="7" t="s">
        <v>636</v>
      </c>
      <c r="H27" s="7" t="s">
        <v>484</v>
      </c>
      <c r="I27" s="7">
        <v>0</v>
      </c>
      <c r="J27" s="8" t="str">
        <f t="shared" si="0"/>
        <v>insert into gtr_tier2_equation([CalculationTier],[Priority],[ExecCondition1],[ExecCondition2],[SkipCondition],[OutPutItem],[InPutItem],[FileSource],[IndustryCode],[IsDelete]) values(2,1,'IFIS000520|IFIS002444|IFIS002447|IFIS002452','','Null','IFIS002452','IFIS000520-IFIS002444-IFIS002447','1|2|4|5|6|7|8|9|10|11|12|14|15|16|18|19|20|21|22|23|24|25|26','V',0)</v>
      </c>
    </row>
    <row r="28" spans="1:10" ht="15">
      <c r="A28" s="7">
        <v>1</v>
      </c>
      <c r="B28" s="7">
        <v>2</v>
      </c>
      <c r="C28" s="7" t="s">
        <v>12</v>
      </c>
      <c r="D28" s="7" t="s">
        <v>761</v>
      </c>
      <c r="E28" s="7"/>
      <c r="F28" s="7" t="s">
        <v>417</v>
      </c>
      <c r="G28" s="7" t="s">
        <v>486</v>
      </c>
      <c r="H28" s="7"/>
      <c r="I28" s="7">
        <v>1</v>
      </c>
      <c r="J28" s="8" t="str">
        <f t="shared" si="0"/>
        <v>insert into gtr_tier2_equation([CalculationTier],[Priority],[ExecCondition1],[ExecCondition2],[SkipCondition],[OutPutItem],[InPutItem],[FileSource],[IndustryCode],[IsDelete]) values(2,1,'IFIS000520|IFIS002444|IFIS002447|IFIS002452','','','IFIS002452','NullDelete','1|2|4|5|6|7|8|9|10|11|12|14|15|16|18|19|20|21|22|23|24|25|26','V',1)</v>
      </c>
    </row>
    <row r="29" spans="1:10" ht="15">
      <c r="A29" s="7">
        <v>1</v>
      </c>
      <c r="B29" s="7">
        <v>2</v>
      </c>
      <c r="C29" s="7" t="s">
        <v>12</v>
      </c>
      <c r="D29" s="7" t="s">
        <v>762</v>
      </c>
      <c r="E29" s="7"/>
      <c r="F29" s="7" t="s">
        <v>419</v>
      </c>
      <c r="G29" s="7" t="s">
        <v>637</v>
      </c>
      <c r="H29" s="7" t="s">
        <v>484</v>
      </c>
      <c r="I29" s="7">
        <v>0</v>
      </c>
      <c r="J29" s="8" t="str">
        <f t="shared" si="0"/>
        <v>insert into gtr_tier2_equation([CalculationTier],[Priority],[ExecCondition1],[ExecCondition2],[SkipCondition],[OutPutItem],[InPutItem],[FileSource],[IndustryCode],[IsDelete]) values(2,1,'IFIS001873|IFIS002454|IFIS002455|IFIS002460','','Null','IFIS002460','IFIS001873-IFIS002454-IFIS002455','1|2|4|5|6|7|8|9|10|11|12|14|15|16|18|19|20|21|22|23|24|25|26','V',0)</v>
      </c>
    </row>
    <row r="30" spans="1:10" ht="15">
      <c r="A30" s="7">
        <v>1</v>
      </c>
      <c r="B30" s="7">
        <v>2</v>
      </c>
      <c r="C30" s="7" t="s">
        <v>12</v>
      </c>
      <c r="D30" s="7" t="s">
        <v>762</v>
      </c>
      <c r="E30" s="7"/>
      <c r="F30" s="7" t="s">
        <v>419</v>
      </c>
      <c r="G30" s="7" t="s">
        <v>486</v>
      </c>
      <c r="H30" s="7"/>
      <c r="I30" s="7">
        <v>1</v>
      </c>
      <c r="J30" s="8" t="str">
        <f t="shared" si="0"/>
        <v>insert into gtr_tier2_equation([CalculationTier],[Priority],[ExecCondition1],[ExecCondition2],[SkipCondition],[OutPutItem],[InPutItem],[FileSource],[IndustryCode],[IsDelete]) values(2,1,'IFIS001873|IFIS002454|IFIS002455|IFIS002460','','','IFIS002460','NullDelete','1|2|4|5|6|7|8|9|10|11|12|14|15|16|18|19|20|21|22|23|24|25|26','V',1)</v>
      </c>
    </row>
    <row r="31" spans="1:10" ht="15">
      <c r="A31" s="7">
        <v>1</v>
      </c>
      <c r="B31" s="7">
        <v>2</v>
      </c>
      <c r="C31" s="7" t="s">
        <v>12</v>
      </c>
      <c r="D31" s="26" t="s">
        <v>763</v>
      </c>
      <c r="E31" s="7"/>
      <c r="F31" s="7" t="s">
        <v>431</v>
      </c>
      <c r="G31" s="27" t="s">
        <v>730</v>
      </c>
      <c r="H31" s="7" t="s">
        <v>484</v>
      </c>
      <c r="I31" s="7">
        <v>0</v>
      </c>
      <c r="J31" s="8" t="str">
        <f t="shared" si="0"/>
        <v>insert into gtr_tier2_equation([CalculationTier],[Priority],[ExecCondition1],[ExecCondition2],[SkipCondition],[OutPutItem],[InPutItem],[FileSource],[IndustryCode],[IsDelete]) values(2,1,'IFIS003149|IFIS003205|IFIS002423|IFIS101183|IFIS002439|IFIS001210|IFIS001600|IFIS003196|IFIS003191|IFIS002004|IFIS003156|IFIS003160|IFIS002440|IFIS001690|IFIS003155|IFIS001835|IFIS002503|IFIS002504|IFIS002027|IFIS002422|IFIS003157|IFIS002432|IFIS002431|IFIS002434|IFIS002427|IFIS001950|IFIS003178|IFIS000800|IFIS001370|IFIS001855|IFIS002442|IFIS003163','','Null','IFIS003163','IFIS003149-IFIS003205-IFIS002423-IFIS101183-IFIS002439-IFIS001210-IFIS001600-IFIS003196-IFIS003191-IFIS002004-IFIS003156-IFIS003160-IFIS002440-IFIS001690-IFIS003155-IFIS001835-IFIS002503-IFIS002504-IFIS002027-IFIS002422-IFIS003157-IFIS002432-IFIS002431-IFIS002434-IFIS002427-IFIS001950-IFIS003178-IFIS000800-IFIS001370-IFIS001855-IFIS002442','1|2|4|5|6|7|8|9|10|11|12|14|15|16|18|19|20|21|22|23|24|25|26','V',0)</v>
      </c>
    </row>
    <row r="32" spans="1:10" ht="15">
      <c r="A32" s="7">
        <v>1</v>
      </c>
      <c r="B32" s="7">
        <v>2</v>
      </c>
      <c r="C32" s="7" t="s">
        <v>12</v>
      </c>
      <c r="D32" s="26" t="s">
        <v>763</v>
      </c>
      <c r="E32" s="7"/>
      <c r="F32" s="7" t="s">
        <v>431</v>
      </c>
      <c r="G32" s="7" t="s">
        <v>486</v>
      </c>
      <c r="H32" s="7"/>
      <c r="I32" s="7">
        <v>1</v>
      </c>
      <c r="J32" s="8" t="str">
        <f t="shared" si="0"/>
        <v>insert into gtr_tier2_equation([CalculationTier],[Priority],[ExecCondition1],[ExecCondition2],[SkipCondition],[OutPutItem],[InPutItem],[FileSource],[IndustryCode],[IsDelete]) values(2,1,'IFIS003149|IFIS003205|IFIS002423|IFIS101183|IFIS002439|IFIS001210|IFIS001600|IFIS003196|IFIS003191|IFIS002004|IFIS003156|IFIS003160|IFIS002440|IFIS001690|IFIS003155|IFIS001835|IFIS002503|IFIS002504|IFIS002027|IFIS002422|IFIS003157|IFIS002432|IFIS002431|IFIS002434|IFIS002427|IFIS001950|IFIS003178|IFIS000800|IFIS001370|IFIS001855|IFIS002442|IFIS003163','','','IFIS003163','NullDelete','1|2|4|5|6|7|8|9|10|11|12|14|15|16|18|19|20|21|22|23|24|25|26','V',1)</v>
      </c>
    </row>
    <row r="33" spans="1:10" ht="15">
      <c r="A33" s="7">
        <v>1</v>
      </c>
      <c r="B33" s="7">
        <v>2</v>
      </c>
      <c r="C33" s="7" t="s">
        <v>12</v>
      </c>
      <c r="D33" s="26" t="s">
        <v>764</v>
      </c>
      <c r="E33" s="7"/>
      <c r="F33" s="21" t="s">
        <v>432</v>
      </c>
      <c r="G33" s="26" t="s">
        <v>731</v>
      </c>
      <c r="H33" s="7" t="s">
        <v>484</v>
      </c>
      <c r="I33" s="7">
        <v>0</v>
      </c>
      <c r="J33" s="8" t="str">
        <f t="shared" si="0"/>
        <v>insert into gtr_tier2_equation([CalculationTier],[Priority],[ExecCondition1],[ExecCondition2],[SkipCondition],[OutPutItem],[InPutItem],[FileSource],[IndustryCode],[IsDelete]) values(2,1,'IFIS001560|IFIS001860|IFIS001853|IFIS002193|IFIS001879|IFIS001940','','Null','IFIS001940','IFIS001560-IFIS001860-IFIS001853-IFIS002193-IFIS001879','1|2|4|5|6|7|8|9|10|11|12|14|15|16|18|19|20|21|22|23|24|25|26','V',0)</v>
      </c>
    </row>
    <row r="34" spans="1:10" ht="15">
      <c r="A34" s="7">
        <v>1</v>
      </c>
      <c r="B34" s="7">
        <v>2</v>
      </c>
      <c r="C34" s="7" t="s">
        <v>12</v>
      </c>
      <c r="D34" s="26" t="s">
        <v>764</v>
      </c>
      <c r="E34" s="7"/>
      <c r="F34" s="21" t="s">
        <v>432</v>
      </c>
      <c r="G34" s="7" t="s">
        <v>486</v>
      </c>
      <c r="H34" s="7"/>
      <c r="I34" s="7">
        <v>1</v>
      </c>
      <c r="J34" s="8" t="str">
        <f t="shared" ref="J34:J65" si="1">"insert into gtr_tier2_equation([CalculationTier],[Priority],[ExecCondition1],[ExecCondition2],[SkipCondition],[OutPutItem],[InPutItem],[FileSource],[IndustryCode],[IsDelete]) values("&amp;B34&amp;","&amp;A34&amp;",'"&amp;D34&amp;"','"&amp;E34&amp;"','"&amp;H34&amp;"','"&amp;F34&amp;"','"&amp;G34&amp;"','"&amp;C34&amp;"','V',"&amp;I34&amp;")"</f>
        <v>insert into gtr_tier2_equation([CalculationTier],[Priority],[ExecCondition1],[ExecCondition2],[SkipCondition],[OutPutItem],[InPutItem],[FileSource],[IndustryCode],[IsDelete]) values(2,1,'IFIS001560|IFIS001860|IFIS001853|IFIS002193|IFIS001879|IFIS001940','','','IFIS001940','NullDelete','1|2|4|5|6|7|8|9|10|11|12|14|15|16|18|19|20|21|22|23|24|25|26','V',1)</v>
      </c>
    </row>
    <row r="35" spans="1:10" ht="15">
      <c r="A35" s="7">
        <v>1</v>
      </c>
      <c r="B35" s="7">
        <v>2</v>
      </c>
      <c r="C35" s="7" t="s">
        <v>12</v>
      </c>
      <c r="D35" s="7" t="s">
        <v>765</v>
      </c>
      <c r="E35" s="7"/>
      <c r="F35" s="7" t="s">
        <v>434</v>
      </c>
      <c r="G35" s="7" t="s">
        <v>486</v>
      </c>
      <c r="H35" s="7"/>
      <c r="I35" s="7">
        <v>1</v>
      </c>
      <c r="J35" s="8" t="str">
        <f t="shared" si="1"/>
        <v>insert into gtr_tier2_equation([CalculationTier],[Priority],[ExecCondition1],[ExecCondition2],[SkipCondition],[OutPutItem],[InPutItem],[FileSource],[IndustryCode],[IsDelete]) values(2,1,'IFIS001470|IFIS000020|IFIS002046','','','IFIS002046','NullDelete','1|2|4|5|6|7|8|9|10|11|12|14|15|16|18|19|20|21|22|23|24|25|26','V',1)</v>
      </c>
    </row>
    <row r="36" spans="1:10" ht="15">
      <c r="A36" s="7">
        <v>1</v>
      </c>
      <c r="B36" s="7">
        <v>2</v>
      </c>
      <c r="C36" s="7" t="s">
        <v>12</v>
      </c>
      <c r="D36" s="24" t="s">
        <v>799</v>
      </c>
      <c r="E36" s="24" t="s">
        <v>740</v>
      </c>
      <c r="F36" s="7" t="s">
        <v>437</v>
      </c>
      <c r="G36" s="7" t="s">
        <v>798</v>
      </c>
      <c r="H36" s="7" t="s">
        <v>484</v>
      </c>
      <c r="I36" s="7">
        <v>0</v>
      </c>
      <c r="J36" s="8" t="str">
        <f t="shared" si="1"/>
        <v>insert into gtr_tier2_equation([CalculationTier],[Priority],[ExecCondition1],[ExecCondition2],[SkipCondition],[OutPutItem],[InPutItem],[FileSource],[IndustryCode],[IsDelete]) values(2,1,'IFCF001590|IFCF200020','IFCF001590-IFCF200020-IFCF200080&gt;0','Null','IFCF200020','IFCF001590-IFCF200080','1|2|4|5|6|7|8|9|10|11|12|14|15|16|18|19|20|21|22|23|24|25|26','V',0)</v>
      </c>
    </row>
    <row r="37" spans="1:10" ht="15">
      <c r="A37" s="7">
        <v>1</v>
      </c>
      <c r="B37" s="7">
        <v>2</v>
      </c>
      <c r="C37" s="7" t="s">
        <v>12</v>
      </c>
      <c r="D37" s="24" t="s">
        <v>799</v>
      </c>
      <c r="E37" s="24" t="s">
        <v>740</v>
      </c>
      <c r="F37" s="7" t="s">
        <v>437</v>
      </c>
      <c r="G37" s="7" t="s">
        <v>486</v>
      </c>
      <c r="H37" s="7"/>
      <c r="I37" s="7">
        <v>1</v>
      </c>
      <c r="J37" s="8" t="str">
        <f t="shared" si="1"/>
        <v>insert into gtr_tier2_equation([CalculationTier],[Priority],[ExecCondition1],[ExecCondition2],[SkipCondition],[OutPutItem],[InPutItem],[FileSource],[IndustryCode],[IsDelete]) values(2,1,'IFCF001590|IFCF200020','IFCF001590-IFCF200020-IFCF200080&gt;0','','IFCF200020','NullDelete','1|2|4|5|6|7|8|9|10|11|12|14|15|16|18|19|20|21|22|23|24|25|26','V',1)</v>
      </c>
    </row>
    <row r="38" spans="1:10" ht="15">
      <c r="A38" s="24">
        <v>1</v>
      </c>
      <c r="B38" s="24">
        <v>2</v>
      </c>
      <c r="C38" s="24" t="s">
        <v>12</v>
      </c>
      <c r="D38" s="24" t="s">
        <v>799</v>
      </c>
      <c r="E38" s="24" t="s">
        <v>739</v>
      </c>
      <c r="F38" s="24" t="s">
        <v>440</v>
      </c>
      <c r="G38" s="24" t="s">
        <v>738</v>
      </c>
      <c r="H38" s="24" t="s">
        <v>484</v>
      </c>
      <c r="I38" s="24">
        <v>0</v>
      </c>
      <c r="J38" s="8" t="str">
        <f t="shared" si="1"/>
        <v>insert into gtr_tier2_equation([CalculationTier],[Priority],[ExecCondition1],[ExecCondition2],[SkipCondition],[OutPutItem],[InPutItem],[FileSource],[IndustryCode],[IsDelete]) values(2,1,'IFCF001590|IFCF200020','IFCF001590-IFCF200020-IFCF200080&lt;0','Null','IFCF200080','IFCF001590-IFCF200020','1|2|4|5|6|7|8|9|10|11|12|14|15|16|18|19|20|21|22|23|24|25|26','V',0)</v>
      </c>
    </row>
    <row r="39" spans="1:10" ht="15">
      <c r="A39" s="24">
        <v>1</v>
      </c>
      <c r="B39" s="24">
        <v>2</v>
      </c>
      <c r="C39" s="24" t="s">
        <v>12</v>
      </c>
      <c r="D39" s="24" t="s">
        <v>799</v>
      </c>
      <c r="E39" s="24" t="s">
        <v>739</v>
      </c>
      <c r="F39" s="24" t="s">
        <v>440</v>
      </c>
      <c r="G39" s="24" t="s">
        <v>486</v>
      </c>
      <c r="H39" s="24"/>
      <c r="I39" s="24">
        <v>1</v>
      </c>
      <c r="J39" s="8" t="str">
        <f t="shared" si="1"/>
        <v>insert into gtr_tier2_equation([CalculationTier],[Priority],[ExecCondition1],[ExecCondition2],[SkipCondition],[OutPutItem],[InPutItem],[FileSource],[IndustryCode],[IsDelete]) values(2,1,'IFCF001590|IFCF200020','IFCF001590-IFCF200020-IFCF200080&lt;0','','IFCF200080','NullDelete','1|2|4|5|6|7|8|9|10|11|12|14|15|16|18|19|20|21|22|23|24|25|26','V',1)</v>
      </c>
    </row>
    <row r="40" spans="1:10" ht="15">
      <c r="A40" s="7">
        <v>1</v>
      </c>
      <c r="B40" s="7">
        <v>2</v>
      </c>
      <c r="C40" s="10" t="s">
        <v>12</v>
      </c>
      <c r="D40" s="26" t="s">
        <v>766</v>
      </c>
      <c r="E40" s="7"/>
      <c r="F40" s="7" t="s">
        <v>447</v>
      </c>
      <c r="G40" s="26" t="s">
        <v>729</v>
      </c>
      <c r="H40" s="7" t="s">
        <v>484</v>
      </c>
      <c r="I40" s="7">
        <v>0</v>
      </c>
      <c r="J40" s="8" t="str">
        <f t="shared" si="1"/>
        <v>insert into gtr_tier2_equation([CalculationTier],[Priority],[ExecCondition1],[ExecCondition2],[SkipCondition],[OutPutItem],[InPutItem],[FileSource],[IndustryCode],[IsDelete]) values(2,1,'IFCF200620|IFCF001613|IFCF000530|IFCF200190','','Null','IFCF200190','IFCF200620-IFCF001613-IFCF000530','1|2|4|5|6|7|8|9|10|11|12|14|15|16|18|19|20|21|22|23|24|25|26','V',0)</v>
      </c>
    </row>
    <row r="41" spans="1:10" ht="15">
      <c r="A41" s="7">
        <v>1</v>
      </c>
      <c r="B41" s="7">
        <v>2</v>
      </c>
      <c r="C41" s="10" t="s">
        <v>12</v>
      </c>
      <c r="D41" s="26" t="s">
        <v>766</v>
      </c>
      <c r="E41" s="7"/>
      <c r="F41" s="7" t="s">
        <v>447</v>
      </c>
      <c r="G41" s="7" t="s">
        <v>486</v>
      </c>
      <c r="H41" s="7"/>
      <c r="I41" s="7">
        <v>1</v>
      </c>
      <c r="J41" s="8" t="str">
        <f t="shared" si="1"/>
        <v>insert into gtr_tier2_equation([CalculationTier],[Priority],[ExecCondition1],[ExecCondition2],[SkipCondition],[OutPutItem],[InPutItem],[FileSource],[IndustryCode],[IsDelete]) values(2,1,'IFCF200620|IFCF001613|IFCF000530|IFCF200190','','','IFCF200190','NullDelete','1|2|4|5|6|7|8|9|10|11|12|14|15|16|18|19|20|21|22|23|24|25|26','V',1)</v>
      </c>
    </row>
    <row r="42" spans="1:10" ht="15">
      <c r="A42" s="7">
        <v>1</v>
      </c>
      <c r="B42" s="7">
        <v>2</v>
      </c>
      <c r="C42" s="7" t="s">
        <v>12</v>
      </c>
      <c r="D42" s="7" t="s">
        <v>584</v>
      </c>
      <c r="E42" s="7" t="s">
        <v>591</v>
      </c>
      <c r="F42" s="7" t="s">
        <v>451</v>
      </c>
      <c r="G42" s="7" t="s">
        <v>616</v>
      </c>
      <c r="H42" s="7" t="s">
        <v>484</v>
      </c>
      <c r="I42" s="7">
        <v>0</v>
      </c>
      <c r="J42" s="8" t="str">
        <f t="shared" si="1"/>
        <v>insert into gtr_tier2_equation([CalculationTier],[Priority],[ExecCondition1],[ExecCondition2],[SkipCondition],[OutPutItem],[InPutItem],[FileSource],[IndustryCode],[IsDelete]) values(2,1,'IFCF001909|IFCF001910','IFCF001908-IFCF001909-IFCF001910&lt;0','Null','IFCF001909','IFCF001908-IFCF001910','1|2|4|5|6|7|8|9|10|11|12|14|15|16|18|19|20|21|22|23|24|25|26','V',0)</v>
      </c>
    </row>
    <row r="43" spans="1:10" ht="15">
      <c r="A43" s="7">
        <v>1</v>
      </c>
      <c r="B43" s="7">
        <v>2</v>
      </c>
      <c r="C43" s="7" t="s">
        <v>12</v>
      </c>
      <c r="D43" s="7" t="s">
        <v>584</v>
      </c>
      <c r="E43" s="7" t="s">
        <v>591</v>
      </c>
      <c r="F43" s="7" t="s">
        <v>451</v>
      </c>
      <c r="G43" s="7" t="s">
        <v>486</v>
      </c>
      <c r="H43" s="7"/>
      <c r="I43" s="7">
        <v>1</v>
      </c>
      <c r="J43" s="8" t="str">
        <f t="shared" si="1"/>
        <v>insert into gtr_tier2_equation([CalculationTier],[Priority],[ExecCondition1],[ExecCondition2],[SkipCondition],[OutPutItem],[InPutItem],[FileSource],[IndustryCode],[IsDelete]) values(2,1,'IFCF001909|IFCF001910','IFCF001908-IFCF001909-IFCF001910&lt;0','','IFCF001909','NullDelete','1|2|4|5|6|7|8|9|10|11|12|14|15|16|18|19|20|21|22|23|24|25|26','V',1)</v>
      </c>
    </row>
    <row r="44" spans="1:10" ht="15">
      <c r="A44" s="7">
        <v>1</v>
      </c>
      <c r="B44" s="7">
        <v>2</v>
      </c>
      <c r="C44" s="7" t="s">
        <v>12</v>
      </c>
      <c r="D44" s="7" t="s">
        <v>584</v>
      </c>
      <c r="E44" s="7" t="s">
        <v>641</v>
      </c>
      <c r="F44" s="7" t="s">
        <v>452</v>
      </c>
      <c r="G44" s="7" t="s">
        <v>617</v>
      </c>
      <c r="H44" s="7" t="s">
        <v>484</v>
      </c>
      <c r="I44" s="7">
        <v>0</v>
      </c>
      <c r="J44" s="8" t="str">
        <f t="shared" si="1"/>
        <v>insert into gtr_tier2_equation([CalculationTier],[Priority],[ExecCondition1],[ExecCondition2],[SkipCondition],[OutPutItem],[InPutItem],[FileSource],[IndustryCode],[IsDelete]) values(2,1,'IFCF001909|IFCF001910','IFCF001908-IFCF001909-IFCF001910&gt;0','Null','IFCF001910','IFCF001908-IFCF001909','1|2|4|5|6|7|8|9|10|11|12|14|15|16|18|19|20|21|22|23|24|25|26','V',0)</v>
      </c>
    </row>
    <row r="45" spans="1:10" ht="15">
      <c r="A45" s="7">
        <v>1</v>
      </c>
      <c r="B45" s="7">
        <v>2</v>
      </c>
      <c r="C45" s="7" t="s">
        <v>12</v>
      </c>
      <c r="D45" s="7" t="s">
        <v>584</v>
      </c>
      <c r="E45" s="7" t="s">
        <v>641</v>
      </c>
      <c r="F45" s="7" t="s">
        <v>452</v>
      </c>
      <c r="G45" s="7" t="s">
        <v>486</v>
      </c>
      <c r="H45" s="7"/>
      <c r="I45" s="7">
        <v>1</v>
      </c>
      <c r="J45" s="8" t="str">
        <f t="shared" si="1"/>
        <v>insert into gtr_tier2_equation([CalculationTier],[Priority],[ExecCondition1],[ExecCondition2],[SkipCondition],[OutPutItem],[InPutItem],[FileSource],[IndustryCode],[IsDelete]) values(2,1,'IFCF001909|IFCF001910','IFCF001908-IFCF001909-IFCF001910&gt;0','','IFCF001910','NullDelete','1|2|4|5|6|7|8|9|10|11|12|14|15|16|18|19|20|21|22|23|24|25|26','V',1)</v>
      </c>
    </row>
    <row r="46" spans="1:10" ht="15">
      <c r="A46" s="24">
        <v>1</v>
      </c>
      <c r="B46" s="24">
        <v>2</v>
      </c>
      <c r="C46" s="24" t="s">
        <v>12</v>
      </c>
      <c r="D46" s="24" t="s">
        <v>767</v>
      </c>
      <c r="E46" s="24"/>
      <c r="F46" s="24" t="s">
        <v>718</v>
      </c>
      <c r="G46" s="24" t="s">
        <v>724</v>
      </c>
      <c r="H46" s="24" t="s">
        <v>484</v>
      </c>
      <c r="I46" s="24">
        <v>0</v>
      </c>
      <c r="J46" s="8" t="str">
        <f t="shared" si="1"/>
        <v>insert into gtr_tier2_equation([CalculationTier],[Priority],[ExecCondition1],[ExecCondition2],[SkipCondition],[OutPutItem],[InPutItem],[FileSource],[IndustryCode],[IsDelete]) values(2,1,'IFCF000450|IFCF001547|IFCF001536','','Null','IFCF001536','IFCF000450-IFCF001547','1|2|4|5|6|7|8|9|10|11|12|14|15|16|18|19|20|21|22|23|24|25|26','V',0)</v>
      </c>
    </row>
    <row r="47" spans="1:10" ht="15">
      <c r="A47" s="24">
        <v>1</v>
      </c>
      <c r="B47" s="24">
        <v>2</v>
      </c>
      <c r="C47" s="24" t="s">
        <v>12</v>
      </c>
      <c r="D47" s="24" t="s">
        <v>767</v>
      </c>
      <c r="E47" s="24"/>
      <c r="F47" s="24" t="s">
        <v>718</v>
      </c>
      <c r="G47" s="24" t="s">
        <v>486</v>
      </c>
      <c r="H47" s="24"/>
      <c r="I47" s="24">
        <v>1</v>
      </c>
      <c r="J47" s="8" t="str">
        <f t="shared" si="1"/>
        <v>insert into gtr_tier2_equation([CalculationTier],[Priority],[ExecCondition1],[ExecCondition2],[SkipCondition],[OutPutItem],[InPutItem],[FileSource],[IndustryCode],[IsDelete]) values(2,1,'IFCF000450|IFCF001547|IFCF001536','','','IFCF001536','NullDelete','1|2|4|5|6|7|8|9|10|11|12|14|15|16|18|19|20|21|22|23|24|25|26','V',1)</v>
      </c>
    </row>
    <row r="48" spans="1:10" ht="15">
      <c r="A48" s="24">
        <v>1</v>
      </c>
      <c r="B48" s="24">
        <v>2</v>
      </c>
      <c r="C48" s="24" t="s">
        <v>12</v>
      </c>
      <c r="D48" s="24" t="s">
        <v>768</v>
      </c>
      <c r="E48" s="24"/>
      <c r="F48" s="24" t="s">
        <v>719</v>
      </c>
      <c r="G48" s="24" t="s">
        <v>727</v>
      </c>
      <c r="H48" s="24" t="s">
        <v>484</v>
      </c>
      <c r="I48" s="24">
        <v>0</v>
      </c>
      <c r="J48" s="8" t="str">
        <f t="shared" si="1"/>
        <v>insert into gtr_tier2_equation([CalculationTier],[Priority],[ExecCondition1],[ExecCondition2],[SkipCondition],[OutPutItem],[InPutItem],[FileSource],[IndustryCode],[IsDelete]) values(2,1,'IFCF001537|IFCF000260|IFCF000400','','Null','IFCF000400','IFCF001537-IFCF000260','1|2|4|5|6|7|8|9|10|11|12|14|15|16|18|19|20|21|22|23|24|25|26','V',0)</v>
      </c>
    </row>
    <row r="49" spans="1:10" ht="15">
      <c r="A49" s="24">
        <v>1</v>
      </c>
      <c r="B49" s="24">
        <v>2</v>
      </c>
      <c r="C49" s="24" t="s">
        <v>12</v>
      </c>
      <c r="D49" s="24" t="s">
        <v>768</v>
      </c>
      <c r="E49" s="24"/>
      <c r="F49" s="24" t="s">
        <v>719</v>
      </c>
      <c r="G49" s="24" t="s">
        <v>486</v>
      </c>
      <c r="H49" s="24"/>
      <c r="I49" s="24">
        <v>1</v>
      </c>
      <c r="J49" s="8" t="str">
        <f t="shared" si="1"/>
        <v>insert into gtr_tier2_equation([CalculationTier],[Priority],[ExecCondition1],[ExecCondition2],[SkipCondition],[OutPutItem],[InPutItem],[FileSource],[IndustryCode],[IsDelete]) values(2,1,'IFCF001537|IFCF000260|IFCF000400','','','IFCF000400','NullDelete','1|2|4|5|6|7|8|9|10|11|12|14|15|16|18|19|20|21|22|23|24|25|26','V',1)</v>
      </c>
    </row>
    <row r="50" spans="1:10" ht="15">
      <c r="A50" s="7">
        <v>1</v>
      </c>
      <c r="B50" s="7">
        <v>2</v>
      </c>
      <c r="C50" s="7" t="s">
        <v>12</v>
      </c>
      <c r="D50" s="16" t="s">
        <v>769</v>
      </c>
      <c r="E50" s="7"/>
      <c r="F50" s="7" t="s">
        <v>618</v>
      </c>
      <c r="G50" s="16" t="s">
        <v>669</v>
      </c>
      <c r="H50" s="7" t="s">
        <v>484</v>
      </c>
      <c r="I50" s="7">
        <v>0</v>
      </c>
      <c r="J50" s="8" t="str">
        <f t="shared" si="1"/>
        <v>insert into gtr_tier2_equation([CalculationTier],[Priority],[ExecCondition1],[ExecCondition2],[SkipCondition],[OutPutItem],[InPutItem],[FileSource],[IndustryCode],[IsDelete]) values(2,1,'IFCF000530|IFCF000450|IFCF001551|IFCF001758|IFCF001537|IFCF001759|IFCF001532','','Null','IFCF001532','IFCF000530-IFCF001551-IFCF000450-IFCF001758-IFCF001537-IFCF001759','1|2|4|5|6|7|8|9|10|11|12|14|15|16|18|19|20|21|22|23|24|25|26','V',0)</v>
      </c>
    </row>
    <row r="51" spans="1:10" ht="15">
      <c r="A51" s="7">
        <v>1</v>
      </c>
      <c r="B51" s="7">
        <v>2</v>
      </c>
      <c r="C51" s="7" t="s">
        <v>12</v>
      </c>
      <c r="D51" s="16" t="s">
        <v>769</v>
      </c>
      <c r="E51" s="7"/>
      <c r="F51" s="7" t="s">
        <v>618</v>
      </c>
      <c r="G51" s="7" t="s">
        <v>486</v>
      </c>
      <c r="H51" s="7"/>
      <c r="I51" s="7">
        <v>1</v>
      </c>
      <c r="J51" s="8" t="str">
        <f t="shared" si="1"/>
        <v>insert into gtr_tier2_equation([CalculationTier],[Priority],[ExecCondition1],[ExecCondition2],[SkipCondition],[OutPutItem],[InPutItem],[FileSource],[IndustryCode],[IsDelete]) values(2,1,'IFCF000530|IFCF000450|IFCF001551|IFCF001758|IFCF001537|IFCF001759|IFCF001532','','','IFCF001532','NullDelete','1|2|4|5|6|7|8|9|10|11|12|14|15|16|18|19|20|21|22|23|24|25|26','V',1)</v>
      </c>
    </row>
    <row r="52" spans="1:10" ht="15">
      <c r="A52" s="7">
        <v>1</v>
      </c>
      <c r="B52" s="7">
        <v>2</v>
      </c>
      <c r="C52" s="7" t="s">
        <v>12</v>
      </c>
      <c r="D52" s="7" t="s">
        <v>770</v>
      </c>
      <c r="E52" s="7"/>
      <c r="F52" s="7" t="s">
        <v>456</v>
      </c>
      <c r="G52" s="7" t="s">
        <v>619</v>
      </c>
      <c r="H52" s="7" t="s">
        <v>484</v>
      </c>
      <c r="I52" s="7">
        <v>0</v>
      </c>
      <c r="J52" s="8" t="str">
        <f t="shared" si="1"/>
        <v>insert into gtr_tier2_equation([CalculationTier],[Priority],[ExecCondition1],[ExecCondition2],[SkipCondition],[OutPutItem],[InPutItem],[FileSource],[IndustryCode],[IsDelete]) values(2,1,'IFCF001591|IFCF200620|IFCF200260|IFCF200270|IFCF001584|IFCF100464|IFCF100463|IFCF200280','','Null','IFCF200290','IFCF001591-IFCF200620-IFCF200260-IFCF200270-IFCF001584-IFCF100464-IFCF100463-IFCF200280','1|2|4|5|6|7|8|9|10|11|12|14|15|16|18|19|20|21|22|23|24|25|26','V',0)</v>
      </c>
    </row>
    <row r="53" spans="1:10" ht="15">
      <c r="A53" s="7">
        <v>1</v>
      </c>
      <c r="B53" s="7">
        <v>2</v>
      </c>
      <c r="C53" s="7" t="s">
        <v>12</v>
      </c>
      <c r="D53" s="7" t="s">
        <v>770</v>
      </c>
      <c r="E53" s="7"/>
      <c r="F53" s="7" t="s">
        <v>456</v>
      </c>
      <c r="G53" s="7" t="s">
        <v>486</v>
      </c>
      <c r="H53" s="7"/>
      <c r="I53" s="7">
        <v>1</v>
      </c>
      <c r="J53" s="8" t="str">
        <f t="shared" si="1"/>
        <v>insert into gtr_tier2_equation([CalculationTier],[Priority],[ExecCondition1],[ExecCondition2],[SkipCondition],[OutPutItem],[InPutItem],[FileSource],[IndustryCode],[IsDelete]) values(2,1,'IFCF001591|IFCF200620|IFCF200260|IFCF200270|IFCF001584|IFCF100464|IFCF100463|IFCF200280','','','IFCF200290','NullDelete','1|2|4|5|6|7|8|9|10|11|12|14|15|16|18|19|20|21|22|23|24|25|26','V',1)</v>
      </c>
    </row>
    <row r="54" spans="1:10" ht="15">
      <c r="A54" s="7">
        <v>1</v>
      </c>
      <c r="B54" s="7">
        <v>2</v>
      </c>
      <c r="C54" s="7" t="s">
        <v>12</v>
      </c>
      <c r="D54" s="7" t="s">
        <v>585</v>
      </c>
      <c r="E54" s="7" t="s">
        <v>592</v>
      </c>
      <c r="F54" s="7" t="s">
        <v>459</v>
      </c>
      <c r="G54" s="7" t="s">
        <v>620</v>
      </c>
      <c r="H54" s="7" t="s">
        <v>484</v>
      </c>
      <c r="I54" s="7">
        <v>0</v>
      </c>
      <c r="J54" s="8" t="str">
        <f t="shared" si="1"/>
        <v>insert into gtr_tier2_equation([CalculationTier],[Priority],[ExecCondition1],[ExecCondition2],[SkipCondition],[OutPutItem],[InPutItem],[FileSource],[IndustryCode],[IsDelete]) values(2,1,'IFCF001240|IFCF001410','IFCF001320-IFCF001240-IFCF001410&lt;0','Null','IFCF001240','IFCF001320-IFCF001410','1|2|4|5|6|7|8|9|10|11|12|14|15|16|18|19|20|21|22|23|24|25|26','V',0)</v>
      </c>
    </row>
    <row r="55" spans="1:10" ht="15">
      <c r="A55" s="7">
        <v>1</v>
      </c>
      <c r="B55" s="7">
        <v>2</v>
      </c>
      <c r="C55" s="7" t="s">
        <v>12</v>
      </c>
      <c r="D55" s="7" t="s">
        <v>585</v>
      </c>
      <c r="E55" s="7" t="s">
        <v>592</v>
      </c>
      <c r="F55" s="7" t="s">
        <v>459</v>
      </c>
      <c r="G55" s="7" t="s">
        <v>486</v>
      </c>
      <c r="H55" s="7"/>
      <c r="I55" s="7">
        <v>1</v>
      </c>
      <c r="J55" s="8" t="str">
        <f t="shared" si="1"/>
        <v>insert into gtr_tier2_equation([CalculationTier],[Priority],[ExecCondition1],[ExecCondition2],[SkipCondition],[OutPutItem],[InPutItem],[FileSource],[IndustryCode],[IsDelete]) values(2,1,'IFCF001240|IFCF001410','IFCF001320-IFCF001240-IFCF001410&lt;0','','IFCF001240','NullDelete','1|2|4|5|6|7|8|9|10|11|12|14|15|16|18|19|20|21|22|23|24|25|26','V',1)</v>
      </c>
    </row>
    <row r="56" spans="1:10" ht="15">
      <c r="A56" s="7">
        <v>1</v>
      </c>
      <c r="B56" s="7">
        <v>2</v>
      </c>
      <c r="C56" s="7" t="s">
        <v>12</v>
      </c>
      <c r="D56" s="7" t="s">
        <v>585</v>
      </c>
      <c r="E56" s="7" t="s">
        <v>593</v>
      </c>
      <c r="F56" s="7" t="s">
        <v>460</v>
      </c>
      <c r="G56" s="7" t="s">
        <v>621</v>
      </c>
      <c r="H56" s="7" t="s">
        <v>484</v>
      </c>
      <c r="I56" s="7">
        <v>0</v>
      </c>
      <c r="J56" s="8" t="str">
        <f t="shared" si="1"/>
        <v>insert into gtr_tier2_equation([CalculationTier],[Priority],[ExecCondition1],[ExecCondition2],[SkipCondition],[OutPutItem],[InPutItem],[FileSource],[IndustryCode],[IsDelete]) values(2,1,'IFCF001240|IFCF001410','IFCF001320-IFCF001240-IFCF001410&gt;0','Null','IFCF001410','IFCF001320-IFCF001240','1|2|4|5|6|7|8|9|10|11|12|14|15|16|18|19|20|21|22|23|24|25|26','V',0)</v>
      </c>
    </row>
    <row r="57" spans="1:10" ht="15">
      <c r="A57" s="7">
        <v>1</v>
      </c>
      <c r="B57" s="7">
        <v>2</v>
      </c>
      <c r="C57" s="7" t="s">
        <v>12</v>
      </c>
      <c r="D57" s="7" t="s">
        <v>585</v>
      </c>
      <c r="E57" s="7" t="s">
        <v>593</v>
      </c>
      <c r="F57" s="7" t="s">
        <v>460</v>
      </c>
      <c r="G57" s="7" t="s">
        <v>486</v>
      </c>
      <c r="H57" s="7"/>
      <c r="I57" s="7">
        <v>1</v>
      </c>
      <c r="J57" s="8" t="str">
        <f t="shared" si="1"/>
        <v>insert into gtr_tier2_equation([CalculationTier],[Priority],[ExecCondition1],[ExecCondition2],[SkipCondition],[OutPutItem],[InPutItem],[FileSource],[IndustryCode],[IsDelete]) values(2,1,'IFCF001240|IFCF001410','IFCF001320-IFCF001240-IFCF001410&gt;0','','IFCF001410','NullDelete','1|2|4|5|6|7|8|9|10|11|12|14|15|16|18|19|20|21|22|23|24|25|26','V',1)</v>
      </c>
    </row>
    <row r="58" spans="1:10" ht="15">
      <c r="A58" s="7">
        <v>1</v>
      </c>
      <c r="B58" s="7">
        <v>2</v>
      </c>
      <c r="C58" s="7" t="s">
        <v>12</v>
      </c>
      <c r="D58" s="7" t="s">
        <v>586</v>
      </c>
      <c r="E58" s="7" t="s">
        <v>594</v>
      </c>
      <c r="F58" s="7" t="s">
        <v>461</v>
      </c>
      <c r="G58" s="7" t="s">
        <v>622</v>
      </c>
      <c r="H58" s="7" t="s">
        <v>484</v>
      </c>
      <c r="I58" s="7">
        <v>0</v>
      </c>
      <c r="J58" s="8" t="str">
        <f t="shared" si="1"/>
        <v>insert into gtr_tier2_equation([CalculationTier],[Priority],[ExecCondition1],[ExecCondition2],[SkipCondition],[OutPutItem],[InPutItem],[FileSource],[IndustryCode],[IsDelete]) values(2,1,'IFCF001260|IFCF001430','IFCF001330-IFCF001430-IFCF001260&lt;0','Null','IFCF001260','IFCF001330-IFCF001430','1|2|4|5|6|7|8|9|10|11|12|14|15|16|18|19|20|21|22|23|24|25|26','V',0)</v>
      </c>
    </row>
    <row r="59" spans="1:10" ht="15">
      <c r="A59" s="7">
        <v>1</v>
      </c>
      <c r="B59" s="7">
        <v>2</v>
      </c>
      <c r="C59" s="7" t="s">
        <v>12</v>
      </c>
      <c r="D59" s="7" t="s">
        <v>586</v>
      </c>
      <c r="E59" s="7" t="s">
        <v>594</v>
      </c>
      <c r="F59" s="7" t="s">
        <v>461</v>
      </c>
      <c r="G59" s="7" t="s">
        <v>486</v>
      </c>
      <c r="H59" s="7"/>
      <c r="I59" s="7">
        <v>1</v>
      </c>
      <c r="J59" s="8" t="str">
        <f t="shared" si="1"/>
        <v>insert into gtr_tier2_equation([CalculationTier],[Priority],[ExecCondition1],[ExecCondition2],[SkipCondition],[OutPutItem],[InPutItem],[FileSource],[IndustryCode],[IsDelete]) values(2,1,'IFCF001260|IFCF001430','IFCF001330-IFCF001430-IFCF001260&lt;0','','IFCF001260','NullDelete','1|2|4|5|6|7|8|9|10|11|12|14|15|16|18|19|20|21|22|23|24|25|26','V',1)</v>
      </c>
    </row>
    <row r="60" spans="1:10" ht="15">
      <c r="A60" s="7">
        <v>1</v>
      </c>
      <c r="B60" s="7">
        <v>2</v>
      </c>
      <c r="C60" s="7" t="s">
        <v>12</v>
      </c>
      <c r="D60" s="7" t="s">
        <v>586</v>
      </c>
      <c r="E60" s="7" t="s">
        <v>595</v>
      </c>
      <c r="F60" s="7" t="s">
        <v>462</v>
      </c>
      <c r="G60" s="7" t="s">
        <v>623</v>
      </c>
      <c r="H60" s="7" t="s">
        <v>484</v>
      </c>
      <c r="I60" s="7">
        <v>0</v>
      </c>
      <c r="J60" s="8" t="str">
        <f t="shared" si="1"/>
        <v>insert into gtr_tier2_equation([CalculationTier],[Priority],[ExecCondition1],[ExecCondition2],[SkipCondition],[OutPutItem],[InPutItem],[FileSource],[IndustryCode],[IsDelete]) values(2,1,'IFCF001260|IFCF001430','IFCF001330-IFCF001430-IFCF001260&gt;0','Null','IFCF001430','IFCF001330-IFCF001260','1|2|4|5|6|7|8|9|10|11|12|14|15|16|18|19|20|21|22|23|24|25|26','V',0)</v>
      </c>
    </row>
    <row r="61" spans="1:10" ht="15">
      <c r="A61" s="7">
        <v>1</v>
      </c>
      <c r="B61" s="7">
        <v>2</v>
      </c>
      <c r="C61" s="7" t="s">
        <v>12</v>
      </c>
      <c r="D61" s="7" t="s">
        <v>586</v>
      </c>
      <c r="E61" s="7" t="s">
        <v>595</v>
      </c>
      <c r="F61" s="7" t="s">
        <v>462</v>
      </c>
      <c r="G61" s="7" t="s">
        <v>486</v>
      </c>
      <c r="H61" s="7"/>
      <c r="I61" s="7">
        <v>1</v>
      </c>
      <c r="J61" s="8" t="str">
        <f t="shared" si="1"/>
        <v>insert into gtr_tier2_equation([CalculationTier],[Priority],[ExecCondition1],[ExecCondition2],[SkipCondition],[OutPutItem],[InPutItem],[FileSource],[IndustryCode],[IsDelete]) values(2,1,'IFCF001260|IFCF001430','IFCF001330-IFCF001430-IFCF001260&gt;0','','IFCF001430','NullDelete','1|2|4|5|6|7|8|9|10|11|12|14|15|16|18|19|20|21|22|23|24|25|26','V',1)</v>
      </c>
    </row>
    <row r="62" spans="1:10" ht="15">
      <c r="A62" s="7">
        <v>1</v>
      </c>
      <c r="B62" s="7">
        <v>2</v>
      </c>
      <c r="C62" s="7" t="s">
        <v>12</v>
      </c>
      <c r="D62" s="7" t="s">
        <v>587</v>
      </c>
      <c r="E62" s="7" t="s">
        <v>596</v>
      </c>
      <c r="F62" s="7" t="s">
        <v>463</v>
      </c>
      <c r="G62" s="7" t="s">
        <v>624</v>
      </c>
      <c r="H62" s="7" t="s">
        <v>484</v>
      </c>
      <c r="I62" s="7">
        <v>0</v>
      </c>
      <c r="J62" s="8" t="str">
        <f t="shared" si="1"/>
        <v>insert into gtr_tier2_equation([CalculationTier],[Priority],[ExecCondition1],[ExecCondition2],[SkipCondition],[OutPutItem],[InPutItem],[FileSource],[IndustryCode],[IsDelete]) values(2,1,'IFCF001290|IFCF001390','IFCF001300-IFCF001390-IFCF001290&lt;0','Null','IFCF001290','IFCF001300-IFCF001390','1|2|4|5|6|7|8|9|10|11|12|14|15|16|18|19|20|21|22|23|24|25|26','V',0)</v>
      </c>
    </row>
    <row r="63" spans="1:10" ht="15">
      <c r="A63" s="7">
        <v>1</v>
      </c>
      <c r="B63" s="7">
        <v>2</v>
      </c>
      <c r="C63" s="7" t="s">
        <v>12</v>
      </c>
      <c r="D63" s="7" t="s">
        <v>587</v>
      </c>
      <c r="E63" s="7" t="s">
        <v>596</v>
      </c>
      <c r="F63" s="7" t="s">
        <v>463</v>
      </c>
      <c r="G63" s="7" t="s">
        <v>486</v>
      </c>
      <c r="H63" s="7"/>
      <c r="I63" s="7">
        <v>1</v>
      </c>
      <c r="J63" s="8" t="str">
        <f t="shared" si="1"/>
        <v>insert into gtr_tier2_equation([CalculationTier],[Priority],[ExecCondition1],[ExecCondition2],[SkipCondition],[OutPutItem],[InPutItem],[FileSource],[IndustryCode],[IsDelete]) values(2,1,'IFCF001290|IFCF001390','IFCF001300-IFCF001390-IFCF001290&lt;0','','IFCF001290','NullDelete','1|2|4|5|6|7|8|9|10|11|12|14|15|16|18|19|20|21|22|23|24|25|26','V',1)</v>
      </c>
    </row>
    <row r="64" spans="1:10" ht="15">
      <c r="A64" s="7">
        <v>1</v>
      </c>
      <c r="B64" s="7">
        <v>2</v>
      </c>
      <c r="C64" s="7" t="s">
        <v>12</v>
      </c>
      <c r="D64" s="7" t="s">
        <v>587</v>
      </c>
      <c r="E64" s="7" t="s">
        <v>597</v>
      </c>
      <c r="F64" s="7" t="s">
        <v>464</v>
      </c>
      <c r="G64" s="7" t="s">
        <v>625</v>
      </c>
      <c r="H64" s="7" t="s">
        <v>484</v>
      </c>
      <c r="I64" s="7">
        <v>0</v>
      </c>
      <c r="J64" s="8" t="str">
        <f t="shared" si="1"/>
        <v>insert into gtr_tier2_equation([CalculationTier],[Priority],[ExecCondition1],[ExecCondition2],[SkipCondition],[OutPutItem],[InPutItem],[FileSource],[IndustryCode],[IsDelete]) values(2,1,'IFCF001290|IFCF001390','IFCF001300-IFCF001390-IFCF001290&gt;0','Null','IFCF001390','IFCF001300-IFCF001290','1|2|4|5|6|7|8|9|10|11|12|14|15|16|18|19|20|21|22|23|24|25|26','V',0)</v>
      </c>
    </row>
    <row r="65" spans="1:10" ht="15">
      <c r="A65" s="7">
        <v>1</v>
      </c>
      <c r="B65" s="7">
        <v>2</v>
      </c>
      <c r="C65" s="7" t="s">
        <v>12</v>
      </c>
      <c r="D65" s="7" t="s">
        <v>587</v>
      </c>
      <c r="E65" s="7" t="s">
        <v>597</v>
      </c>
      <c r="F65" s="7" t="s">
        <v>464</v>
      </c>
      <c r="G65" s="7" t="s">
        <v>486</v>
      </c>
      <c r="H65" s="7"/>
      <c r="I65" s="7">
        <v>1</v>
      </c>
      <c r="J65" s="8" t="str">
        <f t="shared" si="1"/>
        <v>insert into gtr_tier2_equation([CalculationTier],[Priority],[ExecCondition1],[ExecCondition2],[SkipCondition],[OutPutItem],[InPutItem],[FileSource],[IndustryCode],[IsDelete]) values(2,1,'IFCF001290|IFCF001390','IFCF001300-IFCF001390-IFCF001290&gt;0','','IFCF001390','NullDelete','1|2|4|5|6|7|8|9|10|11|12|14|15|16|18|19|20|21|22|23|24|25|26','V',1)</v>
      </c>
    </row>
    <row r="66" spans="1:10" ht="15">
      <c r="A66" s="7">
        <v>1</v>
      </c>
      <c r="B66" s="7">
        <v>2</v>
      </c>
      <c r="C66" s="7" t="s">
        <v>12</v>
      </c>
      <c r="D66" s="7" t="s">
        <v>771</v>
      </c>
      <c r="E66" s="7"/>
      <c r="F66" s="7" t="s">
        <v>465</v>
      </c>
      <c r="G66" s="7" t="s">
        <v>626</v>
      </c>
      <c r="H66" s="7" t="s">
        <v>484</v>
      </c>
      <c r="I66" s="7">
        <v>0</v>
      </c>
      <c r="J66" s="8" t="str">
        <f t="shared" ref="J66:J90" si="2">"insert into gtr_tier2_equation([CalculationTier],[Priority],[ExecCondition1],[ExecCondition2],[SkipCondition],[OutPutItem],[InPutItem],[FileSource],[IndustryCode],[IsDelete]) values("&amp;B66&amp;","&amp;A66&amp;",'"&amp;D66&amp;"','"&amp;E66&amp;"','"&amp;H66&amp;"','"&amp;F66&amp;"','"&amp;G66&amp;"','"&amp;C66&amp;"','V',"&amp;I66&amp;")"</f>
        <v>insert into gtr_tier2_equation([CalculationTier],[Priority],[ExecCondition1],[ExecCondition2],[SkipCondition],[OutPutItem],[InPutItem],[FileSource],[IndustryCode],[IsDelete]) values(2,1,'IFCF001510|IFCF001320|IFCF001330|IFCF001300|IFCF002051|IFCF200400|IFCF200390|IFCF200410|IFCF000910','','Null','IFCF000910','IFCF001510-IFCF001320-IFCF001330-IFCF001300-IFCF002051-IFCF200400-IFCF200390-IFCF200410','1|2|4|5|6|7|8|9|10|11|12|14|15|16|18|19|20|21|22|23|24|25|26','V',0)</v>
      </c>
    </row>
    <row r="67" spans="1:10" ht="15">
      <c r="A67" s="7">
        <v>1</v>
      </c>
      <c r="B67" s="7">
        <v>2</v>
      </c>
      <c r="C67" s="7" t="s">
        <v>12</v>
      </c>
      <c r="D67" s="7" t="s">
        <v>771</v>
      </c>
      <c r="E67" s="7"/>
      <c r="F67" s="7" t="s">
        <v>465</v>
      </c>
      <c r="G67" s="7" t="s">
        <v>486</v>
      </c>
      <c r="H67" s="7"/>
      <c r="I67" s="7">
        <v>1</v>
      </c>
      <c r="J67" s="8" t="str">
        <f t="shared" si="2"/>
        <v>insert into gtr_tier2_equation([CalculationTier],[Priority],[ExecCondition1],[ExecCondition2],[SkipCondition],[OutPutItem],[InPutItem],[FileSource],[IndustryCode],[IsDelete]) values(2,1,'IFCF001510|IFCF001320|IFCF001330|IFCF001300|IFCF002051|IFCF200400|IFCF200390|IFCF200410|IFCF000910','','','IFCF000910','NullDelete','1|2|4|5|6|7|8|9|10|11|12|14|15|16|18|19|20|21|22|23|24|25|26','V',1)</v>
      </c>
    </row>
    <row r="68" spans="1:10" ht="15">
      <c r="A68" s="7">
        <v>1</v>
      </c>
      <c r="B68" s="7">
        <v>2</v>
      </c>
      <c r="C68" s="7" t="s">
        <v>12</v>
      </c>
      <c r="D68" s="7" t="s">
        <v>588</v>
      </c>
      <c r="E68" s="7" t="s">
        <v>598</v>
      </c>
      <c r="F68" s="7" t="s">
        <v>468</v>
      </c>
      <c r="G68" s="7" t="s">
        <v>627</v>
      </c>
      <c r="H68" s="7" t="s">
        <v>484</v>
      </c>
      <c r="I68" s="7">
        <v>0</v>
      </c>
      <c r="J68" s="8" t="str">
        <f t="shared" si="2"/>
        <v>insert into gtr_tier2_equation([CalculationTier],[Priority],[ExecCondition1],[ExecCondition2],[SkipCondition],[OutPutItem],[InPutItem],[FileSource],[IndustryCode],[IsDelete]) values(2,1,'IFCF001080|IFCF000950','IFCF000760-IFCF000950-IFCF001080&gt;0','Null','IFCF001080','IFCF000760-IFCF000950','1|2|4|5|6|7|8|9|10|11|12|14|15|16|18|19|20|21|22|23|24|25|26','V',0)</v>
      </c>
    </row>
    <row r="69" spans="1:10" ht="15">
      <c r="A69" s="7">
        <v>1</v>
      </c>
      <c r="B69" s="7">
        <v>2</v>
      </c>
      <c r="C69" s="7" t="s">
        <v>12</v>
      </c>
      <c r="D69" s="7" t="s">
        <v>588</v>
      </c>
      <c r="E69" s="7" t="s">
        <v>598</v>
      </c>
      <c r="F69" s="7" t="s">
        <v>468</v>
      </c>
      <c r="G69" s="7" t="s">
        <v>486</v>
      </c>
      <c r="H69" s="7"/>
      <c r="I69" s="7">
        <v>1</v>
      </c>
      <c r="J69" s="8" t="str">
        <f t="shared" si="2"/>
        <v>insert into gtr_tier2_equation([CalculationTier],[Priority],[ExecCondition1],[ExecCondition2],[SkipCondition],[OutPutItem],[InPutItem],[FileSource],[IndustryCode],[IsDelete]) values(2,1,'IFCF001080|IFCF000950','IFCF000760-IFCF000950-IFCF001080&gt;0','','IFCF001080','NullDelete','1|2|4|5|6|7|8|9|10|11|12|14|15|16|18|19|20|21|22|23|24|25|26','V',1)</v>
      </c>
    </row>
    <row r="70" spans="1:10" ht="15">
      <c r="A70" s="7">
        <v>1</v>
      </c>
      <c r="B70" s="7">
        <v>2</v>
      </c>
      <c r="C70" s="7" t="s">
        <v>12</v>
      </c>
      <c r="D70" s="7" t="s">
        <v>588</v>
      </c>
      <c r="E70" s="7" t="s">
        <v>599</v>
      </c>
      <c r="F70" s="7" t="s">
        <v>469</v>
      </c>
      <c r="G70" s="7" t="s">
        <v>628</v>
      </c>
      <c r="H70" s="7" t="s">
        <v>484</v>
      </c>
      <c r="I70" s="7">
        <v>0</v>
      </c>
      <c r="J70" s="8" t="str">
        <f t="shared" si="2"/>
        <v>insert into gtr_tier2_equation([CalculationTier],[Priority],[ExecCondition1],[ExecCondition2],[SkipCondition],[OutPutItem],[InPutItem],[FileSource],[IndustryCode],[IsDelete]) values(2,1,'IFCF001080|IFCF000950','IFCF000760-IFCF000950-IFCF001080&lt;0','Null','IFCF000950','IFCF000760-IFCF001080','1|2|4|5|6|7|8|9|10|11|12|14|15|16|18|19|20|21|22|23|24|25|26','V',0)</v>
      </c>
    </row>
    <row r="71" spans="1:10" ht="15">
      <c r="A71" s="7">
        <v>1</v>
      </c>
      <c r="B71" s="7">
        <v>2</v>
      </c>
      <c r="C71" s="7" t="s">
        <v>12</v>
      </c>
      <c r="D71" s="7" t="s">
        <v>588</v>
      </c>
      <c r="E71" s="7" t="s">
        <v>599</v>
      </c>
      <c r="F71" s="7" t="s">
        <v>469</v>
      </c>
      <c r="G71" s="7" t="s">
        <v>486</v>
      </c>
      <c r="H71" s="7"/>
      <c r="I71" s="7">
        <v>1</v>
      </c>
      <c r="J71" s="8" t="str">
        <f t="shared" si="2"/>
        <v>insert into gtr_tier2_equation([CalculationTier],[Priority],[ExecCondition1],[ExecCondition2],[SkipCondition],[OutPutItem],[InPutItem],[FileSource],[IndustryCode],[IsDelete]) values(2,1,'IFCF001080|IFCF000950','IFCF000760-IFCF000950-IFCF001080&lt;0','','IFCF000950','NullDelete','1|2|4|5|6|7|8|9|10|11|12|14|15|16|18|19|20|21|22|23|24|25|26','V',1)</v>
      </c>
    </row>
    <row r="72" spans="1:10" ht="15">
      <c r="A72" s="7">
        <v>1</v>
      </c>
      <c r="B72" s="7">
        <v>2</v>
      </c>
      <c r="C72" s="7" t="s">
        <v>12</v>
      </c>
      <c r="D72" s="7" t="s">
        <v>589</v>
      </c>
      <c r="E72" s="7" t="s">
        <v>600</v>
      </c>
      <c r="F72" s="7" t="s">
        <v>470</v>
      </c>
      <c r="G72" s="7" t="s">
        <v>629</v>
      </c>
      <c r="H72" s="7" t="s">
        <v>484</v>
      </c>
      <c r="I72" s="7">
        <v>0</v>
      </c>
      <c r="J72" s="8" t="str">
        <f t="shared" si="2"/>
        <v>insert into gtr_tier2_equation([CalculationTier],[Priority],[ExecCondition1],[ExecCondition2],[SkipCondition],[OutPutItem],[InPutItem],[FileSource],[IndustryCode],[IsDelete]) values(2,1,'IFCF001100|IFCF000960','IFCF000790-IFCF000960-IFCF001100&gt;0','Null','IFCF001100','IFCF000790-IFCF000960','1|2|4|5|6|7|8|9|10|11|12|14|15|16|18|19|20|21|22|23|24|25|26','V',0)</v>
      </c>
    </row>
    <row r="73" spans="1:10" ht="15">
      <c r="A73" s="7">
        <v>1</v>
      </c>
      <c r="B73" s="7">
        <v>2</v>
      </c>
      <c r="C73" s="7" t="s">
        <v>12</v>
      </c>
      <c r="D73" s="7" t="s">
        <v>589</v>
      </c>
      <c r="E73" s="7" t="s">
        <v>600</v>
      </c>
      <c r="F73" s="7" t="s">
        <v>470</v>
      </c>
      <c r="G73" s="7" t="s">
        <v>486</v>
      </c>
      <c r="H73" s="7"/>
      <c r="I73" s="7">
        <v>1</v>
      </c>
      <c r="J73" s="8" t="str">
        <f t="shared" si="2"/>
        <v>insert into gtr_tier2_equation([CalculationTier],[Priority],[ExecCondition1],[ExecCondition2],[SkipCondition],[OutPutItem],[InPutItem],[FileSource],[IndustryCode],[IsDelete]) values(2,1,'IFCF001100|IFCF000960','IFCF000790-IFCF000960-IFCF001100&gt;0','','IFCF001100','NullDelete','1|2|4|5|6|7|8|9|10|11|12|14|15|16|18|19|20|21|22|23|24|25|26','V',1)</v>
      </c>
    </row>
    <row r="74" spans="1:10" ht="15">
      <c r="A74" s="7">
        <v>1</v>
      </c>
      <c r="B74" s="7">
        <v>2</v>
      </c>
      <c r="C74" s="7" t="s">
        <v>12</v>
      </c>
      <c r="D74" s="7" t="s">
        <v>589</v>
      </c>
      <c r="E74" s="7" t="s">
        <v>601</v>
      </c>
      <c r="F74" s="7" t="s">
        <v>471</v>
      </c>
      <c r="G74" s="7" t="s">
        <v>630</v>
      </c>
      <c r="H74" s="7" t="s">
        <v>484</v>
      </c>
      <c r="I74" s="7">
        <v>0</v>
      </c>
      <c r="J74" s="8" t="str">
        <f t="shared" si="2"/>
        <v>insert into gtr_tier2_equation([CalculationTier],[Priority],[ExecCondition1],[ExecCondition2],[SkipCondition],[OutPutItem],[InPutItem],[FileSource],[IndustryCode],[IsDelete]) values(2,1,'IFCF001100|IFCF000960','IFCF000790-IFCF000960-IFCF001100&lt;0','Null','IFCF000960','IFCF000790-IFCF001100','1|2|4|5|6|7|8|9|10|11|12|14|15|16|18|19|20|21|22|23|24|25|26','V',0)</v>
      </c>
    </row>
    <row r="75" spans="1:10" ht="15">
      <c r="A75" s="7">
        <v>1</v>
      </c>
      <c r="B75" s="7">
        <v>2</v>
      </c>
      <c r="C75" s="7" t="s">
        <v>12</v>
      </c>
      <c r="D75" s="7" t="s">
        <v>589</v>
      </c>
      <c r="E75" s="7" t="s">
        <v>601</v>
      </c>
      <c r="F75" s="7" t="s">
        <v>471</v>
      </c>
      <c r="G75" s="7" t="s">
        <v>486</v>
      </c>
      <c r="H75" s="7"/>
      <c r="I75" s="7">
        <v>1</v>
      </c>
      <c r="J75" s="8" t="str">
        <f t="shared" si="2"/>
        <v>insert into gtr_tier2_equation([CalculationTier],[Priority],[ExecCondition1],[ExecCondition2],[SkipCondition],[OutPutItem],[InPutItem],[FileSource],[IndustryCode],[IsDelete]) values(2,1,'IFCF001100|IFCF000960','IFCF000790-IFCF000960-IFCF001100&lt;0','','IFCF000960','NullDelete','1|2|4|5|6|7|8|9|10|11|12|14|15|16|18|19|20|21|22|23|24|25|26','V',1)</v>
      </c>
    </row>
    <row r="76" spans="1:10" ht="15">
      <c r="A76" s="7">
        <v>1</v>
      </c>
      <c r="B76" s="7">
        <v>2</v>
      </c>
      <c r="C76" s="7" t="s">
        <v>12</v>
      </c>
      <c r="D76" s="7" t="s">
        <v>590</v>
      </c>
      <c r="E76" s="7" t="s">
        <v>602</v>
      </c>
      <c r="F76" s="7" t="s">
        <v>472</v>
      </c>
      <c r="G76" s="7" t="s">
        <v>631</v>
      </c>
      <c r="H76" s="7" t="s">
        <v>484</v>
      </c>
      <c r="I76" s="7">
        <v>0</v>
      </c>
      <c r="J76" s="8" t="str">
        <f t="shared" si="2"/>
        <v>insert into gtr_tier2_equation([CalculationTier],[Priority],[ExecCondition1],[ExecCondition2],[SkipCondition],[OutPutItem],[InPutItem],[FileSource],[IndustryCode],[IsDelete]) values(2,1,'IFCF001923|IFCF001924','IFCF000770-IFCF001923-IFCF001924&gt;0','Null','IFCF001923','IFCF000770-IFCF001924','1|2|4|5|6|7|8|9|10|11|12|14|15|16|18|19|20|21|22|23|24|25|26','V',0)</v>
      </c>
    </row>
    <row r="77" spans="1:10" ht="15">
      <c r="A77" s="7">
        <v>1</v>
      </c>
      <c r="B77" s="7">
        <v>2</v>
      </c>
      <c r="C77" s="7" t="s">
        <v>12</v>
      </c>
      <c r="D77" s="7" t="s">
        <v>590</v>
      </c>
      <c r="E77" s="7" t="s">
        <v>602</v>
      </c>
      <c r="F77" s="7" t="s">
        <v>472</v>
      </c>
      <c r="G77" s="7" t="s">
        <v>486</v>
      </c>
      <c r="H77" s="7"/>
      <c r="I77" s="7">
        <v>1</v>
      </c>
      <c r="J77" s="8" t="str">
        <f t="shared" si="2"/>
        <v>insert into gtr_tier2_equation([CalculationTier],[Priority],[ExecCondition1],[ExecCondition2],[SkipCondition],[OutPutItem],[InPutItem],[FileSource],[IndustryCode],[IsDelete]) values(2,1,'IFCF001923|IFCF001924','IFCF000770-IFCF001923-IFCF001924&gt;0','','IFCF001923','NullDelete','1|2|4|5|6|7|8|9|10|11|12|14|15|16|18|19|20|21|22|23|24|25|26','V',1)</v>
      </c>
    </row>
    <row r="78" spans="1:10" ht="15">
      <c r="A78" s="7">
        <v>1</v>
      </c>
      <c r="B78" s="7">
        <v>2</v>
      </c>
      <c r="C78" s="7" t="s">
        <v>12</v>
      </c>
      <c r="D78" s="7" t="s">
        <v>590</v>
      </c>
      <c r="E78" s="7" t="s">
        <v>603</v>
      </c>
      <c r="F78" s="7" t="s">
        <v>473</v>
      </c>
      <c r="G78" s="7" t="s">
        <v>632</v>
      </c>
      <c r="H78" s="7" t="s">
        <v>484</v>
      </c>
      <c r="I78" s="7">
        <v>0</v>
      </c>
      <c r="J78" s="8" t="str">
        <f t="shared" si="2"/>
        <v>insert into gtr_tier2_equation([CalculationTier],[Priority],[ExecCondition1],[ExecCondition2],[SkipCondition],[OutPutItem],[InPutItem],[FileSource],[IndustryCode],[IsDelete]) values(2,1,'IFCF001923|IFCF001924','IFCF000770-IFCF001923-IFCF001924&lt;0','Null','IFCF001924','IFCF000770-IFCF001923','1|2|4|5|6|7|8|9|10|11|12|14|15|16|18|19|20|21|22|23|24|25|26','V',0)</v>
      </c>
    </row>
    <row r="79" spans="1:10" ht="15">
      <c r="A79" s="7">
        <v>1</v>
      </c>
      <c r="B79" s="7">
        <v>2</v>
      </c>
      <c r="C79" s="7" t="s">
        <v>12</v>
      </c>
      <c r="D79" s="7" t="s">
        <v>590</v>
      </c>
      <c r="E79" s="7" t="s">
        <v>603</v>
      </c>
      <c r="F79" s="7" t="s">
        <v>473</v>
      </c>
      <c r="G79" s="7" t="s">
        <v>486</v>
      </c>
      <c r="H79" s="7"/>
      <c r="I79" s="7">
        <v>1</v>
      </c>
      <c r="J79" s="8" t="str">
        <f t="shared" si="2"/>
        <v>insert into gtr_tier2_equation([CalculationTier],[Priority],[ExecCondition1],[ExecCondition2],[SkipCondition],[OutPutItem],[InPutItem],[FileSource],[IndustryCode],[IsDelete]) values(2,1,'IFCF001923|IFCF001924','IFCF000770-IFCF001923-IFCF001924&lt;0','','IFCF001924','NullDelete','1|2|4|5|6|7|8|9|10|11|12|14|15|16|18|19|20|21|22|23|24|25|26','V',1)</v>
      </c>
    </row>
    <row r="80" spans="1:10" ht="15">
      <c r="A80" s="15">
        <v>1</v>
      </c>
      <c r="B80" s="15">
        <v>2</v>
      </c>
      <c r="C80" s="15" t="s">
        <v>12</v>
      </c>
      <c r="D80" s="15" t="s">
        <v>772</v>
      </c>
      <c r="E80" s="15"/>
      <c r="F80" s="15" t="s">
        <v>664</v>
      </c>
      <c r="G80" s="15" t="s">
        <v>665</v>
      </c>
      <c r="H80" s="15" t="s">
        <v>484</v>
      </c>
      <c r="I80" s="15">
        <v>0</v>
      </c>
      <c r="J80" s="8" t="str">
        <f t="shared" si="2"/>
        <v>insert into gtr_tier2_equation([CalculationTier],[Priority],[ExecCondition1],[ExecCondition2],[SkipCondition],[OutPutItem],[InPutItem],[FileSource],[IndustryCode],[IsDelete]) values(2,1,'IFCF000080|IFCF000540|IFCF001020','','Null','IFCF000540','IFCF000080-IFCF001020','1|2|4|5|6|7|8|9|10|11|12|14|15|16|18|19|20|21|22|23|24|25|26','V',0)</v>
      </c>
    </row>
    <row r="81" spans="1:12" ht="15">
      <c r="A81" s="15">
        <v>1</v>
      </c>
      <c r="B81" s="15">
        <v>2</v>
      </c>
      <c r="C81" s="15" t="s">
        <v>12</v>
      </c>
      <c r="D81" s="15" t="s">
        <v>772</v>
      </c>
      <c r="E81" s="15"/>
      <c r="F81" s="15" t="s">
        <v>664</v>
      </c>
      <c r="G81" s="15" t="s">
        <v>486</v>
      </c>
      <c r="H81" s="15"/>
      <c r="I81" s="15">
        <v>1</v>
      </c>
      <c r="J81" s="8" t="str">
        <f t="shared" si="2"/>
        <v>insert into gtr_tier2_equation([CalculationTier],[Priority],[ExecCondition1],[ExecCondition2],[SkipCondition],[OutPutItem],[InPutItem],[FileSource],[IndustryCode],[IsDelete]) values(2,1,'IFCF000080|IFCF000540|IFCF001020','','','IFCF000540','NullDelete','1|2|4|5|6|7|8|9|10|11|12|14|15|16|18|19|20|21|22|23|24|25|26','V',1)</v>
      </c>
    </row>
    <row r="82" spans="1:12" s="24" customFormat="1" ht="15">
      <c r="A82" s="7">
        <v>1</v>
      </c>
      <c r="B82" s="7">
        <v>2</v>
      </c>
      <c r="C82" s="7" t="s">
        <v>12</v>
      </c>
      <c r="D82" s="7" t="s">
        <v>773</v>
      </c>
      <c r="E82" s="7"/>
      <c r="F82" s="7" t="s">
        <v>475</v>
      </c>
      <c r="G82" s="7" t="s">
        <v>633</v>
      </c>
      <c r="H82" s="7" t="s">
        <v>484</v>
      </c>
      <c r="I82" s="7">
        <v>0</v>
      </c>
      <c r="J82" s="8" t="str">
        <f t="shared" si="2"/>
        <v>insert into gtr_tier2_equation([CalculationTier],[Priority],[ExecCondition1],[ExecCondition2],[SkipCondition],[OutPutItem],[InPutItem],[FileSource],[IndustryCode],[IsDelete]) values(2,1,'IFCF100477|IFCF001665|IFCF001555','','Null','IFCF001555','IFCF100477-IFCF001665','1|2|4|5|6|7|8|9|10|11|12|14|15|16|18|19|20|21|22|23|24|25|26','V',0)</v>
      </c>
    </row>
    <row r="83" spans="1:12" ht="15">
      <c r="A83" s="7">
        <v>1</v>
      </c>
      <c r="B83" s="7">
        <v>2</v>
      </c>
      <c r="C83" s="7" t="s">
        <v>12</v>
      </c>
      <c r="D83" s="7" t="s">
        <v>773</v>
      </c>
      <c r="E83" s="7"/>
      <c r="F83" s="7" t="s">
        <v>475</v>
      </c>
      <c r="G83" s="7" t="s">
        <v>486</v>
      </c>
      <c r="H83" s="7"/>
      <c r="I83" s="7">
        <v>1</v>
      </c>
      <c r="J83" s="8" t="str">
        <f t="shared" si="2"/>
        <v>insert into gtr_tier2_equation([CalculationTier],[Priority],[ExecCondition1],[ExecCondition2],[SkipCondition],[OutPutItem],[InPutItem],[FileSource],[IndustryCode],[IsDelete]) values(2,1,'IFCF100477|IFCF001665|IFCF001555','','','IFCF001555','NullDelete','1|2|4|5|6|7|8|9|10|11|12|14|15|16|18|19|20|21|22|23|24|25|26','V',1)</v>
      </c>
    </row>
    <row r="84" spans="1:12" ht="15">
      <c r="A84" s="7">
        <v>1</v>
      </c>
      <c r="B84" s="7">
        <v>2</v>
      </c>
      <c r="C84" s="7" t="s">
        <v>12</v>
      </c>
      <c r="D84" s="7" t="s">
        <v>774</v>
      </c>
      <c r="E84" s="7"/>
      <c r="F84" s="7" t="s">
        <v>476</v>
      </c>
      <c r="G84" s="7" t="s">
        <v>634</v>
      </c>
      <c r="H84" s="7" t="s">
        <v>484</v>
      </c>
      <c r="I84" s="7">
        <v>0</v>
      </c>
      <c r="J84" s="8" t="str">
        <f t="shared" si="2"/>
        <v>insert into gtr_tier2_equation([CalculationTier],[Priority],[ExecCondition1],[ExecCondition2],[SkipCondition],[OutPutItem],[InPutItem],[FileSource],[IndustryCode],[IsDelete]) values(2,1,'IFCF001509|IFCF000760|IFCF000790|IFCF000770|IFCF002150|IFCF100477|IFCF000900','','Null','IFCF000900','IFCF001509-IFCF000760-IFCF000790-IFCF000770-IFCF002150-IFCF100477','1|2|4|5|6|7|8|9|10|11|12|14|15|16|18|19|20|21|22|23|24|25|26','V',0)</v>
      </c>
    </row>
    <row r="85" spans="1:12" ht="15">
      <c r="A85" s="7">
        <v>1</v>
      </c>
      <c r="B85" s="7">
        <v>2</v>
      </c>
      <c r="C85" s="7" t="s">
        <v>12</v>
      </c>
      <c r="D85" s="7" t="s">
        <v>774</v>
      </c>
      <c r="E85" s="7"/>
      <c r="F85" s="7" t="s">
        <v>476</v>
      </c>
      <c r="G85" s="7" t="s">
        <v>486</v>
      </c>
      <c r="H85" s="7"/>
      <c r="I85" s="7">
        <v>1</v>
      </c>
      <c r="J85" s="8" t="str">
        <f t="shared" si="2"/>
        <v>insert into gtr_tier2_equation([CalculationTier],[Priority],[ExecCondition1],[ExecCondition2],[SkipCondition],[OutPutItem],[InPutItem],[FileSource],[IndustryCode],[IsDelete]) values(2,1,'IFCF001509|IFCF000760|IFCF000790|IFCF000770|IFCF002150|IFCF100477|IFCF000900','','','IFCF000900','NullDelete','1|2|4|5|6|7|8|9|10|11|12|14|15|16|18|19|20|21|22|23|24|25|26','V',1)</v>
      </c>
    </row>
    <row r="86" spans="1:12" ht="15">
      <c r="A86" s="7">
        <v>1</v>
      </c>
      <c r="B86" s="7">
        <v>2</v>
      </c>
      <c r="C86" s="7" t="s">
        <v>12</v>
      </c>
      <c r="D86" s="7" t="s">
        <v>775</v>
      </c>
      <c r="E86" s="7"/>
      <c r="F86" s="7" t="s">
        <v>480</v>
      </c>
      <c r="G86" s="10" t="s">
        <v>671</v>
      </c>
      <c r="H86" s="7" t="s">
        <v>484</v>
      </c>
      <c r="I86" s="7">
        <v>0</v>
      </c>
      <c r="J86" s="8" t="str">
        <f t="shared" si="2"/>
        <v>insert into gtr_tier2_equation([CalculationTier],[Priority],[ExecCondition1],[ExecCondition2],[SkipCondition],[OutPutItem],[InPutItem],[FileSource],[IndustryCode],[IsDelete]) values(2,1,'IFCF000160|IFCF001621|IFCF000650|IFCF000280|IFCF000170|IFCF001624','','Null','IFCF001624','IFCF000170-IFCF001621-IFCF000650-IFCF000280-IFCF000160','1|2|4|5|6|7|8|9|10|11|12|14|15|16|18|19|20|21|22|23|24|25|26','V',0)</v>
      </c>
    </row>
    <row r="87" spans="1:12" ht="15">
      <c r="A87" s="7">
        <v>1</v>
      </c>
      <c r="B87" s="7">
        <v>2</v>
      </c>
      <c r="C87" s="7" t="s">
        <v>12</v>
      </c>
      <c r="D87" s="7" t="s">
        <v>775</v>
      </c>
      <c r="E87" s="7"/>
      <c r="F87" s="7" t="s">
        <v>480</v>
      </c>
      <c r="G87" s="7" t="s">
        <v>486</v>
      </c>
      <c r="H87" s="7"/>
      <c r="I87" s="7">
        <v>1</v>
      </c>
      <c r="J87" s="8" t="str">
        <f t="shared" si="2"/>
        <v>insert into gtr_tier2_equation([CalculationTier],[Priority],[ExecCondition1],[ExecCondition2],[SkipCondition],[OutPutItem],[InPutItem],[FileSource],[IndustryCode],[IsDelete]) values(2,1,'IFCF000160|IFCF001621|IFCF000650|IFCF000280|IFCF000170|IFCF001624','','','IFCF001624','NullDelete','1|2|4|5|6|7|8|9|10|11|12|14|15|16|18|19|20|21|22|23|24|25|26','V',1)</v>
      </c>
    </row>
    <row r="88" spans="1:12" s="5" customFormat="1" ht="15">
      <c r="A88" s="23">
        <v>1</v>
      </c>
      <c r="B88" s="23">
        <v>2</v>
      </c>
      <c r="C88" s="23" t="s">
        <v>130</v>
      </c>
      <c r="D88" s="23" t="s">
        <v>776</v>
      </c>
      <c r="E88" s="23"/>
      <c r="F88" s="23" t="s">
        <v>13</v>
      </c>
      <c r="G88" s="23" t="s">
        <v>736</v>
      </c>
      <c r="H88" s="23" t="s">
        <v>484</v>
      </c>
      <c r="I88" s="23">
        <v>0</v>
      </c>
      <c r="J88" s="8" t="str">
        <f t="shared" si="2"/>
        <v>insert into gtr_tier2_equation([CalculationTier],[Priority],[ExecCondition1],[ExecCondition2],[SkipCondition],[OutPutItem],[InPutItem],[FileSource],[IndustryCode],[IsDelete]) values(2,1,'IFBS002270|IFBS000470','','Null','IFBS002330','IFBS002270-IFBS000470','1|2|5|6|7|8|9|10|11|12|14|15|16|18|19|20|21|22|23|24|25|26','V',0)</v>
      </c>
    </row>
    <row r="89" spans="1:12" s="5" customFormat="1" ht="15">
      <c r="A89" s="26">
        <v>1</v>
      </c>
      <c r="B89" s="26">
        <v>2</v>
      </c>
      <c r="C89" s="23" t="s">
        <v>130</v>
      </c>
      <c r="D89" s="23" t="s">
        <v>776</v>
      </c>
      <c r="E89" s="23"/>
      <c r="F89" s="23" t="s">
        <v>13</v>
      </c>
      <c r="G89" s="26" t="s">
        <v>486</v>
      </c>
      <c r="H89" s="26"/>
      <c r="I89" s="26">
        <v>1</v>
      </c>
      <c r="J89" s="8" t="str">
        <f t="shared" si="2"/>
        <v>insert into gtr_tier2_equation([CalculationTier],[Priority],[ExecCondition1],[ExecCondition2],[SkipCondition],[OutPutItem],[InPutItem],[FileSource],[IndustryCode],[IsDelete]) values(2,1,'IFBS002270|IFBS000470','','','IFBS002330','NullDelete','1|2|5|6|7|8|9|10|11|12|14|15|16|18|19|20|21|22|23|24|25|26','V',1)</v>
      </c>
    </row>
    <row r="90" spans="1:12" s="5" customFormat="1" ht="15">
      <c r="A90" s="23">
        <v>1</v>
      </c>
      <c r="B90" s="23">
        <v>2</v>
      </c>
      <c r="C90" s="23" t="s">
        <v>130</v>
      </c>
      <c r="D90" s="23" t="s">
        <v>777</v>
      </c>
      <c r="E90" s="23"/>
      <c r="F90" s="23" t="s">
        <v>63</v>
      </c>
      <c r="G90" s="23" t="s">
        <v>737</v>
      </c>
      <c r="H90" s="23" t="s">
        <v>484</v>
      </c>
      <c r="I90" s="23">
        <v>0</v>
      </c>
      <c r="J90" s="8" t="str">
        <f t="shared" si="2"/>
        <v>insert into gtr_tier2_equation([CalculationTier],[Priority],[ExecCondition1],[ExecCondition2],[SkipCondition],[OutPutItem],[InPutItem],[FileSource],[IndustryCode],[IsDelete]) values(2,1,'IFBS002646|IFBS000500','','Null','IFBS002647','IFBS002646-IFBS000500','1|2|5|6|7|8|9|10|11|12|14|15|16|18|19|20|21|22|23|24|25|26','V',0)</v>
      </c>
      <c r="L90" s="8"/>
    </row>
    <row r="91" spans="1:12">
      <c r="A91" s="23">
        <v>1</v>
      </c>
      <c r="B91" s="23">
        <v>2</v>
      </c>
      <c r="C91" s="23" t="s">
        <v>130</v>
      </c>
      <c r="D91" s="23" t="s">
        <v>777</v>
      </c>
      <c r="E91" s="23"/>
      <c r="F91" s="23" t="s">
        <v>63</v>
      </c>
      <c r="G91" s="26" t="s">
        <v>486</v>
      </c>
      <c r="H91" s="26"/>
      <c r="I91" s="26">
        <v>1</v>
      </c>
    </row>
  </sheetData>
  <phoneticPr fontId="2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zoomScale="80" zoomScaleNormal="80" workbookViewId="0">
      <selection activeCell="E1" sqref="E1:E1048576"/>
    </sheetView>
  </sheetViews>
  <sheetFormatPr defaultRowHeight="14.25"/>
  <cols>
    <col min="4" max="4" width="19.5" customWidth="1" collapsed="1"/>
    <col min="5" max="5" width="13.875" customWidth="1" collapsed="1"/>
    <col min="6" max="6" width="18.25" customWidth="1" collapsed="1"/>
  </cols>
  <sheetData>
    <row r="1" spans="1:10" ht="1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10" s="6" customFormat="1" ht="15">
      <c r="A2" s="7">
        <v>1</v>
      </c>
      <c r="B2" s="7">
        <v>3</v>
      </c>
      <c r="C2" s="7" t="s">
        <v>12</v>
      </c>
      <c r="D2" s="7" t="s">
        <v>778</v>
      </c>
      <c r="F2" s="7" t="s">
        <v>369</v>
      </c>
      <c r="G2" s="7" t="s">
        <v>638</v>
      </c>
      <c r="H2" s="7" t="s">
        <v>484</v>
      </c>
      <c r="I2" s="7">
        <v>0</v>
      </c>
      <c r="J2" s="8" t="str">
        <f t="shared" ref="J2:J29" si="0">"insert into gtr_tier3_equation([CalculationTier],[Priority],[ExecCondition1],[ExecCondition2],[SkipCondition],[OutPutItem],[InPutItem],[FileSource],[IndustryCode],[IsDelete]) values("&amp;B2&amp;","&amp;A2&amp;",'"&amp;D2&amp;"','"&amp;E2&amp;"','"&amp;H2&amp;"','"&amp;F2&amp;"','"&amp;G2&amp;"','"&amp;C2&amp;"','V',"&amp;I2&amp;")"</f>
        <v>insert into gtr_tier3_equation([CalculationTier],[Priority],[ExecCondition1],[ExecCondition2],[SkipCondition],[OutPutItem],[InPutItem],[FileSource],[IndustryCode],[IsDelete]) values(3,1,'IFBS100685|IFBS002380|IFBS002642|IFBS200050|IFBS200663','','Null','IFBS003306','IFBS100685-IFBS002380-IFBS002642-IFBS200050-IFBS200663','1|2|4|5|6|7|8|9|10|11|12|14|15|16|18|19|20|21|22|23|24|25|26','V',0)</v>
      </c>
    </row>
    <row r="3" spans="1:10" s="6" customFormat="1" ht="15">
      <c r="A3" s="7">
        <v>1</v>
      </c>
      <c r="B3" s="7">
        <v>3</v>
      </c>
      <c r="C3" s="7" t="s">
        <v>12</v>
      </c>
      <c r="D3" s="7" t="s">
        <v>778</v>
      </c>
      <c r="F3" s="7" t="s">
        <v>369</v>
      </c>
      <c r="G3" s="7" t="s">
        <v>486</v>
      </c>
      <c r="I3" s="7">
        <v>1</v>
      </c>
      <c r="J3" s="8" t="str">
        <f t="shared" si="0"/>
        <v>insert into gtr_tier3_equation([CalculationTier],[Priority],[ExecCondition1],[ExecCondition2],[SkipCondition],[OutPutItem],[InPutItem],[FileSource],[IndustryCode],[IsDelete]) values(3,1,'IFBS100685|IFBS002380|IFBS002642|IFBS200050|IFBS200663','','','IFBS003306','NullDelete','1|2|4|5|6|7|8|9|10|11|12|14|15|16|18|19|20|21|22|23|24|25|26','V',1)</v>
      </c>
    </row>
    <row r="4" spans="1:10" s="6" customFormat="1" ht="15">
      <c r="A4" s="7">
        <v>1</v>
      </c>
      <c r="B4" s="7">
        <v>3</v>
      </c>
      <c r="C4" s="7" t="s">
        <v>12</v>
      </c>
      <c r="D4" s="7" t="s">
        <v>779</v>
      </c>
      <c r="F4" s="7" t="s">
        <v>400</v>
      </c>
      <c r="G4" s="7" t="s">
        <v>639</v>
      </c>
      <c r="H4" s="7" t="s">
        <v>484</v>
      </c>
      <c r="I4" s="7">
        <v>0</v>
      </c>
      <c r="J4" s="8" t="str">
        <f t="shared" si="0"/>
        <v>insert into gtr_tier3_equation([CalculationTier],[Priority],[ExecCondition1],[ExecCondition2],[SkipCondition],[OutPutItem],[InPutItem],[FileSource],[IndustryCode],[IsDelete]) values(3,1,'IFBS001710|IFBS000010|IFBS002240|IFBS002540','','Null','IFBS002540','IFBS001710-IFBS000010-IFBS002240','1|2|4|5|6|7|8|9|10|11|12|14|15|16|18|19|20|21|22|23|24|25|26','V',0)</v>
      </c>
    </row>
    <row r="5" spans="1:10" s="6" customFormat="1" ht="15">
      <c r="A5" s="7">
        <v>1</v>
      </c>
      <c r="B5" s="7">
        <v>3</v>
      </c>
      <c r="C5" s="7" t="s">
        <v>12</v>
      </c>
      <c r="D5" s="7" t="s">
        <v>779</v>
      </c>
      <c r="F5" s="7" t="s">
        <v>400</v>
      </c>
      <c r="G5" s="7" t="s">
        <v>486</v>
      </c>
      <c r="I5" s="7">
        <v>1</v>
      </c>
      <c r="J5" s="8" t="str">
        <f t="shared" si="0"/>
        <v>insert into gtr_tier3_equation([CalculationTier],[Priority],[ExecCondition1],[ExecCondition2],[SkipCondition],[OutPutItem],[InPutItem],[FileSource],[IndustryCode],[IsDelete]) values(3,1,'IFBS001710|IFBS000010|IFBS002240|IFBS002540','','','IFBS002540','NullDelete','1|2|4|5|6|7|8|9|10|11|12|14|15|16|18|19|20|21|22|23|24|25|26','V',1)</v>
      </c>
    </row>
    <row r="6" spans="1:10" s="6" customFormat="1" ht="15">
      <c r="A6" s="21">
        <v>1</v>
      </c>
      <c r="B6" s="21">
        <v>3</v>
      </c>
      <c r="C6" s="21" t="s">
        <v>12</v>
      </c>
      <c r="D6" s="22" t="s">
        <v>780</v>
      </c>
      <c r="E6" s="22"/>
      <c r="F6" s="22" t="s">
        <v>692</v>
      </c>
      <c r="G6" s="22" t="s">
        <v>796</v>
      </c>
      <c r="H6" s="21" t="s">
        <v>484</v>
      </c>
      <c r="I6" s="21">
        <v>0</v>
      </c>
      <c r="J6" s="8" t="str">
        <f t="shared" si="0"/>
        <v>insert into gtr_tier3_equation([CalculationTier],[Priority],[ExecCondition1],[ExecCondition2],[SkipCondition],[OutPutItem],[InPutItem],[FileSource],[IndustryCode],[IsDelete]) values(3,1,'IFBS200140|IFBS003308|IFBS002777|IFBS002868|IFBS002100|IFBS002737|IFBS200130','','Null','IFBS200130','IFBS200140-IFBS003308-IFBS002777-IFBS002868-IFBS002100-IFBS002737','1|2|4|5|6|7|8|9|10|11|12|14|15|16|18|19|20|21|22|23|24|25|26','V',0)</v>
      </c>
    </row>
    <row r="7" spans="1:10" s="6" customFormat="1" ht="15">
      <c r="A7" s="21">
        <v>1</v>
      </c>
      <c r="B7" s="21">
        <v>3</v>
      </c>
      <c r="C7" s="21" t="s">
        <v>12</v>
      </c>
      <c r="D7" s="22" t="s">
        <v>780</v>
      </c>
      <c r="E7" s="22"/>
      <c r="F7" s="22" t="s">
        <v>692</v>
      </c>
      <c r="G7" s="21" t="s">
        <v>486</v>
      </c>
      <c r="H7" s="21"/>
      <c r="I7" s="21">
        <v>1</v>
      </c>
      <c r="J7" s="8" t="str">
        <f t="shared" si="0"/>
        <v>insert into gtr_tier3_equation([CalculationTier],[Priority],[ExecCondition1],[ExecCondition2],[SkipCondition],[OutPutItem],[InPutItem],[FileSource],[IndustryCode],[IsDelete]) values(3,1,'IFBS200140|IFBS003308|IFBS002777|IFBS002868|IFBS002100|IFBS002737|IFBS200130','','','IFBS200130','NullDelete','1|2|4|5|6|7|8|9|10|11|12|14|15|16|18|19|20|21|22|23|24|25|26','V',1)</v>
      </c>
    </row>
    <row r="8" spans="1:10" ht="15">
      <c r="A8" s="11">
        <v>1</v>
      </c>
      <c r="B8" s="11">
        <v>3</v>
      </c>
      <c r="C8" s="11" t="s">
        <v>12</v>
      </c>
      <c r="D8" s="12" t="s">
        <v>781</v>
      </c>
      <c r="E8" s="11"/>
      <c r="F8" s="11" t="s">
        <v>421</v>
      </c>
      <c r="G8" s="12" t="s">
        <v>651</v>
      </c>
      <c r="H8" s="11" t="s">
        <v>484</v>
      </c>
      <c r="I8" s="11">
        <v>0</v>
      </c>
      <c r="J8" s="8" t="str">
        <f t="shared" si="0"/>
        <v>insert into gtr_tier3_equation([CalculationTier],[Priority],[ExecCondition1],[ExecCondition2],[SkipCondition],[OutPutItem],[InPutItem],[FileSource],[IndustryCode],[IsDelete]) values(3,1,'IFIS001170|IFIS000350|IFIS101200|IFIS101201|IFIS002351|IFIS002034|IFIS001913|IFIS001130|IFIS002228','','Null','IFIS002228','IFIS001170-IFIS000350-IFIS101200-IFIS101201-IFIS002351-IFIS002034-IFIS001913-IFIS001130','1|2|4|5|6|7|8|9|10|11|12|14|15|16|18|19|20|21|22|23|24|25|26','V',0)</v>
      </c>
    </row>
    <row r="9" spans="1:10" ht="15">
      <c r="A9" s="11">
        <v>1</v>
      </c>
      <c r="B9" s="11">
        <v>3</v>
      </c>
      <c r="C9" s="11" t="s">
        <v>12</v>
      </c>
      <c r="D9" s="12" t="s">
        <v>781</v>
      </c>
      <c r="E9" s="11"/>
      <c r="F9" s="11" t="s">
        <v>421</v>
      </c>
      <c r="G9" s="11" t="s">
        <v>486</v>
      </c>
      <c r="H9" s="11"/>
      <c r="I9" s="11">
        <v>1</v>
      </c>
      <c r="J9" s="8" t="str">
        <f t="shared" si="0"/>
        <v>insert into gtr_tier3_equation([CalculationTier],[Priority],[ExecCondition1],[ExecCondition2],[SkipCondition],[OutPutItem],[InPutItem],[FileSource],[IndustryCode],[IsDelete]) values(3,1,'IFIS001170|IFIS000350|IFIS101200|IFIS101201|IFIS002351|IFIS002034|IFIS001913|IFIS001130|IFIS002228','','','IFIS002228','NullDelete','1|2|4|5|6|7|8|9|10|11|12|14|15|16|18|19|20|21|22|23|24|25|26','V',1)</v>
      </c>
    </row>
    <row r="10" spans="1:10" s="5" customFormat="1" ht="15">
      <c r="A10" s="7">
        <v>1</v>
      </c>
      <c r="B10" s="7">
        <v>3</v>
      </c>
      <c r="C10" s="7" t="s">
        <v>12</v>
      </c>
      <c r="D10" s="7" t="s">
        <v>782</v>
      </c>
      <c r="E10" s="6"/>
      <c r="F10" s="7" t="s">
        <v>439</v>
      </c>
      <c r="G10" s="7" t="s">
        <v>640</v>
      </c>
      <c r="H10" s="7" t="s">
        <v>484</v>
      </c>
      <c r="I10" s="7">
        <v>0</v>
      </c>
      <c r="J10" s="8" t="str">
        <f t="shared" si="0"/>
        <v>insert into gtr_tier3_equation([CalculationTier],[Priority],[ExecCondition1],[ExecCondition2],[SkipCondition],[OutPutItem],[InPutItem],[FileSource],[IndustryCode],[IsDelete]) values(3,1,'IFCF200020|IFCF001902|IFCF001903|IFCF200150|IFCF200170|IFCF001668|IFCF200070','','Null','IFCF200070','IFCF200020-IFCF001902-IFCF001903-IFCF200150-IFCF200170-IFCF001668','1|2|4|5|6|7|8|9|10|11|12|14|15|16|18|19|20|21|22|23|24|25|26','V',0)</v>
      </c>
    </row>
    <row r="11" spans="1:10" s="5" customFormat="1" ht="15">
      <c r="A11" s="7">
        <v>1</v>
      </c>
      <c r="B11" s="7">
        <v>3</v>
      </c>
      <c r="C11" s="7" t="s">
        <v>12</v>
      </c>
      <c r="D11" s="7" t="s">
        <v>782</v>
      </c>
      <c r="E11" s="6"/>
      <c r="F11" s="7" t="s">
        <v>439</v>
      </c>
      <c r="G11" s="7" t="s">
        <v>486</v>
      </c>
      <c r="H11" s="6"/>
      <c r="I11" s="7">
        <v>1</v>
      </c>
      <c r="J11" s="8" t="str">
        <f t="shared" si="0"/>
        <v>insert into gtr_tier3_equation([CalculationTier],[Priority],[ExecCondition1],[ExecCondition2],[SkipCondition],[OutPutItem],[InPutItem],[FileSource],[IndustryCode],[IsDelete]) values(3,1,'IFCF200020|IFCF001902|IFCF001903|IFCF200150|IFCF200170|IFCF001668|IFCF200070','','','IFCF200070','NullDelete','1|2|4|5|6|7|8|9|10|11|12|14|15|16|18|19|20|21|22|23|24|25|26','V',1)</v>
      </c>
    </row>
    <row r="12" spans="1:10" ht="15">
      <c r="A12" s="21">
        <v>1</v>
      </c>
      <c r="B12" s="21">
        <v>3</v>
      </c>
      <c r="C12" s="21" t="s">
        <v>12</v>
      </c>
      <c r="D12" s="21" t="s">
        <v>783</v>
      </c>
      <c r="E12" s="21"/>
      <c r="F12" s="21" t="s">
        <v>443</v>
      </c>
      <c r="G12" s="21" t="s">
        <v>615</v>
      </c>
      <c r="H12" s="21" t="s">
        <v>484</v>
      </c>
      <c r="I12" s="21">
        <v>0</v>
      </c>
      <c r="J12" s="8" t="str">
        <f t="shared" si="0"/>
        <v>insert into gtr_tier3_equation([CalculationTier],[Priority],[ExecCondition1],[ExecCondition2],[SkipCondition],[OutPutItem],[InPutItem],[FileSource],[IndustryCode],[IsDelete]) values(3,1,'IFCF200080|IFCF001904|IFCF001906|IFCF001907|IFCF200140|IFCF200160|IFCF001672|IFCF200130','','Null','IFCF200130','IFCF200080-IFCF001904-IFCF001906-IFCF001907-IFCF200140-IFCF200160-IFCF001672','1|2|4|5|6|7|8|9|10|11|12|14|15|16|18|19|20|21|22|23|24|25|26','V',0)</v>
      </c>
    </row>
    <row r="13" spans="1:10" ht="15">
      <c r="A13" s="21">
        <v>1</v>
      </c>
      <c r="B13" s="21">
        <v>3</v>
      </c>
      <c r="C13" s="21" t="s">
        <v>12</v>
      </c>
      <c r="D13" s="21" t="s">
        <v>783</v>
      </c>
      <c r="E13" s="21"/>
      <c r="F13" s="21" t="s">
        <v>443</v>
      </c>
      <c r="G13" s="21" t="s">
        <v>486</v>
      </c>
      <c r="H13" s="21"/>
      <c r="I13" s="21">
        <v>1</v>
      </c>
      <c r="J13" s="8" t="str">
        <f t="shared" si="0"/>
        <v>insert into gtr_tier3_equation([CalculationTier],[Priority],[ExecCondition1],[ExecCondition2],[SkipCondition],[OutPutItem],[InPutItem],[FileSource],[IndustryCode],[IsDelete]) values(3,1,'IFCF200080|IFCF001904|IFCF001906|IFCF001907|IFCF200140|IFCF200160|IFCF001672|IFCF200130','','','IFCF200130','NullDelete','1|2|4|5|6|7|8|9|10|11|12|14|15|16|18|19|20|21|22|23|24|25|26','V',1)</v>
      </c>
    </row>
    <row r="14" spans="1:10" ht="15">
      <c r="A14" s="7">
        <v>1</v>
      </c>
      <c r="B14" s="7">
        <v>3</v>
      </c>
      <c r="C14" s="7" t="s">
        <v>12</v>
      </c>
      <c r="D14" s="18" t="s">
        <v>795</v>
      </c>
      <c r="E14" s="7"/>
      <c r="F14" s="7" t="s">
        <v>454</v>
      </c>
      <c r="G14" s="18" t="s">
        <v>800</v>
      </c>
      <c r="H14" s="7" t="s">
        <v>484</v>
      </c>
      <c r="I14" s="7">
        <v>0</v>
      </c>
      <c r="J14" s="8" t="str">
        <f t="shared" si="0"/>
        <v>insert into gtr_tier3_equation([CalculationTier],[Priority],[ExecCondition1],[ExecCondition2],[SkipCondition],[OutPutItem],[InPutItem],[FileSource],[IndustryCode],[IsDelete]) values(3,1,'IFCF200190,(IFCF001559|IFCF000030|IFCF001782|IFCF001783|IFCF001908|IFCF002200|IFCF001582|IFCF000920)','','Null','IFCF000920','IFCF200190-IFCF001559-IFCF000030-IFCF001782-IFCF001783-IFCF001908-IFCF002200-IFCF001582','1|2|4|5|6|7|8|9|10|11|12|14|15|16|18|19|20|21|22|23|24|25|26','V',0)</v>
      </c>
    </row>
    <row r="15" spans="1:10" ht="15">
      <c r="A15" s="7">
        <v>1</v>
      </c>
      <c r="B15" s="7">
        <v>3</v>
      </c>
      <c r="C15" s="7" t="s">
        <v>12</v>
      </c>
      <c r="D15" s="18" t="s">
        <v>795</v>
      </c>
      <c r="E15" s="7"/>
      <c r="F15" s="7" t="s">
        <v>454</v>
      </c>
      <c r="G15" s="7" t="s">
        <v>486</v>
      </c>
      <c r="H15" s="7"/>
      <c r="I15" s="7">
        <v>1</v>
      </c>
      <c r="J15" s="8" t="str">
        <f t="shared" si="0"/>
        <v>insert into gtr_tier3_equation([CalculationTier],[Priority],[ExecCondition1],[ExecCondition2],[SkipCondition],[OutPutItem],[InPutItem],[FileSource],[IndustryCode],[IsDelete]) values(3,1,'IFCF200190,(IFCF001559|IFCF000030|IFCF001782|IFCF001783|IFCF001908|IFCF002200|IFCF001582|IFCF000920)','','','IFCF000920','NullDelete','1|2|4|5|6|7|8|9|10|11|12|14|15|16|18|19|20|21|22|23|24|25|26','V',1)</v>
      </c>
    </row>
    <row r="16" spans="1:10" ht="15">
      <c r="A16" s="21">
        <v>1</v>
      </c>
      <c r="B16" s="21">
        <v>3</v>
      </c>
      <c r="C16" s="21" t="s">
        <v>12</v>
      </c>
      <c r="D16" s="22" t="s">
        <v>784</v>
      </c>
      <c r="E16" s="22"/>
      <c r="F16" s="22" t="s">
        <v>721</v>
      </c>
      <c r="G16" s="22" t="s">
        <v>728</v>
      </c>
      <c r="H16" s="21" t="s">
        <v>484</v>
      </c>
      <c r="I16" s="21">
        <v>0</v>
      </c>
      <c r="J16" s="8" t="str">
        <f t="shared" si="0"/>
        <v>insert into gtr_tier3_equation([CalculationTier],[Priority],[ExecCondition1],[ExecCondition2],[SkipCondition],[OutPutItem],[InPutItem],[FileSource],[IndustryCode],[IsDelete]) values(3,1,'IFCF000400|IFCF001545|IFCF001534','','Null','IFCF001534','IFCF000400-IFCF001545','1|2|4|5|6|7|8|9|10|11|12|14|15|16|18|19|20|21|22|23|24|25|26','V',0)</v>
      </c>
    </row>
    <row r="17" spans="1:10" ht="15">
      <c r="A17" s="21">
        <v>1</v>
      </c>
      <c r="B17" s="21">
        <v>3</v>
      </c>
      <c r="C17" s="21" t="s">
        <v>12</v>
      </c>
      <c r="D17" s="22" t="s">
        <v>784</v>
      </c>
      <c r="E17" s="22"/>
      <c r="F17" s="22" t="s">
        <v>721</v>
      </c>
      <c r="G17" s="21" t="s">
        <v>486</v>
      </c>
      <c r="H17" s="21"/>
      <c r="I17" s="21">
        <v>1</v>
      </c>
      <c r="J17" s="8" t="str">
        <f t="shared" si="0"/>
        <v>insert into gtr_tier3_equation([CalculationTier],[Priority],[ExecCondition1],[ExecCondition2],[SkipCondition],[OutPutItem],[InPutItem],[FileSource],[IndustryCode],[IsDelete]) values(3,1,'IFCF000400|IFCF001545|IFCF001534','','','IFCF001534','NullDelete','1|2|4|5|6|7|8|9|10|11|12|14|15|16|18|19|20|21|22|23|24|25|26','V',1)</v>
      </c>
    </row>
    <row r="18" spans="1:10" ht="15">
      <c r="A18" s="21">
        <v>1</v>
      </c>
      <c r="B18" s="21">
        <v>3</v>
      </c>
      <c r="C18" s="21" t="s">
        <v>12</v>
      </c>
      <c r="D18" s="29" t="s">
        <v>785</v>
      </c>
      <c r="E18" s="29" t="s">
        <v>734</v>
      </c>
      <c r="F18" s="29" t="s">
        <v>364</v>
      </c>
      <c r="G18" s="29" t="s">
        <v>732</v>
      </c>
      <c r="H18" s="21" t="s">
        <v>484</v>
      </c>
      <c r="I18" s="21">
        <v>0</v>
      </c>
      <c r="J18" s="8" t="str">
        <f t="shared" si="0"/>
        <v>insert into gtr_tier3_equation([CalculationTier],[Priority],[ExecCondition1],[ExecCondition2],[SkipCondition],[OutPutItem],[InPutItem],[FileSource],[IndustryCode],[IsDelete]) values(3,1,'IFBS001450|IFBS001050|IFBS002567','IFBS001450-IFBS001050-IFBS002567&gt;0','Null','IFBS001050','IFBS001450-IFBS002567','1|2|4|5|6|7|8|9|10|11|12|14|15|16|18|19|20|21|22|23|24|25|26','V',0)</v>
      </c>
    </row>
    <row r="19" spans="1:10" s="5" customFormat="1" ht="15">
      <c r="A19" s="21">
        <v>1</v>
      </c>
      <c r="B19" s="21">
        <v>3</v>
      </c>
      <c r="C19" s="21" t="s">
        <v>12</v>
      </c>
      <c r="D19" s="29" t="s">
        <v>785</v>
      </c>
      <c r="E19" s="29" t="s">
        <v>734</v>
      </c>
      <c r="F19" s="29" t="s">
        <v>364</v>
      </c>
      <c r="G19" s="21" t="s">
        <v>486</v>
      </c>
      <c r="H19" s="21"/>
      <c r="I19" s="21">
        <v>1</v>
      </c>
      <c r="J19" s="8" t="str">
        <f t="shared" si="0"/>
        <v>insert into gtr_tier3_equation([CalculationTier],[Priority],[ExecCondition1],[ExecCondition2],[SkipCondition],[OutPutItem],[InPutItem],[FileSource],[IndustryCode],[IsDelete]) values(3,1,'IFBS001450|IFBS001050|IFBS002567','IFBS001450-IFBS001050-IFBS002567&gt;0','','IFBS001050','NullDelete','1|2|4|5|6|7|8|9|10|11|12|14|15|16|18|19|20|21|22|23|24|25|26','V',1)</v>
      </c>
    </row>
    <row r="20" spans="1:10" ht="15">
      <c r="A20" s="21">
        <v>1</v>
      </c>
      <c r="B20" s="21">
        <v>3</v>
      </c>
      <c r="C20" s="21" t="s">
        <v>12</v>
      </c>
      <c r="D20" s="29" t="s">
        <v>785</v>
      </c>
      <c r="E20" s="29" t="s">
        <v>735</v>
      </c>
      <c r="F20" s="29" t="s">
        <v>690</v>
      </c>
      <c r="G20" s="29" t="s">
        <v>733</v>
      </c>
      <c r="H20" s="21" t="s">
        <v>484</v>
      </c>
      <c r="I20" s="21">
        <v>0</v>
      </c>
      <c r="J20" s="8" t="str">
        <f t="shared" si="0"/>
        <v>insert into gtr_tier3_equation([CalculationTier],[Priority],[ExecCondition1],[ExecCondition2],[SkipCondition],[OutPutItem],[InPutItem],[FileSource],[IndustryCode],[IsDelete]) values(3,1,'IFBS001450|IFBS001050|IFBS002567','IFBS001450-IFBS001050-IFBS002567&lt;0','Null','IFBS002567','IFBS001450-IFBS001050','1|2|4|5|6|7|8|9|10|11|12|14|15|16|18|19|20|21|22|23|24|25|26','V',0)</v>
      </c>
    </row>
    <row r="21" spans="1:10" ht="15">
      <c r="A21" s="21">
        <v>1</v>
      </c>
      <c r="B21" s="21">
        <v>3</v>
      </c>
      <c r="C21" s="21" t="s">
        <v>12</v>
      </c>
      <c r="D21" s="29" t="s">
        <v>785</v>
      </c>
      <c r="E21" s="29" t="s">
        <v>735</v>
      </c>
      <c r="F21" s="29" t="s">
        <v>690</v>
      </c>
      <c r="G21" s="21" t="s">
        <v>486</v>
      </c>
      <c r="H21" s="21"/>
      <c r="I21" s="21">
        <v>1</v>
      </c>
      <c r="J21" s="8" t="str">
        <f t="shared" si="0"/>
        <v>insert into gtr_tier3_equation([CalculationTier],[Priority],[ExecCondition1],[ExecCondition2],[SkipCondition],[OutPutItem],[InPutItem],[FileSource],[IndustryCode],[IsDelete]) values(3,1,'IFBS001450|IFBS001050|IFBS002567','IFBS001450-IFBS001050-IFBS002567&lt;0','','IFBS002567','NullDelete','1|2|4|5|6|7|8|9|10|11|12|14|15|16|18|19|20|21|22|23|24|25|26','V',1)</v>
      </c>
    </row>
    <row r="22" spans="1:10" ht="15">
      <c r="A22" s="21">
        <v>1</v>
      </c>
      <c r="B22" s="21">
        <v>3</v>
      </c>
      <c r="C22" s="21" t="s">
        <v>12</v>
      </c>
      <c r="D22" s="21" t="s">
        <v>786</v>
      </c>
      <c r="E22" s="21"/>
      <c r="F22" s="21" t="s">
        <v>367</v>
      </c>
      <c r="G22" s="21" t="s">
        <v>604</v>
      </c>
      <c r="H22" s="21" t="s">
        <v>484</v>
      </c>
      <c r="I22" s="21">
        <v>0</v>
      </c>
      <c r="J22" s="8" t="str">
        <f t="shared" si="0"/>
        <v>insert into gtr_tier3_equation([CalculationTier],[Priority],[ExecCondition1],[ExecCondition2],[SkipCondition],[OutPutItem],[InPutItem],[FileSource],[IndustryCode],[IsDelete]) values(3,1,'IFBS002655|IFBS001010|IFBS003302','','Null','IFBS003302','IFBS002655-IFBS001010','1|2|4|5|6|7|8|9|10|11|12|14|15|16|18|19|20|21|22|23|24|25|26','V',0)</v>
      </c>
    </row>
    <row r="23" spans="1:10" ht="15">
      <c r="A23" s="21">
        <v>1</v>
      </c>
      <c r="B23" s="21">
        <v>3</v>
      </c>
      <c r="C23" s="21" t="s">
        <v>12</v>
      </c>
      <c r="D23" s="21" t="s">
        <v>786</v>
      </c>
      <c r="E23" s="21"/>
      <c r="F23" s="21" t="s">
        <v>367</v>
      </c>
      <c r="G23" s="21" t="s">
        <v>486</v>
      </c>
      <c r="H23" s="21"/>
      <c r="I23" s="21">
        <v>1</v>
      </c>
      <c r="J23" s="8" t="str">
        <f t="shared" si="0"/>
        <v>insert into gtr_tier3_equation([CalculationTier],[Priority],[ExecCondition1],[ExecCondition2],[SkipCondition],[OutPutItem],[InPutItem],[FileSource],[IndustryCode],[IsDelete]) values(3,1,'IFBS002655|IFBS001010|IFBS003302','','','IFBS003302','NullDelete','1|2|4|5|6|7|8|9|10|11|12|14|15|16|18|19|20|21|22|23|24|25|26','V',1)</v>
      </c>
    </row>
    <row r="24" spans="1:10" ht="15">
      <c r="A24" s="21">
        <v>1</v>
      </c>
      <c r="B24" s="21">
        <v>3</v>
      </c>
      <c r="C24" s="21" t="s">
        <v>12</v>
      </c>
      <c r="D24" s="21" t="s">
        <v>787</v>
      </c>
      <c r="E24" s="21"/>
      <c r="F24" s="21" t="s">
        <v>371</v>
      </c>
      <c r="G24" s="21" t="s">
        <v>650</v>
      </c>
      <c r="H24" s="21" t="s">
        <v>484</v>
      </c>
      <c r="I24" s="21">
        <v>0</v>
      </c>
      <c r="J24" s="8" t="str">
        <f t="shared" si="0"/>
        <v>insert into gtr_tier3_equation([CalculationTier],[Priority],[ExecCondition1],[ExecCondition2],[SkipCondition],[OutPutItem],[InPutItem],[FileSource],[IndustryCode],[IsDelete]) values(3,1,'IFBS002330|IFBS001450|IFBS001020|IFBS100681|IFBS002310|IFBS000700|IFBS000570|IFBS001650','','Null','IFBS001650','IFBS002330-IFBS001450-IFBS001020-IFBS100681-IFBS002310-IFBS000700-IFBS000570-IFBS200020','1|2|4|5|6|7|8|9|10|11|12|14|15|16|18|19|20|21|22|23|24|25|26','V',0)</v>
      </c>
    </row>
    <row r="25" spans="1:10" ht="15">
      <c r="A25" s="21">
        <v>1</v>
      </c>
      <c r="B25" s="21">
        <v>3</v>
      </c>
      <c r="C25" s="21" t="s">
        <v>12</v>
      </c>
      <c r="D25" s="21" t="s">
        <v>787</v>
      </c>
      <c r="E25" s="21"/>
      <c r="F25" s="21" t="s">
        <v>371</v>
      </c>
      <c r="G25" s="21" t="s">
        <v>486</v>
      </c>
      <c r="H25" s="21"/>
      <c r="I25" s="21">
        <v>1</v>
      </c>
      <c r="J25" s="8" t="str">
        <f t="shared" si="0"/>
        <v>insert into gtr_tier3_equation([CalculationTier],[Priority],[ExecCondition1],[ExecCondition2],[SkipCondition],[OutPutItem],[InPutItem],[FileSource],[IndustryCode],[IsDelete]) values(3,1,'IFBS002330|IFBS001450|IFBS001020|IFBS100681|IFBS002310|IFBS000700|IFBS000570|IFBS001650','','','IFBS001650','NullDelete','1|2|4|5|6|7|8|9|10|11|12|14|15|16|18|19|20|21|22|23|24|25|26','V',1)</v>
      </c>
    </row>
    <row r="26" spans="1:10" ht="15">
      <c r="A26" s="21">
        <v>1</v>
      </c>
      <c r="B26" s="21">
        <v>3</v>
      </c>
      <c r="C26" s="21" t="s">
        <v>12</v>
      </c>
      <c r="D26" s="21" t="s">
        <v>788</v>
      </c>
      <c r="E26" s="21"/>
      <c r="F26" s="21" t="s">
        <v>392</v>
      </c>
      <c r="G26" s="21" t="s">
        <v>722</v>
      </c>
      <c r="H26" s="21" t="s">
        <v>484</v>
      </c>
      <c r="I26" s="21">
        <v>0</v>
      </c>
      <c r="J26" s="8" t="str">
        <f t="shared" si="0"/>
        <v>insert into gtr_tier3_equation([CalculationTier],[Priority],[ExecCondition1],[ExecCondition2],[SkipCondition],[OutPutItem],[InPutItem],[FileSource],[IndustryCode],[IsDelete]) values(3,1,'IFBS002647|IFBS100735|IFBS002717|IFBS001900|IFBS002805|IFBS003143|IFBS001780|IFBS002480','','Null','IFBS002480','IFBS002647-IFBS100735-IFBS002717-IFBS001900-IFBS002805-IFBS003143-IFBS001780','1|2|4|5|6|7|8|9|10|11|12|14|15|16|18|19|20|21|22|23|24|25|26','V',0)</v>
      </c>
    </row>
    <row r="27" spans="1:10" ht="15">
      <c r="A27" s="21">
        <v>1</v>
      </c>
      <c r="B27" s="21">
        <v>3</v>
      </c>
      <c r="C27" s="21" t="s">
        <v>12</v>
      </c>
      <c r="D27" s="21" t="s">
        <v>788</v>
      </c>
      <c r="E27" s="21"/>
      <c r="F27" s="21" t="s">
        <v>392</v>
      </c>
      <c r="G27" s="21" t="s">
        <v>486</v>
      </c>
      <c r="H27" s="21"/>
      <c r="I27" s="21">
        <v>1</v>
      </c>
      <c r="J27" s="8" t="str">
        <f t="shared" si="0"/>
        <v>insert into gtr_tier3_equation([CalculationTier],[Priority],[ExecCondition1],[ExecCondition2],[SkipCondition],[OutPutItem],[InPutItem],[FileSource],[IndustryCode],[IsDelete]) values(3,1,'IFBS002647|IFBS100735|IFBS002717|IFBS001900|IFBS002805|IFBS003143|IFBS001780|IFBS002480','','','IFBS002480','NullDelete','1|2|4|5|6|7|8|9|10|11|12|14|15|16|18|19|20|21|22|23|24|25|26','V',1)</v>
      </c>
    </row>
    <row r="28" spans="1:10" ht="15">
      <c r="A28" s="21">
        <v>1</v>
      </c>
      <c r="B28" s="21">
        <v>3</v>
      </c>
      <c r="C28" s="21" t="s">
        <v>12</v>
      </c>
      <c r="D28" s="21" t="s">
        <v>789</v>
      </c>
      <c r="E28" s="21"/>
      <c r="F28" s="21" t="s">
        <v>741</v>
      </c>
      <c r="G28" s="21" t="s">
        <v>742</v>
      </c>
      <c r="H28" s="21" t="s">
        <v>484</v>
      </c>
      <c r="I28" s="21">
        <v>0</v>
      </c>
      <c r="J28" s="8" t="str">
        <f t="shared" si="0"/>
        <v>insert into gtr_tier3_equation([CalculationTier],[Priority],[ExecCondition1],[ExecCondition2],[SkipCondition],[OutPutItem],[InPutItem],[FileSource],[IndustryCode],[IsDelete]) values(3,1,'IFIS002444|IFIS002446|IFIS002445','','Null','IFIS002445','IFIS002444-IFIS002446','1|2|4|5|6|7|8|9|10|11|12|14|15|16|18|19|20|21|22|23|24|25|26','V',0)</v>
      </c>
    </row>
    <row r="29" spans="1:10" ht="15">
      <c r="A29" s="21">
        <v>1</v>
      </c>
      <c r="B29" s="21">
        <v>3</v>
      </c>
      <c r="C29" s="21" t="s">
        <v>12</v>
      </c>
      <c r="D29" s="21" t="s">
        <v>789</v>
      </c>
      <c r="E29" s="21"/>
      <c r="F29" s="21" t="s">
        <v>741</v>
      </c>
      <c r="G29" s="21" t="s">
        <v>486</v>
      </c>
      <c r="H29" s="21"/>
      <c r="I29" s="21">
        <v>1</v>
      </c>
      <c r="J29" s="8" t="str">
        <f t="shared" si="0"/>
        <v>insert into gtr_tier3_equation([CalculationTier],[Priority],[ExecCondition1],[ExecCondition2],[SkipCondition],[OutPutItem],[InPutItem],[FileSource],[IndustryCode],[IsDelete]) values(3,1,'IFIS002444|IFIS002446|IFIS002445','','','IFIS002445','NullDelete','1|2|4|5|6|7|8|9|10|11|12|14|15|16|18|19|20|21|22|23|24|25|26','V',1)</v>
      </c>
    </row>
  </sheetData>
  <phoneticPr fontId="2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3"/>
  <sheetViews>
    <sheetView topLeftCell="A58" zoomScale="80" zoomScaleNormal="80" workbookViewId="0">
      <selection activeCell="B30" sqref="B30:B31"/>
    </sheetView>
  </sheetViews>
  <sheetFormatPr defaultRowHeight="14.25"/>
  <cols>
    <col min="1" max="1" width="61.875" style="38" customWidth="1" collapsed="1"/>
    <col min="2" max="2" width="15" style="41" customWidth="1" collapsed="1"/>
    <col min="3" max="3" width="6.25" style="1" bestFit="1" customWidth="1" collapsed="1"/>
    <col min="4" max="4" width="14.125" style="1" bestFit="1" customWidth="1" collapsed="1"/>
  </cols>
  <sheetData>
    <row r="1" spans="1:5" ht="15">
      <c r="A1" s="4" t="s">
        <v>2</v>
      </c>
      <c r="B1" s="39" t="s">
        <v>9</v>
      </c>
      <c r="C1" s="4" t="s">
        <v>10</v>
      </c>
      <c r="D1" s="3" t="s">
        <v>11</v>
      </c>
    </row>
    <row r="2" spans="1:5" ht="15">
      <c r="A2" s="37" t="s">
        <v>678</v>
      </c>
      <c r="B2" s="2" t="s">
        <v>14</v>
      </c>
      <c r="C2" s="2" t="s">
        <v>363</v>
      </c>
      <c r="D2" s="2">
        <v>1</v>
      </c>
      <c r="E2" s="8" t="str">
        <f t="shared" ref="E2:E65" si="0">"insert into gtr_deletions([FileSource],[DeleteID],[DeleteforAllCollectMarket],[IndustryCode]) VALUES('"&amp;A2&amp;"','"&amp;B2&amp;"','"&amp;D2&amp;"','V')"</f>
        <v>insert into gtr_deletions([FileSource],[DeleteID],[DeleteforAllCollectMarket],[IndustryCode]) VALUES('1|2|4|5|6|7|8|9|10|11|12|13|14|15|16|18|19|20|21|22|23|24|25|26','IFBS001880','1','V')</v>
      </c>
    </row>
    <row r="3" spans="1:5" ht="15">
      <c r="A3" s="37" t="s">
        <v>678</v>
      </c>
      <c r="B3" s="2" t="s">
        <v>15</v>
      </c>
      <c r="C3" s="2" t="s">
        <v>363</v>
      </c>
      <c r="D3" s="2">
        <v>1</v>
      </c>
      <c r="E3" s="8" t="str">
        <f t="shared" si="0"/>
        <v>insert into gtr_deletions([FileSource],[DeleteID],[DeleteforAllCollectMarket],[IndustryCode]) VALUES('1|2|4|5|6|7|8|9|10|11|12|13|14|15|16|18|19|20|21|22|23|24|25|26','IFBS001200','1','V')</v>
      </c>
    </row>
    <row r="4" spans="1:5" ht="15">
      <c r="A4" s="37" t="s">
        <v>678</v>
      </c>
      <c r="B4" s="2" t="s">
        <v>16</v>
      </c>
      <c r="C4" s="2" t="s">
        <v>363</v>
      </c>
      <c r="D4" s="2">
        <v>1</v>
      </c>
      <c r="E4" s="8" t="str">
        <f t="shared" si="0"/>
        <v>insert into gtr_deletions([FileSource],[DeleteID],[DeleteforAllCollectMarket],[IndustryCode]) VALUES('1|2|4|5|6|7|8|9|10|11|12|13|14|15|16|18|19|20|21|22|23|24|25|26','IFBS000280','1','V')</v>
      </c>
    </row>
    <row r="5" spans="1:5" ht="15">
      <c r="A5" s="37" t="s">
        <v>678</v>
      </c>
      <c r="B5" s="2" t="s">
        <v>17</v>
      </c>
      <c r="C5" s="2" t="s">
        <v>363</v>
      </c>
      <c r="D5" s="2">
        <v>1</v>
      </c>
      <c r="E5" s="8" t="str">
        <f t="shared" si="0"/>
        <v>insert into gtr_deletions([FileSource],[DeleteID],[DeleteforAllCollectMarket],[IndustryCode]) VALUES('1|2|4|5|6|7|8|9|10|11|12|13|14|15|16|18|19|20|21|22|23|24|25|26','IFBS001340','1','V')</v>
      </c>
    </row>
    <row r="6" spans="1:5" ht="15">
      <c r="A6" s="37" t="s">
        <v>678</v>
      </c>
      <c r="B6" s="2" t="s">
        <v>18</v>
      </c>
      <c r="C6" s="2" t="s">
        <v>363</v>
      </c>
      <c r="D6" s="2">
        <v>1</v>
      </c>
      <c r="E6" s="8" t="str">
        <f t="shared" si="0"/>
        <v>insert into gtr_deletions([FileSource],[DeleteID],[DeleteforAllCollectMarket],[IndustryCode]) VALUES('1|2|4|5|6|7|8|9|10|11|12|13|14|15|16|18|19|20|21|22|23|24|25|26','IFBS002718','1','V')</v>
      </c>
    </row>
    <row r="7" spans="1:5" ht="15">
      <c r="A7" s="37" t="s">
        <v>678</v>
      </c>
      <c r="B7" s="2" t="s">
        <v>19</v>
      </c>
      <c r="C7" s="2" t="s">
        <v>363</v>
      </c>
      <c r="D7" s="2">
        <v>1</v>
      </c>
      <c r="E7" s="8" t="str">
        <f t="shared" si="0"/>
        <v>insert into gtr_deletions([FileSource],[DeleteID],[DeleteforAllCollectMarket],[IndustryCode]) VALUES('1|2|4|5|6|7|8|9|10|11|12|13|14|15|16|18|19|20|21|22|23|24|25|26','IFBS002698','1','V')</v>
      </c>
    </row>
    <row r="8" spans="1:5" ht="15">
      <c r="A8" s="37" t="s">
        <v>678</v>
      </c>
      <c r="B8" s="2" t="s">
        <v>20</v>
      </c>
      <c r="C8" s="2" t="s">
        <v>363</v>
      </c>
      <c r="D8" s="2">
        <v>1</v>
      </c>
      <c r="E8" s="8" t="str">
        <f t="shared" si="0"/>
        <v>insert into gtr_deletions([FileSource],[DeleteID],[DeleteforAllCollectMarket],[IndustryCode]) VALUES('1|2|4|5|6|7|8|9|10|11|12|13|14|15|16|18|19|20|21|22|23|24|25|26','IFBS000090','1','V')</v>
      </c>
    </row>
    <row r="9" spans="1:5" ht="15">
      <c r="A9" s="37" t="s">
        <v>678</v>
      </c>
      <c r="B9" s="2" t="s">
        <v>21</v>
      </c>
      <c r="C9" s="2" t="s">
        <v>363</v>
      </c>
      <c r="D9" s="2">
        <v>1</v>
      </c>
      <c r="E9" s="8" t="str">
        <f t="shared" si="0"/>
        <v>insert into gtr_deletions([FileSource],[DeleteID],[DeleteforAllCollectMarket],[IndustryCode]) VALUES('1|2|4|5|6|7|8|9|10|11|12|13|14|15|16|18|19|20|21|22|23|24|25|26','IFBS002579','1','V')</v>
      </c>
    </row>
    <row r="10" spans="1:5" ht="15">
      <c r="A10" s="37" t="s">
        <v>678</v>
      </c>
      <c r="B10" s="2" t="s">
        <v>22</v>
      </c>
      <c r="C10" s="2" t="s">
        <v>363</v>
      </c>
      <c r="D10" s="2">
        <v>1</v>
      </c>
      <c r="E10" s="8" t="str">
        <f t="shared" si="0"/>
        <v>insert into gtr_deletions([FileSource],[DeleteID],[DeleteforAllCollectMarket],[IndustryCode]) VALUES('1|2|4|5|6|7|8|9|10|11|12|13|14|15|16|18|19|20|21|22|23|24|25|26','IFBS002572','1','V')</v>
      </c>
    </row>
    <row r="11" spans="1:5" ht="15">
      <c r="A11" s="37" t="s">
        <v>678</v>
      </c>
      <c r="B11" s="2" t="s">
        <v>23</v>
      </c>
      <c r="C11" s="2" t="s">
        <v>363</v>
      </c>
      <c r="D11" s="2">
        <v>1</v>
      </c>
      <c r="E11" s="8" t="str">
        <f t="shared" si="0"/>
        <v>insert into gtr_deletions([FileSource],[DeleteID],[DeleteforAllCollectMarket],[IndustryCode]) VALUES('1|2|4|5|6|7|8|9|10|11|12|13|14|15|16|18|19|20|21|22|23|24|25|26','IFBS002570','1','V')</v>
      </c>
    </row>
    <row r="12" spans="1:5" ht="15">
      <c r="A12" s="37" t="s">
        <v>678</v>
      </c>
      <c r="B12" s="2" t="s">
        <v>24</v>
      </c>
      <c r="C12" s="2" t="s">
        <v>363</v>
      </c>
      <c r="D12" s="2">
        <v>1</v>
      </c>
      <c r="E12" s="8" t="str">
        <f t="shared" si="0"/>
        <v>insert into gtr_deletions([FileSource],[DeleteID],[DeleteforAllCollectMarket],[IndustryCode]) VALUES('1|2|4|5|6|7|8|9|10|11|12|13|14|15|16|18|19|20|21|22|23|24|25|26','IFBS002574','1','V')</v>
      </c>
    </row>
    <row r="13" spans="1:5" ht="15">
      <c r="A13" s="37" t="s">
        <v>678</v>
      </c>
      <c r="B13" s="2" t="s">
        <v>25</v>
      </c>
      <c r="C13" s="2" t="s">
        <v>363</v>
      </c>
      <c r="D13" s="2">
        <v>1</v>
      </c>
      <c r="E13" s="8" t="str">
        <f t="shared" si="0"/>
        <v>insert into gtr_deletions([FileSource],[DeleteID],[DeleteforAllCollectMarket],[IndustryCode]) VALUES('1|2|4|5|6|7|8|9|10|11|12|13|14|15|16|18|19|20|21|22|23|24|25|26','IFBS002578','1','V')</v>
      </c>
    </row>
    <row r="14" spans="1:5" ht="15">
      <c r="A14" s="37" t="s">
        <v>678</v>
      </c>
      <c r="B14" s="2" t="s">
        <v>26</v>
      </c>
      <c r="C14" s="2" t="s">
        <v>363</v>
      </c>
      <c r="D14" s="2">
        <v>1</v>
      </c>
      <c r="E14" s="8" t="str">
        <f t="shared" si="0"/>
        <v>insert into gtr_deletions([FileSource],[DeleteID],[DeleteforAllCollectMarket],[IndustryCode]) VALUES('1|2|4|5|6|7|8|9|10|11|12|13|14|15|16|18|19|20|21|22|23|24|25|26','IFBS002576','1','V')</v>
      </c>
    </row>
    <row r="15" spans="1:5" ht="15">
      <c r="A15" s="37" t="s">
        <v>678</v>
      </c>
      <c r="B15" s="2" t="s">
        <v>27</v>
      </c>
      <c r="C15" s="2" t="s">
        <v>363</v>
      </c>
      <c r="D15" s="2">
        <v>1</v>
      </c>
      <c r="E15" s="8" t="str">
        <f t="shared" si="0"/>
        <v>insert into gtr_deletions([FileSource],[DeleteID],[DeleteforAllCollectMarket],[IndustryCode]) VALUES('1|2|4|5|6|7|8|9|10|11|12|13|14|15|16|18|19|20|21|22|23|24|25|26','IFBS002771','1','V')</v>
      </c>
    </row>
    <row r="16" spans="1:5" ht="15">
      <c r="A16" s="37" t="s">
        <v>678</v>
      </c>
      <c r="B16" s="2" t="s">
        <v>28</v>
      </c>
      <c r="C16" s="2" t="s">
        <v>363</v>
      </c>
      <c r="D16" s="2">
        <v>1</v>
      </c>
      <c r="E16" s="8" t="str">
        <f t="shared" si="0"/>
        <v>insert into gtr_deletions([FileSource],[DeleteID],[DeleteforAllCollectMarket],[IndustryCode]) VALUES('1|2|4|5|6|7|8|9|10|11|12|13|14|15|16|18|19|20|21|22|23|24|25|26','IFBS002714','1','V')</v>
      </c>
    </row>
    <row r="17" spans="1:5" ht="15">
      <c r="A17" s="37" t="s">
        <v>678</v>
      </c>
      <c r="B17" s="2" t="s">
        <v>29</v>
      </c>
      <c r="C17" s="2" t="s">
        <v>363</v>
      </c>
      <c r="D17" s="2">
        <v>1</v>
      </c>
      <c r="E17" s="8" t="str">
        <f t="shared" si="0"/>
        <v>insert into gtr_deletions([FileSource],[DeleteID],[DeleteforAllCollectMarket],[IndustryCode]) VALUES('1|2|4|5|6|7|8|9|10|11|12|13|14|15|16|18|19|20|21|22|23|24|25|26','IFBS002755','1','V')</v>
      </c>
    </row>
    <row r="18" spans="1:5" ht="15">
      <c r="A18" s="37" t="s">
        <v>678</v>
      </c>
      <c r="B18" s="2" t="s">
        <v>30</v>
      </c>
      <c r="C18" s="2" t="s">
        <v>363</v>
      </c>
      <c r="D18" s="2">
        <v>1</v>
      </c>
      <c r="E18" s="8" t="str">
        <f t="shared" si="0"/>
        <v>insert into gtr_deletions([FileSource],[DeleteID],[DeleteforAllCollectMarket],[IndustryCode]) VALUES('1|2|4|5|6|7|8|9|10|11|12|13|14|15|16|18|19|20|21|22|23|24|25|26','IFBS002675','1','V')</v>
      </c>
    </row>
    <row r="19" spans="1:5" ht="15">
      <c r="A19" s="37" t="s">
        <v>678</v>
      </c>
      <c r="B19" s="2" t="s">
        <v>31</v>
      </c>
      <c r="C19" s="2" t="s">
        <v>363</v>
      </c>
      <c r="D19" s="2">
        <v>1</v>
      </c>
      <c r="E19" s="8" t="str">
        <f t="shared" si="0"/>
        <v>insert into gtr_deletions([FileSource],[DeleteID],[DeleteforAllCollectMarket],[IndustryCode]) VALUES('1|2|4|5|6|7|8|9|10|11|12|13|14|15|16|18|19|20|21|22|23|24|25|26','IFBS001610','1','V')</v>
      </c>
    </row>
    <row r="20" spans="1:5" ht="15">
      <c r="A20" s="37" t="s">
        <v>678</v>
      </c>
      <c r="B20" s="2" t="s">
        <v>32</v>
      </c>
      <c r="C20" s="2" t="s">
        <v>363</v>
      </c>
      <c r="D20" s="2">
        <v>1</v>
      </c>
      <c r="E20" s="8" t="str">
        <f t="shared" si="0"/>
        <v>insert into gtr_deletions([FileSource],[DeleteID],[DeleteforAllCollectMarket],[IndustryCode]) VALUES('1|2|4|5|6|7|8|9|10|11|12|13|14|15|16|18|19|20|21|22|23|24|25|26','IFBS100683','1','V')</v>
      </c>
    </row>
    <row r="21" spans="1:5" ht="15">
      <c r="A21" s="37" t="s">
        <v>678</v>
      </c>
      <c r="B21" s="2" t="s">
        <v>33</v>
      </c>
      <c r="C21" s="2" t="s">
        <v>363</v>
      </c>
      <c r="D21" s="2">
        <v>1</v>
      </c>
      <c r="E21" s="8" t="str">
        <f t="shared" si="0"/>
        <v>insert into gtr_deletions([FileSource],[DeleteID],[DeleteforAllCollectMarket],[IndustryCode]) VALUES('1|2|4|5|6|7|8|9|10|11|12|13|14|15|16|18|19|20|21|22|23|24|25|26','IFBS002782','1','V')</v>
      </c>
    </row>
    <row r="22" spans="1:5" ht="15">
      <c r="A22" s="37" t="s">
        <v>678</v>
      </c>
      <c r="B22" s="2" t="s">
        <v>34</v>
      </c>
      <c r="C22" s="2" t="s">
        <v>363</v>
      </c>
      <c r="D22" s="2">
        <v>1</v>
      </c>
      <c r="E22" s="8" t="str">
        <f t="shared" si="0"/>
        <v>insert into gtr_deletions([FileSource],[DeleteID],[DeleteforAllCollectMarket],[IndustryCode]) VALUES('1|2|4|5|6|7|8|9|10|11|12|13|14|15|16|18|19|20|21|22|23|24|25|26','IFBS002781','1','V')</v>
      </c>
    </row>
    <row r="23" spans="1:5" ht="15">
      <c r="A23" s="37" t="s">
        <v>678</v>
      </c>
      <c r="B23" s="2" t="s">
        <v>35</v>
      </c>
      <c r="C23" s="2" t="s">
        <v>363</v>
      </c>
      <c r="D23" s="2">
        <v>1</v>
      </c>
      <c r="E23" s="8" t="str">
        <f t="shared" si="0"/>
        <v>insert into gtr_deletions([FileSource],[DeleteID],[DeleteforAllCollectMarket],[IndustryCode]) VALUES('1|2|4|5|6|7|8|9|10|11|12|13|14|15|16|18|19|20|21|22|23|24|25|26','IFBS002787','1','V')</v>
      </c>
    </row>
    <row r="24" spans="1:5" ht="15">
      <c r="A24" s="37" t="s">
        <v>678</v>
      </c>
      <c r="B24" s="2" t="s">
        <v>36</v>
      </c>
      <c r="C24" s="2" t="s">
        <v>363</v>
      </c>
      <c r="D24" s="2">
        <v>1</v>
      </c>
      <c r="E24" s="8" t="str">
        <f t="shared" si="0"/>
        <v>insert into gtr_deletions([FileSource],[DeleteID],[DeleteforAllCollectMarket],[IndustryCode]) VALUES('1|2|4|5|6|7|8|9|10|11|12|13|14|15|16|18|19|20|21|22|23|24|25|26','IFBS002791','1','V')</v>
      </c>
    </row>
    <row r="25" spans="1:5" ht="15">
      <c r="A25" s="37" t="s">
        <v>678</v>
      </c>
      <c r="B25" s="2" t="s">
        <v>37</v>
      </c>
      <c r="C25" s="2" t="s">
        <v>363</v>
      </c>
      <c r="D25" s="2">
        <v>1</v>
      </c>
      <c r="E25" s="8" t="str">
        <f t="shared" si="0"/>
        <v>insert into gtr_deletions([FileSource],[DeleteID],[DeleteforAllCollectMarket],[IndustryCode]) VALUES('1|2|4|5|6|7|8|9|10|11|12|13|14|15|16|18|19|20|21|22|23|24|25|26','IFBS002790','1','V')</v>
      </c>
    </row>
    <row r="26" spans="1:5" ht="15">
      <c r="A26" s="37" t="s">
        <v>678</v>
      </c>
      <c r="B26" s="2" t="s">
        <v>38</v>
      </c>
      <c r="C26" s="2" t="s">
        <v>363</v>
      </c>
      <c r="D26" s="2">
        <v>1</v>
      </c>
      <c r="E26" s="8" t="str">
        <f t="shared" si="0"/>
        <v>insert into gtr_deletions([FileSource],[DeleteID],[DeleteforAllCollectMarket],[IndustryCode]) VALUES('1|2|4|5|6|7|8|9|10|11|12|13|14|15|16|18|19|20|21|22|23|24|25|26','IFBS003001','1','V')</v>
      </c>
    </row>
    <row r="27" spans="1:5" ht="15">
      <c r="A27" s="37" t="s">
        <v>678</v>
      </c>
      <c r="B27" s="2" t="s">
        <v>39</v>
      </c>
      <c r="C27" s="2" t="s">
        <v>363</v>
      </c>
      <c r="D27" s="2">
        <v>1</v>
      </c>
      <c r="E27" s="8" t="str">
        <f t="shared" si="0"/>
        <v>insert into gtr_deletions([FileSource],[DeleteID],[DeleteforAllCollectMarket],[IndustryCode]) VALUES('1|2|4|5|6|7|8|9|10|11|12|13|14|15|16|18|19|20|21|22|23|24|25|26','IFBS003002','1','V')</v>
      </c>
    </row>
    <row r="28" spans="1:5" ht="15">
      <c r="A28" s="37" t="s">
        <v>678</v>
      </c>
      <c r="B28" s="2" t="s">
        <v>40</v>
      </c>
      <c r="C28" s="2" t="s">
        <v>363</v>
      </c>
      <c r="D28" s="2">
        <v>1</v>
      </c>
      <c r="E28" s="8" t="str">
        <f t="shared" si="0"/>
        <v>insert into gtr_deletions([FileSource],[DeleteID],[DeleteforAllCollectMarket],[IndustryCode]) VALUES('1|2|4|5|6|7|8|9|10|11|12|13|14|15|16|18|19|20|21|22|23|24|25|26','IFBS003003','1','V')</v>
      </c>
    </row>
    <row r="29" spans="1:5" ht="15">
      <c r="A29" s="37" t="s">
        <v>678</v>
      </c>
      <c r="B29" s="2" t="s">
        <v>41</v>
      </c>
      <c r="C29" s="2" t="s">
        <v>363</v>
      </c>
      <c r="D29" s="2">
        <v>1</v>
      </c>
      <c r="E29" s="8" t="str">
        <f t="shared" si="0"/>
        <v>insert into gtr_deletions([FileSource],[DeleteID],[DeleteforAllCollectMarket],[IndustryCode]) VALUES('1|2|4|5|6|7|8|9|10|11|12|13|14|15|16|18|19|20|21|22|23|24|25|26','IFBS002130','1','V')</v>
      </c>
    </row>
    <row r="30" spans="1:5" ht="15">
      <c r="A30" s="37" t="s">
        <v>678</v>
      </c>
      <c r="B30" s="2" t="s">
        <v>42</v>
      </c>
      <c r="C30" s="2" t="s">
        <v>363</v>
      </c>
      <c r="D30" s="2">
        <v>1</v>
      </c>
      <c r="E30" s="8" t="str">
        <f t="shared" si="0"/>
        <v>insert into gtr_deletions([FileSource],[DeleteID],[DeleteforAllCollectMarket],[IndustryCode]) VALUES('1|2|4|5|6|7|8|9|10|11|12|13|14|15|16|18|19|20|21|22|23|24|25|26','IFBS003004','1','V')</v>
      </c>
    </row>
    <row r="31" spans="1:5" ht="15">
      <c r="A31" s="37" t="s">
        <v>678</v>
      </c>
      <c r="B31" s="2" t="s">
        <v>43</v>
      </c>
      <c r="C31" s="2" t="s">
        <v>363</v>
      </c>
      <c r="D31" s="2">
        <v>1</v>
      </c>
      <c r="E31" s="8" t="str">
        <f t="shared" si="0"/>
        <v>insert into gtr_deletions([FileSource],[DeleteID],[DeleteforAllCollectMarket],[IndustryCode]) VALUES('1|2|4|5|6|7|8|9|10|11|12|13|14|15|16|18|19|20|21|22|23|24|25|26','IFBS100721','1','V')</v>
      </c>
    </row>
    <row r="32" spans="1:5" ht="15">
      <c r="A32" s="37" t="s">
        <v>678</v>
      </c>
      <c r="B32" s="2" t="s">
        <v>44</v>
      </c>
      <c r="C32" s="2" t="s">
        <v>363</v>
      </c>
      <c r="D32" s="2">
        <v>1</v>
      </c>
      <c r="E32" s="8" t="str">
        <f t="shared" si="0"/>
        <v>insert into gtr_deletions([FileSource],[DeleteID],[DeleteforAllCollectMarket],[IndustryCode]) VALUES('1|2|4|5|6|7|8|9|10|11|12|13|14|15|16|18|19|20|21|22|23|24|25|26','IFBS002770','1','V')</v>
      </c>
    </row>
    <row r="33" spans="1:5" ht="15">
      <c r="A33" s="37" t="s">
        <v>678</v>
      </c>
      <c r="B33" s="2" t="s">
        <v>45</v>
      </c>
      <c r="C33" s="2" t="s">
        <v>363</v>
      </c>
      <c r="D33" s="2">
        <v>1</v>
      </c>
      <c r="E33" s="8" t="str">
        <f t="shared" si="0"/>
        <v>insert into gtr_deletions([FileSource],[DeleteID],[DeleteforAllCollectMarket],[IndustryCode]) VALUES('1|2|4|5|6|7|8|9|10|11|12|13|14|15|16|18|19|20|21|22|23|24|25|26','IFBS002711','1','V')</v>
      </c>
    </row>
    <row r="34" spans="1:5" ht="15">
      <c r="A34" s="37" t="s">
        <v>678</v>
      </c>
      <c r="B34" s="2" t="s">
        <v>46</v>
      </c>
      <c r="C34" s="2" t="s">
        <v>363</v>
      </c>
      <c r="D34" s="2">
        <v>1</v>
      </c>
      <c r="E34" s="8" t="str">
        <f t="shared" si="0"/>
        <v>insert into gtr_deletions([FileSource],[DeleteID],[DeleteforAllCollectMarket],[IndustryCode]) VALUES('1|2|4|5|6|7|8|9|10|11|12|13|14|15|16|18|19|20|21|22|23|24|25|26','IFBS002680','1','V')</v>
      </c>
    </row>
    <row r="35" spans="1:5" ht="15">
      <c r="A35" s="37" t="s">
        <v>678</v>
      </c>
      <c r="B35" s="2" t="s">
        <v>47</v>
      </c>
      <c r="C35" s="2" t="s">
        <v>363</v>
      </c>
      <c r="D35" s="2">
        <v>1</v>
      </c>
      <c r="E35" s="8" t="str">
        <f t="shared" si="0"/>
        <v>insert into gtr_deletions([FileSource],[DeleteID],[DeleteforAllCollectMarket],[IndustryCode]) VALUES('1|2|4|5|6|7|8|9|10|11|12|13|14|15|16|18|19|20|21|22|23|24|25|26','IFBS002580','1','V')</v>
      </c>
    </row>
    <row r="36" spans="1:5" ht="15">
      <c r="A36" s="37" t="s">
        <v>678</v>
      </c>
      <c r="B36" s="2" t="s">
        <v>48</v>
      </c>
      <c r="C36" s="2" t="s">
        <v>363</v>
      </c>
      <c r="D36" s="2">
        <v>1</v>
      </c>
      <c r="E36" s="8" t="str">
        <f t="shared" si="0"/>
        <v>insert into gtr_deletions([FileSource],[DeleteID],[DeleteforAllCollectMarket],[IndustryCode]) VALUES('1|2|4|5|6|7|8|9|10|11|12|13|14|15|16|18|19|20|21|22|23|24|25|26','IFBS003005','1','V')</v>
      </c>
    </row>
    <row r="37" spans="1:5" ht="15">
      <c r="A37" s="37" t="s">
        <v>678</v>
      </c>
      <c r="B37" s="2" t="s">
        <v>49</v>
      </c>
      <c r="C37" s="2" t="s">
        <v>363</v>
      </c>
      <c r="D37" s="2">
        <v>1</v>
      </c>
      <c r="E37" s="8" t="str">
        <f t="shared" si="0"/>
        <v>insert into gtr_deletions([FileSource],[DeleteID],[DeleteforAllCollectMarket],[IndustryCode]) VALUES('1|2|4|5|6|7|8|9|10|11|12|13|14|15|16|18|19|20|21|22|23|24|25|26','IFBS000350','1','V')</v>
      </c>
    </row>
    <row r="38" spans="1:5" ht="15">
      <c r="A38" s="37" t="s">
        <v>678</v>
      </c>
      <c r="B38" s="2" t="s">
        <v>50</v>
      </c>
      <c r="C38" s="2" t="s">
        <v>363</v>
      </c>
      <c r="D38" s="2">
        <v>1</v>
      </c>
      <c r="E38" s="8" t="str">
        <f t="shared" si="0"/>
        <v>insert into gtr_deletions([FileSource],[DeleteID],[DeleteforAllCollectMarket],[IndustryCode]) VALUES('1|2|4|5|6|7|8|9|10|11|12|13|14|15|16|18|19|20|21|22|23|24|25|26','IFBS002630','1','V')</v>
      </c>
    </row>
    <row r="39" spans="1:5" ht="15">
      <c r="A39" s="37" t="s">
        <v>678</v>
      </c>
      <c r="B39" s="2" t="s">
        <v>51</v>
      </c>
      <c r="C39" s="2" t="s">
        <v>363</v>
      </c>
      <c r="D39" s="2">
        <v>1</v>
      </c>
      <c r="E39" s="8" t="str">
        <f t="shared" si="0"/>
        <v>insert into gtr_deletions([FileSource],[DeleteID],[DeleteforAllCollectMarket],[IndustryCode]) VALUES('1|2|4|5|6|7|8|9|10|11|12|13|14|15|16|18|19|20|21|22|23|24|25|26','IFBS002786','1','V')</v>
      </c>
    </row>
    <row r="40" spans="1:5" ht="15">
      <c r="A40" s="37" t="s">
        <v>678</v>
      </c>
      <c r="B40" s="2" t="s">
        <v>52</v>
      </c>
      <c r="C40" s="2" t="s">
        <v>363</v>
      </c>
      <c r="D40" s="2">
        <v>1</v>
      </c>
      <c r="E40" s="8" t="str">
        <f t="shared" si="0"/>
        <v>insert into gtr_deletions([FileSource],[DeleteID],[DeleteforAllCollectMarket],[IndustryCode]) VALUES('1|2|4|5|6|7|8|9|10|11|12|13|14|15|16|18|19|20|21|22|23|24|25|26','IFBS002643','1','V')</v>
      </c>
    </row>
    <row r="41" spans="1:5" ht="15">
      <c r="A41" s="37" t="s">
        <v>678</v>
      </c>
      <c r="B41" s="2" t="s">
        <v>53</v>
      </c>
      <c r="C41" s="2" t="s">
        <v>363</v>
      </c>
      <c r="D41" s="2">
        <v>1</v>
      </c>
      <c r="E41" s="8" t="str">
        <f t="shared" si="0"/>
        <v>insert into gtr_deletions([FileSource],[DeleteID],[DeleteforAllCollectMarket],[IndustryCode]) VALUES('1|2|4|5|6|7|8|9|10|11|12|13|14|15|16|18|19|20|21|22|23|24|25|26','IFBS002773','1','V')</v>
      </c>
    </row>
    <row r="42" spans="1:5" ht="15">
      <c r="A42" s="37" t="s">
        <v>678</v>
      </c>
      <c r="B42" s="2" t="s">
        <v>54</v>
      </c>
      <c r="C42" s="2" t="s">
        <v>363</v>
      </c>
      <c r="D42" s="2">
        <v>1</v>
      </c>
      <c r="E42" s="8" t="str">
        <f t="shared" si="0"/>
        <v>insert into gtr_deletions([FileSource],[DeleteID],[DeleteforAllCollectMarket],[IndustryCode]) VALUES('1|2|4|5|6|7|8|9|10|11|12|13|14|15|16|18|19|20|21|22|23|24|25|26','IFBS002600','1','V')</v>
      </c>
    </row>
    <row r="43" spans="1:5" ht="15">
      <c r="A43" s="37" t="s">
        <v>678</v>
      </c>
      <c r="B43" s="2" t="s">
        <v>55</v>
      </c>
      <c r="C43" s="2" t="s">
        <v>363</v>
      </c>
      <c r="D43" s="2">
        <v>1</v>
      </c>
      <c r="E43" s="8" t="str">
        <f t="shared" si="0"/>
        <v>insert into gtr_deletions([FileSource],[DeleteID],[DeleteforAllCollectMarket],[IndustryCode]) VALUES('1|2|4|5|6|7|8|9|10|11|12|13|14|15|16|18|19|20|21|22|23|24|25|26','IFBS003006','1','V')</v>
      </c>
    </row>
    <row r="44" spans="1:5" ht="15">
      <c r="A44" s="37" t="s">
        <v>678</v>
      </c>
      <c r="B44" s="2" t="s">
        <v>56</v>
      </c>
      <c r="C44" s="2" t="s">
        <v>363</v>
      </c>
      <c r="D44" s="2">
        <v>1</v>
      </c>
      <c r="E44" s="8" t="str">
        <f t="shared" si="0"/>
        <v>insert into gtr_deletions([FileSource],[DeleteID],[DeleteforAllCollectMarket],[IndustryCode]) VALUES('1|2|4|5|6|7|8|9|10|11|12|13|14|15|16|18|19|20|21|22|23|24|25|26','IFBS003007','1','V')</v>
      </c>
    </row>
    <row r="45" spans="1:5" ht="15">
      <c r="A45" s="37" t="s">
        <v>678</v>
      </c>
      <c r="B45" s="2" t="s">
        <v>57</v>
      </c>
      <c r="C45" s="2" t="s">
        <v>363</v>
      </c>
      <c r="D45" s="2">
        <v>1</v>
      </c>
      <c r="E45" s="8" t="str">
        <f t="shared" si="0"/>
        <v>insert into gtr_deletions([FileSource],[DeleteID],[DeleteforAllCollectMarket],[IndustryCode]) VALUES('1|2|4|5|6|7|8|9|10|11|12|13|14|15|16|18|19|20|21|22|23|24|25|26','IFBS003008','1','V')</v>
      </c>
    </row>
    <row r="46" spans="1:5" ht="15">
      <c r="A46" s="37" t="s">
        <v>678</v>
      </c>
      <c r="B46" s="2" t="s">
        <v>58</v>
      </c>
      <c r="C46" s="2" t="s">
        <v>363</v>
      </c>
      <c r="D46" s="2">
        <v>1</v>
      </c>
      <c r="E46" s="8" t="str">
        <f t="shared" si="0"/>
        <v>insert into gtr_deletions([FileSource],[DeleteID],[DeleteforAllCollectMarket],[IndustryCode]) VALUES('1|2|4|5|6|7|8|9|10|11|12|13|14|15|16|18|19|20|21|22|23|24|25|26','IFBS003009','1','V')</v>
      </c>
    </row>
    <row r="47" spans="1:5" ht="15">
      <c r="A47" s="37" t="s">
        <v>678</v>
      </c>
      <c r="B47" s="2" t="s">
        <v>59</v>
      </c>
      <c r="C47" s="2" t="s">
        <v>363</v>
      </c>
      <c r="D47" s="2">
        <v>1</v>
      </c>
      <c r="E47" s="8" t="str">
        <f t="shared" si="0"/>
        <v>insert into gtr_deletions([FileSource],[DeleteID],[DeleteforAllCollectMarket],[IndustryCode]) VALUES('1|2|4|5|6|7|8|9|10|11|12|13|14|15|16|18|19|20|21|22|23|24|25|26','IFBS003010','1','V')</v>
      </c>
    </row>
    <row r="48" spans="1:5" ht="15">
      <c r="A48" s="37" t="s">
        <v>678</v>
      </c>
      <c r="B48" s="2" t="s">
        <v>60</v>
      </c>
      <c r="C48" s="2" t="s">
        <v>363</v>
      </c>
      <c r="D48" s="2">
        <v>1</v>
      </c>
      <c r="E48" s="8" t="str">
        <f t="shared" si="0"/>
        <v>insert into gtr_deletions([FileSource],[DeleteID],[DeleteforAllCollectMarket],[IndustryCode]) VALUES('1|2|4|5|6|7|8|9|10|11|12|13|14|15|16|18|19|20|21|22|23|24|25|26','IFBS002724','1','V')</v>
      </c>
    </row>
    <row r="49" spans="1:5" ht="15">
      <c r="A49" s="37" t="s">
        <v>678</v>
      </c>
      <c r="B49" s="2" t="s">
        <v>61</v>
      </c>
      <c r="C49" s="2" t="s">
        <v>363</v>
      </c>
      <c r="D49" s="2">
        <v>1</v>
      </c>
      <c r="E49" s="8" t="str">
        <f t="shared" si="0"/>
        <v>insert into gtr_deletions([FileSource],[DeleteID],[DeleteforAllCollectMarket],[IndustryCode]) VALUES('1|2|4|5|6|7|8|9|10|11|12|13|14|15|16|18|19|20|21|22|23|24|25|26','IFBS002543','1','V')</v>
      </c>
    </row>
    <row r="50" spans="1:5" ht="15">
      <c r="A50" s="37" t="s">
        <v>678</v>
      </c>
      <c r="B50" s="2" t="s">
        <v>62</v>
      </c>
      <c r="C50" s="2" t="s">
        <v>363</v>
      </c>
      <c r="D50" s="2">
        <v>1</v>
      </c>
      <c r="E50" s="8" t="str">
        <f t="shared" si="0"/>
        <v>insert into gtr_deletions([FileSource],[DeleteID],[DeleteforAllCollectMarket],[IndustryCode]) VALUES('1|2|4|5|6|7|8|9|10|11|12|13|14|15|16|18|19|20|21|22|23|24|25|26','IFBS002803','1','V')</v>
      </c>
    </row>
    <row r="51" spans="1:5" ht="15">
      <c r="A51" s="37" t="s">
        <v>678</v>
      </c>
      <c r="B51" s="2" t="s">
        <v>64</v>
      </c>
      <c r="C51" s="2" t="s">
        <v>363</v>
      </c>
      <c r="D51" s="2">
        <v>1</v>
      </c>
      <c r="E51" s="8" t="str">
        <f t="shared" si="0"/>
        <v>insert into gtr_deletions([FileSource],[DeleteID],[DeleteforAllCollectMarket],[IndustryCode]) VALUES('1|2|4|5|6|7|8|9|10|11|12|13|14|15|16|18|19|20|21|22|23|24|25|26','IFBS003115','1','V')</v>
      </c>
    </row>
    <row r="52" spans="1:5" ht="15">
      <c r="A52" s="37" t="s">
        <v>678</v>
      </c>
      <c r="B52" s="2" t="s">
        <v>65</v>
      </c>
      <c r="C52" s="2" t="s">
        <v>363</v>
      </c>
      <c r="D52" s="2">
        <v>1</v>
      </c>
      <c r="E52" s="8" t="str">
        <f t="shared" si="0"/>
        <v>insert into gtr_deletions([FileSource],[DeleteID],[DeleteforAllCollectMarket],[IndustryCode]) VALUES('1|2|4|5|6|7|8|9|10|11|12|13|14|15|16|18|19|20|21|22|23|24|25|26','IFBS003116','1','V')</v>
      </c>
    </row>
    <row r="53" spans="1:5" ht="15">
      <c r="A53" s="37" t="s">
        <v>678</v>
      </c>
      <c r="B53" s="2" t="s">
        <v>66</v>
      </c>
      <c r="C53" s="2" t="s">
        <v>363</v>
      </c>
      <c r="D53" s="2">
        <v>1</v>
      </c>
      <c r="E53" s="8" t="str">
        <f t="shared" si="0"/>
        <v>insert into gtr_deletions([FileSource],[DeleteID],[DeleteforAllCollectMarket],[IndustryCode]) VALUES('1|2|4|5|6|7|8|9|10|11|12|13|14|15|16|18|19|20|21|22|23|24|25|26','IFBS003117','1','V')</v>
      </c>
    </row>
    <row r="54" spans="1:5" ht="15">
      <c r="A54" s="37" t="s">
        <v>678</v>
      </c>
      <c r="B54" s="2" t="s">
        <v>67</v>
      </c>
      <c r="C54" s="2" t="s">
        <v>363</v>
      </c>
      <c r="D54" s="2">
        <v>1</v>
      </c>
      <c r="E54" s="8" t="str">
        <f t="shared" si="0"/>
        <v>insert into gtr_deletions([FileSource],[DeleteID],[DeleteforAllCollectMarket],[IndustryCode]) VALUES('1|2|4|5|6|7|8|9|10|11|12|13|14|15|16|18|19|20|21|22|23|24|25|26','IFBS100696','1','V')</v>
      </c>
    </row>
    <row r="55" spans="1:5" ht="15">
      <c r="A55" s="37" t="s">
        <v>678</v>
      </c>
      <c r="B55" s="2" t="s">
        <v>68</v>
      </c>
      <c r="C55" s="2" t="s">
        <v>363</v>
      </c>
      <c r="D55" s="2">
        <v>1</v>
      </c>
      <c r="E55" s="8" t="str">
        <f t="shared" si="0"/>
        <v>insert into gtr_deletions([FileSource],[DeleteID],[DeleteforAllCollectMarket],[IndustryCode]) VALUES('1|2|4|5|6|7|8|9|10|11|12|13|14|15|16|18|19|20|21|22|23|24|25|26','IFBS003121','1','V')</v>
      </c>
    </row>
    <row r="56" spans="1:5" ht="15">
      <c r="A56" s="37" t="s">
        <v>678</v>
      </c>
      <c r="B56" s="2" t="s">
        <v>69</v>
      </c>
      <c r="C56" s="2" t="s">
        <v>363</v>
      </c>
      <c r="D56" s="2">
        <v>1</v>
      </c>
      <c r="E56" s="8" t="str">
        <f t="shared" si="0"/>
        <v>insert into gtr_deletions([FileSource],[DeleteID],[DeleteforAllCollectMarket],[IndustryCode]) VALUES('1|2|4|5|6|7|8|9|10|11|12|13|14|15|16|18|19|20|21|22|23|24|25|26','IFBS003122','1','V')</v>
      </c>
    </row>
    <row r="57" spans="1:5" ht="15">
      <c r="A57" s="37" t="s">
        <v>678</v>
      </c>
      <c r="B57" s="2" t="s">
        <v>70</v>
      </c>
      <c r="C57" s="2" t="s">
        <v>363</v>
      </c>
      <c r="D57" s="2">
        <v>1</v>
      </c>
      <c r="E57" s="8" t="str">
        <f t="shared" si="0"/>
        <v>insert into gtr_deletions([FileSource],[DeleteID],[DeleteforAllCollectMarket],[IndustryCode]) VALUES('1|2|4|5|6|7|8|9|10|11|12|13|14|15|16|18|19|20|21|22|23|24|25|26','IFBS003123','1','V')</v>
      </c>
    </row>
    <row r="58" spans="1:5" ht="15">
      <c r="A58" s="37" t="s">
        <v>678</v>
      </c>
      <c r="B58" s="2" t="s">
        <v>71</v>
      </c>
      <c r="C58" s="2" t="s">
        <v>363</v>
      </c>
      <c r="D58" s="2">
        <v>1</v>
      </c>
      <c r="E58" s="8" t="str">
        <f t="shared" si="0"/>
        <v>insert into gtr_deletions([FileSource],[DeleteID],[DeleteforAllCollectMarket],[IndustryCode]) VALUES('1|2|4|5|6|7|8|9|10|11|12|13|14|15|16|18|19|20|21|22|23|24|25|26','IFBS003011','1','V')</v>
      </c>
    </row>
    <row r="59" spans="1:5" ht="15">
      <c r="A59" s="37" t="s">
        <v>678</v>
      </c>
      <c r="B59" s="2" t="s">
        <v>72</v>
      </c>
      <c r="C59" s="2" t="s">
        <v>363</v>
      </c>
      <c r="D59" s="2">
        <v>1</v>
      </c>
      <c r="E59" s="8" t="str">
        <f t="shared" si="0"/>
        <v>insert into gtr_deletions([FileSource],[DeleteID],[DeleteforAllCollectMarket],[IndustryCode]) VALUES('1|2|4|5|6|7|8|9|10|11|12|13|14|15|16|18|19|20|21|22|23|24|25|26','IFBS003126','1','V')</v>
      </c>
    </row>
    <row r="60" spans="1:5" ht="15">
      <c r="A60" s="37" t="s">
        <v>678</v>
      </c>
      <c r="B60" s="2" t="s">
        <v>73</v>
      </c>
      <c r="C60" s="2" t="s">
        <v>363</v>
      </c>
      <c r="D60" s="2">
        <v>1</v>
      </c>
      <c r="E60" s="8" t="str">
        <f t="shared" si="0"/>
        <v>insert into gtr_deletions([FileSource],[DeleteID],[DeleteforAllCollectMarket],[IndustryCode]) VALUES('1|2|4|5|6|7|8|9|10|11|12|13|14|15|16|18|19|20|21|22|23|24|25|26','IFBS200170','1','V')</v>
      </c>
    </row>
    <row r="61" spans="1:5" ht="15">
      <c r="A61" s="37" t="s">
        <v>678</v>
      </c>
      <c r="B61" s="2" t="s">
        <v>74</v>
      </c>
      <c r="C61" s="2" t="s">
        <v>363</v>
      </c>
      <c r="D61" s="2">
        <v>1</v>
      </c>
      <c r="E61" s="8" t="str">
        <f t="shared" si="0"/>
        <v>insert into gtr_deletions([FileSource],[DeleteID],[DeleteforAllCollectMarket],[IndustryCode]) VALUES('1|2|4|5|6|7|8|9|10|11|12|13|14|15|16|18|19|20|21|22|23|24|25|26','IFBS002769','1','V')</v>
      </c>
    </row>
    <row r="62" spans="1:5" ht="15">
      <c r="A62" s="37" t="s">
        <v>678</v>
      </c>
      <c r="B62" s="2" t="s">
        <v>75</v>
      </c>
      <c r="C62" s="2" t="s">
        <v>363</v>
      </c>
      <c r="D62" s="2">
        <v>1</v>
      </c>
      <c r="E62" s="8" t="str">
        <f t="shared" si="0"/>
        <v>insert into gtr_deletions([FileSource],[DeleteID],[DeleteforAllCollectMarket],[IndustryCode]) VALUES('1|2|4|5|6|7|8|9|10|11|12|13|14|15|16|18|19|20|21|22|23|24|25|26','IFBS002767','1','V')</v>
      </c>
    </row>
    <row r="63" spans="1:5" ht="15">
      <c r="A63" s="37" t="s">
        <v>678</v>
      </c>
      <c r="B63" s="2" t="s">
        <v>76</v>
      </c>
      <c r="C63" s="2" t="s">
        <v>363</v>
      </c>
      <c r="D63" s="2">
        <v>1</v>
      </c>
      <c r="E63" s="8" t="str">
        <f t="shared" si="0"/>
        <v>insert into gtr_deletions([FileSource],[DeleteID],[DeleteforAllCollectMarket],[IndustryCode]) VALUES('1|2|4|5|6|7|8|9|10|11|12|13|14|15|16|18|19|20|21|22|23|24|25|26','IFBS002706','1','V')</v>
      </c>
    </row>
    <row r="64" spans="1:5" ht="15">
      <c r="A64" s="37" t="s">
        <v>678</v>
      </c>
      <c r="B64" s="2" t="s">
        <v>77</v>
      </c>
      <c r="C64" s="2" t="s">
        <v>363</v>
      </c>
      <c r="D64" s="2">
        <v>1</v>
      </c>
      <c r="E64" s="8" t="str">
        <f t="shared" si="0"/>
        <v>insert into gtr_deletions([FileSource],[DeleteID],[DeleteforAllCollectMarket],[IndustryCode]) VALUES('1|2|4|5|6|7|8|9|10|11|12|13|14|15|16|18|19|20|21|22|23|24|25|26','IFBS002591','1','V')</v>
      </c>
    </row>
    <row r="65" spans="1:5" ht="15">
      <c r="A65" s="37" t="s">
        <v>678</v>
      </c>
      <c r="B65" s="2" t="s">
        <v>78</v>
      </c>
      <c r="C65" s="2" t="s">
        <v>363</v>
      </c>
      <c r="D65" s="2">
        <v>1</v>
      </c>
      <c r="E65" s="8" t="str">
        <f t="shared" si="0"/>
        <v>insert into gtr_deletions([FileSource],[DeleteID],[DeleteforAllCollectMarket],[IndustryCode]) VALUES('1|2|4|5|6|7|8|9|10|11|12|13|14|15|16|18|19|20|21|22|23|24|25|26','IFBS000060','1','V')</v>
      </c>
    </row>
    <row r="66" spans="1:5" ht="15">
      <c r="A66" s="37" t="s">
        <v>678</v>
      </c>
      <c r="B66" s="2" t="s">
        <v>79</v>
      </c>
      <c r="C66" s="2" t="s">
        <v>363</v>
      </c>
      <c r="D66" s="2">
        <v>1</v>
      </c>
      <c r="E66" s="8" t="str">
        <f t="shared" ref="E66:E129" si="1">"insert into gtr_deletions([FileSource],[DeleteID],[DeleteforAllCollectMarket],[IndustryCode]) VALUES('"&amp;A66&amp;"','"&amp;B66&amp;"','"&amp;D66&amp;"','V')"</f>
        <v>insert into gtr_deletions([FileSource],[DeleteID],[DeleteforAllCollectMarket],[IndustryCode]) VALUES('1|2|4|5|6|7|8|9|10|11|12|13|14|15|16|18|19|20|21|22|23|24|25|26','IFBS001380','1','V')</v>
      </c>
    </row>
    <row r="67" spans="1:5" ht="15">
      <c r="A67" s="37" t="s">
        <v>678</v>
      </c>
      <c r="B67" s="2" t="s">
        <v>80</v>
      </c>
      <c r="C67" s="2" t="s">
        <v>363</v>
      </c>
      <c r="D67" s="2">
        <v>1</v>
      </c>
      <c r="E67" s="8" t="str">
        <f t="shared" si="1"/>
        <v>insert into gtr_deletions([FileSource],[DeleteID],[DeleteforAllCollectMarket],[IndustryCode]) VALUES('1|2|4|5|6|7|8|9|10|11|12|13|14|15|16|18|19|20|21|22|23|24|25|26','IFBS003012','1','V')</v>
      </c>
    </row>
    <row r="68" spans="1:5" ht="15">
      <c r="A68" s="37" t="s">
        <v>678</v>
      </c>
      <c r="B68" s="2" t="s">
        <v>81</v>
      </c>
      <c r="C68" s="2" t="s">
        <v>363</v>
      </c>
      <c r="D68" s="2">
        <v>1</v>
      </c>
      <c r="E68" s="8" t="str">
        <f t="shared" si="1"/>
        <v>insert into gtr_deletions([FileSource],[DeleteID],[DeleteforAllCollectMarket],[IndustryCode]) VALUES('1|2|4|5|6|7|8|9|10|11|12|13|14|15|16|18|19|20|21|22|23|24|25|26','IFBS003026','1','V')</v>
      </c>
    </row>
    <row r="69" spans="1:5" ht="15">
      <c r="A69" s="37" t="s">
        <v>678</v>
      </c>
      <c r="B69" s="2" t="s">
        <v>82</v>
      </c>
      <c r="C69" s="2" t="s">
        <v>363</v>
      </c>
      <c r="D69" s="2">
        <v>1</v>
      </c>
      <c r="E69" s="8" t="str">
        <f t="shared" si="1"/>
        <v>insert into gtr_deletions([FileSource],[DeleteID],[DeleteforAllCollectMarket],[IndustryCode]) VALUES('1|2|4|5|6|7|8|9|10|11|12|13|14|15|16|18|19|20|21|22|23|24|25|26','IFBS003027','1','V')</v>
      </c>
    </row>
    <row r="70" spans="1:5" ht="15">
      <c r="A70" s="37" t="s">
        <v>678</v>
      </c>
      <c r="B70" s="2" t="s">
        <v>83</v>
      </c>
      <c r="C70" s="2" t="s">
        <v>363</v>
      </c>
      <c r="D70" s="2">
        <v>1</v>
      </c>
      <c r="E70" s="8" t="str">
        <f t="shared" si="1"/>
        <v>insert into gtr_deletions([FileSource],[DeleteID],[DeleteforAllCollectMarket],[IndustryCode]) VALUES('1|2|4|5|6|7|8|9|10|11|12|13|14|15|16|18|19|20|21|22|23|24|25|26','IFBS003028','1','V')</v>
      </c>
    </row>
    <row r="71" spans="1:5" ht="15">
      <c r="A71" s="37" t="s">
        <v>678</v>
      </c>
      <c r="B71" s="2" t="s">
        <v>84</v>
      </c>
      <c r="C71" s="2" t="s">
        <v>363</v>
      </c>
      <c r="D71" s="2">
        <v>1</v>
      </c>
      <c r="E71" s="8" t="str">
        <f t="shared" si="1"/>
        <v>insert into gtr_deletions([FileSource],[DeleteID],[DeleteforAllCollectMarket],[IndustryCode]) VALUES('1|2|4|5|6|7|8|9|10|11|12|13|14|15|16|18|19|20|21|22|23|24|25|26','IFBS003118','1','V')</v>
      </c>
    </row>
    <row r="72" spans="1:5" ht="15">
      <c r="A72" s="37" t="s">
        <v>678</v>
      </c>
      <c r="B72" s="2" t="s">
        <v>85</v>
      </c>
      <c r="C72" s="2" t="s">
        <v>363</v>
      </c>
      <c r="D72" s="2">
        <v>1</v>
      </c>
      <c r="E72" s="8" t="str">
        <f t="shared" si="1"/>
        <v>insert into gtr_deletions([FileSource],[DeleteID],[DeleteforAllCollectMarket],[IndustryCode]) VALUES('1|2|4|5|6|7|8|9|10|11|12|13|14|15|16|18|19|20|21|22|23|24|25|26','IFBS003119','1','V')</v>
      </c>
    </row>
    <row r="73" spans="1:5" ht="15">
      <c r="A73" s="37" t="s">
        <v>678</v>
      </c>
      <c r="B73" s="2" t="s">
        <v>86</v>
      </c>
      <c r="C73" s="2" t="s">
        <v>363</v>
      </c>
      <c r="D73" s="2">
        <v>1</v>
      </c>
      <c r="E73" s="8" t="str">
        <f t="shared" si="1"/>
        <v>insert into gtr_deletions([FileSource],[DeleteID],[DeleteforAllCollectMarket],[IndustryCode]) VALUES('1|2|4|5|6|7|8|9|10|11|12|13|14|15|16|18|19|20|21|22|23|24|25|26','IFBS003120','1','V')</v>
      </c>
    </row>
    <row r="74" spans="1:5" ht="15">
      <c r="A74" s="37" t="s">
        <v>678</v>
      </c>
      <c r="B74" s="2" t="s">
        <v>87</v>
      </c>
      <c r="C74" s="2" t="s">
        <v>363</v>
      </c>
      <c r="D74" s="2">
        <v>1</v>
      </c>
      <c r="E74" s="8" t="str">
        <f t="shared" si="1"/>
        <v>insert into gtr_deletions([FileSource],[DeleteID],[DeleteforAllCollectMarket],[IndustryCode]) VALUES('1|2|4|5|6|7|8|9|10|11|12|13|14|15|16|18|19|20|21|22|23|24|25|26','IFBS003125','1','V')</v>
      </c>
    </row>
    <row r="75" spans="1:5" ht="15">
      <c r="A75" s="37" t="s">
        <v>678</v>
      </c>
      <c r="B75" s="2" t="s">
        <v>88</v>
      </c>
      <c r="C75" s="2" t="s">
        <v>363</v>
      </c>
      <c r="D75" s="2">
        <v>1</v>
      </c>
      <c r="E75" s="8" t="str">
        <f t="shared" si="1"/>
        <v>insert into gtr_deletions([FileSource],[DeleteID],[DeleteforAllCollectMarket],[IndustryCode]) VALUES('1|2|4|5|6|7|8|9|10|11|12|13|14|15|16|18|19|20|21|22|23|24|25|26','IFBS003013','1','V')</v>
      </c>
    </row>
    <row r="76" spans="1:5" ht="15">
      <c r="A76" s="37" t="s">
        <v>678</v>
      </c>
      <c r="B76" s="2" t="s">
        <v>89</v>
      </c>
      <c r="C76" s="2" t="s">
        <v>363</v>
      </c>
      <c r="D76" s="2">
        <v>1</v>
      </c>
      <c r="E76" s="8" t="str">
        <f t="shared" si="1"/>
        <v>insert into gtr_deletions([FileSource],[DeleteID],[DeleteforAllCollectMarket],[IndustryCode]) VALUES('1|2|4|5|6|7|8|9|10|11|12|13|14|15|16|18|19|20|21|22|23|24|25|26','IFBS000760','1','V')</v>
      </c>
    </row>
    <row r="77" spans="1:5" ht="15">
      <c r="A77" s="37" t="s">
        <v>678</v>
      </c>
      <c r="B77" s="2" t="s">
        <v>90</v>
      </c>
      <c r="C77" s="2" t="s">
        <v>363</v>
      </c>
      <c r="D77" s="2">
        <v>1</v>
      </c>
      <c r="E77" s="8" t="str">
        <f t="shared" si="1"/>
        <v>insert into gtr_deletions([FileSource],[DeleteID],[DeleteforAllCollectMarket],[IndustryCode]) VALUES('1|2|4|5|6|7|8|9|10|11|12|13|14|15|16|18|19|20|21|22|23|24|25|26','IFBS002665','1','V')</v>
      </c>
    </row>
    <row r="78" spans="1:5" ht="15">
      <c r="A78" s="37" t="s">
        <v>678</v>
      </c>
      <c r="B78" s="2" t="s">
        <v>91</v>
      </c>
      <c r="C78" s="2" t="s">
        <v>363</v>
      </c>
      <c r="D78" s="2">
        <v>1</v>
      </c>
      <c r="E78" s="8" t="str">
        <f t="shared" si="1"/>
        <v>insert into gtr_deletions([FileSource],[DeleteID],[DeleteforAllCollectMarket],[IndustryCode]) VALUES('1|2|4|5|6|7|8|9|10|11|12|13|14|15|16|18|19|20|21|22|23|24|25|26','IFBS003014','1','V')</v>
      </c>
    </row>
    <row r="79" spans="1:5" ht="15">
      <c r="A79" s="37" t="s">
        <v>678</v>
      </c>
      <c r="B79" s="2" t="s">
        <v>92</v>
      </c>
      <c r="C79" s="2" t="s">
        <v>363</v>
      </c>
      <c r="D79" s="2">
        <v>1</v>
      </c>
      <c r="E79" s="8" t="str">
        <f t="shared" si="1"/>
        <v>insert into gtr_deletions([FileSource],[DeleteID],[DeleteforAllCollectMarket],[IndustryCode]) VALUES('1|2|4|5|6|7|8|9|10|11|12|13|14|15|16|18|19|20|21|22|23|24|25|26','IFBS003015','1','V')</v>
      </c>
    </row>
    <row r="80" spans="1:5" ht="15">
      <c r="A80" s="37" t="s">
        <v>678</v>
      </c>
      <c r="B80" s="2" t="s">
        <v>93</v>
      </c>
      <c r="C80" s="2" t="s">
        <v>363</v>
      </c>
      <c r="D80" s="2">
        <v>1</v>
      </c>
      <c r="E80" s="8" t="str">
        <f t="shared" si="1"/>
        <v>insert into gtr_deletions([FileSource],[DeleteID],[DeleteforAllCollectMarket],[IndustryCode]) VALUES('1|2|4|5|6|7|8|9|10|11|12|13|14|15|16|18|19|20|21|22|23|24|25|26','IFBS003016','1','V')</v>
      </c>
    </row>
    <row r="81" spans="1:5" ht="15">
      <c r="A81" s="37" t="s">
        <v>678</v>
      </c>
      <c r="B81" s="2" t="s">
        <v>94</v>
      </c>
      <c r="C81" s="2" t="s">
        <v>363</v>
      </c>
      <c r="D81" s="2">
        <v>1</v>
      </c>
      <c r="E81" s="8" t="str">
        <f t="shared" si="1"/>
        <v>insert into gtr_deletions([FileSource],[DeleteID],[DeleteforAllCollectMarket],[IndustryCode]) VALUES('1|2|4|5|6|7|8|9|10|11|12|13|14|15|16|18|19|20|21|22|23|24|25|26','IFBS002788','1','V')</v>
      </c>
    </row>
    <row r="82" spans="1:5" ht="15">
      <c r="A82" s="37" t="s">
        <v>678</v>
      </c>
      <c r="B82" s="2" t="s">
        <v>95</v>
      </c>
      <c r="C82" s="2" t="s">
        <v>363</v>
      </c>
      <c r="D82" s="2">
        <v>1</v>
      </c>
      <c r="E82" s="8" t="str">
        <f t="shared" si="1"/>
        <v>insert into gtr_deletions([FileSource],[DeleteID],[DeleteforAllCollectMarket],[IndustryCode]) VALUES('1|2|4|5|6|7|8|9|10|11|12|13|14|15|16|18|19|20|21|22|23|24|25|26','IFBS003230','1','V')</v>
      </c>
    </row>
    <row r="83" spans="1:5" ht="15">
      <c r="A83" s="37" t="s">
        <v>678</v>
      </c>
      <c r="B83" s="2" t="s">
        <v>96</v>
      </c>
      <c r="C83" s="2" t="s">
        <v>363</v>
      </c>
      <c r="D83" s="2">
        <v>1</v>
      </c>
      <c r="E83" s="8" t="str">
        <f t="shared" si="1"/>
        <v>insert into gtr_deletions([FileSource],[DeleteID],[DeleteforAllCollectMarket],[IndustryCode]) VALUES('1|2|4|5|6|7|8|9|10|11|12|13|14|15|16|18|19|20|21|22|23|24|25|26','IFBS003034','1','V')</v>
      </c>
    </row>
    <row r="84" spans="1:5" ht="15">
      <c r="A84" s="37" t="s">
        <v>678</v>
      </c>
      <c r="B84" s="2" t="s">
        <v>97</v>
      </c>
      <c r="C84" s="2" t="s">
        <v>363</v>
      </c>
      <c r="D84" s="2">
        <v>1</v>
      </c>
      <c r="E84" s="8" t="str">
        <f t="shared" si="1"/>
        <v>insert into gtr_deletions([FileSource],[DeleteID],[DeleteforAllCollectMarket],[IndustryCode]) VALUES('1|2|4|5|6|7|8|9|10|11|12|13|14|15|16|18|19|20|21|22|23|24|25|26','IFBS003035','1','V')</v>
      </c>
    </row>
    <row r="85" spans="1:5" ht="15">
      <c r="A85" s="37" t="s">
        <v>678</v>
      </c>
      <c r="B85" s="2" t="s">
        <v>98</v>
      </c>
      <c r="C85" s="2" t="s">
        <v>363</v>
      </c>
      <c r="D85" s="2">
        <v>1</v>
      </c>
      <c r="E85" s="8" t="str">
        <f t="shared" si="1"/>
        <v>insert into gtr_deletions([FileSource],[DeleteID],[DeleteforAllCollectMarket],[IndustryCode]) VALUES('1|2|4|5|6|7|8|9|10|11|12|13|14|15|16|18|19|20|21|22|23|24|25|26','IFBS003036','1','V')</v>
      </c>
    </row>
    <row r="86" spans="1:5" ht="15">
      <c r="A86" s="37" t="s">
        <v>678</v>
      </c>
      <c r="B86" s="2" t="s">
        <v>99</v>
      </c>
      <c r="C86" s="2" t="s">
        <v>363</v>
      </c>
      <c r="D86" s="2">
        <v>1</v>
      </c>
      <c r="E86" s="8" t="str">
        <f t="shared" si="1"/>
        <v>insert into gtr_deletions([FileSource],[DeleteID],[DeleteforAllCollectMarket],[IndustryCode]) VALUES('1|2|4|5|6|7|8|9|10|11|12|13|14|15|16|18|19|20|21|22|23|24|25|26','IFBS002625','1','V')</v>
      </c>
    </row>
    <row r="87" spans="1:5" ht="15">
      <c r="A87" s="37" t="s">
        <v>678</v>
      </c>
      <c r="B87" s="2" t="s">
        <v>100</v>
      </c>
      <c r="C87" s="2" t="s">
        <v>363</v>
      </c>
      <c r="D87" s="2">
        <v>1</v>
      </c>
      <c r="E87" s="8" t="str">
        <f t="shared" si="1"/>
        <v>insert into gtr_deletions([FileSource],[DeleteID],[DeleteforAllCollectMarket],[IndustryCode]) VALUES('1|2|4|5|6|7|8|9|10|11|12|13|14|15|16|18|19|20|21|22|23|24|25|26','IFBS002837','1','V')</v>
      </c>
    </row>
    <row r="88" spans="1:5" ht="15">
      <c r="A88" s="37" t="s">
        <v>678</v>
      </c>
      <c r="B88" s="2" t="s">
        <v>101</v>
      </c>
      <c r="C88" s="2" t="s">
        <v>363</v>
      </c>
      <c r="D88" s="2">
        <v>1</v>
      </c>
      <c r="E88" s="8" t="str">
        <f t="shared" si="1"/>
        <v>insert into gtr_deletions([FileSource],[DeleteID],[DeleteforAllCollectMarket],[IndustryCode]) VALUES('1|2|4|5|6|7|8|9|10|11|12|13|14|15|16|18|19|20|21|22|23|24|25|26','IFBS003017','1','V')</v>
      </c>
    </row>
    <row r="89" spans="1:5" ht="15">
      <c r="A89" s="37" t="s">
        <v>678</v>
      </c>
      <c r="B89" s="2" t="s">
        <v>102</v>
      </c>
      <c r="C89" s="2" t="s">
        <v>363</v>
      </c>
      <c r="D89" s="2">
        <v>1</v>
      </c>
      <c r="E89" s="8" t="str">
        <f t="shared" si="1"/>
        <v>insert into gtr_deletions([FileSource],[DeleteID],[DeleteforAllCollectMarket],[IndustryCode]) VALUES('1|2|4|5|6|7|8|9|10|11|12|13|14|15|16|18|19|20|21|22|23|24|25|26','IFBS003018','1','V')</v>
      </c>
    </row>
    <row r="90" spans="1:5" ht="15">
      <c r="A90" s="37" t="s">
        <v>678</v>
      </c>
      <c r="B90" s="2" t="s">
        <v>103</v>
      </c>
      <c r="C90" s="2" t="s">
        <v>363</v>
      </c>
      <c r="D90" s="2">
        <v>1</v>
      </c>
      <c r="E90" s="8" t="str">
        <f t="shared" si="1"/>
        <v>insert into gtr_deletions([FileSource],[DeleteID],[DeleteforAllCollectMarket],[IndustryCode]) VALUES('1|2|4|5|6|7|8|9|10|11|12|13|14|15|16|18|19|20|21|22|23|24|25|26','IFBS002581','1','V')</v>
      </c>
    </row>
    <row r="91" spans="1:5" ht="15">
      <c r="A91" s="37" t="s">
        <v>678</v>
      </c>
      <c r="B91" s="2" t="s">
        <v>104</v>
      </c>
      <c r="C91" s="2" t="s">
        <v>363</v>
      </c>
      <c r="D91" s="2">
        <v>1</v>
      </c>
      <c r="E91" s="8" t="str">
        <f t="shared" si="1"/>
        <v>insert into gtr_deletions([FileSource],[DeleteID],[DeleteforAllCollectMarket],[IndustryCode]) VALUES('1|2|4|5|6|7|8|9|10|11|12|13|14|15|16|18|19|20|21|22|23|24|25|26','IFBS002559','1','V')</v>
      </c>
    </row>
    <row r="92" spans="1:5" ht="15">
      <c r="A92" s="37" t="s">
        <v>678</v>
      </c>
      <c r="B92" s="2" t="s">
        <v>105</v>
      </c>
      <c r="C92" s="2" t="s">
        <v>363</v>
      </c>
      <c r="D92" s="2">
        <v>1</v>
      </c>
      <c r="E92" s="8" t="str">
        <f t="shared" si="1"/>
        <v>insert into gtr_deletions([FileSource],[DeleteID],[DeleteforAllCollectMarket],[IndustryCode]) VALUES('1|2|4|5|6|7|8|9|10|11|12|13|14|15|16|18|19|20|21|22|23|24|25|26','IFBS002558','1','V')</v>
      </c>
    </row>
    <row r="93" spans="1:5" ht="15">
      <c r="A93" s="37" t="s">
        <v>678</v>
      </c>
      <c r="B93" s="2" t="s">
        <v>106</v>
      </c>
      <c r="C93" s="2" t="s">
        <v>363</v>
      </c>
      <c r="D93" s="2">
        <v>1</v>
      </c>
      <c r="E93" s="8" t="str">
        <f t="shared" si="1"/>
        <v>insert into gtr_deletions([FileSource],[DeleteID],[DeleteforAllCollectMarket],[IndustryCode]) VALUES('1|2|4|5|6|7|8|9|10|11|12|13|14|15|16|18|19|20|21|22|23|24|25|26','IFBS002561','1','V')</v>
      </c>
    </row>
    <row r="94" spans="1:5" ht="15">
      <c r="A94" s="37" t="s">
        <v>678</v>
      </c>
      <c r="B94" s="2" t="s">
        <v>107</v>
      </c>
      <c r="C94" s="2" t="s">
        <v>363</v>
      </c>
      <c r="D94" s="2">
        <v>1</v>
      </c>
      <c r="E94" s="8" t="str">
        <f t="shared" si="1"/>
        <v>insert into gtr_deletions([FileSource],[DeleteID],[DeleteforAllCollectMarket],[IndustryCode]) VALUES('1|2|4|5|6|7|8|9|10|11|12|13|14|15|16|18|19|20|21|22|23|24|25|26','IFBS002789','1','V')</v>
      </c>
    </row>
    <row r="95" spans="1:5" ht="15">
      <c r="A95" s="37" t="s">
        <v>678</v>
      </c>
      <c r="B95" s="2" t="s">
        <v>108</v>
      </c>
      <c r="C95" s="2" t="s">
        <v>363</v>
      </c>
      <c r="D95" s="2">
        <v>1</v>
      </c>
      <c r="E95" s="8" t="str">
        <f t="shared" si="1"/>
        <v>insert into gtr_deletions([FileSource],[DeleteID],[DeleteforAllCollectMarket],[IndustryCode]) VALUES('1|2|4|5|6|7|8|9|10|11|12|13|14|15|16|18|19|20|21|22|23|24|25|26','IFBS002652','1','V')</v>
      </c>
    </row>
    <row r="96" spans="1:5" ht="15">
      <c r="A96" s="37" t="s">
        <v>678</v>
      </c>
      <c r="B96" s="2" t="s">
        <v>109</v>
      </c>
      <c r="C96" s="2" t="s">
        <v>363</v>
      </c>
      <c r="D96" s="2">
        <v>1</v>
      </c>
      <c r="E96" s="8" t="str">
        <f t="shared" si="1"/>
        <v>insert into gtr_deletions([FileSource],[DeleteID],[DeleteforAllCollectMarket],[IndustryCode]) VALUES('1|2|4|5|6|7|8|9|10|11|12|13|14|15|16|18|19|20|21|22|23|24|25|26','IFBS003037','1','V')</v>
      </c>
    </row>
    <row r="97" spans="1:5" ht="15">
      <c r="A97" s="37" t="s">
        <v>678</v>
      </c>
      <c r="B97" s="2" t="s">
        <v>110</v>
      </c>
      <c r="C97" s="2" t="s">
        <v>363</v>
      </c>
      <c r="D97" s="2">
        <v>1</v>
      </c>
      <c r="E97" s="8" t="str">
        <f t="shared" si="1"/>
        <v>insert into gtr_deletions([FileSource],[DeleteID],[DeleteforAllCollectMarket],[IndustryCode]) VALUES('1|2|4|5|6|7|8|9|10|11|12|13|14|15|16|18|19|20|21|22|23|24|25|26','IFBS003229','1','V')</v>
      </c>
    </row>
    <row r="98" spans="1:5" ht="15">
      <c r="A98" s="37" t="s">
        <v>678</v>
      </c>
      <c r="B98" s="2" t="s">
        <v>111</v>
      </c>
      <c r="C98" s="2" t="s">
        <v>363</v>
      </c>
      <c r="D98" s="2">
        <v>1</v>
      </c>
      <c r="E98" s="8" t="str">
        <f t="shared" si="1"/>
        <v>insert into gtr_deletions([FileSource],[DeleteID],[DeleteforAllCollectMarket],[IndustryCode]) VALUES('1|2|4|5|6|7|8|9|10|11|12|13|14|15|16|18|19|20|21|22|23|24|25|26','IFBS003038','1','V')</v>
      </c>
    </row>
    <row r="99" spans="1:5" ht="15">
      <c r="A99" s="37" t="s">
        <v>678</v>
      </c>
      <c r="B99" s="2" t="s">
        <v>112</v>
      </c>
      <c r="C99" s="2" t="s">
        <v>363</v>
      </c>
      <c r="D99" s="2">
        <v>1</v>
      </c>
      <c r="E99" s="8" t="str">
        <f t="shared" si="1"/>
        <v>insert into gtr_deletions([FileSource],[DeleteID],[DeleteforAllCollectMarket],[IndustryCode]) VALUES('1|2|4|5|6|7|8|9|10|11|12|13|14|15|16|18|19|20|21|22|23|24|25|26','IFBS002869','1','V')</v>
      </c>
    </row>
    <row r="100" spans="1:5" ht="15">
      <c r="A100" s="37" t="s">
        <v>678</v>
      </c>
      <c r="B100" s="2" t="s">
        <v>113</v>
      </c>
      <c r="C100" s="2" t="s">
        <v>363</v>
      </c>
      <c r="D100" s="2">
        <v>1</v>
      </c>
      <c r="E100" s="8" t="str">
        <f t="shared" si="1"/>
        <v>insert into gtr_deletions([FileSource],[DeleteID],[DeleteforAllCollectMarket],[IndustryCode]) VALUES('1|2|4|5|6|7|8|9|10|11|12|13|14|15|16|18|19|20|21|22|23|24|25|26','IFBS002688','1','V')</v>
      </c>
    </row>
    <row r="101" spans="1:5" ht="15">
      <c r="A101" s="37" t="s">
        <v>678</v>
      </c>
      <c r="B101" s="2" t="s">
        <v>114</v>
      </c>
      <c r="C101" s="2" t="s">
        <v>363</v>
      </c>
      <c r="D101" s="2">
        <v>1</v>
      </c>
      <c r="E101" s="8" t="str">
        <f t="shared" si="1"/>
        <v>insert into gtr_deletions([FileSource],[DeleteID],[DeleteforAllCollectMarket],[IndustryCode]) VALUES('1|2|4|5|6|7|8|9|10|11|12|13|14|15|16|18|19|20|21|22|23|24|25|26','IFBS002704','1','V')</v>
      </c>
    </row>
    <row r="102" spans="1:5" ht="15">
      <c r="A102" s="37" t="s">
        <v>678</v>
      </c>
      <c r="B102" s="2" t="s">
        <v>115</v>
      </c>
      <c r="C102" s="2" t="s">
        <v>363</v>
      </c>
      <c r="D102" s="2">
        <v>1</v>
      </c>
      <c r="E102" s="8" t="str">
        <f t="shared" si="1"/>
        <v>insert into gtr_deletions([FileSource],[DeleteID],[DeleteforAllCollectMarket],[IndustryCode]) VALUES('1|2|4|5|6|7|8|9|10|11|12|13|14|15|16|18|19|20|21|22|23|24|25|26','IFBS002320','1','V')</v>
      </c>
    </row>
    <row r="103" spans="1:5" ht="15">
      <c r="A103" s="37" t="s">
        <v>678</v>
      </c>
      <c r="B103" s="2" t="s">
        <v>116</v>
      </c>
      <c r="C103" s="2" t="s">
        <v>363</v>
      </c>
      <c r="D103" s="2">
        <v>1</v>
      </c>
      <c r="E103" s="8" t="str">
        <f t="shared" si="1"/>
        <v>insert into gtr_deletions([FileSource],[DeleteID],[DeleteforAllCollectMarket],[IndustryCode]) VALUES('1|2|4|5|6|7|8|9|10|11|12|13|14|15|16|18|19|20|21|22|23|24|25|26','IFBS002340','1','V')</v>
      </c>
    </row>
    <row r="104" spans="1:5" ht="15">
      <c r="A104" s="37" t="s">
        <v>678</v>
      </c>
      <c r="B104" s="2" t="s">
        <v>117</v>
      </c>
      <c r="C104" s="2" t="s">
        <v>363</v>
      </c>
      <c r="D104" s="2">
        <v>1</v>
      </c>
      <c r="E104" s="8" t="str">
        <f t="shared" si="1"/>
        <v>insert into gtr_deletions([FileSource],[DeleteID],[DeleteforAllCollectMarket],[IndustryCode]) VALUES('1|2|4|5|6|7|8|9|10|11|12|13|14|15|16|18|19|20|21|22|23|24|25|26','IFBS002280','1','V')</v>
      </c>
    </row>
    <row r="105" spans="1:5" ht="15">
      <c r="A105" s="37" t="s">
        <v>678</v>
      </c>
      <c r="B105" s="2" t="s">
        <v>118</v>
      </c>
      <c r="C105" s="2" t="s">
        <v>363</v>
      </c>
      <c r="D105" s="2">
        <v>1</v>
      </c>
      <c r="E105" s="8" t="str">
        <f t="shared" si="1"/>
        <v>insert into gtr_deletions([FileSource],[DeleteID],[DeleteforAllCollectMarket],[IndustryCode]) VALUES('1|2|4|5|6|7|8|9|10|11|12|13|14|15|16|18|19|20|21|22|23|24|25|26','IFBS002520','1','V')</v>
      </c>
    </row>
    <row r="106" spans="1:5" ht="15">
      <c r="A106" s="37" t="s">
        <v>678</v>
      </c>
      <c r="B106" s="2" t="s">
        <v>119</v>
      </c>
      <c r="C106" s="2" t="s">
        <v>363</v>
      </c>
      <c r="D106" s="2">
        <v>1</v>
      </c>
      <c r="E106" s="8" t="str">
        <f t="shared" si="1"/>
        <v>insert into gtr_deletions([FileSource],[DeleteID],[DeleteforAllCollectMarket],[IndustryCode]) VALUES('1|2|4|5|6|7|8|9|10|11|12|13|14|15|16|18|19|20|21|22|23|24|25|26','IFBS001810','1','V')</v>
      </c>
    </row>
    <row r="107" spans="1:5" ht="15">
      <c r="A107" s="37" t="s">
        <v>678</v>
      </c>
      <c r="B107" s="2" t="s">
        <v>120</v>
      </c>
      <c r="C107" s="2" t="s">
        <v>363</v>
      </c>
      <c r="D107" s="2">
        <v>1</v>
      </c>
      <c r="E107" s="8" t="str">
        <f t="shared" si="1"/>
        <v>insert into gtr_deletions([FileSource],[DeleteID],[DeleteforAllCollectMarket],[IndustryCode]) VALUES('1|2|4|5|6|7|8|9|10|11|12|13|14|15|16|18|19|20|21|22|23|24|25|26','IFBS000410','1','V')</v>
      </c>
    </row>
    <row r="108" spans="1:5" ht="15">
      <c r="A108" s="37" t="s">
        <v>678</v>
      </c>
      <c r="B108" s="2" t="s">
        <v>121</v>
      </c>
      <c r="C108" s="2" t="s">
        <v>363</v>
      </c>
      <c r="D108" s="2">
        <v>1</v>
      </c>
      <c r="E108" s="8" t="str">
        <f t="shared" si="1"/>
        <v>insert into gtr_deletions([FileSource],[DeleteID],[DeleteforAllCollectMarket],[IndustryCode]) VALUES('1|2|4|5|6|7|8|9|10|11|12|13|14|15|16|18|19|20|21|22|23|24|25|26','IFCF200622','1','V')</v>
      </c>
    </row>
    <row r="109" spans="1:5" ht="15">
      <c r="A109" s="37" t="s">
        <v>678</v>
      </c>
      <c r="B109" s="2" t="s">
        <v>122</v>
      </c>
      <c r="C109" s="2" t="s">
        <v>363</v>
      </c>
      <c r="D109" s="2">
        <v>1</v>
      </c>
      <c r="E109" s="8" t="str">
        <f t="shared" si="1"/>
        <v>insert into gtr_deletions([FileSource],[DeleteID],[DeleteforAllCollectMarket],[IndustryCode]) VALUES('1|2|4|5|6|7|8|9|10|11|12|13|14|15|16|18|19|20|21|22|23|24|25|26','IFCF200623','1','V')</v>
      </c>
    </row>
    <row r="110" spans="1:5" ht="15">
      <c r="A110" s="37" t="s">
        <v>678</v>
      </c>
      <c r="B110" s="2" t="s">
        <v>123</v>
      </c>
      <c r="C110" s="2" t="s">
        <v>363</v>
      </c>
      <c r="D110" s="2">
        <v>1</v>
      </c>
      <c r="E110" s="8" t="str">
        <f t="shared" si="1"/>
        <v>insert into gtr_deletions([FileSource],[DeleteID],[DeleteforAllCollectMarket],[IndustryCode]) VALUES('1|2|4|5|6|7|8|9|10|11|12|13|14|15|16|18|19|20|21|22|23|24|25|26','IFCF200090','1','V')</v>
      </c>
    </row>
    <row r="111" spans="1:5" ht="15">
      <c r="A111" s="37" t="s">
        <v>678</v>
      </c>
      <c r="B111" s="2" t="s">
        <v>124</v>
      </c>
      <c r="C111" s="2" t="s">
        <v>363</v>
      </c>
      <c r="D111" s="2">
        <v>1</v>
      </c>
      <c r="E111" s="8" t="str">
        <f t="shared" si="1"/>
        <v>insert into gtr_deletions([FileSource],[DeleteID],[DeleteforAllCollectMarket],[IndustryCode]) VALUES('1|2|4|5|6|7|8|9|10|11|12|13|14|15|16|18|19|20|21|22|23|24|25|26','IFCF001905','1','V')</v>
      </c>
    </row>
    <row r="112" spans="1:5" ht="15">
      <c r="A112" s="37" t="s">
        <v>678</v>
      </c>
      <c r="B112" s="2" t="s">
        <v>125</v>
      </c>
      <c r="C112" s="2" t="s">
        <v>363</v>
      </c>
      <c r="D112" s="2">
        <v>1</v>
      </c>
      <c r="E112" s="8" t="str">
        <f t="shared" si="1"/>
        <v>insert into gtr_deletions([FileSource],[DeleteID],[DeleteforAllCollectMarket],[IndustryCode]) VALUES('1|2|4|5|6|7|8|9|10|11|12|13|14|15|16|18|19|20|21|22|23|24|25|26','IFCF200100','1','V')</v>
      </c>
    </row>
    <row r="113" spans="1:5" ht="15">
      <c r="A113" s="37" t="s">
        <v>678</v>
      </c>
      <c r="B113" s="2" t="s">
        <v>126</v>
      </c>
      <c r="C113" s="2" t="s">
        <v>363</v>
      </c>
      <c r="D113" s="2">
        <v>1</v>
      </c>
      <c r="E113" s="8" t="str">
        <f t="shared" si="1"/>
        <v>insert into gtr_deletions([FileSource],[DeleteID],[DeleteforAllCollectMarket],[IndustryCode]) VALUES('1|2|4|5|6|7|8|9|10|11|12|13|14|15|16|18|19|20|21|22|23|24|25|26','IFCF200110','1','V')</v>
      </c>
    </row>
    <row r="114" spans="1:5" ht="15">
      <c r="A114" s="37" t="s">
        <v>678</v>
      </c>
      <c r="B114" s="2" t="s">
        <v>127</v>
      </c>
      <c r="C114" s="2" t="s">
        <v>363</v>
      </c>
      <c r="D114" s="2">
        <v>1</v>
      </c>
      <c r="E114" s="8" t="str">
        <f t="shared" si="1"/>
        <v>insert into gtr_deletions([FileSource],[DeleteID],[DeleteforAllCollectMarket],[IndustryCode]) VALUES('1|2|4|5|6|7|8|9|10|11|12|13|14|15|16|18|19|20|21|22|23|24|25|26','IFCF200120','1','V')</v>
      </c>
    </row>
    <row r="115" spans="1:5" ht="15">
      <c r="A115" s="37" t="s">
        <v>678</v>
      </c>
      <c r="B115" s="2" t="s">
        <v>128</v>
      </c>
      <c r="C115" s="2" t="s">
        <v>363</v>
      </c>
      <c r="D115" s="2">
        <v>1</v>
      </c>
      <c r="E115" s="8" t="str">
        <f t="shared" si="1"/>
        <v>insert into gtr_deletions([FileSource],[DeleteID],[DeleteforAllCollectMarket],[IndustryCode]) VALUES('1|2|4|5|6|7|8|9|10|11|12|13|14|15|16|18|19|20|21|22|23|24|25|26','IFCF001947','1','V')</v>
      </c>
    </row>
    <row r="116" spans="1:5" ht="15">
      <c r="A116" s="37" t="s">
        <v>678</v>
      </c>
      <c r="B116" s="2" t="s">
        <v>129</v>
      </c>
      <c r="C116" s="2" t="s">
        <v>363</v>
      </c>
      <c r="D116" s="2">
        <v>1</v>
      </c>
      <c r="E116" s="8" t="str">
        <f t="shared" si="1"/>
        <v>insert into gtr_deletions([FileSource],[DeleteID],[DeleteforAllCollectMarket],[IndustryCode]) VALUES('1|2|4|5|6|7|8|9|10|11|12|13|14|15|16|18|19|20|21|22|23|24|25|26','IFCF001948','1','V')</v>
      </c>
    </row>
    <row r="117" spans="1:5" ht="15">
      <c r="A117" s="35" t="s">
        <v>673</v>
      </c>
      <c r="B117" s="25" t="s">
        <v>131</v>
      </c>
      <c r="C117" s="25" t="s">
        <v>363</v>
      </c>
      <c r="D117" s="2">
        <v>0</v>
      </c>
      <c r="E117" s="8" t="str">
        <f t="shared" si="1"/>
        <v>insert into gtr_deletions([FileSource],[DeleteID],[DeleteforAllCollectMarket],[IndustryCode]) VALUES('1|2|5|6|7|8|9|10|11|12|13|14|15|16|18|19|20|21|22|23|24|25|26','IFCF100460','0','V')</v>
      </c>
    </row>
    <row r="118" spans="1:5" ht="15">
      <c r="A118" s="35" t="s">
        <v>673</v>
      </c>
      <c r="B118" s="25" t="s">
        <v>132</v>
      </c>
      <c r="C118" s="25" t="s">
        <v>363</v>
      </c>
      <c r="D118" s="2">
        <v>0</v>
      </c>
      <c r="E118" s="8" t="str">
        <f t="shared" si="1"/>
        <v>insert into gtr_deletions([FileSource],[DeleteID],[DeleteforAllCollectMarket],[IndustryCode]) VALUES('1|2|5|6|7|8|9|10|11|12|13|14|15|16|18|19|20|21|22|23|24|25|26','IFCF100461','0','V')</v>
      </c>
    </row>
    <row r="119" spans="1:5" ht="15">
      <c r="A119" s="37" t="s">
        <v>678</v>
      </c>
      <c r="B119" s="2" t="s">
        <v>133</v>
      </c>
      <c r="C119" s="2" t="s">
        <v>363</v>
      </c>
      <c r="D119" s="2">
        <v>1</v>
      </c>
      <c r="E119" s="8" t="str">
        <f t="shared" si="1"/>
        <v>insert into gtr_deletions([FileSource],[DeleteID],[DeleteforAllCollectMarket],[IndustryCode]) VALUES('1|2|4|5|6|7|8|9|10|11|12|13|14|15|16|18|19|20|21|22|23|24|25|26','IFCF001612','1','V')</v>
      </c>
    </row>
    <row r="120" spans="1:5" ht="15">
      <c r="A120" s="37" t="s">
        <v>678</v>
      </c>
      <c r="B120" s="2" t="s">
        <v>134</v>
      </c>
      <c r="C120" s="2" t="s">
        <v>363</v>
      </c>
      <c r="D120" s="2">
        <v>1</v>
      </c>
      <c r="E120" s="8" t="str">
        <f t="shared" si="1"/>
        <v>insert into gtr_deletions([FileSource],[DeleteID],[DeleteforAllCollectMarket],[IndustryCode]) VALUES('1|2|4|5|6|7|8|9|10|11|12|13|14|15|16|18|19|20|21|22|23|24|25|26','IFCF002142','1','V')</v>
      </c>
    </row>
    <row r="121" spans="1:5" ht="15">
      <c r="A121" s="37" t="s">
        <v>678</v>
      </c>
      <c r="B121" s="2" t="s">
        <v>135</v>
      </c>
      <c r="C121" s="2" t="s">
        <v>363</v>
      </c>
      <c r="D121" s="2">
        <v>1</v>
      </c>
      <c r="E121" s="8" t="str">
        <f t="shared" si="1"/>
        <v>insert into gtr_deletions([FileSource],[DeleteID],[DeleteforAllCollectMarket],[IndustryCode]) VALUES('1|2|4|5|6|7|8|9|10|11|12|13|14|15|16|18|19|20|21|22|23|24|25|26','IFCF002143','1','V')</v>
      </c>
    </row>
    <row r="122" spans="1:5" ht="15">
      <c r="A122" s="37" t="s">
        <v>678</v>
      </c>
      <c r="B122" s="2" t="s">
        <v>136</v>
      </c>
      <c r="C122" s="2" t="s">
        <v>363</v>
      </c>
      <c r="D122" s="2">
        <v>1</v>
      </c>
      <c r="E122" s="8" t="str">
        <f t="shared" si="1"/>
        <v>insert into gtr_deletions([FileSource],[DeleteID],[DeleteforAllCollectMarket],[IndustryCode]) VALUES('1|2|4|5|6|7|8|9|10|11|12|13|14|15|16|18|19|20|21|22|23|24|25|26','IFCF001911','1','V')</v>
      </c>
    </row>
    <row r="123" spans="1:5" ht="15">
      <c r="A123" s="37" t="s">
        <v>678</v>
      </c>
      <c r="B123" s="2" t="s">
        <v>137</v>
      </c>
      <c r="C123" s="2" t="s">
        <v>363</v>
      </c>
      <c r="D123" s="2">
        <v>1</v>
      </c>
      <c r="E123" s="8" t="str">
        <f t="shared" si="1"/>
        <v>insert into gtr_deletions([FileSource],[DeleteID],[DeleteforAllCollectMarket],[IndustryCode]) VALUES('1|2|4|5|6|7|8|9|10|11|12|13|14|15|16|18|19|20|21|22|23|24|25|26','IFCF001912','1','V')</v>
      </c>
    </row>
    <row r="124" spans="1:5" ht="15">
      <c r="A124" s="37" t="s">
        <v>678</v>
      </c>
      <c r="B124" s="2" t="s">
        <v>138</v>
      </c>
      <c r="C124" s="2" t="s">
        <v>363</v>
      </c>
      <c r="D124" s="2">
        <v>1</v>
      </c>
      <c r="E124" s="8" t="str">
        <f t="shared" si="1"/>
        <v>insert into gtr_deletions([FileSource],[DeleteID],[DeleteforAllCollectMarket],[IndustryCode]) VALUES('1|2|4|5|6|7|8|9|10|11|12|13|14|15|16|18|19|20|21|22|23|24|25|26','IFCF001913','1','V')</v>
      </c>
    </row>
    <row r="125" spans="1:5" ht="15">
      <c r="A125" s="37" t="s">
        <v>678</v>
      </c>
      <c r="B125" s="2" t="s">
        <v>139</v>
      </c>
      <c r="C125" s="2" t="s">
        <v>363</v>
      </c>
      <c r="D125" s="2">
        <v>1</v>
      </c>
      <c r="E125" s="8" t="str">
        <f t="shared" si="1"/>
        <v>insert into gtr_deletions([FileSource],[DeleteID],[DeleteforAllCollectMarket],[IndustryCode]) VALUES('1|2|4|5|6|7|8|9|10|11|12|13|14|15|16|18|19|20|21|22|23|24|25|26','IFCF001914','1','V')</v>
      </c>
    </row>
    <row r="126" spans="1:5" ht="15">
      <c r="A126" s="37" t="s">
        <v>678</v>
      </c>
      <c r="B126" s="2" t="s">
        <v>140</v>
      </c>
      <c r="C126" s="2" t="s">
        <v>363</v>
      </c>
      <c r="D126" s="2">
        <v>1</v>
      </c>
      <c r="E126" s="8" t="str">
        <f t="shared" si="1"/>
        <v>insert into gtr_deletions([FileSource],[DeleteID],[DeleteforAllCollectMarket],[IndustryCode]) VALUES('1|2|4|5|6|7|8|9|10|11|12|13|14|15|16|18|19|20|21|22|23|24|25|26','IFCF001915','1','V')</v>
      </c>
    </row>
    <row r="127" spans="1:5" ht="15">
      <c r="A127" s="37" t="s">
        <v>678</v>
      </c>
      <c r="B127" s="2" t="s">
        <v>142</v>
      </c>
      <c r="C127" s="2" t="s">
        <v>363</v>
      </c>
      <c r="D127" s="2">
        <v>1</v>
      </c>
      <c r="E127" s="8" t="str">
        <f t="shared" si="1"/>
        <v>insert into gtr_deletions([FileSource],[DeleteID],[DeleteforAllCollectMarket],[IndustryCode]) VALUES('1|2|4|5|6|7|8|9|10|11|12|13|14|15|16|18|19|20|21|22|23|24|25|26','IFCF001916','1','V')</v>
      </c>
    </row>
    <row r="128" spans="1:5" ht="15">
      <c r="A128" s="37" t="s">
        <v>678</v>
      </c>
      <c r="B128" s="2" t="s">
        <v>143</v>
      </c>
      <c r="C128" s="2" t="s">
        <v>363</v>
      </c>
      <c r="D128" s="2">
        <v>1</v>
      </c>
      <c r="E128" s="8" t="str">
        <f t="shared" si="1"/>
        <v>insert into gtr_deletions([FileSource],[DeleteID],[DeleteforAllCollectMarket],[IndustryCode]) VALUES('1|2|4|5|6|7|8|9|10|11|12|13|14|15|16|18|19|20|21|22|23|24|25|26','IFCF001917','1','V')</v>
      </c>
    </row>
    <row r="129" spans="1:5" ht="15">
      <c r="A129" s="37" t="s">
        <v>678</v>
      </c>
      <c r="B129" s="2" t="s">
        <v>144</v>
      </c>
      <c r="C129" s="2" t="s">
        <v>363</v>
      </c>
      <c r="D129" s="2">
        <v>1</v>
      </c>
      <c r="E129" s="8" t="str">
        <f t="shared" si="1"/>
        <v>insert into gtr_deletions([FileSource],[DeleteID],[DeleteforAllCollectMarket],[IndustryCode]) VALUES('1|2|4|5|6|7|8|9|10|11|12|13|14|15|16|18|19|20|21|22|23|24|25|26','IFCF001918','1','V')</v>
      </c>
    </row>
    <row r="130" spans="1:5" ht="15">
      <c r="A130" s="37" t="s">
        <v>678</v>
      </c>
      <c r="B130" s="2" t="s">
        <v>145</v>
      </c>
      <c r="C130" s="2" t="s">
        <v>363</v>
      </c>
      <c r="D130" s="2">
        <v>1</v>
      </c>
      <c r="E130" s="8" t="str">
        <f t="shared" ref="E130:E193" si="2">"insert into gtr_deletions([FileSource],[DeleteID],[DeleteforAllCollectMarket],[IndustryCode]) VALUES('"&amp;A130&amp;"','"&amp;B130&amp;"','"&amp;D130&amp;"','V')"</f>
        <v>insert into gtr_deletions([FileSource],[DeleteID],[DeleteforAllCollectMarket],[IndustryCode]) VALUES('1|2|4|5|6|7|8|9|10|11|12|13|14|15|16|18|19|20|21|22|23|24|25|26','IFCF001919','1','V')</v>
      </c>
    </row>
    <row r="131" spans="1:5" ht="15">
      <c r="A131" s="37" t="s">
        <v>678</v>
      </c>
      <c r="B131" s="2" t="s">
        <v>146</v>
      </c>
      <c r="C131" s="2" t="s">
        <v>363</v>
      </c>
      <c r="D131" s="2">
        <v>1</v>
      </c>
      <c r="E131" s="8" t="str">
        <f t="shared" si="2"/>
        <v>insert into gtr_deletions([FileSource],[DeleteID],[DeleteforAllCollectMarket],[IndustryCode]) VALUES('1|2|4|5|6|7|8|9|10|11|12|13|14|15|16|18|19|20|21|22|23|24|25|26','IFCF001785','1','V')</v>
      </c>
    </row>
    <row r="132" spans="1:5" ht="15">
      <c r="A132" s="37" t="s">
        <v>678</v>
      </c>
      <c r="B132" s="2" t="s">
        <v>147</v>
      </c>
      <c r="C132" s="2" t="s">
        <v>363</v>
      </c>
      <c r="D132" s="2">
        <v>1</v>
      </c>
      <c r="E132" s="8" t="str">
        <f t="shared" si="2"/>
        <v>insert into gtr_deletions([FileSource],[DeleteID],[DeleteforAllCollectMarket],[IndustryCode]) VALUES('1|2|4|5|6|7|8|9|10|11|12|13|14|15|16|18|19|20|21|22|23|24|25|26','IFCF001920','1','V')</v>
      </c>
    </row>
    <row r="133" spans="1:5" ht="15">
      <c r="A133" s="37" t="s">
        <v>678</v>
      </c>
      <c r="B133" s="2" t="s">
        <v>148</v>
      </c>
      <c r="C133" s="2" t="s">
        <v>363</v>
      </c>
      <c r="D133" s="2">
        <v>1</v>
      </c>
      <c r="E133" s="8" t="str">
        <f t="shared" si="2"/>
        <v>insert into gtr_deletions([FileSource],[DeleteID],[DeleteforAllCollectMarket],[IndustryCode]) VALUES('1|2|4|5|6|7|8|9|10|11|12|13|14|15|16|18|19|20|21|22|23|24|25|26','IFCF001921','1','V')</v>
      </c>
    </row>
    <row r="134" spans="1:5" ht="15">
      <c r="A134" s="37" t="s">
        <v>678</v>
      </c>
      <c r="B134" s="2" t="s">
        <v>149</v>
      </c>
      <c r="C134" s="2" t="s">
        <v>363</v>
      </c>
      <c r="D134" s="2">
        <v>1</v>
      </c>
      <c r="E134" s="8" t="str">
        <f t="shared" si="2"/>
        <v>insert into gtr_deletions([FileSource],[DeleteID],[DeleteforAllCollectMarket],[IndustryCode]) VALUES('1|2|4|5|6|7|8|9|10|11|12|13|14|15|16|18|19|20|21|22|23|24|25|26','IFCF001922','1','V')</v>
      </c>
    </row>
    <row r="135" spans="1:5" ht="15">
      <c r="A135" s="37" t="s">
        <v>678</v>
      </c>
      <c r="B135" s="2" t="s">
        <v>150</v>
      </c>
      <c r="C135" s="2" t="s">
        <v>363</v>
      </c>
      <c r="D135" s="2">
        <v>1</v>
      </c>
      <c r="E135" s="8" t="str">
        <f t="shared" si="2"/>
        <v>insert into gtr_deletions([FileSource],[DeleteID],[DeleteforAllCollectMarket],[IndustryCode]) VALUES('1|2|4|5|6|7|8|9|10|11|12|13|14|15|16|18|19|20|21|22|23|24|25|26','IFCF000370','1','V')</v>
      </c>
    </row>
    <row r="136" spans="1:5" ht="15">
      <c r="A136" s="37" t="s">
        <v>678</v>
      </c>
      <c r="B136" s="2" t="s">
        <v>151</v>
      </c>
      <c r="C136" s="2" t="s">
        <v>363</v>
      </c>
      <c r="D136" s="2">
        <v>1</v>
      </c>
      <c r="E136" s="8" t="str">
        <f t="shared" si="2"/>
        <v>insert into gtr_deletions([FileSource],[DeleteID],[DeleteforAllCollectMarket],[IndustryCode]) VALUES('1|2|4|5|6|7|8|9|10|11|12|13|14|15|16|18|19|20|21|22|23|24|25|26','IFCF001528','1','V')</v>
      </c>
    </row>
    <row r="137" spans="1:5" ht="15">
      <c r="A137" s="37" t="s">
        <v>678</v>
      </c>
      <c r="B137" s="2" t="s">
        <v>152</v>
      </c>
      <c r="C137" s="2" t="s">
        <v>363</v>
      </c>
      <c r="D137" s="2">
        <v>1</v>
      </c>
      <c r="E137" s="8" t="str">
        <f t="shared" si="2"/>
        <v>insert into gtr_deletions([FileSource],[DeleteID],[DeleteforAllCollectMarket],[IndustryCode]) VALUES('1|2|4|5|6|7|8|9|10|11|12|13|14|15|16|18|19|20|21|22|23|24|25|26','IFCF000330','1','V')</v>
      </c>
    </row>
    <row r="138" spans="1:5" ht="15">
      <c r="A138" s="37" t="s">
        <v>678</v>
      </c>
      <c r="B138" s="2" t="s">
        <v>153</v>
      </c>
      <c r="C138" s="2" t="s">
        <v>363</v>
      </c>
      <c r="D138" s="2">
        <v>1</v>
      </c>
      <c r="E138" s="8" t="str">
        <f t="shared" si="2"/>
        <v>insert into gtr_deletions([FileSource],[DeleteID],[DeleteforAllCollectMarket],[IndustryCode]) VALUES('1|2|4|5|6|7|8|9|10|11|12|13|14|15|16|18|19|20|21|22|23|24|25|26','IFCF002137','1','V')</v>
      </c>
    </row>
    <row r="139" spans="1:5" ht="15">
      <c r="A139" s="37" t="s">
        <v>678</v>
      </c>
      <c r="B139" s="2" t="s">
        <v>154</v>
      </c>
      <c r="C139" s="2" t="s">
        <v>363</v>
      </c>
      <c r="D139" s="2">
        <v>1</v>
      </c>
      <c r="E139" s="8" t="str">
        <f t="shared" si="2"/>
        <v>insert into gtr_deletions([FileSource],[DeleteID],[DeleteforAllCollectMarket],[IndustryCode]) VALUES('1|2|4|5|6|7|8|9|10|11|12|13|14|15|16|18|19|20|21|22|23|24|25|26','IFCF001629','1','V')</v>
      </c>
    </row>
    <row r="140" spans="1:5" ht="15">
      <c r="A140" s="37" t="s">
        <v>678</v>
      </c>
      <c r="B140" s="2" t="s">
        <v>155</v>
      </c>
      <c r="C140" s="2" t="s">
        <v>363</v>
      </c>
      <c r="D140" s="2">
        <v>1</v>
      </c>
      <c r="E140" s="8" t="str">
        <f t="shared" si="2"/>
        <v>insert into gtr_deletions([FileSource],[DeleteID],[DeleteforAllCollectMarket],[IndustryCode]) VALUES('1|2|4|5|6|7|8|9|10|11|12|13|14|15|16|18|19|20|21|22|23|24|25|26','IFCF200360','1','V')</v>
      </c>
    </row>
    <row r="141" spans="1:5" ht="15">
      <c r="A141" s="37" t="s">
        <v>678</v>
      </c>
      <c r="B141" s="2" t="s">
        <v>156</v>
      </c>
      <c r="C141" s="2" t="s">
        <v>363</v>
      </c>
      <c r="D141" s="2">
        <v>1</v>
      </c>
      <c r="E141" s="8" t="str">
        <f t="shared" si="2"/>
        <v>insert into gtr_deletions([FileSource],[DeleteID],[DeleteforAllCollectMarket],[IndustryCode]) VALUES('1|2|4|5|6|7|8|9|10|11|12|13|14|15|16|18|19|20|21|22|23|24|25|26','IFCF200370','1','V')</v>
      </c>
    </row>
    <row r="142" spans="1:5" ht="15">
      <c r="A142" s="37" t="s">
        <v>678</v>
      </c>
      <c r="B142" s="2" t="s">
        <v>157</v>
      </c>
      <c r="C142" s="2" t="s">
        <v>363</v>
      </c>
      <c r="D142" s="2">
        <v>1</v>
      </c>
      <c r="E142" s="8" t="str">
        <f t="shared" si="2"/>
        <v>insert into gtr_deletions([FileSource],[DeleteID],[DeleteforAllCollectMarket],[IndustryCode]) VALUES('1|2|4|5|6|7|8|9|10|11|12|13|14|15|16|18|19|20|21|22|23|24|25|26','IFCF002139','1','V')</v>
      </c>
    </row>
    <row r="143" spans="1:5" ht="15">
      <c r="A143" s="37" t="s">
        <v>678</v>
      </c>
      <c r="B143" s="2" t="s">
        <v>158</v>
      </c>
      <c r="C143" s="2" t="s">
        <v>363</v>
      </c>
      <c r="D143" s="2">
        <v>1</v>
      </c>
      <c r="E143" s="8" t="str">
        <f t="shared" si="2"/>
        <v>insert into gtr_deletions([FileSource],[DeleteID],[DeleteforAllCollectMarket],[IndustryCode]) VALUES('1|2|4|5|6|7|8|9|10|11|12|13|14|15|16|18|19|20|21|22|23|24|25|26','IFCF001925','1','V')</v>
      </c>
    </row>
    <row r="144" spans="1:5" ht="15">
      <c r="A144" s="37" t="s">
        <v>678</v>
      </c>
      <c r="B144" s="2" t="s">
        <v>159</v>
      </c>
      <c r="C144" s="2" t="s">
        <v>363</v>
      </c>
      <c r="D144" s="2">
        <v>1</v>
      </c>
      <c r="E144" s="8" t="str">
        <f t="shared" si="2"/>
        <v>insert into gtr_deletions([FileSource],[DeleteID],[DeleteforAllCollectMarket],[IndustryCode]) VALUES('1|2|4|5|6|7|8|9|10|11|12|13|14|15|16|18|19|20|21|22|23|24|25|26','IFCF002140','1','V')</v>
      </c>
    </row>
    <row r="145" spans="1:5" ht="15">
      <c r="A145" s="37" t="s">
        <v>678</v>
      </c>
      <c r="B145" s="2" t="s">
        <v>160</v>
      </c>
      <c r="C145" s="2" t="s">
        <v>363</v>
      </c>
      <c r="D145" s="2">
        <v>1</v>
      </c>
      <c r="E145" s="8" t="str">
        <f t="shared" si="2"/>
        <v>insert into gtr_deletions([FileSource],[DeleteID],[DeleteforAllCollectMarket],[IndustryCode]) VALUES('1|2|4|5|6|7|8|9|10|11|12|13|14|15|16|18|19|20|21|22|23|24|25|26','IFCF001592','1','V')</v>
      </c>
    </row>
    <row r="146" spans="1:5" ht="15">
      <c r="A146" s="37" t="s">
        <v>678</v>
      </c>
      <c r="B146" s="2" t="s">
        <v>161</v>
      </c>
      <c r="C146" s="2" t="s">
        <v>363</v>
      </c>
      <c r="D146" s="2">
        <v>1</v>
      </c>
      <c r="E146" s="8" t="str">
        <f t="shared" si="2"/>
        <v>insert into gtr_deletions([FileSource],[DeleteID],[DeleteforAllCollectMarket],[IndustryCode]) VALUES('1|2|4|5|6|7|8|9|10|11|12|13|14|15|16|18|19|20|21|22|23|24|25|26','IFIS002064','1','V')</v>
      </c>
    </row>
    <row r="147" spans="1:5" ht="15">
      <c r="A147" s="37" t="s">
        <v>678</v>
      </c>
      <c r="B147" s="2" t="s">
        <v>162</v>
      </c>
      <c r="C147" s="2" t="s">
        <v>363</v>
      </c>
      <c r="D147" s="2">
        <v>1</v>
      </c>
      <c r="E147" s="8" t="str">
        <f t="shared" si="2"/>
        <v>insert into gtr_deletions([FileSource],[DeleteID],[DeleteforAllCollectMarket],[IndustryCode]) VALUES('1|2|4|5|6|7|8|9|10|11|12|13|14|15|16|18|19|20|21|22|23|24|25|26','IFIS002414','1','V')</v>
      </c>
    </row>
    <row r="148" spans="1:5" ht="15">
      <c r="A148" s="37" t="s">
        <v>678</v>
      </c>
      <c r="B148" s="2" t="s">
        <v>163</v>
      </c>
      <c r="C148" s="2" t="s">
        <v>363</v>
      </c>
      <c r="D148" s="2">
        <v>1</v>
      </c>
      <c r="E148" s="8" t="str">
        <f t="shared" si="2"/>
        <v>insert into gtr_deletions([FileSource],[DeleteID],[DeleteforAllCollectMarket],[IndustryCode]) VALUES('1|2|4|5|6|7|8|9|10|11|12|13|14|15|16|18|19|20|21|22|23|24|25|26','IFIS002001','1','V')</v>
      </c>
    </row>
    <row r="149" spans="1:5" ht="15">
      <c r="A149" s="37" t="s">
        <v>678</v>
      </c>
      <c r="B149" s="2" t="s">
        <v>164</v>
      </c>
      <c r="C149" s="2" t="s">
        <v>363</v>
      </c>
      <c r="D149" s="2">
        <v>1</v>
      </c>
      <c r="E149" s="8" t="str">
        <f t="shared" si="2"/>
        <v>insert into gtr_deletions([FileSource],[DeleteID],[DeleteforAllCollectMarket],[IndustryCode]) VALUES('1|2|4|5|6|7|8|9|10|11|12|13|14|15|16|18|19|20|21|22|23|24|25|26','IFIS002012','1','V')</v>
      </c>
    </row>
    <row r="150" spans="1:5" ht="15">
      <c r="A150" s="37" t="s">
        <v>678</v>
      </c>
      <c r="B150" s="2" t="s">
        <v>165</v>
      </c>
      <c r="C150" s="2" t="s">
        <v>363</v>
      </c>
      <c r="D150" s="2">
        <v>1</v>
      </c>
      <c r="E150" s="8" t="str">
        <f t="shared" si="2"/>
        <v>insert into gtr_deletions([FileSource],[DeleteID],[DeleteforAllCollectMarket],[IndustryCode]) VALUES('1|2|4|5|6|7|8|9|10|11|12|13|14|15|16|18|19|20|21|22|23|24|25|26','IFIS001995','1','V')</v>
      </c>
    </row>
    <row r="151" spans="1:5" ht="15">
      <c r="A151" s="37" t="s">
        <v>678</v>
      </c>
      <c r="B151" s="2" t="s">
        <v>166</v>
      </c>
      <c r="C151" s="2" t="s">
        <v>363</v>
      </c>
      <c r="D151" s="2">
        <v>1</v>
      </c>
      <c r="E151" s="8" t="str">
        <f t="shared" si="2"/>
        <v>insert into gtr_deletions([FileSource],[DeleteID],[DeleteforAllCollectMarket],[IndustryCode]) VALUES('1|2|4|5|6|7|8|9|10|11|12|13|14|15|16|18|19|20|21|22|23|24|25|26','IFIS002054','1','V')</v>
      </c>
    </row>
    <row r="152" spans="1:5" ht="15">
      <c r="A152" s="37" t="s">
        <v>678</v>
      </c>
      <c r="B152" s="2" t="s">
        <v>167</v>
      </c>
      <c r="C152" s="2" t="s">
        <v>363</v>
      </c>
      <c r="D152" s="2">
        <v>1</v>
      </c>
      <c r="E152" s="8" t="str">
        <f t="shared" si="2"/>
        <v>insert into gtr_deletions([FileSource],[DeleteID],[DeleteforAllCollectMarket],[IndustryCode]) VALUES('1|2|4|5|6|7|8|9|10|11|12|13|14|15|16|18|19|20|21|22|23|24|25|26','IFIS002443','1','V')</v>
      </c>
    </row>
    <row r="153" spans="1:5" ht="15">
      <c r="A153" s="37" t="s">
        <v>678</v>
      </c>
      <c r="B153" s="2" t="s">
        <v>168</v>
      </c>
      <c r="C153" s="2" t="s">
        <v>363</v>
      </c>
      <c r="D153" s="2">
        <v>1</v>
      </c>
      <c r="E153" s="8" t="str">
        <f t="shared" si="2"/>
        <v>insert into gtr_deletions([FileSource],[DeleteID],[DeleteforAllCollectMarket],[IndustryCode]) VALUES('1|2|4|5|6|7|8|9|10|11|12|13|14|15|16|18|19|20|21|22|23|24|25|26','IFIS002453','1','V')</v>
      </c>
    </row>
    <row r="154" spans="1:5" ht="15">
      <c r="A154" s="37" t="s">
        <v>678</v>
      </c>
      <c r="B154" s="2" t="s">
        <v>169</v>
      </c>
      <c r="C154" s="2" t="s">
        <v>363</v>
      </c>
      <c r="D154" s="2">
        <v>1</v>
      </c>
      <c r="E154" s="8" t="str">
        <f t="shared" si="2"/>
        <v>insert into gtr_deletions([FileSource],[DeleteID],[DeleteforAllCollectMarket],[IndustryCode]) VALUES('1|2|4|5|6|7|8|9|10|11|12|13|14|15|16|18|19|20|21|22|23|24|25|26','IFIS001929','1','V')</v>
      </c>
    </row>
    <row r="155" spans="1:5" ht="15">
      <c r="A155" s="37" t="s">
        <v>678</v>
      </c>
      <c r="B155" s="2" t="s">
        <v>170</v>
      </c>
      <c r="C155" s="2" t="s">
        <v>363</v>
      </c>
      <c r="D155" s="2">
        <v>1</v>
      </c>
      <c r="E155" s="8" t="str">
        <f t="shared" si="2"/>
        <v>insert into gtr_deletions([FileSource],[DeleteID],[DeleteforAllCollectMarket],[IndustryCode]) VALUES('1|2|4|5|6|7|8|9|10|11|12|13|14|15|16|18|19|20|21|22|23|24|25|26','IFIS002416','1','V')</v>
      </c>
    </row>
    <row r="156" spans="1:5" ht="15">
      <c r="A156" s="37" t="s">
        <v>678</v>
      </c>
      <c r="B156" s="2" t="s">
        <v>171</v>
      </c>
      <c r="C156" s="2" t="s">
        <v>363</v>
      </c>
      <c r="D156" s="2">
        <v>1</v>
      </c>
      <c r="E156" s="8" t="str">
        <f t="shared" si="2"/>
        <v>insert into gtr_deletions([FileSource],[DeleteID],[DeleteforAllCollectMarket],[IndustryCode]) VALUES('1|2|4|5|6|7|8|9|10|11|12|13|14|15|16|18|19|20|21|22|23|24|25|26','IFIS002024','1','V')</v>
      </c>
    </row>
    <row r="157" spans="1:5" ht="15">
      <c r="A157" s="37" t="s">
        <v>678</v>
      </c>
      <c r="B157" s="2" t="s">
        <v>172</v>
      </c>
      <c r="C157" s="2" t="s">
        <v>363</v>
      </c>
      <c r="D157" s="2">
        <v>1</v>
      </c>
      <c r="E157" s="8" t="str">
        <f t="shared" si="2"/>
        <v>insert into gtr_deletions([FileSource],[DeleteID],[DeleteforAllCollectMarket],[IndustryCode]) VALUES('1|2|4|5|6|7|8|9|10|11|12|13|14|15|16|18|19|20|21|22|23|24|25|26','IFIS002063','1','V')</v>
      </c>
    </row>
    <row r="158" spans="1:5" ht="15">
      <c r="A158" s="37" t="s">
        <v>678</v>
      </c>
      <c r="B158" s="2" t="s">
        <v>173</v>
      </c>
      <c r="C158" s="2" t="s">
        <v>363</v>
      </c>
      <c r="D158" s="2">
        <v>1</v>
      </c>
      <c r="E158" s="8" t="str">
        <f t="shared" si="2"/>
        <v>insert into gtr_deletions([FileSource],[DeleteID],[DeleteforAllCollectMarket],[IndustryCode]) VALUES('1|2|4|5|6|7|8|9|10|11|12|13|14|15|16|18|19|20|21|22|23|24|25|26','IFIS002000','1','V')</v>
      </c>
    </row>
    <row r="159" spans="1:5" ht="15">
      <c r="A159" s="37" t="s">
        <v>678</v>
      </c>
      <c r="B159" s="2" t="s">
        <v>174</v>
      </c>
      <c r="C159" s="2" t="s">
        <v>363</v>
      </c>
      <c r="D159" s="2">
        <v>1</v>
      </c>
      <c r="E159" s="8" t="str">
        <f t="shared" si="2"/>
        <v>insert into gtr_deletions([FileSource],[DeleteID],[DeleteforAllCollectMarket],[IndustryCode]) VALUES('1|2|4|5|6|7|8|9|10|11|12|13|14|15|16|18|19|20|21|22|23|24|25|26','IFIS002011','1','V')</v>
      </c>
    </row>
    <row r="160" spans="1:5" ht="15">
      <c r="A160" s="37" t="s">
        <v>678</v>
      </c>
      <c r="B160" s="2" t="s">
        <v>175</v>
      </c>
      <c r="C160" s="2" t="s">
        <v>363</v>
      </c>
      <c r="D160" s="2">
        <v>1</v>
      </c>
      <c r="E160" s="8" t="str">
        <f t="shared" si="2"/>
        <v>insert into gtr_deletions([FileSource],[DeleteID],[DeleteforAllCollectMarket],[IndustryCode]) VALUES('1|2|4|5|6|7|8|9|10|11|12|13|14|15|16|18|19|20|21|22|23|24|25|26','IFIS001994','1','V')</v>
      </c>
    </row>
    <row r="161" spans="1:5" ht="15">
      <c r="A161" s="37" t="s">
        <v>678</v>
      </c>
      <c r="B161" s="2" t="s">
        <v>176</v>
      </c>
      <c r="C161" s="2" t="s">
        <v>363</v>
      </c>
      <c r="D161" s="2">
        <v>1</v>
      </c>
      <c r="E161" s="8" t="str">
        <f t="shared" si="2"/>
        <v>insert into gtr_deletions([FileSource],[DeleteID],[DeleteforAllCollectMarket],[IndustryCode]) VALUES('1|2|4|5|6|7|8|9|10|11|12|13|14|15|16|18|19|20|21|22|23|24|25|26','IFIS001993','1','V')</v>
      </c>
    </row>
    <row r="162" spans="1:5" ht="15">
      <c r="A162" s="37" t="s">
        <v>678</v>
      </c>
      <c r="B162" s="2" t="s">
        <v>177</v>
      </c>
      <c r="C162" s="2" t="s">
        <v>363</v>
      </c>
      <c r="D162" s="2">
        <v>1</v>
      </c>
      <c r="E162" s="8" t="str">
        <f t="shared" si="2"/>
        <v>insert into gtr_deletions([FileSource],[DeleteID],[DeleteforAllCollectMarket],[IndustryCode]) VALUES('1|2|4|5|6|7|8|9|10|11|12|13|14|15|16|18|19|20|21|22|23|24|25|26','IFIS002053','1','V')</v>
      </c>
    </row>
    <row r="163" spans="1:5" ht="15">
      <c r="A163" s="37" t="s">
        <v>678</v>
      </c>
      <c r="B163" s="2" t="s">
        <v>178</v>
      </c>
      <c r="C163" s="2" t="s">
        <v>363</v>
      </c>
      <c r="D163" s="2">
        <v>1</v>
      </c>
      <c r="E163" s="8" t="str">
        <f t="shared" si="2"/>
        <v>insert into gtr_deletions([FileSource],[DeleteID],[DeleteforAllCollectMarket],[IndustryCode]) VALUES('1|2|4|5|6|7|8|9|10|11|12|13|14|15|16|18|19|20|21|22|23|24|25|26','IFIS002023','1','V')</v>
      </c>
    </row>
    <row r="164" spans="1:5" ht="15">
      <c r="A164" s="37" t="s">
        <v>678</v>
      </c>
      <c r="B164" s="2" t="s">
        <v>179</v>
      </c>
      <c r="C164" s="2" t="s">
        <v>363</v>
      </c>
      <c r="D164" s="2">
        <v>1</v>
      </c>
      <c r="E164" s="8" t="str">
        <f t="shared" si="2"/>
        <v>insert into gtr_deletions([FileSource],[DeleteID],[DeleteforAllCollectMarket],[IndustryCode]) VALUES('1|2|4|5|6|7|8|9|10|11|12|13|14|15|16|18|19|20|21|22|23|24|25|26','IFIS001220','1','V')</v>
      </c>
    </row>
    <row r="165" spans="1:5" ht="15">
      <c r="A165" s="37" t="s">
        <v>678</v>
      </c>
      <c r="B165" s="2" t="s">
        <v>180</v>
      </c>
      <c r="C165" s="2" t="s">
        <v>363</v>
      </c>
      <c r="D165" s="2">
        <v>1</v>
      </c>
      <c r="E165" s="8" t="str">
        <f t="shared" si="2"/>
        <v>insert into gtr_deletions([FileSource],[DeleteID],[DeleteforAllCollectMarket],[IndustryCode]) VALUES('1|2|4|5|6|7|8|9|10|11|12|13|14|15|16|18|19|20|21|22|23|24|25|26','IFIS002062','1','V')</v>
      </c>
    </row>
    <row r="166" spans="1:5" ht="15">
      <c r="A166" s="37" t="s">
        <v>678</v>
      </c>
      <c r="B166" s="2" t="s">
        <v>180</v>
      </c>
      <c r="C166" s="2" t="s">
        <v>363</v>
      </c>
      <c r="D166" s="2">
        <v>1</v>
      </c>
      <c r="E166" s="8" t="str">
        <f t="shared" si="2"/>
        <v>insert into gtr_deletions([FileSource],[DeleteID],[DeleteforAllCollectMarket],[IndustryCode]) VALUES('1|2|4|5|6|7|8|9|10|11|12|13|14|15|16|18|19|20|21|22|23|24|25|26','IFIS002062','1','V')</v>
      </c>
    </row>
    <row r="167" spans="1:5" ht="15">
      <c r="A167" s="37" t="s">
        <v>678</v>
      </c>
      <c r="B167" s="2" t="s">
        <v>181</v>
      </c>
      <c r="C167" s="2" t="s">
        <v>363</v>
      </c>
      <c r="D167" s="2">
        <v>1</v>
      </c>
      <c r="E167" s="8" t="str">
        <f t="shared" si="2"/>
        <v>insert into gtr_deletions([FileSource],[DeleteID],[DeleteforAllCollectMarket],[IndustryCode]) VALUES('1|2|4|5|6|7|8|9|10|11|12|13|14|15|16|18|19|20|21|22|23|24|25|26','IFIS002050','1','V')</v>
      </c>
    </row>
    <row r="168" spans="1:5" ht="15">
      <c r="A168" s="37" t="s">
        <v>678</v>
      </c>
      <c r="B168" s="2" t="s">
        <v>182</v>
      </c>
      <c r="C168" s="2" t="s">
        <v>363</v>
      </c>
      <c r="D168" s="2">
        <v>1</v>
      </c>
      <c r="E168" s="8" t="str">
        <f t="shared" si="2"/>
        <v>insert into gtr_deletions([FileSource],[DeleteID],[DeleteforAllCollectMarket],[IndustryCode]) VALUES('1|2|4|5|6|7|8|9|10|11|12|13|14|15|16|18|19|20|21|22|23|24|25|26','IFIS000810','1','V')</v>
      </c>
    </row>
    <row r="169" spans="1:5" ht="15">
      <c r="A169" s="37" t="s">
        <v>678</v>
      </c>
      <c r="B169" s="2" t="s">
        <v>183</v>
      </c>
      <c r="C169" s="2" t="s">
        <v>363</v>
      </c>
      <c r="D169" s="2">
        <v>1</v>
      </c>
      <c r="E169" s="8" t="str">
        <f t="shared" si="2"/>
        <v>insert into gtr_deletions([FileSource],[DeleteID],[DeleteforAllCollectMarket],[IndustryCode]) VALUES('1|2|4|5|6|7|8|9|10|11|12|13|14|15|16|18|19|20|21|22|23|24|25|26','IFIS002419','1','V')</v>
      </c>
    </row>
    <row r="170" spans="1:5" ht="15">
      <c r="A170" s="37" t="s">
        <v>678</v>
      </c>
      <c r="B170" s="2" t="s">
        <v>184</v>
      </c>
      <c r="C170" s="2" t="s">
        <v>363</v>
      </c>
      <c r="D170" s="2">
        <v>1</v>
      </c>
      <c r="E170" s="8" t="str">
        <f t="shared" si="2"/>
        <v>insert into gtr_deletions([FileSource],[DeleteID],[DeleteforAllCollectMarket],[IndustryCode]) VALUES('1|2|4|5|6|7|8|9|10|11|12|13|14|15|16|18|19|20|21|22|23|24|25|26','IFIS002036','1','V')</v>
      </c>
    </row>
    <row r="171" spans="1:5" ht="15">
      <c r="A171" s="37" t="s">
        <v>678</v>
      </c>
      <c r="B171" s="2" t="s">
        <v>185</v>
      </c>
      <c r="C171" s="2" t="s">
        <v>363</v>
      </c>
      <c r="D171" s="2">
        <v>1</v>
      </c>
      <c r="E171" s="8" t="str">
        <f t="shared" si="2"/>
        <v>insert into gtr_deletions([FileSource],[DeleteID],[DeleteforAllCollectMarket],[IndustryCode]) VALUES('1|2|4|5|6|7|8|9|10|11|12|13|14|15|16|18|19|20|21|22|23|24|25|26','IFIS101185','1','V')</v>
      </c>
    </row>
    <row r="172" spans="1:5" ht="15">
      <c r="A172" s="37" t="s">
        <v>678</v>
      </c>
      <c r="B172" s="2" t="s">
        <v>186</v>
      </c>
      <c r="C172" s="2" t="s">
        <v>363</v>
      </c>
      <c r="D172" s="2">
        <v>1</v>
      </c>
      <c r="E172" s="8" t="str">
        <f t="shared" si="2"/>
        <v>insert into gtr_deletions([FileSource],[DeleteID],[DeleteforAllCollectMarket],[IndustryCode]) VALUES('1|2|4|5|6|7|8|9|10|11|12|13|14|15|16|18|19|20|21|22|23|24|25|26','IFIS200290','1','V')</v>
      </c>
    </row>
    <row r="173" spans="1:5" ht="15">
      <c r="A173" s="37" t="s">
        <v>678</v>
      </c>
      <c r="B173" s="2" t="s">
        <v>187</v>
      </c>
      <c r="C173" s="2" t="s">
        <v>363</v>
      </c>
      <c r="D173" s="2">
        <v>1</v>
      </c>
      <c r="E173" s="8" t="str">
        <f t="shared" si="2"/>
        <v>insert into gtr_deletions([FileSource],[DeleteID],[DeleteforAllCollectMarket],[IndustryCode]) VALUES('1|2|4|5|6|7|8|9|10|11|12|13|14|15|16|18|19|20|21|22|23|24|25|26','IFIS002502','1','V')</v>
      </c>
    </row>
    <row r="174" spans="1:5" ht="15">
      <c r="A174" s="37" t="s">
        <v>678</v>
      </c>
      <c r="B174" s="2" t="s">
        <v>188</v>
      </c>
      <c r="C174" s="2" t="s">
        <v>363</v>
      </c>
      <c r="D174" s="2">
        <v>1</v>
      </c>
      <c r="E174" s="8" t="str">
        <f t="shared" si="2"/>
        <v>insert into gtr_deletions([FileSource],[DeleteID],[DeleteforAllCollectMarket],[IndustryCode]) VALUES('1|2|4|5|6|7|8|9|10|11|12|13|14|15|16|18|19|20|21|22|23|24|25|26','IFIS101205','1','V')</v>
      </c>
    </row>
    <row r="175" spans="1:5" ht="15">
      <c r="A175" s="37" t="s">
        <v>678</v>
      </c>
      <c r="B175" s="2" t="s">
        <v>189</v>
      </c>
      <c r="C175" s="2" t="s">
        <v>363</v>
      </c>
      <c r="D175" s="2">
        <v>1</v>
      </c>
      <c r="E175" s="8" t="str">
        <f t="shared" si="2"/>
        <v>insert into gtr_deletions([FileSource],[DeleteID],[DeleteforAllCollectMarket],[IndustryCode]) VALUES('1|2|4|5|6|7|8|9|10|11|12|13|14|15|16|18|19|20|21|22|23|24|25|26','IFIS002060','1','V')</v>
      </c>
    </row>
    <row r="176" spans="1:5" ht="15">
      <c r="A176" s="37" t="s">
        <v>678</v>
      </c>
      <c r="B176" s="2" t="s">
        <v>190</v>
      </c>
      <c r="C176" s="2" t="s">
        <v>363</v>
      </c>
      <c r="D176" s="2">
        <v>1</v>
      </c>
      <c r="E176" s="8" t="str">
        <f t="shared" si="2"/>
        <v>insert into gtr_deletions([FileSource],[DeleteID],[DeleteforAllCollectMarket],[IndustryCode]) VALUES('1|2|4|5|6|7|8|9|10|11|12|13|14|15|16|18|19|20|21|22|23|24|25|26','IFIS002436','1','V')</v>
      </c>
    </row>
    <row r="177" spans="1:5" ht="15">
      <c r="A177" s="37" t="s">
        <v>678</v>
      </c>
      <c r="B177" s="2" t="s">
        <v>191</v>
      </c>
      <c r="C177" s="2" t="s">
        <v>363</v>
      </c>
      <c r="D177" s="2">
        <v>1</v>
      </c>
      <c r="E177" s="8" t="str">
        <f t="shared" si="2"/>
        <v>insert into gtr_deletions([FileSource],[DeleteID],[DeleteforAllCollectMarket],[IndustryCode]) VALUES('1|2|4|5|6|7|8|9|10|11|12|13|14|15|16|18|19|20|21|22|23|24|25|26','IFIS002437','1','V')</v>
      </c>
    </row>
    <row r="178" spans="1:5" ht="15">
      <c r="A178" s="37" t="s">
        <v>678</v>
      </c>
      <c r="B178" s="2" t="s">
        <v>192</v>
      </c>
      <c r="C178" s="2" t="s">
        <v>363</v>
      </c>
      <c r="D178" s="2">
        <v>1</v>
      </c>
      <c r="E178" s="8" t="str">
        <f t="shared" si="2"/>
        <v>insert into gtr_deletions([FileSource],[DeleteID],[DeleteforAllCollectMarket],[IndustryCode]) VALUES('1|2|4|5|6|7|8|9|10|11|12|13|14|15|16|18|19|20|21|22|23|24|25|26','IFIS002678','1','V')</v>
      </c>
    </row>
    <row r="179" spans="1:5" ht="15">
      <c r="A179" s="37" t="s">
        <v>678</v>
      </c>
      <c r="B179" s="2" t="s">
        <v>193</v>
      </c>
      <c r="C179" s="2" t="s">
        <v>363</v>
      </c>
      <c r="D179" s="2">
        <v>1</v>
      </c>
      <c r="E179" s="8" t="str">
        <f t="shared" si="2"/>
        <v>insert into gtr_deletions([FileSource],[DeleteID],[DeleteforAllCollectMarket],[IndustryCode]) VALUES('1|2|4|5|6|7|8|9|10|11|12|13|14|15|16|18|19|20|21|22|23|24|25|26','IFIS002438','1','V')</v>
      </c>
    </row>
    <row r="180" spans="1:5" ht="15">
      <c r="A180" s="37" t="s">
        <v>678</v>
      </c>
      <c r="B180" s="2" t="s">
        <v>195</v>
      </c>
      <c r="C180" s="2" t="s">
        <v>363</v>
      </c>
      <c r="D180" s="2">
        <v>1</v>
      </c>
      <c r="E180" s="8" t="str">
        <f t="shared" si="2"/>
        <v>insert into gtr_deletions([FileSource],[DeleteID],[DeleteforAllCollectMarket],[IndustryCode]) VALUES('1|2|4|5|6|7|8|9|10|11|12|13|14|15|16|18|19|20|21|22|23|24|25|26','IFIS002424','1','V')</v>
      </c>
    </row>
    <row r="181" spans="1:5" ht="15">
      <c r="A181" s="37" t="s">
        <v>678</v>
      </c>
      <c r="B181" s="2" t="s">
        <v>196</v>
      </c>
      <c r="C181" s="2" t="s">
        <v>363</v>
      </c>
      <c r="D181" s="2">
        <v>1</v>
      </c>
      <c r="E181" s="8" t="str">
        <f t="shared" si="2"/>
        <v>insert into gtr_deletions([FileSource],[DeleteID],[DeleteforAllCollectMarket],[IndustryCode]) VALUES('1|2|4|5|6|7|8|9|10|11|12|13|14|15|16|18|19|20|21|22|23|24|25|26','IFIS002429','1','V')</v>
      </c>
    </row>
    <row r="182" spans="1:5" ht="15">
      <c r="A182" s="37" t="s">
        <v>678</v>
      </c>
      <c r="B182" s="2" t="s">
        <v>197</v>
      </c>
      <c r="C182" s="2" t="s">
        <v>363</v>
      </c>
      <c r="D182" s="2">
        <v>1</v>
      </c>
      <c r="E182" s="8" t="str">
        <f t="shared" si="2"/>
        <v>insert into gtr_deletions([FileSource],[DeleteID],[DeleteforAllCollectMarket],[IndustryCode]) VALUES('1|2|4|5|6|7|8|9|10|11|12|13|14|15|16|18|19|20|21|22|23|24|25|26','IFIS002425','1','V')</v>
      </c>
    </row>
    <row r="183" spans="1:5" ht="15">
      <c r="A183" s="37" t="s">
        <v>678</v>
      </c>
      <c r="B183" s="2" t="s">
        <v>198</v>
      </c>
      <c r="C183" s="2" t="s">
        <v>363</v>
      </c>
      <c r="D183" s="2">
        <v>1</v>
      </c>
      <c r="E183" s="8" t="str">
        <f t="shared" si="2"/>
        <v>insert into gtr_deletions([FileSource],[DeleteID],[DeleteforAllCollectMarket],[IndustryCode]) VALUES('1|2|4|5|6|7|8|9|10|11|12|13|14|15|16|18|19|20|21|22|23|24|25|26','IFIS002435','1','V')</v>
      </c>
    </row>
    <row r="184" spans="1:5" ht="15">
      <c r="A184" s="37" t="s">
        <v>678</v>
      </c>
      <c r="B184" s="2" t="s">
        <v>199</v>
      </c>
      <c r="C184" s="2" t="s">
        <v>363</v>
      </c>
      <c r="D184" s="2">
        <v>1</v>
      </c>
      <c r="E184" s="8" t="str">
        <f t="shared" si="2"/>
        <v>insert into gtr_deletions([FileSource],[DeleteID],[DeleteforAllCollectMarket],[IndustryCode]) VALUES('1|2|4|5|6|7|8|9|10|11|12|13|14|15|16|18|19|20|21|22|23|24|25|26','IFIS002426','1','V')</v>
      </c>
    </row>
    <row r="185" spans="1:5" ht="15">
      <c r="A185" s="37" t="s">
        <v>678</v>
      </c>
      <c r="B185" s="2" t="s">
        <v>200</v>
      </c>
      <c r="C185" s="2" t="s">
        <v>363</v>
      </c>
      <c r="D185" s="2">
        <v>1</v>
      </c>
      <c r="E185" s="8" t="str">
        <f t="shared" si="2"/>
        <v>insert into gtr_deletions([FileSource],[DeleteID],[DeleteforAllCollectMarket],[IndustryCode]) VALUES('1|2|4|5|6|7|8|9|10|11|12|13|14|15|16|18|19|20|21|22|23|24|25|26','IFIS001999','1','V')</v>
      </c>
    </row>
    <row r="186" spans="1:5" ht="15">
      <c r="A186" s="37" t="s">
        <v>678</v>
      </c>
      <c r="B186" s="2" t="s">
        <v>201</v>
      </c>
      <c r="C186" s="2" t="s">
        <v>363</v>
      </c>
      <c r="D186" s="2">
        <v>1</v>
      </c>
      <c r="E186" s="8" t="str">
        <f t="shared" si="2"/>
        <v>insert into gtr_deletions([FileSource],[DeleteID],[DeleteforAllCollectMarket],[IndustryCode]) VALUES('1|2|4|5|6|7|8|9|10|11|12|13|14|15|16|18|19|20|21|22|23|24|25|26','IFIS002441','1','V')</v>
      </c>
    </row>
    <row r="187" spans="1:5" ht="15">
      <c r="A187" s="37" t="s">
        <v>678</v>
      </c>
      <c r="B187" s="2" t="s">
        <v>202</v>
      </c>
      <c r="C187" s="2" t="s">
        <v>363</v>
      </c>
      <c r="D187" s="2">
        <v>1</v>
      </c>
      <c r="E187" s="8" t="str">
        <f t="shared" si="2"/>
        <v>insert into gtr_deletions([FileSource],[DeleteID],[DeleteforAllCollectMarket],[IndustryCode]) VALUES('1|2|4|5|6|7|8|9|10|11|12|13|14|15|16|18|19|20|21|22|23|24|25|26','IFIS002022','1','V')</v>
      </c>
    </row>
    <row r="188" spans="1:5" ht="15">
      <c r="A188" s="37" t="s">
        <v>678</v>
      </c>
      <c r="B188" s="2" t="s">
        <v>203</v>
      </c>
      <c r="C188" s="2" t="s">
        <v>363</v>
      </c>
      <c r="D188" s="2">
        <v>1</v>
      </c>
      <c r="E188" s="8" t="str">
        <f t="shared" si="2"/>
        <v>insert into gtr_deletions([FileSource],[DeleteID],[DeleteforAllCollectMarket],[IndustryCode]) VALUES('1|2|4|5|6|7|8|9|10|11|12|13|14|15|16|18|19|20|21|22|23|24|25|26','IFIS002420','1','V')</v>
      </c>
    </row>
    <row r="189" spans="1:5" ht="15">
      <c r="A189" s="37" t="s">
        <v>678</v>
      </c>
      <c r="B189" s="2" t="s">
        <v>204</v>
      </c>
      <c r="C189" s="2" t="s">
        <v>363</v>
      </c>
      <c r="D189" s="2">
        <v>1</v>
      </c>
      <c r="E189" s="8" t="str">
        <f t="shared" si="2"/>
        <v>insert into gtr_deletions([FileSource],[DeleteID],[DeleteforAllCollectMarket],[IndustryCode]) VALUES('1|2|4|5|6|7|8|9|10|11|12|13|14|15|16|18|19|20|21|22|23|24|25|26','IFIS002421','1','V')</v>
      </c>
    </row>
    <row r="190" spans="1:5" ht="15">
      <c r="A190" s="37" t="s">
        <v>678</v>
      </c>
      <c r="B190" s="2" t="s">
        <v>205</v>
      </c>
      <c r="C190" s="2" t="s">
        <v>363</v>
      </c>
      <c r="D190" s="2">
        <v>1</v>
      </c>
      <c r="E190" s="8" t="str">
        <f t="shared" si="2"/>
        <v>insert into gtr_deletions([FileSource],[DeleteID],[DeleteforAllCollectMarket],[IndustryCode]) VALUES('1|2|4|5|6|7|8|9|10|11|12|13|14|15|16|18|19|20|21|22|23|24|25|26','IFIS002430','1','V')</v>
      </c>
    </row>
    <row r="191" spans="1:5" ht="15">
      <c r="A191" s="37" t="s">
        <v>678</v>
      </c>
      <c r="B191" s="2" t="s">
        <v>206</v>
      </c>
      <c r="C191" s="2" t="s">
        <v>363</v>
      </c>
      <c r="D191" s="2">
        <v>1</v>
      </c>
      <c r="E191" s="8" t="str">
        <f t="shared" si="2"/>
        <v>insert into gtr_deletions([FileSource],[DeleteID],[DeleteforAllCollectMarket],[IndustryCode]) VALUES('1|2|4|5|6|7|8|9|10|11|12|13|14|15|16|18|19|20|21|22|23|24|25|26','IFIS002433','1','V')</v>
      </c>
    </row>
    <row r="192" spans="1:5" ht="15">
      <c r="A192" s="37" t="s">
        <v>678</v>
      </c>
      <c r="B192" s="2" t="s">
        <v>207</v>
      </c>
      <c r="C192" s="2" t="s">
        <v>363</v>
      </c>
      <c r="D192" s="2">
        <v>1</v>
      </c>
      <c r="E192" s="8" t="str">
        <f t="shared" si="2"/>
        <v>insert into gtr_deletions([FileSource],[DeleteID],[DeleteforAllCollectMarket],[IndustryCode]) VALUES('1|2|4|5|6|7|8|9|10|11|12|13|14|15|16|18|19|20|21|22|23|24|25|26','IFIS002428','1','V')</v>
      </c>
    </row>
    <row r="193" spans="1:5" ht="15">
      <c r="A193" s="37" t="s">
        <v>678</v>
      </c>
      <c r="B193" s="2" t="s">
        <v>208</v>
      </c>
      <c r="C193" s="2" t="s">
        <v>363</v>
      </c>
      <c r="D193" s="2">
        <v>1</v>
      </c>
      <c r="E193" s="8" t="str">
        <f t="shared" si="2"/>
        <v>insert into gtr_deletions([FileSource],[DeleteID],[DeleteforAllCollectMarket],[IndustryCode]) VALUES('1|2|4|5|6|7|8|9|10|11|12|13|14|15|16|18|19|20|21|22|23|24|25|26','IFIS001949','1','V')</v>
      </c>
    </row>
    <row r="194" spans="1:5" ht="15">
      <c r="A194" s="37" t="s">
        <v>678</v>
      </c>
      <c r="B194" s="2" t="s">
        <v>209</v>
      </c>
      <c r="C194" s="2" t="s">
        <v>363</v>
      </c>
      <c r="D194" s="2">
        <v>1</v>
      </c>
      <c r="E194" s="8" t="str">
        <f t="shared" ref="E194:E257" si="3">"insert into gtr_deletions([FileSource],[DeleteID],[DeleteforAllCollectMarket],[IndustryCode]) VALUES('"&amp;A194&amp;"','"&amp;B194&amp;"','"&amp;D194&amp;"','V')"</f>
        <v>insert into gtr_deletions([FileSource],[DeleteID],[DeleteforAllCollectMarket],[IndustryCode]) VALUES('1|2|4|5|6|7|8|9|10|11|12|13|14|15|16|18|19|20|21|22|23|24|25|26','IFIS001937','1','V')</v>
      </c>
    </row>
    <row r="195" spans="1:5" ht="15">
      <c r="A195" s="37" t="s">
        <v>678</v>
      </c>
      <c r="B195" s="2" t="s">
        <v>210</v>
      </c>
      <c r="C195" s="2" t="s">
        <v>363</v>
      </c>
      <c r="D195" s="2">
        <v>1</v>
      </c>
      <c r="E195" s="8" t="str">
        <f t="shared" si="3"/>
        <v>insert into gtr_deletions([FileSource],[DeleteID],[DeleteforAllCollectMarket],[IndustryCode]) VALUES('1|2|4|5|6|7|8|9|10|11|12|13|14|15|16|18|19|20|21|22|23|24|25|26','IFIS002061','1','V')</v>
      </c>
    </row>
    <row r="196" spans="1:5" ht="15">
      <c r="A196" s="37" t="s">
        <v>678</v>
      </c>
      <c r="B196" s="2" t="s">
        <v>211</v>
      </c>
      <c r="C196" s="2" t="s">
        <v>363</v>
      </c>
      <c r="D196" s="2">
        <v>1</v>
      </c>
      <c r="E196" s="8" t="str">
        <f t="shared" si="3"/>
        <v>insert into gtr_deletions([FileSource],[DeleteID],[DeleteforAllCollectMarket],[IndustryCode]) VALUES('1|2|4|5|6|7|8|9|10|11|12|13|14|15|16|18|19|20|21|22|23|24|25|26','IFIS002049','1','V')</v>
      </c>
    </row>
    <row r="197" spans="1:5" ht="15">
      <c r="A197" s="37" t="s">
        <v>678</v>
      </c>
      <c r="B197" s="2" t="s">
        <v>212</v>
      </c>
      <c r="C197" s="2" t="s">
        <v>363</v>
      </c>
      <c r="D197" s="2">
        <v>1</v>
      </c>
      <c r="E197" s="8" t="str">
        <f t="shared" si="3"/>
        <v>insert into gtr_deletions([FileSource],[DeleteID],[DeleteforAllCollectMarket],[IndustryCode]) VALUES('1|2|4|5|6|7|8|9|10|11|12|13|14|15|16|18|19|20|21|22|23|24|25|26','IFIS002003','1','V')</v>
      </c>
    </row>
    <row r="198" spans="1:5" ht="15">
      <c r="A198" s="37" t="s">
        <v>678</v>
      </c>
      <c r="B198" s="2" t="s">
        <v>213</v>
      </c>
      <c r="C198" s="2" t="s">
        <v>363</v>
      </c>
      <c r="D198" s="2">
        <v>1</v>
      </c>
      <c r="E198" s="8" t="str">
        <f t="shared" si="3"/>
        <v>insert into gtr_deletions([FileSource],[DeleteID],[DeleteforAllCollectMarket],[IndustryCode]) VALUES('1|2|4|5|6|7|8|9|10|11|12|13|14|15|16|18|19|20|21|22|23|24|25|26','IFIS002042','1','V')</v>
      </c>
    </row>
    <row r="199" spans="1:5" ht="15">
      <c r="A199" s="37" t="s">
        <v>678</v>
      </c>
      <c r="B199" s="2" t="s">
        <v>214</v>
      </c>
      <c r="C199" s="2" t="s">
        <v>363</v>
      </c>
      <c r="D199" s="2">
        <v>1</v>
      </c>
      <c r="E199" s="8" t="str">
        <f t="shared" si="3"/>
        <v>insert into gtr_deletions([FileSource],[DeleteID],[DeleteforAllCollectMarket],[IndustryCode]) VALUES('1|2|4|5|6|7|8|9|10|11|12|13|14|15|16|18|19|20|21|22|23|24|25|26','IFIS002026','1','V')</v>
      </c>
    </row>
    <row r="200" spans="1:5" ht="15">
      <c r="A200" s="37" t="s">
        <v>678</v>
      </c>
      <c r="B200" s="2" t="s">
        <v>215</v>
      </c>
      <c r="C200" s="2" t="s">
        <v>363</v>
      </c>
      <c r="D200" s="2">
        <v>1</v>
      </c>
      <c r="E200" s="8" t="str">
        <f t="shared" si="3"/>
        <v>insert into gtr_deletions([FileSource],[DeleteID],[DeleteforAllCollectMarket],[IndustryCode]) VALUES('1|2|4|5|6|7|8|9|10|11|12|13|14|15|16|18|19|20|21|22|23|24|25|26','IFIS002035','1','V')</v>
      </c>
    </row>
    <row r="201" spans="1:5" ht="15">
      <c r="A201" s="37" t="s">
        <v>678</v>
      </c>
      <c r="B201" s="2" t="s">
        <v>216</v>
      </c>
      <c r="C201" s="2" t="s">
        <v>363</v>
      </c>
      <c r="D201" s="2">
        <v>1</v>
      </c>
      <c r="E201" s="8" t="str">
        <f t="shared" si="3"/>
        <v>insert into gtr_deletions([FileSource],[DeleteID],[DeleteforAllCollectMarket],[IndustryCode]) VALUES('1|2|4|5|6|7|8|9|10|11|12|13|14|15|16|18|19|20|21|22|23|24|25|26','IFIS002059','1','V')</v>
      </c>
    </row>
    <row r="202" spans="1:5" ht="15">
      <c r="A202" s="37" t="s">
        <v>678</v>
      </c>
      <c r="B202" s="2" t="s">
        <v>217</v>
      </c>
      <c r="C202" s="2" t="s">
        <v>363</v>
      </c>
      <c r="D202" s="2">
        <v>1</v>
      </c>
      <c r="E202" s="8" t="str">
        <f t="shared" si="3"/>
        <v>insert into gtr_deletions([FileSource],[DeleteID],[DeleteforAllCollectMarket],[IndustryCode]) VALUES('1|2|4|5|6|7|8|9|10|11|12|13|14|15|16|18|19|20|21|22|23|24|25|26','IFIS002021','1','V')</v>
      </c>
    </row>
    <row r="203" spans="1:5" ht="15">
      <c r="A203" s="37" t="s">
        <v>678</v>
      </c>
      <c r="B203" s="2" t="s">
        <v>218</v>
      </c>
      <c r="C203" s="2" t="s">
        <v>363</v>
      </c>
      <c r="D203" s="2">
        <v>1</v>
      </c>
      <c r="E203" s="8" t="str">
        <f t="shared" si="3"/>
        <v>insert into gtr_deletions([FileSource],[DeleteID],[DeleteforAllCollectMarket],[IndustryCode]) VALUES('1|2|4|5|6|7|8|9|10|11|12|13|14|15|16|18|19|20|21|22|23|24|25|26','IFIS101186','1','V')</v>
      </c>
    </row>
    <row r="204" spans="1:5" ht="15">
      <c r="A204" s="37" t="s">
        <v>678</v>
      </c>
      <c r="B204" s="2" t="s">
        <v>219</v>
      </c>
      <c r="C204" s="2" t="s">
        <v>363</v>
      </c>
      <c r="D204" s="2">
        <v>1</v>
      </c>
      <c r="E204" s="8" t="str">
        <f t="shared" si="3"/>
        <v>insert into gtr_deletions([FileSource],[DeleteID],[DeleteforAllCollectMarket],[IndustryCode]) VALUES('1|2|4|5|6|7|8|9|10|11|12|13|14|15|16|18|19|20|21|22|23|24|25|26','IFIS001878','1','V')</v>
      </c>
    </row>
    <row r="205" spans="1:5" ht="15">
      <c r="A205" s="37" t="s">
        <v>678</v>
      </c>
      <c r="B205" s="2" t="s">
        <v>220</v>
      </c>
      <c r="C205" s="2" t="s">
        <v>363</v>
      </c>
      <c r="D205" s="2">
        <v>1</v>
      </c>
      <c r="E205" s="8" t="str">
        <f t="shared" si="3"/>
        <v>insert into gtr_deletions([FileSource],[DeleteID],[DeleteforAllCollectMarket],[IndustryCode]) VALUES('1|2|4|5|6|7|8|9|10|11|12|13|14|15|16|18|19|20|21|22|23|24|25|26','IFIS002506','1','V')</v>
      </c>
    </row>
    <row r="206" spans="1:5" ht="15">
      <c r="A206" s="37" t="s">
        <v>678</v>
      </c>
      <c r="B206" s="2" t="s">
        <v>221</v>
      </c>
      <c r="C206" s="2" t="s">
        <v>363</v>
      </c>
      <c r="D206" s="2">
        <v>1</v>
      </c>
      <c r="E206" s="8" t="str">
        <f t="shared" si="3"/>
        <v>insert into gtr_deletions([FileSource],[DeleteID],[DeleteforAllCollectMarket],[IndustryCode]) VALUES('1|2|4|5|6|7|8|9|10|11|12|13|14|15|16|18|19|20|21|22|23|24|25|26','IFIS002507','1','V')</v>
      </c>
    </row>
    <row r="207" spans="1:5" ht="15">
      <c r="A207" s="37" t="s">
        <v>678</v>
      </c>
      <c r="B207" s="2" t="s">
        <v>222</v>
      </c>
      <c r="C207" s="2" t="s">
        <v>363</v>
      </c>
      <c r="D207" s="2">
        <v>1</v>
      </c>
      <c r="E207" s="8" t="str">
        <f t="shared" si="3"/>
        <v>insert into gtr_deletions([FileSource],[DeleteID],[DeleteforAllCollectMarket],[IndustryCode]) VALUES('1|2|4|5|6|7|8|9|10|11|12|13|14|15|16|18|19|20|21|22|23|24|25|26','IFIS000620','1','V')</v>
      </c>
    </row>
    <row r="208" spans="1:5" ht="15">
      <c r="A208" s="37" t="s">
        <v>678</v>
      </c>
      <c r="B208" s="2" t="s">
        <v>223</v>
      </c>
      <c r="C208" s="2" t="s">
        <v>363</v>
      </c>
      <c r="D208" s="2">
        <v>1</v>
      </c>
      <c r="E208" s="8" t="str">
        <f t="shared" si="3"/>
        <v>insert into gtr_deletions([FileSource],[DeleteID],[DeleteforAllCollectMarket],[IndustryCode]) VALUES('1|2|4|5|6|7|8|9|10|11|12|13|14|15|16|18|19|20|21|22|23|24|25|26','IFIS001894','1','V')</v>
      </c>
    </row>
    <row r="209" spans="1:5" ht="15">
      <c r="A209" s="37" t="s">
        <v>678</v>
      </c>
      <c r="B209" s="2" t="s">
        <v>224</v>
      </c>
      <c r="C209" s="2" t="s">
        <v>363</v>
      </c>
      <c r="D209" s="2">
        <v>1</v>
      </c>
      <c r="E209" s="8" t="str">
        <f t="shared" si="3"/>
        <v>insert into gtr_deletions([FileSource],[DeleteID],[DeleteforAllCollectMarket],[IndustryCode]) VALUES('1|2|4|5|6|7|8|9|10|11|12|13|14|15|16|18|19|20|21|22|23|24|25|26','IFIS001896','1','V')</v>
      </c>
    </row>
    <row r="210" spans="1:5" ht="15">
      <c r="A210" s="37" t="s">
        <v>678</v>
      </c>
      <c r="B210" s="2" t="s">
        <v>225</v>
      </c>
      <c r="C210" s="2" t="s">
        <v>363</v>
      </c>
      <c r="D210" s="2">
        <v>1</v>
      </c>
      <c r="E210" s="8" t="str">
        <f t="shared" si="3"/>
        <v>insert into gtr_deletions([FileSource],[DeleteID],[DeleteforAllCollectMarket],[IndustryCode]) VALUES('1|2|4|5|6|7|8|9|10|11|12|13|14|15|16|18|19|20|21|22|23|24|25|26','IFIS002195','1','V')</v>
      </c>
    </row>
    <row r="211" spans="1:5" ht="15">
      <c r="A211" s="37" t="s">
        <v>678</v>
      </c>
      <c r="B211" s="2" t="s">
        <v>226</v>
      </c>
      <c r="C211" s="2" t="s">
        <v>363</v>
      </c>
      <c r="D211" s="2">
        <v>1</v>
      </c>
      <c r="E211" s="8" t="str">
        <f t="shared" si="3"/>
        <v>insert into gtr_deletions([FileSource],[DeleteID],[DeleteforAllCollectMarket],[IndustryCode]) VALUES('1|2|4|5|6|7|8|9|10|11|12|13|14|15|16|18|19|20|21|22|23|24|25|26','IFIS001889','1','V')</v>
      </c>
    </row>
    <row r="212" spans="1:5" ht="15">
      <c r="A212" s="37" t="s">
        <v>678</v>
      </c>
      <c r="B212" s="2" t="s">
        <v>227</v>
      </c>
      <c r="C212" s="2" t="s">
        <v>363</v>
      </c>
      <c r="D212" s="2">
        <v>1</v>
      </c>
      <c r="E212" s="8" t="str">
        <f t="shared" si="3"/>
        <v>insert into gtr_deletions([FileSource],[DeleteID],[DeleteforAllCollectMarket],[IndustryCode]) VALUES('1|2|4|5|6|7|8|9|10|11|12|13|14|15|16|18|19|20|21|22|23|24|25|26','IFIS002591','1','V')</v>
      </c>
    </row>
    <row r="213" spans="1:5" ht="15">
      <c r="A213" s="37" t="s">
        <v>678</v>
      </c>
      <c r="B213" s="2" t="s">
        <v>169</v>
      </c>
      <c r="C213" s="2" t="s">
        <v>363</v>
      </c>
      <c r="D213" s="2">
        <v>1</v>
      </c>
      <c r="E213" s="8" t="str">
        <f t="shared" si="3"/>
        <v>insert into gtr_deletions([FileSource],[DeleteID],[DeleteforAllCollectMarket],[IndustryCode]) VALUES('1|2|4|5|6|7|8|9|10|11|12|13|14|15|16|18|19|20|21|22|23|24|25|26','IFIS001929','1','V')</v>
      </c>
    </row>
    <row r="214" spans="1:5" ht="15">
      <c r="A214" s="37" t="s">
        <v>678</v>
      </c>
      <c r="B214" s="2" t="s">
        <v>228</v>
      </c>
      <c r="C214" s="2" t="s">
        <v>363</v>
      </c>
      <c r="D214" s="2">
        <v>1</v>
      </c>
      <c r="E214" s="8" t="str">
        <f t="shared" si="3"/>
        <v>insert into gtr_deletions([FileSource],[DeleteID],[DeleteforAllCollectMarket],[IndustryCode]) VALUES('1|2|4|5|6|7|8|9|10|11|12|13|14|15|16|18|19|20|21|22|23|24|25|26','IFIS002686','1','V')</v>
      </c>
    </row>
    <row r="215" spans="1:5" ht="15">
      <c r="A215" s="37" t="s">
        <v>678</v>
      </c>
      <c r="B215" s="2" t="s">
        <v>229</v>
      </c>
      <c r="C215" s="2" t="s">
        <v>363</v>
      </c>
      <c r="D215" s="2">
        <v>1</v>
      </c>
      <c r="E215" s="8" t="str">
        <f t="shared" si="3"/>
        <v>insert into gtr_deletions([FileSource],[DeleteID],[DeleteforAllCollectMarket],[IndustryCode]) VALUES('1|2|4|5|6|7|8|9|10|11|12|13|14|15|16|18|19|20|21|22|23|24|25|26','IFIS002687','1','V')</v>
      </c>
    </row>
    <row r="216" spans="1:5" ht="15">
      <c r="A216" s="37" t="s">
        <v>678</v>
      </c>
      <c r="B216" s="2" t="s">
        <v>230</v>
      </c>
      <c r="C216" s="2" t="s">
        <v>363</v>
      </c>
      <c r="D216" s="2">
        <v>1</v>
      </c>
      <c r="E216" s="8" t="str">
        <f t="shared" si="3"/>
        <v>insert into gtr_deletions([FileSource],[DeleteID],[DeleteforAllCollectMarket],[IndustryCode]) VALUES('1|2|4|5|6|7|8|9|10|11|12|13|14|15|16|18|19|20|21|22|23|24|25|26','IFIS002688','1','V')</v>
      </c>
    </row>
    <row r="217" spans="1:5" ht="15">
      <c r="A217" s="37" t="s">
        <v>678</v>
      </c>
      <c r="B217" s="2" t="s">
        <v>231</v>
      </c>
      <c r="C217" s="2" t="s">
        <v>363</v>
      </c>
      <c r="D217" s="2">
        <v>1</v>
      </c>
      <c r="E217" s="8" t="str">
        <f t="shared" si="3"/>
        <v>insert into gtr_deletions([FileSource],[DeleteID],[DeleteforAllCollectMarket],[IndustryCode]) VALUES('1|2|4|5|6|7|8|9|10|11|12|13|14|15|16|18|19|20|21|22|23|24|25|26','IFIS001230','1','V')</v>
      </c>
    </row>
    <row r="218" spans="1:5" ht="15">
      <c r="A218" s="37" t="s">
        <v>678</v>
      </c>
      <c r="B218" s="2" t="s">
        <v>232</v>
      </c>
      <c r="C218" s="2" t="s">
        <v>363</v>
      </c>
      <c r="D218" s="2">
        <v>1</v>
      </c>
      <c r="E218" s="8" t="str">
        <f t="shared" si="3"/>
        <v>insert into gtr_deletions([FileSource],[DeleteID],[DeleteforAllCollectMarket],[IndustryCode]) VALUES('1|2|4|5|6|7|8|9|10|11|12|13|14|15|16|18|19|20|21|22|23|24|25|26','IFIS002040','1','V')</v>
      </c>
    </row>
    <row r="219" spans="1:5" ht="15">
      <c r="A219" s="37" t="s">
        <v>678</v>
      </c>
      <c r="B219" s="2" t="s">
        <v>233</v>
      </c>
      <c r="C219" s="2" t="s">
        <v>363</v>
      </c>
      <c r="D219" s="2">
        <v>1</v>
      </c>
      <c r="E219" s="8" t="str">
        <f t="shared" si="3"/>
        <v>insert into gtr_deletions([FileSource],[DeleteID],[DeleteforAllCollectMarket],[IndustryCode]) VALUES('1|2|4|5|6|7|8|9|10|11|12|13|14|15|16|18|19|20|21|22|23|24|25|26','IFIS002039','1','V')</v>
      </c>
    </row>
    <row r="220" spans="1:5" ht="15">
      <c r="A220" s="37" t="s">
        <v>678</v>
      </c>
      <c r="B220" s="2" t="s">
        <v>234</v>
      </c>
      <c r="C220" s="2" t="s">
        <v>363</v>
      </c>
      <c r="D220" s="2">
        <v>1</v>
      </c>
      <c r="E220" s="8" t="str">
        <f t="shared" si="3"/>
        <v>insert into gtr_deletions([FileSource],[DeleteID],[DeleteforAllCollectMarket],[IndustryCode]) VALUES('1|2|4|5|6|7|8|9|10|11|12|13|14|15|16|18|19|20|21|22|23|24|25|26','IFIS001917','1','V')</v>
      </c>
    </row>
    <row r="221" spans="1:5" ht="15">
      <c r="A221" s="37" t="s">
        <v>678</v>
      </c>
      <c r="B221" s="2" t="s">
        <v>235</v>
      </c>
      <c r="C221" s="2" t="s">
        <v>363</v>
      </c>
      <c r="D221" s="2">
        <v>1</v>
      </c>
      <c r="E221" s="8" t="str">
        <f t="shared" si="3"/>
        <v>insert into gtr_deletions([FileSource],[DeleteID],[DeleteforAllCollectMarket],[IndustryCode]) VALUES('1|2|4|5|6|7|8|9|10|11|12|13|14|15|16|18|19|20|21|22|23|24|25|26','IFIS002056','1','V')</v>
      </c>
    </row>
    <row r="222" spans="1:5" ht="15">
      <c r="A222" s="37" t="s">
        <v>678</v>
      </c>
      <c r="B222" s="2" t="s">
        <v>236</v>
      </c>
      <c r="C222" s="2" t="s">
        <v>363</v>
      </c>
      <c r="D222" s="2">
        <v>1</v>
      </c>
      <c r="E222" s="8" t="str">
        <f t="shared" si="3"/>
        <v>insert into gtr_deletions([FileSource],[DeleteID],[DeleteforAllCollectMarket],[IndustryCode]) VALUES('1|2|4|5|6|7|8|9|10|11|12|13|14|15|16|18|19|20|21|22|23|24|25|26','IFIS002052','1','V')</v>
      </c>
    </row>
    <row r="223" spans="1:5" ht="15">
      <c r="A223" s="37" t="s">
        <v>678</v>
      </c>
      <c r="B223" s="2" t="s">
        <v>200</v>
      </c>
      <c r="C223" s="2" t="s">
        <v>363</v>
      </c>
      <c r="D223" s="2">
        <v>1</v>
      </c>
      <c r="E223" s="8" t="str">
        <f t="shared" si="3"/>
        <v>insert into gtr_deletions([FileSource],[DeleteID],[DeleteforAllCollectMarket],[IndustryCode]) VALUES('1|2|4|5|6|7|8|9|10|11|12|13|14|15|16|18|19|20|21|22|23|24|25|26','IFIS001999','1','V')</v>
      </c>
    </row>
    <row r="224" spans="1:5" ht="15">
      <c r="A224" s="37" t="s">
        <v>678</v>
      </c>
      <c r="B224" s="2" t="s">
        <v>237</v>
      </c>
      <c r="C224" s="2" t="s">
        <v>363</v>
      </c>
      <c r="D224" s="2">
        <v>1</v>
      </c>
      <c r="E224" s="8" t="str">
        <f t="shared" si="3"/>
        <v>insert into gtr_deletions([FileSource],[DeleteID],[DeleteforAllCollectMarket],[IndustryCode]) VALUES('1|2|4|5|6|7|8|9|10|11|12|13|14|15|16|18|19|20|21|22|23|24|25|26','IFIS002689','1','V')</v>
      </c>
    </row>
    <row r="225" spans="1:5" ht="15">
      <c r="A225" s="37" t="s">
        <v>678</v>
      </c>
      <c r="B225" s="2" t="s">
        <v>238</v>
      </c>
      <c r="C225" s="2" t="s">
        <v>363</v>
      </c>
      <c r="D225" s="2">
        <v>1</v>
      </c>
      <c r="E225" s="8" t="str">
        <f t="shared" si="3"/>
        <v>insert into gtr_deletions([FileSource],[DeleteID],[DeleteforAllCollectMarket],[IndustryCode]) VALUES('1|2|4|5|6|7|8|9|10|11|12|13|14|15|16|18|19|20|21|22|23|24|25|26','IFIS002018','1','V')</v>
      </c>
    </row>
    <row r="226" spans="1:5" ht="15">
      <c r="A226" s="37" t="s">
        <v>678</v>
      </c>
      <c r="B226" s="2" t="s">
        <v>239</v>
      </c>
      <c r="C226" s="2" t="s">
        <v>363</v>
      </c>
      <c r="D226" s="2">
        <v>1</v>
      </c>
      <c r="E226" s="8" t="str">
        <f t="shared" si="3"/>
        <v>insert into gtr_deletions([FileSource],[DeleteID],[DeleteforAllCollectMarket],[IndustryCode]) VALUES('1|2|4|5|6|7|8|9|10|11|12|13|14|15|16|18|19|20|21|22|23|24|25|26','IFIS001925','1','V')</v>
      </c>
    </row>
    <row r="227" spans="1:5" ht="15">
      <c r="A227" s="37" t="s">
        <v>678</v>
      </c>
      <c r="B227" s="2" t="s">
        <v>240</v>
      </c>
      <c r="C227" s="2" t="s">
        <v>363</v>
      </c>
      <c r="D227" s="2">
        <v>1</v>
      </c>
      <c r="E227" s="8" t="str">
        <f t="shared" si="3"/>
        <v>insert into gtr_deletions([FileSource],[DeleteID],[DeleteforAllCollectMarket],[IndustryCode]) VALUES('1|2|4|5|6|7|8|9|10|11|12|13|14|15|16|18|19|20|21|22|23|24|25|26','IFIS001924','1','V')</v>
      </c>
    </row>
    <row r="228" spans="1:5" ht="15">
      <c r="A228" s="37" t="s">
        <v>678</v>
      </c>
      <c r="B228" s="2" t="s">
        <v>241</v>
      </c>
      <c r="C228" s="2" t="s">
        <v>363</v>
      </c>
      <c r="D228" s="2">
        <v>1</v>
      </c>
      <c r="E228" s="8" t="str">
        <f t="shared" si="3"/>
        <v>insert into gtr_deletions([FileSource],[DeleteID],[DeleteforAllCollectMarket],[IndustryCode]) VALUES('1|2|4|5|6|7|8|9|10|11|12|13|14|15|16|18|19|20|21|22|23|24|25|26','IFIS002058','1','V')</v>
      </c>
    </row>
    <row r="229" spans="1:5" ht="15">
      <c r="A229" s="37" t="s">
        <v>678</v>
      </c>
      <c r="B229" s="2" t="s">
        <v>242</v>
      </c>
      <c r="C229" s="2" t="s">
        <v>363</v>
      </c>
      <c r="D229" s="2">
        <v>1</v>
      </c>
      <c r="E229" s="8" t="str">
        <f t="shared" si="3"/>
        <v>insert into gtr_deletions([FileSource],[DeleteID],[DeleteforAllCollectMarket],[IndustryCode]) VALUES('1|2|4|5|6|7|8|9|10|11|12|13|14|15|16|18|19|20|21|22|23|24|25|26','IFIS002690','1','V')</v>
      </c>
    </row>
    <row r="230" spans="1:5" ht="15">
      <c r="A230" s="37" t="s">
        <v>678</v>
      </c>
      <c r="B230" s="2" t="s">
        <v>243</v>
      </c>
      <c r="C230" s="2" t="s">
        <v>363</v>
      </c>
      <c r="D230" s="2">
        <v>1</v>
      </c>
      <c r="E230" s="8" t="str">
        <f t="shared" si="3"/>
        <v>insert into gtr_deletions([FileSource],[DeleteID],[DeleteforAllCollectMarket],[IndustryCode]) VALUES('1|2|4|5|6|7|8|9|10|11|12|13|14|15|16|18|19|20|21|22|23|24|25|26','IFIS002691','1','V')</v>
      </c>
    </row>
    <row r="231" spans="1:5" ht="15">
      <c r="A231" s="37" t="s">
        <v>678</v>
      </c>
      <c r="B231" s="2" t="s">
        <v>244</v>
      </c>
      <c r="C231" s="2" t="s">
        <v>363</v>
      </c>
      <c r="D231" s="2">
        <v>1</v>
      </c>
      <c r="E231" s="8" t="str">
        <f t="shared" si="3"/>
        <v>insert into gtr_deletions([FileSource],[DeleteID],[DeleteforAllCollectMarket],[IndustryCode]) VALUES('1|2|4|5|6|7|8|9|10|11|12|13|14|15|16|18|19|20|21|22|23|24|25|26','IFIS002055','1','V')</v>
      </c>
    </row>
    <row r="232" spans="1:5" ht="15">
      <c r="A232" s="37" t="s">
        <v>678</v>
      </c>
      <c r="B232" s="2" t="s">
        <v>245</v>
      </c>
      <c r="C232" s="2" t="s">
        <v>363</v>
      </c>
      <c r="D232" s="2">
        <v>1</v>
      </c>
      <c r="E232" s="8" t="str">
        <f t="shared" si="3"/>
        <v>insert into gtr_deletions([FileSource],[DeleteID],[DeleteforAllCollectMarket],[IndustryCode]) VALUES('1|2|4|5|6|7|8|9|10|11|12|13|14|15|16|18|19|20|21|22|23|24|25|26','IFIS002051','1','V')</v>
      </c>
    </row>
    <row r="233" spans="1:5" ht="15">
      <c r="A233" s="37" t="s">
        <v>678</v>
      </c>
      <c r="B233" s="2" t="s">
        <v>246</v>
      </c>
      <c r="C233" s="2" t="s">
        <v>363</v>
      </c>
      <c r="D233" s="2">
        <v>1</v>
      </c>
      <c r="E233" s="8" t="str">
        <f t="shared" si="3"/>
        <v>insert into gtr_deletions([FileSource],[DeleteID],[DeleteforAllCollectMarket],[IndustryCode]) VALUES('1|2|4|5|6|7|8|9|10|11|12|13|14|15|16|18|19|20|21|22|23|24|25|26','IFIS002017','1','V')</v>
      </c>
    </row>
    <row r="234" spans="1:5" ht="15">
      <c r="A234" s="37" t="s">
        <v>678</v>
      </c>
      <c r="B234" s="2" t="s">
        <v>247</v>
      </c>
      <c r="C234" s="2" t="s">
        <v>363</v>
      </c>
      <c r="D234" s="2">
        <v>1</v>
      </c>
      <c r="E234" s="8" t="str">
        <f t="shared" si="3"/>
        <v>insert into gtr_deletions([FileSource],[DeleteID],[DeleteforAllCollectMarket],[IndustryCode]) VALUES('1|2|4|5|6|7|8|9|10|11|12|13|14|15|16|18|19|20|21|22|23|24|25|26','IFIS002057','1','V')</v>
      </c>
    </row>
    <row r="235" spans="1:5" ht="15">
      <c r="A235" s="37" t="s">
        <v>678</v>
      </c>
      <c r="B235" s="2" t="s">
        <v>248</v>
      </c>
      <c r="C235" s="2" t="s">
        <v>363</v>
      </c>
      <c r="D235" s="2">
        <v>1</v>
      </c>
      <c r="E235" s="8" t="str">
        <f t="shared" si="3"/>
        <v>insert into gtr_deletions([FileSource],[DeleteID],[DeleteforAllCollectMarket],[IndustryCode]) VALUES('1|2|4|5|6|7|8|9|10|11|12|13|14|15|16|18|19|20|21|22|23|24|25|26','IFIS002031','1','V')</v>
      </c>
    </row>
    <row r="236" spans="1:5" ht="15">
      <c r="A236" s="37" t="s">
        <v>678</v>
      </c>
      <c r="B236" s="2" t="s">
        <v>249</v>
      </c>
      <c r="C236" s="2" t="s">
        <v>363</v>
      </c>
      <c r="D236" s="2">
        <v>1</v>
      </c>
      <c r="E236" s="8" t="str">
        <f t="shared" si="3"/>
        <v>insert into gtr_deletions([FileSource],[DeleteID],[DeleteforAllCollectMarket],[IndustryCode]) VALUES('1|2|4|5|6|7|8|9|10|11|12|13|14|15|16|18|19|20|21|22|23|24|25|26','IFIS002248','1','V')</v>
      </c>
    </row>
    <row r="237" spans="1:5" ht="15">
      <c r="A237" s="37" t="s">
        <v>678</v>
      </c>
      <c r="B237" s="2" t="s">
        <v>250</v>
      </c>
      <c r="C237" s="2" t="s">
        <v>363</v>
      </c>
      <c r="D237" s="2">
        <v>1</v>
      </c>
      <c r="E237" s="8" t="str">
        <f t="shared" si="3"/>
        <v>insert into gtr_deletions([FileSource],[DeleteID],[DeleteforAllCollectMarket],[IndustryCode]) VALUES('1|2|4|5|6|7|8|9|10|11|12|13|14|15|16|18|19|20|21|22|23|24|25|26','IFIS002033','1','V')</v>
      </c>
    </row>
    <row r="238" spans="1:5" ht="15">
      <c r="A238" s="35" t="s">
        <v>673</v>
      </c>
      <c r="B238" s="2" t="s">
        <v>251</v>
      </c>
      <c r="C238" s="2" t="s">
        <v>363</v>
      </c>
      <c r="D238" s="2">
        <v>0</v>
      </c>
      <c r="E238" s="8" t="str">
        <f t="shared" si="3"/>
        <v>insert into gtr_deletions([FileSource],[DeleteID],[DeleteforAllCollectMarket],[IndustryCode]) VALUES('1|2|5|6|7|8|9|10|11|12|13|14|15|16|18|19|20|21|22|23|24|25|26','IFIS001862','0','V')</v>
      </c>
    </row>
    <row r="239" spans="1:5" ht="15">
      <c r="A239" s="35" t="s">
        <v>673</v>
      </c>
      <c r="B239" s="2" t="s">
        <v>252</v>
      </c>
      <c r="C239" s="2" t="s">
        <v>363</v>
      </c>
      <c r="D239" s="2">
        <v>0</v>
      </c>
      <c r="E239" s="8" t="str">
        <f t="shared" si="3"/>
        <v>insert into gtr_deletions([FileSource],[DeleteID],[DeleteforAllCollectMarket],[IndustryCode]) VALUES('1|2|5|6|7|8|9|10|11|12|13|14|15|16|18|19|20|21|22|23|24|25|26','IFIS001971','0','V')</v>
      </c>
    </row>
    <row r="240" spans="1:5" ht="15">
      <c r="A240" s="35" t="s">
        <v>673</v>
      </c>
      <c r="B240" s="2" t="s">
        <v>253</v>
      </c>
      <c r="C240" s="2" t="s">
        <v>363</v>
      </c>
      <c r="D240" s="2">
        <v>0</v>
      </c>
      <c r="E240" s="8" t="str">
        <f t="shared" si="3"/>
        <v>insert into gtr_deletions([FileSource],[DeleteID],[DeleteforAllCollectMarket],[IndustryCode]) VALUES('1|2|5|6|7|8|9|10|11|12|13|14|15|16|18|19|20|21|22|23|24|25|26','IFIS001833','0','V')</v>
      </c>
    </row>
    <row r="241" spans="1:5" ht="15">
      <c r="A241" s="37" t="s">
        <v>678</v>
      </c>
      <c r="B241" s="2" t="s">
        <v>254</v>
      </c>
      <c r="C241" s="2" t="s">
        <v>363</v>
      </c>
      <c r="D241" s="2">
        <v>1</v>
      </c>
      <c r="E241" s="8" t="str">
        <f t="shared" si="3"/>
        <v>insert into gtr_deletions([FileSource],[DeleteID],[DeleteforAllCollectMarket],[IndustryCode]) VALUES('1|2|4|5|6|7|8|9|10|11|12|13|14|15|16|18|19|20|21|22|23|24|25|26','IFIS002032','1','V')</v>
      </c>
    </row>
    <row r="242" spans="1:5" ht="15">
      <c r="A242" s="37" t="s">
        <v>678</v>
      </c>
      <c r="B242" s="2" t="s">
        <v>255</v>
      </c>
      <c r="C242" s="2" t="s">
        <v>363</v>
      </c>
      <c r="D242" s="2">
        <v>1</v>
      </c>
      <c r="E242" s="8" t="str">
        <f t="shared" si="3"/>
        <v>insert into gtr_deletions([FileSource],[DeleteID],[DeleteforAllCollectMarket],[IndustryCode]) VALUES('1|2|4|5|6|7|8|9|10|11|12|13|14|15|16|18|19|20|21|22|23|24|25|26','IFIS002010','1','V')</v>
      </c>
    </row>
    <row r="243" spans="1:5" ht="15">
      <c r="A243" s="37" t="s">
        <v>678</v>
      </c>
      <c r="B243" s="2" t="s">
        <v>256</v>
      </c>
      <c r="C243" s="2" t="s">
        <v>363</v>
      </c>
      <c r="D243" s="2">
        <v>1</v>
      </c>
      <c r="E243" s="8" t="str">
        <f t="shared" si="3"/>
        <v>insert into gtr_deletions([FileSource],[DeleteID],[DeleteforAllCollectMarket],[IndustryCode]) VALUES('1|2|4|5|6|7|8|9|10|11|12|13|14|15|16|18|19|20|21|22|23|24|25|26','IFIS002009','1','V')</v>
      </c>
    </row>
    <row r="244" spans="1:5" ht="15">
      <c r="A244" s="37" t="s">
        <v>678</v>
      </c>
      <c r="B244" s="2" t="s">
        <v>257</v>
      </c>
      <c r="C244" s="2" t="s">
        <v>363</v>
      </c>
      <c r="D244" s="2">
        <v>1</v>
      </c>
      <c r="E244" s="8" t="str">
        <f t="shared" si="3"/>
        <v>insert into gtr_deletions([FileSource],[DeleteID],[DeleteforAllCollectMarket],[IndustryCode]) VALUES('1|2|4|5|6|7|8|9|10|11|12|13|14|15|16|18|19|20|21|22|23|24|25|26','IFIS002112','1','V')</v>
      </c>
    </row>
    <row r="245" spans="1:5" ht="15">
      <c r="A245" s="37" t="s">
        <v>678</v>
      </c>
      <c r="B245" s="2" t="s">
        <v>258</v>
      </c>
      <c r="C245" s="2" t="s">
        <v>363</v>
      </c>
      <c r="D245" s="2">
        <v>1</v>
      </c>
      <c r="E245" s="8" t="str">
        <f t="shared" si="3"/>
        <v>insert into gtr_deletions([FileSource],[DeleteID],[DeleteforAllCollectMarket],[IndustryCode]) VALUES('1|2|4|5|6|7|8|9|10|11|12|13|14|15|16|18|19|20|21|22|23|24|25|26','IFIS002045','1','V')</v>
      </c>
    </row>
    <row r="246" spans="1:5" ht="15">
      <c r="A246" s="37" t="s">
        <v>678</v>
      </c>
      <c r="B246" s="2" t="s">
        <v>259</v>
      </c>
      <c r="C246" s="2" t="s">
        <v>363</v>
      </c>
      <c r="D246" s="2">
        <v>1</v>
      </c>
      <c r="E246" s="8" t="str">
        <f t="shared" si="3"/>
        <v>insert into gtr_deletions([FileSource],[DeleteID],[DeleteforAllCollectMarket],[IndustryCode]) VALUES('1|2|4|5|6|7|8|9|10|11|12|13|14|15|16|18|19|20|21|22|23|24|25|26','IFIS002048','1','V')</v>
      </c>
    </row>
    <row r="247" spans="1:5" ht="15">
      <c r="A247" s="37" t="s">
        <v>678</v>
      </c>
      <c r="B247" s="2" t="s">
        <v>260</v>
      </c>
      <c r="C247" s="2" t="s">
        <v>363</v>
      </c>
      <c r="D247" s="2">
        <v>1</v>
      </c>
      <c r="E247" s="8" t="str">
        <f t="shared" si="3"/>
        <v>insert into gtr_deletions([FileSource],[DeleteID],[DeleteforAllCollectMarket],[IndustryCode]) VALUES('1|2|4|5|6|7|8|9|10|11|12|13|14|15|16|18|19|20|21|22|23|24|25|26','IFIS001992','1','V')</v>
      </c>
    </row>
    <row r="248" spans="1:5" ht="15">
      <c r="A248" s="37" t="s">
        <v>678</v>
      </c>
      <c r="B248" s="2" t="s">
        <v>261</v>
      </c>
      <c r="C248" s="2" t="s">
        <v>363</v>
      </c>
      <c r="D248" s="2">
        <v>1</v>
      </c>
      <c r="E248" s="8" t="str">
        <f t="shared" si="3"/>
        <v>insert into gtr_deletions([FileSource],[DeleteID],[DeleteforAllCollectMarket],[IndustryCode]) VALUES('1|2|4|5|6|7|8|9|10|11|12|13|14|15|16|18|19|20|21|22|23|24|25|26','IFIS002016','1','V')</v>
      </c>
    </row>
    <row r="249" spans="1:5" ht="15">
      <c r="A249" s="37" t="s">
        <v>678</v>
      </c>
      <c r="B249" s="2" t="s">
        <v>262</v>
      </c>
      <c r="C249" s="2" t="s">
        <v>363</v>
      </c>
      <c r="D249" s="2">
        <v>1</v>
      </c>
      <c r="E249" s="8" t="str">
        <f t="shared" si="3"/>
        <v>insert into gtr_deletions([FileSource],[DeleteID],[DeleteforAllCollectMarket],[IndustryCode]) VALUES('1|2|4|5|6|7|8|9|10|11|12|13|14|15|16|18|19|20|21|22|23|24|25|26','IFIS002047','1','V')</v>
      </c>
    </row>
    <row r="250" spans="1:5" ht="15">
      <c r="A250" s="37" t="s">
        <v>678</v>
      </c>
      <c r="B250" s="2" t="s">
        <v>263</v>
      </c>
      <c r="C250" s="2" t="s">
        <v>363</v>
      </c>
      <c r="D250" s="2">
        <v>1</v>
      </c>
      <c r="E250" s="8" t="str">
        <f t="shared" si="3"/>
        <v>insert into gtr_deletions([FileSource],[DeleteID],[DeleteforAllCollectMarket],[IndustryCode]) VALUES('1|2|4|5|6|7|8|9|10|11|12|13|14|15|16|18|19|20|21|22|23|24|25|26','IFIS001991','1','V')</v>
      </c>
    </row>
    <row r="251" spans="1:5" ht="15">
      <c r="A251" s="37" t="s">
        <v>678</v>
      </c>
      <c r="B251" s="2" t="s">
        <v>264</v>
      </c>
      <c r="C251" s="2" t="s">
        <v>363</v>
      </c>
      <c r="D251" s="2">
        <v>1</v>
      </c>
      <c r="E251" s="8" t="str">
        <f t="shared" si="3"/>
        <v>insert into gtr_deletions([FileSource],[DeleteID],[DeleteforAllCollectMarket],[IndustryCode]) VALUES('1|2|4|5|6|7|8|9|10|11|12|13|14|15|16|18|19|20|21|22|23|24|25|26','IFIS002015','1','V')</v>
      </c>
    </row>
    <row r="252" spans="1:5" ht="15">
      <c r="A252" s="37" t="s">
        <v>678</v>
      </c>
      <c r="B252" s="2" t="s">
        <v>265</v>
      </c>
      <c r="C252" s="2" t="s">
        <v>363</v>
      </c>
      <c r="D252" s="2">
        <v>1</v>
      </c>
      <c r="E252" s="8" t="str">
        <f t="shared" si="3"/>
        <v>insert into gtr_deletions([FileSource],[DeleteID],[DeleteforAllCollectMarket],[IndustryCode]) VALUES('1|2|4|5|6|7|8|9|10|11|12|13|14|15|16|18|19|20|21|22|23|24|25|26','IFIS002020','1','V')</v>
      </c>
    </row>
    <row r="253" spans="1:5" ht="15">
      <c r="A253" s="37" t="s">
        <v>678</v>
      </c>
      <c r="B253" s="2" t="s">
        <v>266</v>
      </c>
      <c r="C253" s="2" t="s">
        <v>363</v>
      </c>
      <c r="D253" s="2">
        <v>1</v>
      </c>
      <c r="E253" s="8" t="str">
        <f t="shared" si="3"/>
        <v>insert into gtr_deletions([FileSource],[DeleteID],[DeleteforAllCollectMarket],[IndustryCode]) VALUES('1|2|4|5|6|7|8|9|10|11|12|13|14|15|16|18|19|20|21|22|23|24|25|26','IFIS002019','1','V')</v>
      </c>
    </row>
    <row r="254" spans="1:5" ht="15">
      <c r="A254" s="37" t="s">
        <v>678</v>
      </c>
      <c r="B254" s="2" t="s">
        <v>267</v>
      </c>
      <c r="C254" s="2" t="s">
        <v>363</v>
      </c>
      <c r="D254" s="2">
        <v>1</v>
      </c>
      <c r="E254" s="8" t="str">
        <f t="shared" si="3"/>
        <v>insert into gtr_deletions([FileSource],[DeleteID],[DeleteforAllCollectMarket],[IndustryCode]) VALUES('1|2|4|5|6|7|8|9|10|11|12|13|14|15|16|18|19|20|21|22|23|24|25|26','IFIS002038','1','V')</v>
      </c>
    </row>
    <row r="255" spans="1:5" ht="15">
      <c r="A255" s="37" t="s">
        <v>678</v>
      </c>
      <c r="B255" s="2" t="s">
        <v>268</v>
      </c>
      <c r="C255" s="2" t="s">
        <v>363</v>
      </c>
      <c r="D255" s="2">
        <v>1</v>
      </c>
      <c r="E255" s="8" t="str">
        <f t="shared" si="3"/>
        <v>insert into gtr_deletions([FileSource],[DeleteID],[DeleteforAllCollectMarket],[IndustryCode]) VALUES('1|2|4|5|6|7|8|9|10|11|12|13|14|15|16|18|19|20|21|22|23|24|25|26','IFIS002037','1','V')</v>
      </c>
    </row>
    <row r="256" spans="1:5" ht="15">
      <c r="A256" s="37" t="s">
        <v>678</v>
      </c>
      <c r="B256" s="2" t="s">
        <v>269</v>
      </c>
      <c r="C256" s="2" t="s">
        <v>363</v>
      </c>
      <c r="D256" s="2">
        <v>1</v>
      </c>
      <c r="E256" s="8" t="str">
        <f t="shared" si="3"/>
        <v>insert into gtr_deletions([FileSource],[DeleteID],[DeleteforAllCollectMarket],[IndustryCode]) VALUES('1|2|4|5|6|7|8|9|10|11|12|13|14|15|16|18|19|20|21|22|23|24|25|26','IFIS002014','1','V')</v>
      </c>
    </row>
    <row r="257" spans="1:5" ht="15">
      <c r="A257" s="37" t="s">
        <v>678</v>
      </c>
      <c r="B257" s="2" t="s">
        <v>270</v>
      </c>
      <c r="C257" s="2" t="s">
        <v>363</v>
      </c>
      <c r="D257" s="2">
        <v>1</v>
      </c>
      <c r="E257" s="8" t="str">
        <f t="shared" si="3"/>
        <v>insert into gtr_deletions([FileSource],[DeleteID],[DeleteforAllCollectMarket],[IndustryCode]) VALUES('1|2|4|5|6|7|8|9|10|11|12|13|14|15|16|18|19|20|21|22|23|24|25|26','IFIS002013','1','V')</v>
      </c>
    </row>
    <row r="258" spans="1:5" ht="15">
      <c r="A258" s="37" t="s">
        <v>678</v>
      </c>
      <c r="B258" s="2" t="s">
        <v>271</v>
      </c>
      <c r="C258" s="2" t="s">
        <v>363</v>
      </c>
      <c r="D258" s="2">
        <v>1</v>
      </c>
      <c r="E258" s="8" t="str">
        <f t="shared" ref="E258:E321" si="4">"insert into gtr_deletions([FileSource],[DeleteID],[DeleteforAllCollectMarket],[IndustryCode]) VALUES('"&amp;A258&amp;"','"&amp;B258&amp;"','"&amp;D258&amp;"','V')"</f>
        <v>insert into gtr_deletions([FileSource],[DeleteID],[DeleteforAllCollectMarket],[IndustryCode]) VALUES('1|2|4|5|6|7|8|9|10|11|12|13|14|15|16|18|19|20|21|22|23|24|25|26','IFIS002008','1','V')</v>
      </c>
    </row>
    <row r="259" spans="1:5" ht="15">
      <c r="A259" s="37" t="s">
        <v>678</v>
      </c>
      <c r="B259" s="2" t="s">
        <v>272</v>
      </c>
      <c r="C259" s="2" t="s">
        <v>363</v>
      </c>
      <c r="D259" s="2">
        <v>1</v>
      </c>
      <c r="E259" s="8" t="str">
        <f t="shared" si="4"/>
        <v>insert into gtr_deletions([FileSource],[DeleteID],[DeleteforAllCollectMarket],[IndustryCode]) VALUES('1|2|4|5|6|7|8|9|10|11|12|13|14|15|16|18|19|20|21|22|23|24|25|26','IFIS002007','1','V')</v>
      </c>
    </row>
    <row r="260" spans="1:5" ht="15">
      <c r="A260" s="37" t="s">
        <v>678</v>
      </c>
      <c r="B260" s="2" t="s">
        <v>273</v>
      </c>
      <c r="C260" s="2" t="s">
        <v>363</v>
      </c>
      <c r="D260" s="2">
        <v>1</v>
      </c>
      <c r="E260" s="8" t="str">
        <f t="shared" si="4"/>
        <v>insert into gtr_deletions([FileSource],[DeleteID],[DeleteforAllCollectMarket],[IndustryCode]) VALUES('1|2|4|5|6|7|8|9|10|11|12|13|14|15|16|18|19|20|21|22|23|24|25|26','IFIS002029','1','V')</v>
      </c>
    </row>
    <row r="261" spans="1:5" ht="15">
      <c r="A261" s="37" t="s">
        <v>678</v>
      </c>
      <c r="B261" s="2" t="s">
        <v>274</v>
      </c>
      <c r="C261" s="2" t="s">
        <v>363</v>
      </c>
      <c r="D261" s="2">
        <v>1</v>
      </c>
      <c r="E261" s="8" t="str">
        <f t="shared" si="4"/>
        <v>insert into gtr_deletions([FileSource],[DeleteID],[DeleteforAllCollectMarket],[IndustryCode]) VALUES('1|2|4|5|6|7|8|9|10|11|12|13|14|15|16|18|19|20|21|22|23|24|25|26','IFIS002517','1','V')</v>
      </c>
    </row>
    <row r="262" spans="1:5" ht="15">
      <c r="A262" s="37" t="s">
        <v>678</v>
      </c>
      <c r="B262" s="2" t="s">
        <v>275</v>
      </c>
      <c r="C262" s="2" t="s">
        <v>363</v>
      </c>
      <c r="D262" s="2">
        <v>1</v>
      </c>
      <c r="E262" s="8" t="str">
        <f t="shared" si="4"/>
        <v>insert into gtr_deletions([FileSource],[DeleteID],[DeleteforAllCollectMarket],[IndustryCode]) VALUES('1|2|4|5|6|7|8|9|10|11|12|13|14|15|16|18|19|20|21|22|23|24|25|26','IFIS002518','1','V')</v>
      </c>
    </row>
    <row r="263" spans="1:5" ht="15">
      <c r="A263" s="37" t="s">
        <v>678</v>
      </c>
      <c r="B263" s="2" t="s">
        <v>276</v>
      </c>
      <c r="C263" s="2" t="s">
        <v>363</v>
      </c>
      <c r="D263" s="2">
        <v>1</v>
      </c>
      <c r="E263" s="8" t="str">
        <f t="shared" si="4"/>
        <v>insert into gtr_deletions([FileSource],[DeleteID],[DeleteforAllCollectMarket],[IndustryCode]) VALUES('1|2|4|5|6|7|8|9|10|11|12|13|14|15|16|18|19|20|21|22|23|24|25|26','IFIS002028','1','V')</v>
      </c>
    </row>
    <row r="264" spans="1:5" ht="15">
      <c r="A264" s="37" t="s">
        <v>678</v>
      </c>
      <c r="B264" s="2" t="s">
        <v>277</v>
      </c>
      <c r="C264" s="2" t="s">
        <v>363</v>
      </c>
      <c r="D264" s="2">
        <v>1</v>
      </c>
      <c r="E264" s="8" t="str">
        <f t="shared" si="4"/>
        <v>insert into gtr_deletions([FileSource],[DeleteID],[DeleteforAllCollectMarket],[IndustryCode]) VALUES('1|2|4|5|6|7|8|9|10|11|12|13|14|15|16|18|19|20|21|22|23|24|25|26','IFIS000010','1','V')</v>
      </c>
    </row>
    <row r="265" spans="1:5" ht="15">
      <c r="A265" s="37" t="s">
        <v>678</v>
      </c>
      <c r="B265" s="2" t="s">
        <v>278</v>
      </c>
      <c r="C265" s="2" t="s">
        <v>363</v>
      </c>
      <c r="D265" s="2">
        <v>1</v>
      </c>
      <c r="E265" s="8" t="str">
        <f t="shared" si="4"/>
        <v>insert into gtr_deletions([FileSource],[DeleteID],[DeleteforAllCollectMarket],[IndustryCode]) VALUES('1|2|4|5|6|7|8|9|10|11|12|13|14|15|16|18|19|20|21|22|23|24|25|26','IFIS002097','1','V')</v>
      </c>
    </row>
    <row r="266" spans="1:5" ht="15">
      <c r="A266" s="37" t="s">
        <v>678</v>
      </c>
      <c r="B266" s="2" t="s">
        <v>279</v>
      </c>
      <c r="C266" s="2" t="s">
        <v>363</v>
      </c>
      <c r="D266" s="2">
        <v>1</v>
      </c>
      <c r="E266" s="8" t="str">
        <f t="shared" si="4"/>
        <v>insert into gtr_deletions([FileSource],[DeleteID],[DeleteforAllCollectMarket],[IndustryCode]) VALUES('1|2|4|5|6|7|8|9|10|11|12|13|14|15|16|18|19|20|21|22|23|24|25|26','IFIS002096','1','V')</v>
      </c>
    </row>
    <row r="267" spans="1:5" ht="15">
      <c r="A267" s="37" t="s">
        <v>678</v>
      </c>
      <c r="B267" s="2" t="s">
        <v>280</v>
      </c>
      <c r="C267" s="2" t="s">
        <v>363</v>
      </c>
      <c r="D267" s="2">
        <v>1</v>
      </c>
      <c r="E267" s="8" t="str">
        <f t="shared" si="4"/>
        <v>insert into gtr_deletions([FileSource],[DeleteID],[DeleteforAllCollectMarket],[IndustryCode]) VALUES('1|2|4|5|6|7|8|9|10|11|12|13|14|15|16|18|19|20|21|22|23|24|25|26','IFIS002118','1','V')</v>
      </c>
    </row>
    <row r="268" spans="1:5" ht="15">
      <c r="A268" s="37" t="s">
        <v>678</v>
      </c>
      <c r="B268" s="2" t="s">
        <v>281</v>
      </c>
      <c r="C268" s="2" t="s">
        <v>363</v>
      </c>
      <c r="D268" s="2">
        <v>1</v>
      </c>
      <c r="E268" s="8" t="str">
        <f t="shared" si="4"/>
        <v>insert into gtr_deletions([FileSource],[DeleteID],[DeleteforAllCollectMarket],[IndustryCode]) VALUES('1|2|4|5|6|7|8|9|10|11|12|13|14|15|16|18|19|20|21|22|23|24|25|26','IFIS002117','1','V')</v>
      </c>
    </row>
    <row r="269" spans="1:5" ht="15">
      <c r="A269" s="37" t="s">
        <v>678</v>
      </c>
      <c r="B269" s="2" t="s">
        <v>282</v>
      </c>
      <c r="C269" s="2" t="s">
        <v>363</v>
      </c>
      <c r="D269" s="2">
        <v>1</v>
      </c>
      <c r="E269" s="8" t="str">
        <f t="shared" si="4"/>
        <v>insert into gtr_deletions([FileSource],[DeleteID],[DeleteforAllCollectMarket],[IndustryCode]) VALUES('1|2|4|5|6|7|8|9|10|11|12|13|14|15|16|18|19|20|21|22|23|24|25|26','IFIS002006','1','V')</v>
      </c>
    </row>
    <row r="270" spans="1:5" ht="15">
      <c r="A270" s="37" t="s">
        <v>678</v>
      </c>
      <c r="B270" s="2" t="s">
        <v>283</v>
      </c>
      <c r="C270" s="2" t="s">
        <v>363</v>
      </c>
      <c r="D270" s="2">
        <v>1</v>
      </c>
      <c r="E270" s="8" t="str">
        <f t="shared" si="4"/>
        <v>insert into gtr_deletions([FileSource],[DeleteID],[DeleteforAllCollectMarket],[IndustryCode]) VALUES('1|2|4|5|6|7|8|9|10|11|12|13|14|15|16|18|19|20|21|22|23|24|25|26','IFIS002005','1','V')</v>
      </c>
    </row>
    <row r="271" spans="1:5" ht="15">
      <c r="A271" s="37" t="s">
        <v>678</v>
      </c>
      <c r="B271" s="2" t="s">
        <v>284</v>
      </c>
      <c r="C271" s="2" t="s">
        <v>363</v>
      </c>
      <c r="D271" s="2">
        <v>1</v>
      </c>
      <c r="E271" s="8" t="str">
        <f t="shared" si="4"/>
        <v>insert into gtr_deletions([FileSource],[DeleteID],[DeleteforAllCollectMarket],[IndustryCode]) VALUES('1|2|4|5|6|7|8|9|10|11|12|13|14|15|16|18|19|20|21|22|23|24|25|26','IFIS001986','1','V')</v>
      </c>
    </row>
    <row r="272" spans="1:5" ht="15">
      <c r="A272" s="37" t="s">
        <v>678</v>
      </c>
      <c r="B272" s="2" t="s">
        <v>285</v>
      </c>
      <c r="C272" s="2" t="s">
        <v>363</v>
      </c>
      <c r="D272" s="2">
        <v>1</v>
      </c>
      <c r="E272" s="8" t="str">
        <f t="shared" si="4"/>
        <v>insert into gtr_deletions([FileSource],[DeleteID],[DeleteforAllCollectMarket],[IndustryCode]) VALUES('1|2|4|5|6|7|8|9|10|11|12|13|14|15|16|18|19|20|21|22|23|24|25|26','IFIS001985','1','V')</v>
      </c>
    </row>
    <row r="273" spans="1:5" ht="15">
      <c r="A273" s="37" t="s">
        <v>678</v>
      </c>
      <c r="B273" s="2" t="s">
        <v>286</v>
      </c>
      <c r="C273" s="2" t="s">
        <v>363</v>
      </c>
      <c r="D273" s="2">
        <v>1</v>
      </c>
      <c r="E273" s="8" t="str">
        <f t="shared" si="4"/>
        <v>insert into gtr_deletions([FileSource],[DeleteID],[DeleteforAllCollectMarket],[IndustryCode]) VALUES('1|2|4|5|6|7|8|9|10|11|12|13|14|15|16|18|19|20|21|22|23|24|25|26','IFIS002126','1','V')</v>
      </c>
    </row>
    <row r="274" spans="1:5" ht="15">
      <c r="A274" s="37" t="s">
        <v>678</v>
      </c>
      <c r="B274" s="2" t="s">
        <v>287</v>
      </c>
      <c r="C274" s="2" t="s">
        <v>363</v>
      </c>
      <c r="D274" s="2">
        <v>1</v>
      </c>
      <c r="E274" s="8" t="str">
        <f t="shared" si="4"/>
        <v>insert into gtr_deletions([FileSource],[DeleteID],[DeleteforAllCollectMarket],[IndustryCode]) VALUES('1|2|4|5|6|7|8|9|10|11|12|13|14|15|16|18|19|20|21|22|23|24|25|26','IFIS002125','1','V')</v>
      </c>
    </row>
    <row r="275" spans="1:5" ht="15">
      <c r="A275" s="37" t="s">
        <v>678</v>
      </c>
      <c r="B275" s="2" t="s">
        <v>288</v>
      </c>
      <c r="C275" s="2" t="s">
        <v>363</v>
      </c>
      <c r="D275" s="2">
        <v>1</v>
      </c>
      <c r="E275" s="8" t="str">
        <f t="shared" si="4"/>
        <v>insert into gtr_deletions([FileSource],[DeleteID],[DeleteforAllCollectMarket],[IndustryCode]) VALUES('1|2|4|5|6|7|8|9|10|11|12|13|14|15|16|18|19|20|21|22|23|24|25|26','IFIS002121','1','V')</v>
      </c>
    </row>
    <row r="276" spans="1:5" ht="15">
      <c r="A276" s="37" t="s">
        <v>678</v>
      </c>
      <c r="B276" s="2" t="s">
        <v>289</v>
      </c>
      <c r="C276" s="2" t="s">
        <v>363</v>
      </c>
      <c r="D276" s="2">
        <v>1</v>
      </c>
      <c r="E276" s="8" t="str">
        <f t="shared" si="4"/>
        <v>insert into gtr_deletions([FileSource],[DeleteID],[DeleteforAllCollectMarket],[IndustryCode]) VALUES('1|2|4|5|6|7|8|9|10|11|12|13|14|15|16|18|19|20|21|22|23|24|25|26','IFIS002120','1','V')</v>
      </c>
    </row>
    <row r="277" spans="1:5" ht="15">
      <c r="A277" s="37" t="s">
        <v>678</v>
      </c>
      <c r="B277" s="2" t="s">
        <v>290</v>
      </c>
      <c r="C277" s="2" t="s">
        <v>363</v>
      </c>
      <c r="D277" s="2">
        <v>1</v>
      </c>
      <c r="E277" s="8" t="str">
        <f t="shared" si="4"/>
        <v>insert into gtr_deletions([FileSource],[DeleteID],[DeleteforAllCollectMarket],[IndustryCode]) VALUES('1|2|4|5|6|7|8|9|10|11|12|13|14|15|16|18|19|20|21|22|23|24|25|26','IFIS001988','1','V')</v>
      </c>
    </row>
    <row r="278" spans="1:5" ht="15">
      <c r="A278" s="37" t="s">
        <v>678</v>
      </c>
      <c r="B278" s="2" t="s">
        <v>291</v>
      </c>
      <c r="C278" s="2" t="s">
        <v>363</v>
      </c>
      <c r="D278" s="2">
        <v>1</v>
      </c>
      <c r="E278" s="8" t="str">
        <f t="shared" si="4"/>
        <v>insert into gtr_deletions([FileSource],[DeleteID],[DeleteforAllCollectMarket],[IndustryCode]) VALUES('1|2|4|5|6|7|8|9|10|11|12|13|14|15|16|18|19|20|21|22|23|24|25|26','IFIS001987','1','V')</v>
      </c>
    </row>
    <row r="279" spans="1:5" ht="15">
      <c r="A279" s="37" t="s">
        <v>678</v>
      </c>
      <c r="B279" s="2" t="s">
        <v>292</v>
      </c>
      <c r="C279" s="2" t="s">
        <v>363</v>
      </c>
      <c r="D279" s="2">
        <v>1</v>
      </c>
      <c r="E279" s="8" t="str">
        <f t="shared" si="4"/>
        <v>insert into gtr_deletions([FileSource],[DeleteID],[DeleteforAllCollectMarket],[IndustryCode]) VALUES('1|2|4|5|6|7|8|9|10|11|12|13|14|15|16|18|19|20|21|22|23|24|25|26','IFIS002129','1','V')</v>
      </c>
    </row>
    <row r="280" spans="1:5" ht="15">
      <c r="A280" s="37" t="s">
        <v>678</v>
      </c>
      <c r="B280" s="2" t="s">
        <v>293</v>
      </c>
      <c r="C280" s="2" t="s">
        <v>363</v>
      </c>
      <c r="D280" s="2">
        <v>1</v>
      </c>
      <c r="E280" s="8" t="str">
        <f t="shared" si="4"/>
        <v>insert into gtr_deletions([FileSource],[DeleteID],[DeleteforAllCollectMarket],[IndustryCode]) VALUES('1|2|4|5|6|7|8|9|10|11|12|13|14|15|16|18|19|20|21|22|23|24|25|26','IFIS002128','1','V')</v>
      </c>
    </row>
    <row r="281" spans="1:5" ht="15">
      <c r="A281" s="37" t="s">
        <v>678</v>
      </c>
      <c r="B281" s="2" t="s">
        <v>294</v>
      </c>
      <c r="C281" s="2" t="s">
        <v>363</v>
      </c>
      <c r="D281" s="2">
        <v>1</v>
      </c>
      <c r="E281" s="8" t="str">
        <f t="shared" si="4"/>
        <v>insert into gtr_deletions([FileSource],[DeleteID],[DeleteforAllCollectMarket],[IndustryCode]) VALUES('1|2|4|5|6|7|8|9|10|11|12|13|14|15|16|18|19|20|21|22|23|24|25|26','IFIS002123','1','V')</v>
      </c>
    </row>
    <row r="282" spans="1:5" ht="15">
      <c r="A282" s="37" t="s">
        <v>678</v>
      </c>
      <c r="B282" s="2" t="s">
        <v>295</v>
      </c>
      <c r="C282" s="2" t="s">
        <v>363</v>
      </c>
      <c r="D282" s="2">
        <v>1</v>
      </c>
      <c r="E282" s="8" t="str">
        <f t="shared" si="4"/>
        <v>insert into gtr_deletions([FileSource],[DeleteID],[DeleteforAllCollectMarket],[IndustryCode]) VALUES('1|2|4|5|6|7|8|9|10|11|12|13|14|15|16|18|19|20|21|22|23|24|25|26','IFIS002122','1','V')</v>
      </c>
    </row>
    <row r="283" spans="1:5" ht="15">
      <c r="A283" s="37" t="s">
        <v>678</v>
      </c>
      <c r="B283" s="2" t="s">
        <v>296</v>
      </c>
      <c r="C283" s="2" t="s">
        <v>363</v>
      </c>
      <c r="D283" s="2">
        <v>1</v>
      </c>
      <c r="E283" s="8" t="str">
        <f t="shared" si="4"/>
        <v>insert into gtr_deletions([FileSource],[DeleteID],[DeleteforAllCollectMarket],[IndustryCode]) VALUES('1|2|4|5|6|7|8|9|10|11|12|13|14|15|16|18|19|20|21|22|23|24|25|26','IFIS002099','1','V')</v>
      </c>
    </row>
    <row r="284" spans="1:5" ht="15">
      <c r="A284" s="37" t="s">
        <v>678</v>
      </c>
      <c r="B284" s="2" t="s">
        <v>300</v>
      </c>
      <c r="C284" s="2" t="s">
        <v>363</v>
      </c>
      <c r="D284" s="2">
        <v>1</v>
      </c>
      <c r="E284" s="8" t="str">
        <f t="shared" si="4"/>
        <v>insert into gtr_deletions([FileSource],[DeleteID],[DeleteforAllCollectMarket],[IndustryCode]) VALUES('1|2|4|5|6|7|8|9|10|11|12|13|14|15|16|18|19|20|21|22|23|24|25|26','IFIS101207','1','V')</v>
      </c>
    </row>
    <row r="285" spans="1:5" ht="15">
      <c r="A285" s="37" t="s">
        <v>678</v>
      </c>
      <c r="B285" s="2" t="s">
        <v>302</v>
      </c>
      <c r="C285" s="2" t="s">
        <v>363</v>
      </c>
      <c r="D285" s="2">
        <v>1</v>
      </c>
      <c r="E285" s="8" t="str">
        <f t="shared" si="4"/>
        <v>insert into gtr_deletions([FileSource],[DeleteID],[DeleteforAllCollectMarket],[IndustryCode]) VALUES('1|2|4|5|6|7|8|9|10|11|12|13|14|15|16|18|19|20|21|22|23|24|25|26','IFIS200030','1','V')</v>
      </c>
    </row>
    <row r="286" spans="1:5" ht="15">
      <c r="A286" s="37" t="s">
        <v>678</v>
      </c>
      <c r="B286" s="2" t="s">
        <v>303</v>
      </c>
      <c r="C286" s="2" t="s">
        <v>363</v>
      </c>
      <c r="D286" s="2">
        <v>1</v>
      </c>
      <c r="E286" s="8" t="str">
        <f t="shared" si="4"/>
        <v>insert into gtr_deletions([FileSource],[DeleteID],[DeleteforAllCollectMarket],[IndustryCode]) VALUES('1|2|4|5|6|7|8|9|10|11|12|13|14|15|16|18|19|20|21|22|23|24|25|26','IFIS101202','1','V')</v>
      </c>
    </row>
    <row r="287" spans="1:5" ht="15">
      <c r="A287" s="37" t="s">
        <v>678</v>
      </c>
      <c r="B287" s="2" t="s">
        <v>304</v>
      </c>
      <c r="C287" s="2" t="s">
        <v>363</v>
      </c>
      <c r="D287" s="2">
        <v>1</v>
      </c>
      <c r="E287" s="8" t="str">
        <f t="shared" si="4"/>
        <v>insert into gtr_deletions([FileSource],[DeleteID],[DeleteforAllCollectMarket],[IndustryCode]) VALUES('1|2|4|5|6|7|8|9|10|11|12|13|14|15|16|18|19|20|21|22|23|24|25|26','IFIS002002','1','V')</v>
      </c>
    </row>
    <row r="288" spans="1:5" ht="15">
      <c r="A288" s="37" t="s">
        <v>678</v>
      </c>
      <c r="B288" s="2" t="s">
        <v>305</v>
      </c>
      <c r="C288" s="2" t="s">
        <v>363</v>
      </c>
      <c r="D288" s="2">
        <v>1</v>
      </c>
      <c r="E288" s="8" t="str">
        <f t="shared" si="4"/>
        <v>insert into gtr_deletions([FileSource],[DeleteID],[DeleteforAllCollectMarket],[IndustryCode]) VALUES('1|2|4|5|6|7|8|9|10|11|12|13|14|15|16|18|19|20|21|22|23|24|25|26','IFIS002041','1','V')</v>
      </c>
    </row>
    <row r="289" spans="1:5" ht="15">
      <c r="A289" s="37" t="s">
        <v>678</v>
      </c>
      <c r="B289" s="2" t="s">
        <v>306</v>
      </c>
      <c r="C289" s="2" t="s">
        <v>363</v>
      </c>
      <c r="D289" s="2">
        <v>1</v>
      </c>
      <c r="E289" s="8" t="str">
        <f t="shared" si="4"/>
        <v>insert into gtr_deletions([FileSource],[DeleteID],[DeleteforAllCollectMarket],[IndustryCode]) VALUES('1|2|4|5|6|7|8|9|10|11|12|13|14|15|16|18|19|20|21|22|23|24|25|26','IFIS002025','1','V')</v>
      </c>
    </row>
    <row r="290" spans="1:5" ht="15">
      <c r="A290" s="37" t="s">
        <v>678</v>
      </c>
      <c r="B290" s="2" t="s">
        <v>308</v>
      </c>
      <c r="C290" s="2" t="s">
        <v>363</v>
      </c>
      <c r="D290" s="2">
        <v>1</v>
      </c>
      <c r="E290" s="8" t="str">
        <f t="shared" si="4"/>
        <v>insert into gtr_deletions([FileSource],[DeleteID],[DeleteforAllCollectMarket],[IndustryCode]) VALUES('1|2|4|5|6|7|8|9|10|11|12|13|14|15|16|18|19|20|21|22|23|24|25|26','IFIS101208','1','V')</v>
      </c>
    </row>
    <row r="291" spans="1:5" ht="15">
      <c r="A291" s="37" t="s">
        <v>678</v>
      </c>
      <c r="B291" s="2" t="s">
        <v>309</v>
      </c>
      <c r="C291" s="2" t="s">
        <v>363</v>
      </c>
      <c r="D291" s="2">
        <v>1</v>
      </c>
      <c r="E291" s="8" t="str">
        <f t="shared" si="4"/>
        <v>insert into gtr_deletions([FileSource],[DeleteID],[DeleteforAllCollectMarket],[IndustryCode]) VALUES('1|2|4|5|6|7|8|9|10|11|12|13|14|15|16|18|19|20|21|22|23|24|25|26','IFIS000930','1','V')</v>
      </c>
    </row>
    <row r="292" spans="1:5" ht="15">
      <c r="A292" s="37" t="s">
        <v>678</v>
      </c>
      <c r="B292" s="2" t="s">
        <v>311</v>
      </c>
      <c r="C292" s="2" t="s">
        <v>363</v>
      </c>
      <c r="D292" s="2">
        <v>1</v>
      </c>
      <c r="E292" s="8" t="str">
        <f t="shared" si="4"/>
        <v>insert into gtr_deletions([FileSource],[DeleteID],[DeleteforAllCollectMarket],[IndustryCode]) VALUES('1|2|4|5|6|7|8|9|10|11|12|13|14|15|16|18|19|20|21|22|23|24|25|26','IFIS101192','1','V')</v>
      </c>
    </row>
    <row r="293" spans="1:5" ht="15">
      <c r="A293" s="37" t="s">
        <v>678</v>
      </c>
      <c r="B293" s="2" t="s">
        <v>312</v>
      </c>
      <c r="C293" s="2" t="s">
        <v>363</v>
      </c>
      <c r="D293" s="2">
        <v>1</v>
      </c>
      <c r="E293" s="8" t="str">
        <f t="shared" si="4"/>
        <v>insert into gtr_deletions([FileSource],[DeleteID],[DeleteforAllCollectMarket],[IndustryCode]) VALUES('1|2|4|5|6|7|8|9|10|11|12|13|14|15|16|18|19|20|21|22|23|24|25|26','IFIS001864','1','V')</v>
      </c>
    </row>
    <row r="294" spans="1:5" ht="15">
      <c r="A294" s="37" t="s">
        <v>678</v>
      </c>
      <c r="B294" s="2" t="s">
        <v>313</v>
      </c>
      <c r="C294" s="2" t="s">
        <v>363</v>
      </c>
      <c r="D294" s="2">
        <v>1</v>
      </c>
      <c r="E294" s="8" t="str">
        <f t="shared" si="4"/>
        <v>insert into gtr_deletions([FileSource],[DeleteID],[DeleteforAllCollectMarket],[IndustryCode]) VALUES('1|2|4|5|6|7|8|9|10|11|12|13|14|15|16|18|19|20|21|22|23|24|25|26','IFIS001923','1','V')</v>
      </c>
    </row>
    <row r="295" spans="1:5" ht="15">
      <c r="A295" s="37" t="s">
        <v>678</v>
      </c>
      <c r="B295" s="2" t="s">
        <v>314</v>
      </c>
      <c r="C295" s="2" t="s">
        <v>363</v>
      </c>
      <c r="D295" s="2">
        <v>1</v>
      </c>
      <c r="E295" s="8" t="str">
        <f t="shared" si="4"/>
        <v>insert into gtr_deletions([FileSource],[DeleteID],[DeleteforAllCollectMarket],[IndustryCode]) VALUES('1|2|4|5|6|7|8|9|10|11|12|13|14|15|16|18|19|20|21|22|23|24|25|26','IFIS002190','1','V')</v>
      </c>
    </row>
    <row r="296" spans="1:5" ht="15">
      <c r="A296" s="37" t="s">
        <v>678</v>
      </c>
      <c r="B296" s="2" t="s">
        <v>315</v>
      </c>
      <c r="C296" s="2" t="s">
        <v>363</v>
      </c>
      <c r="D296" s="2">
        <v>1</v>
      </c>
      <c r="E296" s="8" t="str">
        <f t="shared" si="4"/>
        <v>insert into gtr_deletions([FileSource],[DeleteID],[DeleteforAllCollectMarket],[IndustryCode]) VALUES('1|2|4|5|6|7|8|9|10|11|12|13|14|15|16|18|19|20|21|22|23|24|25|26','IFIS002191','1','V')</v>
      </c>
    </row>
    <row r="297" spans="1:5" ht="15">
      <c r="A297" s="37" t="s">
        <v>678</v>
      </c>
      <c r="B297" s="2" t="s">
        <v>316</v>
      </c>
      <c r="C297" s="2" t="s">
        <v>363</v>
      </c>
      <c r="D297" s="2">
        <v>1</v>
      </c>
      <c r="E297" s="8" t="str">
        <f t="shared" si="4"/>
        <v>insert into gtr_deletions([FileSource],[DeleteID],[DeleteforAllCollectMarket],[IndustryCode]) VALUES('1|2|4|5|6|7|8|9|10|11|12|13|14|15|16|18|19|20|21|22|23|24|25|26','IFIS002196','1','V')</v>
      </c>
    </row>
    <row r="298" spans="1:5" ht="15">
      <c r="A298" s="37" t="s">
        <v>678</v>
      </c>
      <c r="B298" s="2" t="s">
        <v>317</v>
      </c>
      <c r="C298" s="2" t="s">
        <v>363</v>
      </c>
      <c r="D298" s="2">
        <v>1</v>
      </c>
      <c r="E298" s="8" t="str">
        <f t="shared" si="4"/>
        <v>insert into gtr_deletions([FileSource],[DeleteID],[DeleteforAllCollectMarket],[IndustryCode]) VALUES('1|2|4|5|6|7|8|9|10|11|12|13|14|15|16|18|19|20|21|22|23|24|25|26','IFIS002200','1','V')</v>
      </c>
    </row>
    <row r="299" spans="1:5" ht="15">
      <c r="A299" s="37" t="s">
        <v>678</v>
      </c>
      <c r="B299" s="2" t="s">
        <v>318</v>
      </c>
      <c r="C299" s="2" t="s">
        <v>363</v>
      </c>
      <c r="D299" s="2">
        <v>1</v>
      </c>
      <c r="E299" s="8" t="str">
        <f t="shared" si="4"/>
        <v>insert into gtr_deletions([FileSource],[DeleteID],[DeleteforAllCollectMarket],[IndustryCode]) VALUES('1|2|4|5|6|7|8|9|10|11|12|13|14|15|16|18|19|20|21|22|23|24|25|26','IFIS002598','1','V')</v>
      </c>
    </row>
    <row r="300" spans="1:5" ht="15">
      <c r="A300" s="37" t="s">
        <v>678</v>
      </c>
      <c r="B300" s="2" t="s">
        <v>319</v>
      </c>
      <c r="C300" s="2" t="s">
        <v>363</v>
      </c>
      <c r="D300" s="2">
        <v>1</v>
      </c>
      <c r="E300" s="8" t="str">
        <f t="shared" si="4"/>
        <v>insert into gtr_deletions([FileSource],[DeleteID],[DeleteforAllCollectMarket],[IndustryCode]) VALUES('1|2|4|5|6|7|8|9|10|11|12|13|14|15|16|18|19|20|21|22|23|24|25|26','IFIS002199','1','V')</v>
      </c>
    </row>
    <row r="301" spans="1:5" ht="15">
      <c r="A301" s="37" t="s">
        <v>678</v>
      </c>
      <c r="B301" s="2" t="s">
        <v>320</v>
      </c>
      <c r="C301" s="2" t="s">
        <v>363</v>
      </c>
      <c r="D301" s="2">
        <v>1</v>
      </c>
      <c r="E301" s="8" t="str">
        <f t="shared" si="4"/>
        <v>insert into gtr_deletions([FileSource],[DeleteID],[DeleteforAllCollectMarket],[IndustryCode]) VALUES('1|2|4|5|6|7|8|9|10|11|12|13|14|15|16|18|19|20|21|22|23|24|25|26','IFIS002167','1','V')</v>
      </c>
    </row>
    <row r="302" spans="1:5" ht="15">
      <c r="A302" s="37" t="s">
        <v>678</v>
      </c>
      <c r="B302" s="2" t="s">
        <v>321</v>
      </c>
      <c r="C302" s="2" t="s">
        <v>363</v>
      </c>
      <c r="D302" s="2">
        <v>1</v>
      </c>
      <c r="E302" s="8" t="str">
        <f t="shared" si="4"/>
        <v>insert into gtr_deletions([FileSource],[DeleteID],[DeleteforAllCollectMarket],[IndustryCode]) VALUES('1|2|4|5|6|7|8|9|10|11|12|13|14|15|16|18|19|20|21|22|23|24|25|26','IFIS002519','1','V')</v>
      </c>
    </row>
    <row r="303" spans="1:5" ht="15">
      <c r="A303" s="37" t="s">
        <v>678</v>
      </c>
      <c r="B303" s="2" t="s">
        <v>322</v>
      </c>
      <c r="C303" s="2" t="s">
        <v>363</v>
      </c>
      <c r="D303" s="2">
        <v>1</v>
      </c>
      <c r="E303" s="8" t="str">
        <f t="shared" si="4"/>
        <v>insert into gtr_deletions([FileSource],[DeleteID],[DeleteforAllCollectMarket],[IndustryCode]) VALUES('1|2|4|5|6|7|8|9|10|11|12|13|14|15|16|18|19|20|21|22|23|24|25|26','IFIS002692','1','V')</v>
      </c>
    </row>
    <row r="304" spans="1:5" ht="15">
      <c r="A304" s="37" t="s">
        <v>678</v>
      </c>
      <c r="B304" s="2" t="s">
        <v>323</v>
      </c>
      <c r="C304" s="2" t="s">
        <v>363</v>
      </c>
      <c r="D304" s="2">
        <v>1</v>
      </c>
      <c r="E304" s="8" t="str">
        <f t="shared" si="4"/>
        <v>insert into gtr_deletions([FileSource],[DeleteID],[DeleteforAllCollectMarket],[IndustryCode]) VALUES('1|2|4|5|6|7|8|9|10|11|12|13|14|15|16|18|19|20|21|22|23|24|25|26','IFIS002693','1','V')</v>
      </c>
    </row>
    <row r="305" spans="1:5" ht="15">
      <c r="A305" s="37" t="s">
        <v>678</v>
      </c>
      <c r="B305" s="2" t="s">
        <v>324</v>
      </c>
      <c r="C305" s="2" t="s">
        <v>363</v>
      </c>
      <c r="D305" s="2">
        <v>1</v>
      </c>
      <c r="E305" s="8" t="str">
        <f t="shared" si="4"/>
        <v>insert into gtr_deletions([FileSource],[DeleteID],[DeleteforAllCollectMarket],[IndustryCode]) VALUES('1|2|4|5|6|7|8|9|10|11|12|13|14|15|16|18|19|20|21|22|23|24|25|26','IFIS002599','1','V')</v>
      </c>
    </row>
    <row r="306" spans="1:5" ht="15">
      <c r="A306" s="37" t="s">
        <v>678</v>
      </c>
      <c r="B306" s="2" t="s">
        <v>325</v>
      </c>
      <c r="C306" s="2" t="s">
        <v>363</v>
      </c>
      <c r="D306" s="2">
        <v>1</v>
      </c>
      <c r="E306" s="8" t="str">
        <f t="shared" si="4"/>
        <v>insert into gtr_deletions([FileSource],[DeleteID],[DeleteforAllCollectMarket],[IndustryCode]) VALUES('1|2|4|5|6|7|8|9|10|11|12|13|14|15|16|18|19|20|21|22|23|24|25|26','IFIS002522','1','V')</v>
      </c>
    </row>
    <row r="307" spans="1:5" ht="15">
      <c r="A307" s="37" t="s">
        <v>678</v>
      </c>
      <c r="B307" s="2" t="s">
        <v>326</v>
      </c>
      <c r="C307" s="2" t="s">
        <v>363</v>
      </c>
      <c r="D307" s="2">
        <v>1</v>
      </c>
      <c r="E307" s="8" t="str">
        <f t="shared" si="4"/>
        <v>insert into gtr_deletions([FileSource],[DeleteID],[DeleteforAllCollectMarket],[IndustryCode]) VALUES('1|2|4|5|6|7|8|9|10|11|12|13|14|15|16|18|19|20|21|22|23|24|25|26','IFIS002183','1','V')</v>
      </c>
    </row>
    <row r="308" spans="1:5" ht="15">
      <c r="A308" s="37" t="s">
        <v>678</v>
      </c>
      <c r="B308" s="2" t="s">
        <v>327</v>
      </c>
      <c r="C308" s="2" t="s">
        <v>363</v>
      </c>
      <c r="D308" s="2">
        <v>1</v>
      </c>
      <c r="E308" s="8" t="str">
        <f t="shared" si="4"/>
        <v>insert into gtr_deletions([FileSource],[DeleteID],[DeleteforAllCollectMarket],[IndustryCode]) VALUES('1|2|4|5|6|7|8|9|10|11|12|13|14|15|16|18|19|20|21|22|23|24|25|26','IFIS002186','1','V')</v>
      </c>
    </row>
    <row r="309" spans="1:5" ht="15">
      <c r="A309" s="37" t="s">
        <v>678</v>
      </c>
      <c r="B309" s="2" t="s">
        <v>328</v>
      </c>
      <c r="C309" s="2" t="s">
        <v>363</v>
      </c>
      <c r="D309" s="2">
        <v>1</v>
      </c>
      <c r="E309" s="8" t="str">
        <f t="shared" si="4"/>
        <v>insert into gtr_deletions([FileSource],[DeleteID],[DeleteforAllCollectMarket],[IndustryCode]) VALUES('1|2|4|5|6|7|8|9|10|11|12|13|14|15|16|18|19|20|21|22|23|24|25|26','IFIS002188','1','V')</v>
      </c>
    </row>
    <row r="310" spans="1:5" ht="15">
      <c r="A310" s="37" t="s">
        <v>678</v>
      </c>
      <c r="B310" s="2" t="s">
        <v>329</v>
      </c>
      <c r="C310" s="2" t="s">
        <v>363</v>
      </c>
      <c r="D310" s="2">
        <v>1</v>
      </c>
      <c r="E310" s="8" t="str">
        <f t="shared" si="4"/>
        <v>insert into gtr_deletions([FileSource],[DeleteID],[DeleteforAllCollectMarket],[IndustryCode]) VALUES('1|2|4|5|6|7|8|9|10|11|12|13|14|15|16|18|19|20|21|22|23|24|25|26','IFIS002170','1','V')</v>
      </c>
    </row>
    <row r="311" spans="1:5" ht="15">
      <c r="A311" s="37" t="s">
        <v>678</v>
      </c>
      <c r="B311" s="2" t="s">
        <v>330</v>
      </c>
      <c r="C311" s="2" t="s">
        <v>363</v>
      </c>
      <c r="D311" s="2">
        <v>1</v>
      </c>
      <c r="E311" s="8" t="str">
        <f t="shared" si="4"/>
        <v>insert into gtr_deletions([FileSource],[DeleteID],[DeleteforAllCollectMarket],[IndustryCode]) VALUES('1|2|4|5|6|7|8|9|10|11|12|13|14|15|16|18|19|20|21|22|23|24|25|26','IFIS002136','1','V')</v>
      </c>
    </row>
    <row r="312" spans="1:5" ht="15">
      <c r="A312" s="37" t="s">
        <v>678</v>
      </c>
      <c r="B312" s="2" t="s">
        <v>331</v>
      </c>
      <c r="C312" s="2" t="s">
        <v>363</v>
      </c>
      <c r="D312" s="2">
        <v>1</v>
      </c>
      <c r="E312" s="8" t="str">
        <f t="shared" si="4"/>
        <v>insert into gtr_deletions([FileSource],[DeleteID],[DeleteforAllCollectMarket],[IndustryCode]) VALUES('1|2|4|5|6|7|8|9|10|11|12|13|14|15|16|18|19|20|21|22|23|24|25|26','IFIS002600','1','V')</v>
      </c>
    </row>
    <row r="313" spans="1:5" ht="15">
      <c r="A313" s="37" t="s">
        <v>678</v>
      </c>
      <c r="B313" s="2" t="s">
        <v>332</v>
      </c>
      <c r="C313" s="2" t="s">
        <v>363</v>
      </c>
      <c r="D313" s="2">
        <v>1</v>
      </c>
      <c r="E313" s="8" t="str">
        <f t="shared" si="4"/>
        <v>insert into gtr_deletions([FileSource],[DeleteID],[DeleteforAllCollectMarket],[IndustryCode]) VALUES('1|2|4|5|6|7|8|9|10|11|12|13|14|15|16|18|19|20|21|22|23|24|25|26','IFIS002694','1','V')</v>
      </c>
    </row>
    <row r="314" spans="1:5" ht="15">
      <c r="A314" s="37" t="s">
        <v>678</v>
      </c>
      <c r="B314" s="2" t="s">
        <v>333</v>
      </c>
      <c r="C314" s="2" t="s">
        <v>363</v>
      </c>
      <c r="D314" s="2">
        <v>1</v>
      </c>
      <c r="E314" s="8" t="str">
        <f t="shared" si="4"/>
        <v>insert into gtr_deletions([FileSource],[DeleteID],[DeleteforAllCollectMarket],[IndustryCode]) VALUES('1|2|4|5|6|7|8|9|10|11|12|13|14|15|16|18|19|20|21|22|23|24|25|26','IFIS002527','1','V')</v>
      </c>
    </row>
    <row r="315" spans="1:5" ht="15">
      <c r="A315" s="37" t="s">
        <v>678</v>
      </c>
      <c r="B315" s="2" t="s">
        <v>334</v>
      </c>
      <c r="C315" s="2" t="s">
        <v>363</v>
      </c>
      <c r="D315" s="2">
        <v>1</v>
      </c>
      <c r="E315" s="8" t="str">
        <f t="shared" si="4"/>
        <v>insert into gtr_deletions([FileSource],[DeleteID],[DeleteforAllCollectMarket],[IndustryCode]) VALUES('1|2|4|5|6|7|8|9|10|11|12|13|14|15|16|18|19|20|21|22|23|24|25|26','IFIS002528','1','V')</v>
      </c>
    </row>
    <row r="316" spans="1:5" ht="15">
      <c r="A316" s="37" t="s">
        <v>678</v>
      </c>
      <c r="B316" s="2" t="s">
        <v>335</v>
      </c>
      <c r="C316" s="2" t="s">
        <v>363</v>
      </c>
      <c r="D316" s="2">
        <v>1</v>
      </c>
      <c r="E316" s="8" t="str">
        <f t="shared" si="4"/>
        <v>insert into gtr_deletions([FileSource],[DeleteID],[DeleteforAllCollectMarket],[IndustryCode]) VALUES('1|2|4|5|6|7|8|9|10|11|12|13|14|15|16|18|19|20|21|22|23|24|25|26','IFIS002529','1','V')</v>
      </c>
    </row>
    <row r="317" spans="1:5" ht="15">
      <c r="A317" s="37" t="s">
        <v>678</v>
      </c>
      <c r="B317" s="2" t="s">
        <v>336</v>
      </c>
      <c r="C317" s="2" t="s">
        <v>363</v>
      </c>
      <c r="D317" s="2">
        <v>1</v>
      </c>
      <c r="E317" s="8" t="str">
        <f t="shared" si="4"/>
        <v>insert into gtr_deletions([FileSource],[DeleteID],[DeleteforAllCollectMarket],[IndustryCode]) VALUES('1|2|4|5|6|7|8|9|10|11|12|13|14|15|16|18|19|20|21|22|23|24|25|26','IFIS002531','1','V')</v>
      </c>
    </row>
    <row r="318" spans="1:5" ht="15">
      <c r="A318" s="37" t="s">
        <v>678</v>
      </c>
      <c r="B318" s="2" t="s">
        <v>337</v>
      </c>
      <c r="C318" s="2" t="s">
        <v>363</v>
      </c>
      <c r="D318" s="2">
        <v>1</v>
      </c>
      <c r="E318" s="8" t="str">
        <f t="shared" si="4"/>
        <v>insert into gtr_deletions([FileSource],[DeleteID],[DeleteforAllCollectMarket],[IndustryCode]) VALUES('1|2|4|5|6|7|8|9|10|11|12|13|14|15|16|18|19|20|21|22|23|24|25|26','IFIS002532','1','V')</v>
      </c>
    </row>
    <row r="319" spans="1:5" ht="15">
      <c r="A319" s="37" t="s">
        <v>678</v>
      </c>
      <c r="B319" s="2" t="s">
        <v>338</v>
      </c>
      <c r="C319" s="2" t="s">
        <v>363</v>
      </c>
      <c r="D319" s="2">
        <v>1</v>
      </c>
      <c r="E319" s="8" t="str">
        <f t="shared" si="4"/>
        <v>insert into gtr_deletions([FileSource],[DeleteID],[DeleteforAllCollectMarket],[IndustryCode]) VALUES('1|2|4|5|6|7|8|9|10|11|12|13|14|15|16|18|19|20|21|22|23|24|25|26','IFIS002533','1','V')</v>
      </c>
    </row>
    <row r="320" spans="1:5" ht="15">
      <c r="A320" s="37" t="s">
        <v>678</v>
      </c>
      <c r="B320" s="2" t="s">
        <v>339</v>
      </c>
      <c r="C320" s="2" t="s">
        <v>363</v>
      </c>
      <c r="D320" s="2">
        <v>1</v>
      </c>
      <c r="E320" s="8" t="str">
        <f t="shared" si="4"/>
        <v>insert into gtr_deletions([FileSource],[DeleteID],[DeleteforAllCollectMarket],[IndustryCode]) VALUES('1|2|4|5|6|7|8|9|10|11|12|13|14|15|16|18|19|20|21|22|23|24|25|26','IFIS002601','1','V')</v>
      </c>
    </row>
    <row r="321" spans="1:5" ht="15">
      <c r="A321" s="37" t="s">
        <v>678</v>
      </c>
      <c r="B321" s="2" t="s">
        <v>340</v>
      </c>
      <c r="C321" s="2" t="s">
        <v>363</v>
      </c>
      <c r="D321" s="2">
        <v>1</v>
      </c>
      <c r="E321" s="8" t="str">
        <f t="shared" si="4"/>
        <v>insert into gtr_deletions([FileSource],[DeleteID],[DeleteforAllCollectMarket],[IndustryCode]) VALUES('1|2|4|5|6|7|8|9|10|11|12|13|14|15|16|18|19|20|21|22|23|24|25|26','IFIS002602','1','V')</v>
      </c>
    </row>
    <row r="322" spans="1:5" ht="15">
      <c r="A322" s="37" t="s">
        <v>678</v>
      </c>
      <c r="B322" s="2" t="s">
        <v>341</v>
      </c>
      <c r="C322" s="2" t="s">
        <v>363</v>
      </c>
      <c r="D322" s="2">
        <v>1</v>
      </c>
      <c r="E322" s="8" t="str">
        <f t="shared" ref="E322:E383" si="5">"insert into gtr_deletions([FileSource],[DeleteID],[DeleteforAllCollectMarket],[IndustryCode]) VALUES('"&amp;A322&amp;"','"&amp;B322&amp;"','"&amp;D322&amp;"','V')"</f>
        <v>insert into gtr_deletions([FileSource],[DeleteID],[DeleteforAllCollectMarket],[IndustryCode]) VALUES('1|2|4|5|6|7|8|9|10|11|12|13|14|15|16|18|19|20|21|22|23|24|25|26','IFIS002603','1','V')</v>
      </c>
    </row>
    <row r="323" spans="1:5" ht="15">
      <c r="A323" s="37" t="s">
        <v>678</v>
      </c>
      <c r="B323" s="2" t="s">
        <v>342</v>
      </c>
      <c r="C323" s="2" t="s">
        <v>363</v>
      </c>
      <c r="D323" s="2">
        <v>1</v>
      </c>
      <c r="E323" s="8" t="str">
        <f t="shared" si="5"/>
        <v>insert into gtr_deletions([FileSource],[DeleteID],[DeleteforAllCollectMarket],[IndustryCode]) VALUES('1|2|4|5|6|7|8|9|10|11|12|13|14|15|16|18|19|20|21|22|23|24|25|26','IFIS002182','1','V')</v>
      </c>
    </row>
    <row r="324" spans="1:5" ht="15">
      <c r="A324" s="37" t="s">
        <v>678</v>
      </c>
      <c r="B324" s="2" t="s">
        <v>343</v>
      </c>
      <c r="C324" s="2" t="s">
        <v>363</v>
      </c>
      <c r="D324" s="2">
        <v>1</v>
      </c>
      <c r="E324" s="8" t="str">
        <f t="shared" si="5"/>
        <v>insert into gtr_deletions([FileSource],[DeleteID],[DeleteforAllCollectMarket],[IndustryCode]) VALUES('1|2|4|5|6|7|8|9|10|11|12|13|14|15|16|18|19|20|21|22|23|24|25|26','IFIS002181','1','V')</v>
      </c>
    </row>
    <row r="325" spans="1:5" ht="15">
      <c r="A325" s="37" t="s">
        <v>678</v>
      </c>
      <c r="B325" s="2" t="s">
        <v>344</v>
      </c>
      <c r="C325" s="2" t="s">
        <v>363</v>
      </c>
      <c r="D325" s="2">
        <v>1</v>
      </c>
      <c r="E325" s="8" t="str">
        <f t="shared" si="5"/>
        <v>insert into gtr_deletions([FileSource],[DeleteID],[DeleteforAllCollectMarket],[IndustryCode]) VALUES('1|2|4|5|6|7|8|9|10|11|12|13|14|15|16|18|19|20|21|22|23|24|25|26','IFIS002163','1','V')</v>
      </c>
    </row>
    <row r="326" spans="1:5" ht="15">
      <c r="A326" s="37" t="s">
        <v>678</v>
      </c>
      <c r="B326" s="2" t="s">
        <v>345</v>
      </c>
      <c r="C326" s="2" t="s">
        <v>363</v>
      </c>
      <c r="D326" s="2">
        <v>1</v>
      </c>
      <c r="E326" s="8" t="str">
        <f t="shared" si="5"/>
        <v>insert into gtr_deletions([FileSource],[DeleteID],[DeleteforAllCollectMarket],[IndustryCode]) VALUES('1|2|4|5|6|7|8|9|10|11|12|13|14|15|16|18|19|20|21|22|23|24|25|26','IFIS002535','1','V')</v>
      </c>
    </row>
    <row r="327" spans="1:5" ht="15">
      <c r="A327" s="37" t="s">
        <v>678</v>
      </c>
      <c r="B327" s="2" t="s">
        <v>346</v>
      </c>
      <c r="C327" s="2" t="s">
        <v>363</v>
      </c>
      <c r="D327" s="2">
        <v>1</v>
      </c>
      <c r="E327" s="8" t="str">
        <f t="shared" si="5"/>
        <v>insert into gtr_deletions([FileSource],[DeleteID],[DeleteforAllCollectMarket],[IndustryCode]) VALUES('1|2|4|5|6|7|8|9|10|11|12|13|14|15|16|18|19|20|21|22|23|24|25|26','IFIS002160','1','V')</v>
      </c>
    </row>
    <row r="328" spans="1:5" ht="15">
      <c r="A328" s="37" t="s">
        <v>678</v>
      </c>
      <c r="B328" s="2" t="s">
        <v>347</v>
      </c>
      <c r="C328" s="2" t="s">
        <v>363</v>
      </c>
      <c r="D328" s="2">
        <v>1</v>
      </c>
      <c r="E328" s="8" t="str">
        <f t="shared" si="5"/>
        <v>insert into gtr_deletions([FileSource],[DeleteID],[DeleteforAllCollectMarket],[IndustryCode]) VALUES('1|2|4|5|6|7|8|9|10|11|12|13|14|15|16|18|19|20|21|22|23|24|25|26','IFIS002153','1','V')</v>
      </c>
    </row>
    <row r="329" spans="1:5" ht="15">
      <c r="A329" s="37" t="s">
        <v>678</v>
      </c>
      <c r="B329" s="2" t="s">
        <v>348</v>
      </c>
      <c r="C329" s="2" t="s">
        <v>363</v>
      </c>
      <c r="D329" s="2">
        <v>1</v>
      </c>
      <c r="E329" s="8" t="str">
        <f t="shared" si="5"/>
        <v>insert into gtr_deletions([FileSource],[DeleteID],[DeleteforAllCollectMarket],[IndustryCode]) VALUES('1|2|4|5|6|7|8|9|10|11|12|13|14|15|16|18|19|20|21|22|23|24|25|26','IFIS002536','1','V')</v>
      </c>
    </row>
    <row r="330" spans="1:5" ht="15">
      <c r="A330" s="37" t="s">
        <v>678</v>
      </c>
      <c r="B330" s="2" t="s">
        <v>349</v>
      </c>
      <c r="C330" s="2" t="s">
        <v>363</v>
      </c>
      <c r="D330" s="2">
        <v>1</v>
      </c>
      <c r="E330" s="8" t="str">
        <f t="shared" si="5"/>
        <v>insert into gtr_deletions([FileSource],[DeleteID],[DeleteforAllCollectMarket],[IndustryCode]) VALUES('1|2|4|5|6|7|8|9|10|11|12|13|14|15|16|18|19|20|21|22|23|24|25|26','IFIS002537','1','V')</v>
      </c>
    </row>
    <row r="331" spans="1:5" ht="15">
      <c r="A331" s="37" t="s">
        <v>678</v>
      </c>
      <c r="B331" s="2" t="s">
        <v>350</v>
      </c>
      <c r="C331" s="2" t="s">
        <v>363</v>
      </c>
      <c r="D331" s="2">
        <v>1</v>
      </c>
      <c r="E331" s="8" t="str">
        <f t="shared" si="5"/>
        <v>insert into gtr_deletions([FileSource],[DeleteID],[DeleteforAllCollectMarket],[IndustryCode]) VALUES('1|2|4|5|6|7|8|9|10|11|12|13|14|15|16|18|19|20|21|22|23|24|25|26','IFIS002150','1','V')</v>
      </c>
    </row>
    <row r="332" spans="1:5" ht="15">
      <c r="A332" s="37" t="s">
        <v>678</v>
      </c>
      <c r="B332" s="2" t="s">
        <v>351</v>
      </c>
      <c r="C332" s="2" t="s">
        <v>363</v>
      </c>
      <c r="D332" s="2">
        <v>1</v>
      </c>
      <c r="E332" s="8" t="str">
        <f t="shared" si="5"/>
        <v>insert into gtr_deletions([FileSource],[DeleteID],[DeleteforAllCollectMarket],[IndustryCode]) VALUES('1|2|4|5|6|7|8|9|10|11|12|13|14|15|16|18|19|20|21|22|23|24|25|26','IFIS002152','1','V')</v>
      </c>
    </row>
    <row r="333" spans="1:5" ht="15">
      <c r="A333" s="37" t="s">
        <v>678</v>
      </c>
      <c r="B333" s="2" t="s">
        <v>352</v>
      </c>
      <c r="C333" s="2" t="s">
        <v>363</v>
      </c>
      <c r="D333" s="2">
        <v>1</v>
      </c>
      <c r="E333" s="8" t="str">
        <f t="shared" si="5"/>
        <v>insert into gtr_deletions([FileSource],[DeleteID],[DeleteforAllCollectMarket],[IndustryCode]) VALUES('1|2|4|5|6|7|8|9|10|11|12|13|14|15|16|18|19|20|21|22|23|24|25|26','IFIS002604','1','V')</v>
      </c>
    </row>
    <row r="334" spans="1:5" ht="15">
      <c r="A334" s="37" t="s">
        <v>678</v>
      </c>
      <c r="B334" s="2" t="s">
        <v>353</v>
      </c>
      <c r="C334" s="2" t="s">
        <v>363</v>
      </c>
      <c r="D334" s="2">
        <v>1</v>
      </c>
      <c r="E334" s="8" t="str">
        <f t="shared" si="5"/>
        <v>insert into gtr_deletions([FileSource],[DeleteID],[DeleteforAllCollectMarket],[IndustryCode]) VALUES('1|2|4|5|6|7|8|9|10|11|12|13|14|15|16|18|19|20|21|22|23|24|25|26','IFIS001846','1','V')</v>
      </c>
    </row>
    <row r="335" spans="1:5" ht="15">
      <c r="A335" s="37" t="s">
        <v>678</v>
      </c>
      <c r="B335" s="2" t="s">
        <v>354</v>
      </c>
      <c r="C335" s="2" t="s">
        <v>363</v>
      </c>
      <c r="D335" s="2">
        <v>1</v>
      </c>
      <c r="E335" s="8" t="str">
        <f t="shared" si="5"/>
        <v>insert into gtr_deletions([FileSource],[DeleteID],[DeleteforAllCollectMarket],[IndustryCode]) VALUES('1|2|4|5|6|7|8|9|10|11|12|13|14|15|16|18|19|20|21|22|23|24|25|26','IFIS001848','1','V')</v>
      </c>
    </row>
    <row r="336" spans="1:5" ht="15">
      <c r="A336" s="37" t="s">
        <v>678</v>
      </c>
      <c r="B336" s="2" t="s">
        <v>355</v>
      </c>
      <c r="C336" s="2" t="s">
        <v>363</v>
      </c>
      <c r="D336" s="2">
        <v>1</v>
      </c>
      <c r="E336" s="8" t="str">
        <f t="shared" si="5"/>
        <v>insert into gtr_deletions([FileSource],[DeleteID],[DeleteforAllCollectMarket],[IndustryCode]) VALUES('1|2|4|5|6|7|8|9|10|11|12|13|14|15|16|18|19|20|21|22|23|24|25|26','IFIS001845','1','V')</v>
      </c>
    </row>
    <row r="337" spans="1:5" ht="15">
      <c r="A337" s="37" t="s">
        <v>678</v>
      </c>
      <c r="B337" s="2" t="s">
        <v>356</v>
      </c>
      <c r="C337" s="2" t="s">
        <v>363</v>
      </c>
      <c r="D337" s="2">
        <v>1</v>
      </c>
      <c r="E337" s="8" t="str">
        <f t="shared" si="5"/>
        <v>insert into gtr_deletions([FileSource],[DeleteID],[DeleteforAllCollectMarket],[IndustryCode]) VALUES('1|2|4|5|6|7|8|9|10|11|12|13|14|15|16|18|19|20|21|22|23|24|25|26','IFIS001847','1','V')</v>
      </c>
    </row>
    <row r="338" spans="1:5" ht="15">
      <c r="A338" s="37" t="s">
        <v>678</v>
      </c>
      <c r="B338" s="2" t="s">
        <v>357</v>
      </c>
      <c r="C338" s="2" t="s">
        <v>363</v>
      </c>
      <c r="D338" s="2">
        <v>1</v>
      </c>
      <c r="E338" s="8" t="str">
        <f t="shared" si="5"/>
        <v>insert into gtr_deletions([FileSource],[DeleteID],[DeleteforAllCollectMarket],[IndustryCode]) VALUES('1|2|4|5|6|7|8|9|10|11|12|13|14|15|16|18|19|20|21|22|23|24|25|26','IFIS001850','1','V')</v>
      </c>
    </row>
    <row r="339" spans="1:5" ht="15">
      <c r="A339" s="37" t="s">
        <v>678</v>
      </c>
      <c r="B339" s="2" t="s">
        <v>358</v>
      </c>
      <c r="C339" s="2" t="s">
        <v>363</v>
      </c>
      <c r="D339" s="2">
        <v>1</v>
      </c>
      <c r="E339" s="8" t="str">
        <f t="shared" si="5"/>
        <v>insert into gtr_deletions([FileSource],[DeleteID],[DeleteforAllCollectMarket],[IndustryCode]) VALUES('1|2|4|5|6|7|8|9|10|11|12|13|14|15|16|18|19|20|21|22|23|24|25|26','IFIS001849','1','V')</v>
      </c>
    </row>
    <row r="340" spans="1:5" ht="15">
      <c r="A340" s="37" t="s">
        <v>678</v>
      </c>
      <c r="B340" s="2" t="s">
        <v>359</v>
      </c>
      <c r="C340" s="2" t="s">
        <v>363</v>
      </c>
      <c r="D340" s="2">
        <v>1</v>
      </c>
      <c r="E340" s="8" t="str">
        <f t="shared" si="5"/>
        <v>insert into gtr_deletions([FileSource],[DeleteID],[DeleteforAllCollectMarket],[IndustryCode]) VALUES('1|2|4|5|6|7|8|9|10|11|12|13|14|15|16|18|19|20|21|22|23|24|25|26','IFCF200625','1','V')</v>
      </c>
    </row>
    <row r="341" spans="1:5" ht="15">
      <c r="A341" s="37" t="s">
        <v>678</v>
      </c>
      <c r="B341" s="2" t="s">
        <v>360</v>
      </c>
      <c r="C341" s="2" t="s">
        <v>363</v>
      </c>
      <c r="D341" s="2">
        <v>1</v>
      </c>
      <c r="E341" s="8" t="str">
        <f t="shared" si="5"/>
        <v>insert into gtr_deletions([FileSource],[DeleteID],[DeleteforAllCollectMarket],[IndustryCode]) VALUES('1|2|4|5|6|7|8|9|10|11|12|13|14|15|16|18|19|20|21|22|23|24|25|26','IFCF200626','1','V')</v>
      </c>
    </row>
    <row r="342" spans="1:5" ht="15">
      <c r="A342" s="37" t="s">
        <v>678</v>
      </c>
      <c r="B342" s="2" t="s">
        <v>361</v>
      </c>
      <c r="C342" s="2" t="s">
        <v>363</v>
      </c>
      <c r="D342" s="2">
        <v>1</v>
      </c>
      <c r="E342" s="8" t="str">
        <f t="shared" si="5"/>
        <v>insert into gtr_deletions([FileSource],[DeleteID],[DeleteforAllCollectMarket],[IndustryCode]) VALUES('1|2|4|5|6|7|8|9|10|11|12|13|14|15|16|18|19|20|21|22|23|24|25|26','IFCF200627','1','V')</v>
      </c>
    </row>
    <row r="343" spans="1:5" ht="15">
      <c r="A343" s="37" t="s">
        <v>678</v>
      </c>
      <c r="B343" s="2" t="s">
        <v>362</v>
      </c>
      <c r="C343" s="2" t="s">
        <v>363</v>
      </c>
      <c r="D343" s="2">
        <v>1</v>
      </c>
      <c r="E343" s="8" t="str">
        <f t="shared" si="5"/>
        <v>insert into gtr_deletions([FileSource],[DeleteID],[DeleteforAllCollectMarket],[IndustryCode]) VALUES('1|2|4|5|6|7|8|9|10|11|12|13|14|15|16|18|19|20|21|22|23|24|25|26','IFCF200628','1','V')</v>
      </c>
    </row>
    <row r="344" spans="1:5" ht="15">
      <c r="A344" s="37" t="s">
        <v>678</v>
      </c>
      <c r="B344" s="13" t="s">
        <v>653</v>
      </c>
      <c r="C344" s="14" t="s">
        <v>363</v>
      </c>
      <c r="D344" s="14">
        <v>1</v>
      </c>
      <c r="E344" s="8" t="str">
        <f t="shared" si="5"/>
        <v>insert into gtr_deletions([FileSource],[DeleteID],[DeleteforAllCollectMarket],[IndustryCode]) VALUES('1|2|4|5|6|7|8|9|10|11|12|13|14|15|16|18|19|20|21|22|23|24|25|26','IFBS100690','1','V')</v>
      </c>
    </row>
    <row r="345" spans="1:5" ht="15">
      <c r="A345" s="37" t="s">
        <v>678</v>
      </c>
      <c r="B345" s="13" t="s">
        <v>654</v>
      </c>
      <c r="C345" s="14" t="s">
        <v>363</v>
      </c>
      <c r="D345" s="14">
        <v>1</v>
      </c>
      <c r="E345" s="8" t="str">
        <f t="shared" si="5"/>
        <v>insert into gtr_deletions([FileSource],[DeleteID],[DeleteforAllCollectMarket],[IndustryCode]) VALUES('1|2|4|5|6|7|8|9|10|11|12|13|14|15|16|18|19|20|21|22|23|24|25|26','IFBS100680','1','V')</v>
      </c>
    </row>
    <row r="346" spans="1:5" ht="15">
      <c r="A346" s="37" t="s">
        <v>678</v>
      </c>
      <c r="B346" s="13" t="s">
        <v>655</v>
      </c>
      <c r="C346" s="14" t="s">
        <v>363</v>
      </c>
      <c r="D346" s="14">
        <v>1</v>
      </c>
      <c r="E346" s="8" t="str">
        <f t="shared" si="5"/>
        <v>insert into gtr_deletions([FileSource],[DeleteID],[DeleteforAllCollectMarket],[IndustryCode]) VALUES('1|2|4|5|6|7|8|9|10|11|12|13|14|15|16|18|19|20|21|22|23|24|25|26','IFBS002784','1','V')</v>
      </c>
    </row>
    <row r="347" spans="1:5" ht="15">
      <c r="A347" s="37" t="s">
        <v>678</v>
      </c>
      <c r="B347" s="13" t="s">
        <v>656</v>
      </c>
      <c r="C347" s="14" t="s">
        <v>363</v>
      </c>
      <c r="D347" s="14">
        <v>1</v>
      </c>
      <c r="E347" s="8" t="str">
        <f t="shared" si="5"/>
        <v>insert into gtr_deletions([FileSource],[DeleteID],[DeleteforAllCollectMarket],[IndustryCode]) VALUES('1|2|4|5|6|7|8|9|10|11|12|13|14|15|16|18|19|20|21|22|23|24|25|26','IFBS002785','1','V')</v>
      </c>
    </row>
    <row r="348" spans="1:5" ht="15">
      <c r="A348" s="37" t="s">
        <v>678</v>
      </c>
      <c r="B348" s="13" t="s">
        <v>657</v>
      </c>
      <c r="C348" s="14" t="s">
        <v>363</v>
      </c>
      <c r="D348" s="14">
        <v>1</v>
      </c>
      <c r="E348" s="8" t="str">
        <f t="shared" si="5"/>
        <v>insert into gtr_deletions([FileSource],[DeleteID],[DeleteforAllCollectMarket],[IndustryCode]) VALUES('1|2|4|5|6|7|8|9|10|11|12|13|14|15|16|18|19|20|21|22|23|24|25|26','IFCF001953','1','V')</v>
      </c>
    </row>
    <row r="349" spans="1:5" ht="15">
      <c r="A349" s="37" t="s">
        <v>678</v>
      </c>
      <c r="B349" s="13" t="s">
        <v>658</v>
      </c>
      <c r="C349" s="14" t="s">
        <v>363</v>
      </c>
      <c r="D349" s="14">
        <v>1</v>
      </c>
      <c r="E349" s="8" t="str">
        <f t="shared" si="5"/>
        <v>insert into gtr_deletions([FileSource],[DeleteID],[DeleteforAllCollectMarket],[IndustryCode]) VALUES('1|2|4|5|6|7|8|9|10|11|12|13|14|15|16|18|19|20|21|22|23|24|25|26','IFCF002138','1','V')</v>
      </c>
    </row>
    <row r="350" spans="1:5" ht="15">
      <c r="A350" s="37" t="s">
        <v>678</v>
      </c>
      <c r="B350" s="13" t="s">
        <v>569</v>
      </c>
      <c r="C350" s="14" t="s">
        <v>363</v>
      </c>
      <c r="D350" s="14">
        <v>1</v>
      </c>
      <c r="E350" s="8" t="str">
        <f t="shared" si="5"/>
        <v>insert into gtr_deletions([FileSource],[DeleteID],[DeleteforAllCollectMarket],[IndustryCode]) VALUES('1|2|4|5|6|7|8|9|10|11|12|13|14|15|16|18|19|20|21|22|23|24|25|26','IFIS002418','1','V')</v>
      </c>
    </row>
    <row r="351" spans="1:5" ht="15">
      <c r="A351" s="37" t="s">
        <v>678</v>
      </c>
      <c r="B351" s="13" t="s">
        <v>659</v>
      </c>
      <c r="C351" s="14" t="s">
        <v>363</v>
      </c>
      <c r="D351" s="14">
        <v>1</v>
      </c>
      <c r="E351" s="8" t="str">
        <f t="shared" si="5"/>
        <v>insert into gtr_deletions([FileSource],[DeleteID],[DeleteforAllCollectMarket],[IndustryCode]) VALUES('1|2|4|5|6|7|8|9|10|11|12|13|14|15|16|18|19|20|21|22|23|24|25|26','IFIS002081','1','V')</v>
      </c>
    </row>
    <row r="352" spans="1:5" ht="15">
      <c r="A352" s="37" t="s">
        <v>678</v>
      </c>
      <c r="B352" s="13" t="s">
        <v>577</v>
      </c>
      <c r="C352" s="14" t="s">
        <v>363</v>
      </c>
      <c r="D352" s="13">
        <v>1</v>
      </c>
      <c r="E352" s="8" t="str">
        <f t="shared" si="5"/>
        <v>insert into gtr_deletions([FileSource],[DeleteID],[DeleteforAllCollectMarket],[IndustryCode]) VALUES('1|2|4|5|6|7|8|9|10|11|12|13|14|15|16|18|19|20|21|22|23|24|25|26','IFIS002465','1','V')</v>
      </c>
    </row>
    <row r="353" spans="1:5" ht="15">
      <c r="A353" s="37" t="s">
        <v>678</v>
      </c>
      <c r="B353" s="9" t="s">
        <v>674</v>
      </c>
      <c r="C353" s="14" t="s">
        <v>363</v>
      </c>
      <c r="D353" s="17">
        <v>1</v>
      </c>
      <c r="E353" s="8" t="str">
        <f t="shared" si="5"/>
        <v>insert into gtr_deletions([FileSource],[DeleteID],[DeleteforAllCollectMarket],[IndustryCode]) VALUES('1|2|4|5|6|7|8|9|10|11|12|13|14|15|16|18|19|20|21|22|23|24|25|26','IFIS101212','1','V')</v>
      </c>
    </row>
    <row r="354" spans="1:5" ht="15">
      <c r="A354" s="37" t="s">
        <v>678</v>
      </c>
      <c r="B354" s="9" t="s">
        <v>675</v>
      </c>
      <c r="C354" s="14" t="s">
        <v>363</v>
      </c>
      <c r="D354" s="17">
        <v>1</v>
      </c>
      <c r="E354" s="8" t="str">
        <f t="shared" si="5"/>
        <v>insert into gtr_deletions([FileSource],[DeleteID],[DeleteforAllCollectMarket],[IndustryCode]) VALUES('1|2|4|5|6|7|8|9|10|11|12|13|14|15|16|18|19|20|21|22|23|24|25|26','IFIS101209','1','V')</v>
      </c>
    </row>
    <row r="355" spans="1:5" ht="15">
      <c r="A355" s="37" t="s">
        <v>678</v>
      </c>
      <c r="B355" s="9" t="s">
        <v>676</v>
      </c>
      <c r="C355" s="14" t="s">
        <v>363</v>
      </c>
      <c r="D355" s="17">
        <v>1</v>
      </c>
      <c r="E355" s="8" t="str">
        <f t="shared" si="5"/>
        <v>insert into gtr_deletions([FileSource],[DeleteID],[DeleteforAllCollectMarket],[IndustryCode]) VALUES('1|2|4|5|6|7|8|9|10|11|12|13|14|15|16|18|19|20|21|22|23|24|25|26','IFIS101213','1','V')</v>
      </c>
    </row>
    <row r="356" spans="1:5" ht="15">
      <c r="A356" s="37" t="s">
        <v>678</v>
      </c>
      <c r="B356" s="9" t="s">
        <v>677</v>
      </c>
      <c r="C356" s="14" t="s">
        <v>363</v>
      </c>
      <c r="D356" s="17">
        <v>1</v>
      </c>
      <c r="E356" s="8" t="str">
        <f t="shared" si="5"/>
        <v>insert into gtr_deletions([FileSource],[DeleteID],[DeleteforAllCollectMarket],[IndustryCode]) VALUES('1|2|4|5|6|7|8|9|10|11|12|13|14|15|16|18|19|20|21|22|23|24|25|26','IFIS101210','1','V')</v>
      </c>
    </row>
    <row r="357" spans="1:5" ht="15">
      <c r="A357" s="37" t="s">
        <v>678</v>
      </c>
      <c r="B357" s="19" t="s">
        <v>688</v>
      </c>
      <c r="C357" s="14" t="s">
        <v>363</v>
      </c>
      <c r="D357" s="20">
        <v>1</v>
      </c>
      <c r="E357" s="8" t="str">
        <f t="shared" si="5"/>
        <v>insert into gtr_deletions([FileSource],[DeleteID],[DeleteforAllCollectMarket],[IndustryCode]) VALUES('1|2|4|5|6|7|8|9|10|11|12|13|14|15|16|18|19|20|21|22|23|24|25|26','IFIS001916','1','V')</v>
      </c>
    </row>
    <row r="358" spans="1:5" ht="15">
      <c r="A358" s="37" t="s">
        <v>678</v>
      </c>
      <c r="B358" s="19" t="s">
        <v>179</v>
      </c>
      <c r="C358" s="14" t="s">
        <v>363</v>
      </c>
      <c r="D358" s="20">
        <v>1</v>
      </c>
      <c r="E358" s="8" t="str">
        <f t="shared" si="5"/>
        <v>insert into gtr_deletions([FileSource],[DeleteID],[DeleteforAllCollectMarket],[IndustryCode]) VALUES('1|2|4|5|6|7|8|9|10|11|12|13|14|15|16|18|19|20|21|22|23|24|25|26','IFIS001220','1','V')</v>
      </c>
    </row>
    <row r="359" spans="1:5" ht="15">
      <c r="A359" s="36" t="s">
        <v>678</v>
      </c>
      <c r="B359" s="28" t="s">
        <v>409</v>
      </c>
      <c r="C359" s="14" t="s">
        <v>363</v>
      </c>
      <c r="D359" s="30">
        <v>1</v>
      </c>
      <c r="E359" s="8" t="str">
        <f t="shared" si="5"/>
        <v>insert into gtr_deletions([FileSource],[DeleteID],[DeleteforAllCollectMarket],[IndustryCode]) VALUES('1|2|4|5|6|7|8|9|10|11|12|13|14|15|16|18|19|20|21|22|23|24|25|26','IFBS002731','1','V')</v>
      </c>
    </row>
    <row r="360" spans="1:5" ht="15">
      <c r="A360" s="36" t="s">
        <v>678</v>
      </c>
      <c r="B360" s="28" t="s">
        <v>691</v>
      </c>
      <c r="C360" s="14" t="s">
        <v>363</v>
      </c>
      <c r="D360" s="30">
        <v>1</v>
      </c>
      <c r="E360" s="8" t="str">
        <f t="shared" si="5"/>
        <v>insert into gtr_deletions([FileSource],[DeleteID],[DeleteforAllCollectMarket],[IndustryCode]) VALUES('1|2|4|5|6|7|8|9|10|11|12|13|14|15|16|18|19|20|21|22|23|24|25|26','IFBS002707','1','V')</v>
      </c>
    </row>
    <row r="361" spans="1:5" ht="15">
      <c r="A361" s="35" t="s">
        <v>678</v>
      </c>
      <c r="B361" s="40" t="s">
        <v>696</v>
      </c>
      <c r="C361" s="14" t="s">
        <v>363</v>
      </c>
      <c r="D361" s="30">
        <v>1</v>
      </c>
      <c r="E361" s="8" t="str">
        <f t="shared" si="5"/>
        <v>insert into gtr_deletions([FileSource],[DeleteID],[DeleteforAllCollectMarket],[IndustryCode]) VALUES('1|2|4|5|6|7|8|9|10|11|12|13|14|15|16|18|19|20|21|22|23|24|25|26','IFIS001842','1','V')</v>
      </c>
    </row>
    <row r="362" spans="1:5" ht="15">
      <c r="A362" s="35" t="s">
        <v>678</v>
      </c>
      <c r="B362" s="40" t="s">
        <v>697</v>
      </c>
      <c r="C362" s="14" t="s">
        <v>363</v>
      </c>
      <c r="D362" s="30">
        <v>1</v>
      </c>
      <c r="E362" s="8" t="str">
        <f t="shared" si="5"/>
        <v>insert into gtr_deletions([FileSource],[DeleteID],[DeleteforAllCollectMarket],[IndustryCode]) VALUES('1|2|4|5|6|7|8|9|10|11|12|13|14|15|16|18|19|20|21|22|23|24|25|26','IFIS001843','1','V')</v>
      </c>
    </row>
    <row r="363" spans="1:5" ht="15">
      <c r="A363" s="35" t="s">
        <v>678</v>
      </c>
      <c r="B363" s="40" t="s">
        <v>698</v>
      </c>
      <c r="C363" s="14" t="s">
        <v>363</v>
      </c>
      <c r="D363" s="30">
        <v>1</v>
      </c>
      <c r="E363" s="8" t="str">
        <f t="shared" si="5"/>
        <v>insert into gtr_deletions([FileSource],[DeleteID],[DeleteforAllCollectMarket],[IndustryCode]) VALUES('1|2|4|5|6|7|8|9|10|11|12|13|14|15|16|18|19|20|21|22|23|24|25|26','IFIS001974','1','V')</v>
      </c>
    </row>
    <row r="364" spans="1:5" ht="15">
      <c r="A364" s="35" t="s">
        <v>678</v>
      </c>
      <c r="B364" s="40" t="s">
        <v>699</v>
      </c>
      <c r="C364" s="14" t="s">
        <v>363</v>
      </c>
      <c r="D364" s="30">
        <v>1</v>
      </c>
      <c r="E364" s="8" t="str">
        <f t="shared" si="5"/>
        <v>insert into gtr_deletions([FileSource],[DeleteID],[DeleteforAllCollectMarket],[IndustryCode]) VALUES('1|2|4|5|6|7|8|9|10|11|12|13|14|15|16|18|19|20|21|22|23|24|25|26','IFIS001914','1','V')</v>
      </c>
    </row>
    <row r="365" spans="1:5" ht="15">
      <c r="A365" s="35" t="s">
        <v>678</v>
      </c>
      <c r="B365" s="40" t="s">
        <v>700</v>
      </c>
      <c r="C365" s="14" t="s">
        <v>363</v>
      </c>
      <c r="D365" s="30">
        <v>1</v>
      </c>
      <c r="E365" s="8" t="str">
        <f t="shared" si="5"/>
        <v>insert into gtr_deletions([FileSource],[DeleteID],[DeleteforAllCollectMarket],[IndustryCode]) VALUES('1|2|4|5|6|7|8|9|10|11|12|13|14|15|16|18|19|20|21|22|23|24|25|26','IFIS002114','1','V')</v>
      </c>
    </row>
    <row r="366" spans="1:5" ht="15">
      <c r="A366" s="35" t="s">
        <v>678</v>
      </c>
      <c r="B366" s="40" t="s">
        <v>701</v>
      </c>
      <c r="C366" s="14" t="s">
        <v>363</v>
      </c>
      <c r="D366" s="30">
        <v>1</v>
      </c>
      <c r="E366" s="8" t="str">
        <f t="shared" si="5"/>
        <v>insert into gtr_deletions([FileSource],[DeleteID],[DeleteforAllCollectMarket],[IndustryCode]) VALUES('1|2|4|5|6|7|8|9|10|11|12|13|14|15|16|18|19|20|21|22|23|24|25|26','IFIS002116','1','V')</v>
      </c>
    </row>
    <row r="367" spans="1:5" ht="15">
      <c r="A367" s="35" t="s">
        <v>678</v>
      </c>
      <c r="B367" s="40" t="s">
        <v>702</v>
      </c>
      <c r="C367" s="14" t="s">
        <v>363</v>
      </c>
      <c r="D367" s="30">
        <v>1</v>
      </c>
      <c r="E367" s="8" t="str">
        <f t="shared" si="5"/>
        <v>insert into gtr_deletions([FileSource],[DeleteID],[DeleteforAllCollectMarket],[IndustryCode]) VALUES('1|2|4|5|6|7|8|9|10|11|12|13|14|15|16|18|19|20|21|22|23|24|25|26','IFIS002103','1','V')</v>
      </c>
    </row>
    <row r="368" spans="1:5" ht="15">
      <c r="A368" s="35" t="s">
        <v>678</v>
      </c>
      <c r="B368" s="40" t="s">
        <v>703</v>
      </c>
      <c r="C368" s="14" t="s">
        <v>363</v>
      </c>
      <c r="D368" s="30">
        <v>1</v>
      </c>
      <c r="E368" s="8" t="str">
        <f t="shared" si="5"/>
        <v>insert into gtr_deletions([FileSource],[DeleteID],[DeleteforAllCollectMarket],[IndustryCode]) VALUES('1|2|4|5|6|7|8|9|10|11|12|13|14|15|16|18|19|20|21|22|23|24|25|26','IFIS002107','1','V')</v>
      </c>
    </row>
    <row r="369" spans="1:5" ht="15">
      <c r="A369" s="35" t="s">
        <v>678</v>
      </c>
      <c r="B369" s="40" t="s">
        <v>704</v>
      </c>
      <c r="C369" s="14" t="s">
        <v>363</v>
      </c>
      <c r="D369" s="30">
        <v>1</v>
      </c>
      <c r="E369" s="8" t="str">
        <f t="shared" si="5"/>
        <v>insert into gtr_deletions([FileSource],[DeleteID],[DeleteforAllCollectMarket],[IndustryCode]) VALUES('1|2|4|5|6|7|8|9|10|11|12|13|14|15|16|18|19|20|21|22|23|24|25|26','IFIS002101','1','V')</v>
      </c>
    </row>
    <row r="370" spans="1:5" ht="15">
      <c r="A370" s="35" t="s">
        <v>678</v>
      </c>
      <c r="B370" s="40" t="s">
        <v>705</v>
      </c>
      <c r="C370" s="14" t="s">
        <v>363</v>
      </c>
      <c r="D370" s="30">
        <v>1</v>
      </c>
      <c r="E370" s="8" t="str">
        <f t="shared" si="5"/>
        <v>insert into gtr_deletions([FileSource],[DeleteID],[DeleteforAllCollectMarket],[IndustryCode]) VALUES('1|2|4|5|6|7|8|9|10|11|12|13|14|15|16|18|19|20|21|22|23|24|25|26','IFIS002105','1','V')</v>
      </c>
    </row>
    <row r="371" spans="1:5" ht="15">
      <c r="A371" s="35" t="s">
        <v>678</v>
      </c>
      <c r="B371" s="40" t="s">
        <v>706</v>
      </c>
      <c r="C371" s="14" t="s">
        <v>363</v>
      </c>
      <c r="D371" s="30">
        <v>1</v>
      </c>
      <c r="E371" s="8" t="str">
        <f t="shared" si="5"/>
        <v>insert into gtr_deletions([FileSource],[DeleteID],[DeleteforAllCollectMarket],[IndustryCode]) VALUES('1|2|4|5|6|7|8|9|10|11|12|13|14|15|16|18|19|20|21|22|23|24|25|26','IFIS002111','1','V')</v>
      </c>
    </row>
    <row r="372" spans="1:5" ht="15">
      <c r="A372" s="35" t="s">
        <v>678</v>
      </c>
      <c r="B372" s="40" t="s">
        <v>707</v>
      </c>
      <c r="C372" s="14" t="s">
        <v>363</v>
      </c>
      <c r="D372" s="30">
        <v>1</v>
      </c>
      <c r="E372" s="8" t="str">
        <f t="shared" si="5"/>
        <v>insert into gtr_deletions([FileSource],[DeleteID],[DeleteforAllCollectMarket],[IndustryCode]) VALUES('1|2|4|5|6|7|8|9|10|11|12|13|14|15|16|18|19|20|21|22|23|24|25|26','IFIS002109','1','V')</v>
      </c>
    </row>
    <row r="373" spans="1:5" ht="15">
      <c r="A373" s="35" t="s">
        <v>678</v>
      </c>
      <c r="B373" s="40" t="s">
        <v>708</v>
      </c>
      <c r="C373" s="14" t="s">
        <v>363</v>
      </c>
      <c r="D373" s="30">
        <v>1</v>
      </c>
      <c r="E373" s="8" t="str">
        <f t="shared" si="5"/>
        <v>insert into gtr_deletions([FileSource],[DeleteID],[DeleteforAllCollectMarket],[IndustryCode]) VALUES('1|2|4|5|6|7|8|9|10|11|12|13|14|15|16|18|19|20|21|22|23|24|25|26','IFIS002115','1','V')</v>
      </c>
    </row>
    <row r="374" spans="1:5" ht="15">
      <c r="A374" s="35" t="s">
        <v>678</v>
      </c>
      <c r="B374" s="40" t="s">
        <v>709</v>
      </c>
      <c r="C374" s="14" t="s">
        <v>363</v>
      </c>
      <c r="D374" s="30">
        <v>1</v>
      </c>
      <c r="E374" s="8" t="str">
        <f t="shared" si="5"/>
        <v>insert into gtr_deletions([FileSource],[DeleteID],[DeleteforAllCollectMarket],[IndustryCode]) VALUES('1|2|4|5|6|7|8|9|10|11|12|13|14|15|16|18|19|20|21|22|23|24|25|26','IFIS002102','1','V')</v>
      </c>
    </row>
    <row r="375" spans="1:5" ht="15">
      <c r="A375" s="35" t="s">
        <v>678</v>
      </c>
      <c r="B375" s="40" t="s">
        <v>710</v>
      </c>
      <c r="C375" s="14" t="s">
        <v>363</v>
      </c>
      <c r="D375" s="30">
        <v>1</v>
      </c>
      <c r="E375" s="8" t="str">
        <f t="shared" si="5"/>
        <v>insert into gtr_deletions([FileSource],[DeleteID],[DeleteforAllCollectMarket],[IndustryCode]) VALUES('1|2|4|5|6|7|8|9|10|11|12|13|14|15|16|18|19|20|21|22|23|24|25|26','IFIS002106','1','V')</v>
      </c>
    </row>
    <row r="376" spans="1:5" ht="15">
      <c r="A376" s="35" t="s">
        <v>678</v>
      </c>
      <c r="B376" s="40" t="s">
        <v>711</v>
      </c>
      <c r="C376" s="14" t="s">
        <v>363</v>
      </c>
      <c r="D376" s="30">
        <v>1</v>
      </c>
      <c r="E376" s="8" t="str">
        <f t="shared" si="5"/>
        <v>insert into gtr_deletions([FileSource],[DeleteID],[DeleteforAllCollectMarket],[IndustryCode]) VALUES('1|2|4|5|6|7|8|9|10|11|12|13|14|15|16|18|19|20|21|22|23|24|25|26','IFIS002100','1','V')</v>
      </c>
    </row>
    <row r="377" spans="1:5" ht="15">
      <c r="A377" s="35" t="s">
        <v>678</v>
      </c>
      <c r="B377" s="40" t="s">
        <v>712</v>
      </c>
      <c r="C377" s="14" t="s">
        <v>363</v>
      </c>
      <c r="D377" s="30">
        <v>1</v>
      </c>
      <c r="E377" s="8" t="str">
        <f t="shared" si="5"/>
        <v>insert into gtr_deletions([FileSource],[DeleteID],[DeleteforAllCollectMarket],[IndustryCode]) VALUES('1|2|4|5|6|7|8|9|10|11|12|13|14|15|16|18|19|20|21|22|23|24|25|26','IFIS002104','1','V')</v>
      </c>
    </row>
    <row r="378" spans="1:5" ht="15">
      <c r="A378" s="35" t="s">
        <v>678</v>
      </c>
      <c r="B378" s="40" t="s">
        <v>713</v>
      </c>
      <c r="C378" s="14" t="s">
        <v>363</v>
      </c>
      <c r="D378" s="30">
        <v>1</v>
      </c>
      <c r="E378" s="8" t="str">
        <f t="shared" si="5"/>
        <v>insert into gtr_deletions([FileSource],[DeleteID],[DeleteforAllCollectMarket],[IndustryCode]) VALUES('1|2|4|5|6|7|8|9|10|11|12|13|14|15|16|18|19|20|21|22|23|24|25|26','IFIS002110','1','V')</v>
      </c>
    </row>
    <row r="379" spans="1:5" ht="15">
      <c r="A379" s="35" t="s">
        <v>678</v>
      </c>
      <c r="B379" s="40" t="s">
        <v>714</v>
      </c>
      <c r="C379" s="14" t="s">
        <v>363</v>
      </c>
      <c r="D379" s="30">
        <v>1</v>
      </c>
      <c r="E379" s="8" t="str">
        <f t="shared" si="5"/>
        <v>insert into gtr_deletions([FileSource],[DeleteID],[DeleteforAllCollectMarket],[IndustryCode]) VALUES('1|2|4|5|6|7|8|9|10|11|12|13|14|15|16|18|19|20|21|22|23|24|25|26','IFIS002108','1','V')</v>
      </c>
    </row>
    <row r="380" spans="1:5" ht="15">
      <c r="A380" s="35" t="s">
        <v>678</v>
      </c>
      <c r="B380" s="40" t="s">
        <v>715</v>
      </c>
      <c r="C380" s="14" t="s">
        <v>363</v>
      </c>
      <c r="D380" s="30">
        <v>1</v>
      </c>
      <c r="E380" s="8" t="str">
        <f t="shared" si="5"/>
        <v>insert into gtr_deletions([FileSource],[DeleteID],[DeleteforAllCollectMarket],[IndustryCode]) VALUES('1|2|4|5|6|7|8|9|10|11|12|13|14|15|16|18|19|20|21|22|23|24|25|26','IFIS002113','1','V')</v>
      </c>
    </row>
    <row r="381" spans="1:5" ht="15">
      <c r="A381" s="35" t="s">
        <v>678</v>
      </c>
      <c r="B381" s="40" t="s">
        <v>716</v>
      </c>
      <c r="C381" s="14" t="s">
        <v>363</v>
      </c>
      <c r="D381" s="30">
        <v>1</v>
      </c>
      <c r="E381" s="8" t="str">
        <f t="shared" si="5"/>
        <v>insert into gtr_deletions([FileSource],[DeleteID],[DeleteforAllCollectMarket],[IndustryCode]) VALUES('1|2|4|5|6|7|8|9|10|11|12|13|14|15|16|18|19|20|21|22|23|24|25|26','IFIS001844','1','V')</v>
      </c>
    </row>
    <row r="382" spans="1:5" ht="15">
      <c r="A382" s="36" t="s">
        <v>678</v>
      </c>
      <c r="B382" s="9" t="s">
        <v>792</v>
      </c>
      <c r="C382" s="31" t="s">
        <v>363</v>
      </c>
      <c r="D382" s="32">
        <v>1</v>
      </c>
      <c r="E382" s="8" t="str">
        <f t="shared" si="5"/>
        <v>insert into gtr_deletions([FileSource],[DeleteID],[DeleteforAllCollectMarket],[IndustryCode]) VALUES('1|2|4|5|6|7|8|9|10|11|12|13|14|15|16|18|19|20|21|22|23|24|25|26','IFBS002798','1','V')</v>
      </c>
    </row>
    <row r="383" spans="1:5" ht="15">
      <c r="A383" s="37" t="s">
        <v>678</v>
      </c>
      <c r="B383" s="9" t="s">
        <v>797</v>
      </c>
      <c r="C383" s="31" t="s">
        <v>363</v>
      </c>
      <c r="D383" s="32">
        <v>1</v>
      </c>
      <c r="E383" s="8" t="str">
        <f t="shared" si="5"/>
        <v>insert into gtr_deletions([FileSource],[DeleteID],[DeleteforAllCollectMarket],[IndustryCode]) VALUES('1|2|4|5|6|7|8|9|10|11|12|13|14|15|16|18|19|20|21|22|23|24|25|26','IFCF200180','1','V')</v>
      </c>
    </row>
  </sheetData>
  <autoFilter ref="A1:E383"/>
  <phoneticPr fontId="2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Tier1Eqs</vt:lpstr>
      <vt:lpstr>Tier2Eqs</vt:lpstr>
      <vt:lpstr>Tier3Eqs</vt:lpstr>
      <vt:lpstr>Deletions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Izzie Zhong</dc:creator>
  <cp:lastModifiedBy>Clarence Chen</cp:lastModifiedBy>
  <cp:lastPrinted>2017-06-22T16:34:29Z</cp:lastPrinted>
  <dcterms:created xsi:type="dcterms:W3CDTF">2017-06-11T18:50:24Z</dcterms:created>
  <dcterms:modified xsi:type="dcterms:W3CDTF">2017-08-27T15:11:24Z</dcterms:modified>
</cp:coreProperties>
</file>