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 activeTab="1"/>
  </bookViews>
  <sheets>
    <sheet name="可转债打新情况" sheetId="1" r:id="rId1"/>
    <sheet name="新债盈利情况" sheetId="2" r:id="rId2"/>
    <sheet name="2020年可转债投资情况" sheetId="3" r:id="rId3"/>
  </sheets>
  <calcPr calcId="144525"/>
</workbook>
</file>

<file path=xl/sharedStrings.xml><?xml version="1.0" encoding="utf-8"?>
<sst xmlns="http://schemas.openxmlformats.org/spreadsheetml/2006/main" count="98" uniqueCount="84">
  <si>
    <t>月份</t>
  </si>
  <si>
    <t>申购总数</t>
  </si>
  <si>
    <t>中签只数</t>
  </si>
  <si>
    <t>中签率</t>
  </si>
  <si>
    <t>合计</t>
  </si>
  <si>
    <t>中签日期</t>
  </si>
  <si>
    <t>新债名称</t>
  </si>
  <si>
    <t>卖出均价</t>
  </si>
  <si>
    <t>盈利</t>
  </si>
  <si>
    <t>收益率</t>
  </si>
  <si>
    <t>海亮转债</t>
  </si>
  <si>
    <t>山鹰发债</t>
  </si>
  <si>
    <t>国轩发债</t>
  </si>
  <si>
    <t>振德发债</t>
  </si>
  <si>
    <t>建工发债</t>
  </si>
  <si>
    <t>至纯发债</t>
  </si>
  <si>
    <t>永创发债</t>
  </si>
  <si>
    <t>麦米发债</t>
  </si>
  <si>
    <t>唐人发债</t>
  </si>
  <si>
    <t>恩捷发债</t>
  </si>
  <si>
    <t>盛屯发债</t>
  </si>
  <si>
    <t>华安发债</t>
  </si>
  <si>
    <t>滨化发债</t>
  </si>
  <si>
    <t>润达转债</t>
  </si>
  <si>
    <t>紫银转债</t>
  </si>
  <si>
    <t>国投转债</t>
  </si>
  <si>
    <t>交建发债</t>
  </si>
  <si>
    <t>南航转债</t>
  </si>
  <si>
    <t>飞凯发债</t>
  </si>
  <si>
    <t>靖远发债</t>
  </si>
  <si>
    <t>大秦转债</t>
  </si>
  <si>
    <t>思创发债</t>
  </si>
  <si>
    <t>东财发债</t>
  </si>
  <si>
    <t>凤21转债</t>
  </si>
  <si>
    <t>银轮发债</t>
  </si>
  <si>
    <t>国微发债</t>
  </si>
  <si>
    <t>闻泰转债</t>
  </si>
  <si>
    <t>总计</t>
  </si>
  <si>
    <t>转债代码</t>
  </si>
  <si>
    <t>转债名称</t>
  </si>
  <si>
    <t>行业</t>
  </si>
  <si>
    <t>子行业</t>
  </si>
  <si>
    <t>买入时间</t>
  </si>
  <si>
    <t>买入价格</t>
  </si>
  <si>
    <t>买入数量</t>
  </si>
  <si>
    <t>成交总金额</t>
  </si>
  <si>
    <t>1年内卖出收益</t>
  </si>
  <si>
    <t>1年内卖出收益率</t>
  </si>
  <si>
    <t>卖出时间</t>
  </si>
  <si>
    <t>卖出价格</t>
  </si>
  <si>
    <t>卖出数量</t>
  </si>
  <si>
    <t>卖出总金额</t>
  </si>
  <si>
    <t>收益</t>
  </si>
  <si>
    <t>百川转债</t>
  </si>
  <si>
    <t>化工</t>
  </si>
  <si>
    <t>今飞转债</t>
  </si>
  <si>
    <t>汽车</t>
  </si>
  <si>
    <t>零部件制</t>
  </si>
  <si>
    <t>钧达转债</t>
  </si>
  <si>
    <t>金能转债</t>
  </si>
  <si>
    <t>煤炭</t>
  </si>
  <si>
    <t>炼焦</t>
  </si>
  <si>
    <t>文灿转债</t>
  </si>
  <si>
    <t>合兴转债</t>
  </si>
  <si>
    <t>造纸包装</t>
  </si>
  <si>
    <t>包装材料</t>
  </si>
  <si>
    <t>哈尔转债</t>
  </si>
  <si>
    <t>其他</t>
  </si>
  <si>
    <t>家居用品</t>
  </si>
  <si>
    <t>众信转债</t>
  </si>
  <si>
    <t>旅游餐饮</t>
  </si>
  <si>
    <t>旅游</t>
  </si>
  <si>
    <t>永鼎转债</t>
  </si>
  <si>
    <t>通信互联</t>
  </si>
  <si>
    <t>通信设备</t>
  </si>
  <si>
    <t>华锋转债</t>
  </si>
  <si>
    <t>电子</t>
  </si>
  <si>
    <t>元器件制</t>
  </si>
  <si>
    <t>星帅转债</t>
  </si>
  <si>
    <t>家电</t>
  </si>
  <si>
    <t>总共盈利</t>
  </si>
  <si>
    <t>总共投资</t>
  </si>
  <si>
    <t>除新债收益</t>
  </si>
  <si>
    <t>除新债收益率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</si>
</sst>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3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22" fillId="27" borderId="2" applyNumberFormat="0" applyAlignment="0" applyProtection="0">
      <alignment vertical="center"/>
    </xf>
    <xf numFmtId="0" fontId="14" fillId="22" borderId="4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76" fontId="1" fillId="2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left" vertical="top"/>
    </xf>
    <xf numFmtId="176" fontId="0" fillId="0" borderId="0" xfId="0" applyNumberFormat="1">
      <alignment vertical="center"/>
    </xf>
    <xf numFmtId="10" fontId="0" fillId="0" borderId="0" xfId="0" applyNumberFormat="1" applyAlignment="1">
      <alignment horizontal="left" vertical="top"/>
    </xf>
    <xf numFmtId="10" fontId="1" fillId="2" borderId="1" xfId="0" applyNumberFormat="1" applyFont="1" applyFill="1" applyBorder="1" applyAlignment="1">
      <alignment horizontal="left" vertical="top"/>
    </xf>
    <xf numFmtId="10" fontId="2" fillId="0" borderId="1" xfId="0" applyNumberFormat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10" fontId="3" fillId="2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0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10" fontId="0" fillId="0" borderId="1" xfId="0" applyNumberFormat="1" applyBorder="1" applyAlignment="1">
      <alignment horizontal="left" vertical="top"/>
    </xf>
    <xf numFmtId="10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5"/>
  <sheetViews>
    <sheetView workbookViewId="0">
      <selection activeCell="D10" sqref="D10"/>
    </sheetView>
  </sheetViews>
  <sheetFormatPr defaultColWidth="9" defaultRowHeight="13.5" outlineLevelCol="4"/>
  <cols>
    <col min="1" max="1" width="9.375"/>
    <col min="2" max="4" width="13.625" customWidth="1"/>
    <col min="5" max="5" width="13.625" style="17" customWidth="1"/>
    <col min="7" max="7" width="12.625"/>
    <col min="8" max="8" width="65.25" customWidth="1"/>
  </cols>
  <sheetData>
    <row r="2" spans="2:5">
      <c r="B2" s="18" t="s">
        <v>0</v>
      </c>
      <c r="C2" s="18" t="s">
        <v>1</v>
      </c>
      <c r="D2" s="18" t="s">
        <v>2</v>
      </c>
      <c r="E2" s="19" t="s">
        <v>3</v>
      </c>
    </row>
    <row r="3" spans="2:5">
      <c r="B3" s="20">
        <v>202001</v>
      </c>
      <c r="C3" s="20">
        <v>6</v>
      </c>
      <c r="D3" s="20">
        <v>0</v>
      </c>
      <c r="E3" s="21">
        <f t="shared" ref="E3:E10" si="0">D3/C3</f>
        <v>0</v>
      </c>
    </row>
    <row r="4" spans="2:5">
      <c r="B4" s="20">
        <v>202002</v>
      </c>
      <c r="C4" s="20">
        <v>6</v>
      </c>
      <c r="D4" s="20">
        <v>1</v>
      </c>
      <c r="E4" s="21">
        <f t="shared" si="0"/>
        <v>0.166666666666667</v>
      </c>
    </row>
    <row r="5" spans="2:5">
      <c r="B5" s="20">
        <v>202003</v>
      </c>
      <c r="C5" s="20">
        <v>16</v>
      </c>
      <c r="D5" s="20">
        <v>2</v>
      </c>
      <c r="E5" s="21">
        <f t="shared" si="0"/>
        <v>0.125</v>
      </c>
    </row>
    <row r="6" spans="2:5">
      <c r="B6" s="20">
        <v>202004</v>
      </c>
      <c r="C6" s="20">
        <v>17</v>
      </c>
      <c r="D6" s="20">
        <v>1</v>
      </c>
      <c r="E6" s="21">
        <f t="shared" si="0"/>
        <v>0.0588235294117647</v>
      </c>
    </row>
    <row r="7" spans="2:5">
      <c r="B7" s="20">
        <v>202005</v>
      </c>
      <c r="C7" s="20">
        <v>3</v>
      </c>
      <c r="D7" s="20">
        <v>0</v>
      </c>
      <c r="E7" s="21">
        <f t="shared" si="0"/>
        <v>0</v>
      </c>
    </row>
    <row r="8" spans="2:5">
      <c r="B8" s="20">
        <v>202006</v>
      </c>
      <c r="C8" s="20">
        <v>23</v>
      </c>
      <c r="D8" s="20">
        <v>1</v>
      </c>
      <c r="E8" s="21">
        <f t="shared" si="0"/>
        <v>0.0434782608695652</v>
      </c>
    </row>
    <row r="9" spans="2:5">
      <c r="B9" s="20">
        <v>202007</v>
      </c>
      <c r="C9" s="20">
        <v>31</v>
      </c>
      <c r="D9" s="20">
        <v>2</v>
      </c>
      <c r="E9" s="21">
        <f t="shared" si="0"/>
        <v>0.0645161290322581</v>
      </c>
    </row>
    <row r="10" spans="2:5">
      <c r="B10" s="20">
        <v>202008</v>
      </c>
      <c r="C10" s="20">
        <v>13</v>
      </c>
      <c r="D10" s="20">
        <v>0</v>
      </c>
      <c r="E10" s="21">
        <v>0</v>
      </c>
    </row>
    <row r="11" spans="2:5">
      <c r="B11" s="20">
        <v>202009</v>
      </c>
      <c r="C11" s="20">
        <v>8</v>
      </c>
      <c r="D11" s="20">
        <v>1</v>
      </c>
      <c r="E11" s="21">
        <f>D11/C11</f>
        <v>0.125</v>
      </c>
    </row>
    <row r="12" spans="2:5">
      <c r="B12" s="20">
        <v>202010</v>
      </c>
      <c r="C12" s="20">
        <v>15</v>
      </c>
      <c r="D12" s="20">
        <v>1</v>
      </c>
      <c r="E12" s="21">
        <f>D12/C12</f>
        <v>0.0666666666666667</v>
      </c>
    </row>
    <row r="13" spans="2:5">
      <c r="B13" s="20">
        <v>202011</v>
      </c>
      <c r="C13" s="20">
        <v>14</v>
      </c>
      <c r="D13" s="20">
        <v>1</v>
      </c>
      <c r="E13" s="21">
        <f>D13/C13</f>
        <v>0.0714285714285714</v>
      </c>
    </row>
    <row r="14" spans="2:5">
      <c r="B14" s="20">
        <v>202012</v>
      </c>
      <c r="C14" s="20">
        <v>28</v>
      </c>
      <c r="D14" s="20">
        <v>2</v>
      </c>
      <c r="E14" s="21">
        <f>D14/C14</f>
        <v>0.0714285714285714</v>
      </c>
    </row>
    <row r="15" spans="2:5">
      <c r="B15" s="20" t="s">
        <v>4</v>
      </c>
      <c r="C15" s="20">
        <f>SUM(C3:C14)</f>
        <v>180</v>
      </c>
      <c r="D15" s="20">
        <f>SUM(D3:D14)</f>
        <v>12</v>
      </c>
      <c r="E15" s="21">
        <f>D15/C15</f>
        <v>0.0666666666666667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0"/>
  <sheetViews>
    <sheetView tabSelected="1" topLeftCell="A13" workbookViewId="0">
      <selection activeCell="E30" sqref="E30"/>
    </sheetView>
  </sheetViews>
  <sheetFormatPr defaultColWidth="9" defaultRowHeight="13.5" outlineLevelCol="5"/>
  <cols>
    <col min="1" max="1" width="9" style="1"/>
    <col min="2" max="2" width="11" style="1" customWidth="1"/>
    <col min="3" max="3" width="11.375" style="1" customWidth="1"/>
    <col min="4" max="4" width="10.75" style="1" customWidth="1"/>
    <col min="5" max="5" width="9" style="1" customWidth="1"/>
    <col min="6" max="6" width="10.25" style="7" customWidth="1"/>
    <col min="7" max="16384" width="9" style="1"/>
  </cols>
  <sheetData>
    <row r="2" spans="2:6">
      <c r="B2" s="10" t="s">
        <v>5</v>
      </c>
      <c r="C2" s="10" t="s">
        <v>6</v>
      </c>
      <c r="D2" s="10" t="s">
        <v>7</v>
      </c>
      <c r="E2" s="10" t="s">
        <v>8</v>
      </c>
      <c r="F2" s="11" t="s">
        <v>9</v>
      </c>
    </row>
    <row r="3" spans="2:6">
      <c r="B3" s="12">
        <v>20191121</v>
      </c>
      <c r="C3" s="12" t="s">
        <v>10</v>
      </c>
      <c r="D3" s="12">
        <v>110</v>
      </c>
      <c r="E3" s="12">
        <v>98.87</v>
      </c>
      <c r="F3" s="13">
        <f>E3/1000</f>
        <v>0.09887</v>
      </c>
    </row>
    <row r="4" spans="2:6">
      <c r="B4" s="12">
        <v>20191213</v>
      </c>
      <c r="C4" s="12" t="s">
        <v>11</v>
      </c>
      <c r="D4" s="12">
        <v>123</v>
      </c>
      <c r="E4" s="12">
        <v>229</v>
      </c>
      <c r="F4" s="13">
        <f t="shared" ref="F4:F11" si="0">E4/1000</f>
        <v>0.229</v>
      </c>
    </row>
    <row r="5" spans="2:6">
      <c r="B5" s="12">
        <v>20191217</v>
      </c>
      <c r="C5" s="12" t="s">
        <v>12</v>
      </c>
      <c r="D5" s="12">
        <v>132.91</v>
      </c>
      <c r="E5" s="12">
        <v>327.81</v>
      </c>
      <c r="F5" s="13">
        <f t="shared" si="0"/>
        <v>0.32781</v>
      </c>
    </row>
    <row r="6" spans="2:6">
      <c r="B6" s="12">
        <v>20191219</v>
      </c>
      <c r="C6" s="12" t="s">
        <v>13</v>
      </c>
      <c r="D6" s="12">
        <v>120.21</v>
      </c>
      <c r="E6" s="12">
        <v>201.1</v>
      </c>
      <c r="F6" s="13">
        <f t="shared" si="0"/>
        <v>0.2011</v>
      </c>
    </row>
    <row r="7" spans="2:6">
      <c r="B7" s="12">
        <v>20191220</v>
      </c>
      <c r="C7" s="12" t="s">
        <v>14</v>
      </c>
      <c r="D7" s="12">
        <v>112.65</v>
      </c>
      <c r="E7" s="12">
        <v>125.5</v>
      </c>
      <c r="F7" s="13">
        <f t="shared" si="0"/>
        <v>0.1255</v>
      </c>
    </row>
    <row r="8" spans="2:6">
      <c r="B8" s="12">
        <v>20191220</v>
      </c>
      <c r="C8" s="12" t="s">
        <v>15</v>
      </c>
      <c r="D8" s="12">
        <v>129.22</v>
      </c>
      <c r="E8" s="12">
        <v>291.2</v>
      </c>
      <c r="F8" s="13">
        <f t="shared" si="0"/>
        <v>0.2912</v>
      </c>
    </row>
    <row r="9" spans="2:6">
      <c r="B9" s="12">
        <v>20191223</v>
      </c>
      <c r="C9" s="12" t="s">
        <v>16</v>
      </c>
      <c r="D9" s="12">
        <v>114.91</v>
      </c>
      <c r="E9" s="12">
        <v>148.1</v>
      </c>
      <c r="F9" s="13">
        <f t="shared" si="0"/>
        <v>0.1481</v>
      </c>
    </row>
    <row r="10" spans="2:6">
      <c r="B10" s="12">
        <v>20191226</v>
      </c>
      <c r="C10" s="12" t="s">
        <v>17</v>
      </c>
      <c r="D10" s="12">
        <v>125.05</v>
      </c>
      <c r="E10" s="12">
        <v>249.27</v>
      </c>
      <c r="F10" s="13">
        <f t="shared" si="0"/>
        <v>0.24927</v>
      </c>
    </row>
    <row r="11" spans="2:6">
      <c r="B11" s="12">
        <v>20191230</v>
      </c>
      <c r="C11" s="12" t="s">
        <v>18</v>
      </c>
      <c r="D11" s="12">
        <v>107.57</v>
      </c>
      <c r="E11" s="12">
        <v>74.61</v>
      </c>
      <c r="F11" s="13">
        <f t="shared" si="0"/>
        <v>0.07461</v>
      </c>
    </row>
    <row r="12" spans="2:6">
      <c r="B12" s="12">
        <v>20200211</v>
      </c>
      <c r="C12" s="12" t="s">
        <v>19</v>
      </c>
      <c r="D12" s="12">
        <v>131.01</v>
      </c>
      <c r="E12" s="12">
        <f t="shared" ref="E12:E21" si="1">(D12-100)*10</f>
        <v>310.1</v>
      </c>
      <c r="F12" s="13">
        <f>E12/1000</f>
        <v>0.3101</v>
      </c>
    </row>
    <row r="13" spans="2:6">
      <c r="B13" s="12">
        <v>20200302</v>
      </c>
      <c r="C13" s="12" t="s">
        <v>20</v>
      </c>
      <c r="D13" s="12">
        <v>109.88</v>
      </c>
      <c r="E13" s="12">
        <f t="shared" si="1"/>
        <v>98.8</v>
      </c>
      <c r="F13" s="13">
        <f t="shared" ref="F12:F21" si="2">E13/1000</f>
        <v>0.0988</v>
      </c>
    </row>
    <row r="14" spans="2:6">
      <c r="B14" s="12">
        <v>20200312</v>
      </c>
      <c r="C14" s="12" t="s">
        <v>21</v>
      </c>
      <c r="D14" s="12">
        <v>114.7</v>
      </c>
      <c r="E14" s="12">
        <f t="shared" si="1"/>
        <v>147</v>
      </c>
      <c r="F14" s="13">
        <f t="shared" si="2"/>
        <v>0.147</v>
      </c>
    </row>
    <row r="15" spans="2:6">
      <c r="B15" s="12">
        <v>20200410</v>
      </c>
      <c r="C15" s="12" t="s">
        <v>22</v>
      </c>
      <c r="D15" s="12">
        <v>110.8</v>
      </c>
      <c r="E15" s="12">
        <f t="shared" si="1"/>
        <v>108</v>
      </c>
      <c r="F15" s="13">
        <f t="shared" si="2"/>
        <v>0.108</v>
      </c>
    </row>
    <row r="16" spans="2:6">
      <c r="B16" s="12">
        <v>20200617</v>
      </c>
      <c r="C16" s="12" t="s">
        <v>23</v>
      </c>
      <c r="D16" s="12">
        <v>130.26</v>
      </c>
      <c r="E16" s="12">
        <f t="shared" si="1"/>
        <v>302.6</v>
      </c>
      <c r="F16" s="13">
        <f t="shared" si="2"/>
        <v>0.3026</v>
      </c>
    </row>
    <row r="17" spans="2:6">
      <c r="B17" s="12">
        <v>20200723</v>
      </c>
      <c r="C17" s="12" t="s">
        <v>24</v>
      </c>
      <c r="D17" s="12">
        <v>110.31</v>
      </c>
      <c r="E17" s="12">
        <f t="shared" si="1"/>
        <v>103.1</v>
      </c>
      <c r="F17" s="13">
        <f t="shared" si="2"/>
        <v>0.1031</v>
      </c>
    </row>
    <row r="18" spans="2:6">
      <c r="B18" s="12">
        <v>20200724</v>
      </c>
      <c r="C18" s="12" t="s">
        <v>25</v>
      </c>
      <c r="D18" s="12">
        <v>116.02</v>
      </c>
      <c r="E18" s="12">
        <f t="shared" si="1"/>
        <v>160.2</v>
      </c>
      <c r="F18" s="13">
        <f t="shared" si="2"/>
        <v>0.1602</v>
      </c>
    </row>
    <row r="19" spans="2:6">
      <c r="B19" s="12">
        <v>20200915</v>
      </c>
      <c r="C19" s="12" t="s">
        <v>26</v>
      </c>
      <c r="D19" s="12">
        <v>101.5</v>
      </c>
      <c r="E19" s="12">
        <f t="shared" si="1"/>
        <v>15</v>
      </c>
      <c r="F19" s="13">
        <f t="shared" si="2"/>
        <v>0.015</v>
      </c>
    </row>
    <row r="20" spans="2:6">
      <c r="B20" s="12">
        <v>20201015</v>
      </c>
      <c r="C20" s="12" t="s">
        <v>27</v>
      </c>
      <c r="D20" s="12">
        <v>112</v>
      </c>
      <c r="E20" s="12">
        <f t="shared" si="1"/>
        <v>120</v>
      </c>
      <c r="F20" s="13">
        <f t="shared" si="2"/>
        <v>0.12</v>
      </c>
    </row>
    <row r="21" spans="2:6">
      <c r="B21" s="12">
        <v>20201127</v>
      </c>
      <c r="C21" s="12" t="s">
        <v>28</v>
      </c>
      <c r="D21" s="12">
        <v>105</v>
      </c>
      <c r="E21" s="12">
        <f t="shared" si="1"/>
        <v>50</v>
      </c>
      <c r="F21" s="13">
        <f t="shared" si="2"/>
        <v>0.05</v>
      </c>
    </row>
    <row r="22" spans="2:6">
      <c r="B22" s="12">
        <v>20201210</v>
      </c>
      <c r="C22" s="12" t="s">
        <v>29</v>
      </c>
      <c r="D22" s="12">
        <v>93.53</v>
      </c>
      <c r="E22" s="12">
        <v>-65.64</v>
      </c>
      <c r="F22" s="13">
        <f t="shared" ref="F22:F28" si="3">E22/1000</f>
        <v>-0.06564</v>
      </c>
    </row>
    <row r="23" spans="2:6">
      <c r="B23" s="12">
        <v>20201214</v>
      </c>
      <c r="C23" s="12" t="s">
        <v>30</v>
      </c>
      <c r="D23" s="12">
        <v>101.06</v>
      </c>
      <c r="E23" s="12">
        <v>9.5</v>
      </c>
      <c r="F23" s="13">
        <f t="shared" si="3"/>
        <v>0.0095</v>
      </c>
    </row>
    <row r="24" spans="2:6">
      <c r="B24" s="14">
        <v>20210126</v>
      </c>
      <c r="C24" s="14" t="s">
        <v>31</v>
      </c>
      <c r="D24" s="14">
        <v>100.03</v>
      </c>
      <c r="E24" s="14">
        <v>-0.68</v>
      </c>
      <c r="F24" s="13">
        <f t="shared" si="3"/>
        <v>-0.00068</v>
      </c>
    </row>
    <row r="25" spans="2:6">
      <c r="B25" s="14">
        <v>20210407</v>
      </c>
      <c r="C25" s="14" t="s">
        <v>32</v>
      </c>
      <c r="D25" s="15">
        <v>131.61</v>
      </c>
      <c r="E25" s="14">
        <v>314.78</v>
      </c>
      <c r="F25" s="13">
        <f t="shared" si="3"/>
        <v>0.31478</v>
      </c>
    </row>
    <row r="26" spans="2:6">
      <c r="B26" s="14">
        <v>20210408</v>
      </c>
      <c r="C26" s="14" t="s">
        <v>33</v>
      </c>
      <c r="D26" s="14">
        <v>119.35</v>
      </c>
      <c r="E26" s="14">
        <v>192.5</v>
      </c>
      <c r="F26" s="13">
        <f t="shared" si="3"/>
        <v>0.1925</v>
      </c>
    </row>
    <row r="27" spans="2:6">
      <c r="B27" s="14">
        <v>20210607</v>
      </c>
      <c r="C27" s="14" t="s">
        <v>34</v>
      </c>
      <c r="D27" s="14">
        <v>119.22</v>
      </c>
      <c r="E27" s="14">
        <v>192.2</v>
      </c>
      <c r="F27" s="13">
        <f t="shared" si="3"/>
        <v>0.1922</v>
      </c>
    </row>
    <row r="28" spans="2:6">
      <c r="B28" s="14">
        <v>20210610</v>
      </c>
      <c r="C28" s="14" t="s">
        <v>35</v>
      </c>
      <c r="D28" s="14">
        <v>144.26</v>
      </c>
      <c r="E28" s="14">
        <v>441.19</v>
      </c>
      <c r="F28" s="13">
        <f t="shared" si="3"/>
        <v>0.44119</v>
      </c>
    </row>
    <row r="29" spans="2:6">
      <c r="B29" s="14">
        <v>20210728</v>
      </c>
      <c r="C29" s="14" t="s">
        <v>36</v>
      </c>
      <c r="D29" s="14"/>
      <c r="E29" s="14"/>
      <c r="F29" s="16"/>
    </row>
    <row r="30" spans="2:6">
      <c r="B30" s="14" t="s">
        <v>37</v>
      </c>
      <c r="C30" s="14"/>
      <c r="D30" s="14"/>
      <c r="E30" s="14"/>
      <c r="F30" s="1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2"/>
  <sheetViews>
    <sheetView workbookViewId="0">
      <selection activeCell="C3" sqref="C3:I3"/>
    </sheetView>
  </sheetViews>
  <sheetFormatPr defaultColWidth="9" defaultRowHeight="13.5"/>
  <cols>
    <col min="1" max="1" width="9" style="1"/>
    <col min="2" max="3" width="8.375" style="1" customWidth="1"/>
    <col min="4" max="5" width="7.875" style="1" customWidth="1"/>
    <col min="6" max="6" width="9.25" style="1" customWidth="1"/>
    <col min="7" max="8" width="8.375" style="1" customWidth="1"/>
    <col min="9" max="9" width="10.125" style="1" customWidth="1"/>
    <col min="10" max="10" width="13.25" style="1" customWidth="1"/>
    <col min="11" max="11" width="15.125" style="1" customWidth="1"/>
    <col min="12" max="14" width="8.375" style="1" customWidth="1"/>
    <col min="15" max="15" width="10.125" style="1" customWidth="1"/>
    <col min="16" max="16" width="7.5" style="1" customWidth="1"/>
    <col min="17" max="17" width="6.625" style="1" customWidth="1"/>
    <col min="18" max="16384" width="9" style="1"/>
  </cols>
  <sheetData>
    <row r="2" spans="2:17">
      <c r="B2" s="2" t="s">
        <v>38</v>
      </c>
      <c r="C2" s="2" t="s">
        <v>39</v>
      </c>
      <c r="D2" s="2" t="s">
        <v>40</v>
      </c>
      <c r="E2" s="2" t="s">
        <v>41</v>
      </c>
      <c r="F2" s="3" t="s">
        <v>42</v>
      </c>
      <c r="G2" s="2" t="s">
        <v>43</v>
      </c>
      <c r="H2" s="2" t="s">
        <v>44</v>
      </c>
      <c r="I2" s="2" t="s">
        <v>45</v>
      </c>
      <c r="J2" s="2" t="s">
        <v>46</v>
      </c>
      <c r="K2" s="8" t="s">
        <v>47</v>
      </c>
      <c r="L2" s="2" t="s">
        <v>48</v>
      </c>
      <c r="M2" s="2" t="s">
        <v>49</v>
      </c>
      <c r="N2" s="2" t="s">
        <v>50</v>
      </c>
      <c r="O2" s="2" t="s">
        <v>51</v>
      </c>
      <c r="P2" s="2" t="s">
        <v>52</v>
      </c>
      <c r="Q2" s="8" t="s">
        <v>9</v>
      </c>
    </row>
    <row r="3" spans="2:17">
      <c r="B3" s="4">
        <v>128093</v>
      </c>
      <c r="C3" s="4" t="s">
        <v>53</v>
      </c>
      <c r="D3" s="4" t="s">
        <v>54</v>
      </c>
      <c r="E3" s="4" t="s">
        <v>54</v>
      </c>
      <c r="F3" s="5">
        <v>20200206</v>
      </c>
      <c r="G3" s="4">
        <v>106.001</v>
      </c>
      <c r="H3" s="4">
        <v>50</v>
      </c>
      <c r="I3" s="4">
        <v>5300.05</v>
      </c>
      <c r="J3" s="4">
        <v>1199.95</v>
      </c>
      <c r="K3" s="9">
        <v>0.226403524495052</v>
      </c>
      <c r="L3" s="4">
        <v>20200601</v>
      </c>
      <c r="M3" s="4">
        <v>107.524</v>
      </c>
      <c r="N3" s="4">
        <v>50</v>
      </c>
      <c r="O3" s="4">
        <v>5376.28</v>
      </c>
      <c r="P3" s="4">
        <v>76.2299999999996</v>
      </c>
      <c r="Q3" s="9">
        <v>0.0143828831803473</v>
      </c>
    </row>
    <row r="4" spans="2:17">
      <c r="B4" s="4">
        <v>128056</v>
      </c>
      <c r="C4" s="4" t="s">
        <v>55</v>
      </c>
      <c r="D4" s="4" t="s">
        <v>56</v>
      </c>
      <c r="E4" s="4" t="s">
        <v>57</v>
      </c>
      <c r="F4" s="5">
        <v>20200206</v>
      </c>
      <c r="G4" s="4">
        <v>100.3</v>
      </c>
      <c r="H4" s="4">
        <v>50</v>
      </c>
      <c r="I4" s="4">
        <v>5015</v>
      </c>
      <c r="J4" s="4">
        <v>1485</v>
      </c>
      <c r="K4" s="9">
        <v>0.296111665004985</v>
      </c>
      <c r="L4" s="4">
        <v>20200325</v>
      </c>
      <c r="M4" s="4">
        <v>145.397</v>
      </c>
      <c r="N4" s="4">
        <v>50</v>
      </c>
      <c r="O4" s="4">
        <v>7269.85</v>
      </c>
      <c r="P4" s="4">
        <v>2254.85</v>
      </c>
      <c r="Q4" s="9">
        <v>0.449621136590229</v>
      </c>
    </row>
    <row r="5" spans="2:17">
      <c r="B5" s="4">
        <v>128050</v>
      </c>
      <c r="C5" s="4" t="s">
        <v>58</v>
      </c>
      <c r="D5" s="4" t="s">
        <v>56</v>
      </c>
      <c r="E5" s="4" t="s">
        <v>57</v>
      </c>
      <c r="F5" s="5">
        <v>20200414</v>
      </c>
      <c r="G5" s="4">
        <v>111.1</v>
      </c>
      <c r="H5" s="4">
        <v>50</v>
      </c>
      <c r="I5" s="4">
        <v>5555</v>
      </c>
      <c r="J5" s="4">
        <v>945</v>
      </c>
      <c r="K5" s="9">
        <v>0.17011701170117</v>
      </c>
      <c r="L5" s="4">
        <v>20201022</v>
      </c>
      <c r="M5" s="4">
        <v>130</v>
      </c>
      <c r="N5" s="4">
        <v>50</v>
      </c>
      <c r="O5" s="4">
        <v>6500</v>
      </c>
      <c r="P5" s="4">
        <v>945</v>
      </c>
      <c r="Q5" s="9">
        <v>0.17011701170117</v>
      </c>
    </row>
    <row r="6" spans="2:17">
      <c r="B6" s="4">
        <v>113545</v>
      </c>
      <c r="C6" s="4" t="s">
        <v>59</v>
      </c>
      <c r="D6" s="4" t="s">
        <v>60</v>
      </c>
      <c r="E6" s="4" t="s">
        <v>61</v>
      </c>
      <c r="F6" s="5">
        <v>20200608</v>
      </c>
      <c r="G6" s="4">
        <v>109.1</v>
      </c>
      <c r="H6" s="4">
        <v>50</v>
      </c>
      <c r="I6" s="4">
        <v>5455</v>
      </c>
      <c r="J6" s="4">
        <v>1045</v>
      </c>
      <c r="K6" s="9">
        <v>0.191567369385885</v>
      </c>
      <c r="L6" s="4">
        <v>20200709</v>
      </c>
      <c r="M6" s="4">
        <v>130.02</v>
      </c>
      <c r="N6" s="4">
        <v>5</v>
      </c>
      <c r="O6" s="4">
        <v>6501</v>
      </c>
      <c r="P6" s="4">
        <v>1046</v>
      </c>
      <c r="Q6" s="9">
        <v>0.191750687442713</v>
      </c>
    </row>
    <row r="7" spans="2:17">
      <c r="B7" s="4">
        <v>113537</v>
      </c>
      <c r="C7" s="4" t="s">
        <v>62</v>
      </c>
      <c r="D7" s="4" t="s">
        <v>56</v>
      </c>
      <c r="E7" s="4" t="s">
        <v>57</v>
      </c>
      <c r="F7" s="5">
        <v>20200616</v>
      </c>
      <c r="G7" s="4">
        <v>112.72</v>
      </c>
      <c r="H7" s="4">
        <v>50</v>
      </c>
      <c r="I7" s="4">
        <v>5636</v>
      </c>
      <c r="J7" s="4">
        <v>864</v>
      </c>
      <c r="K7" s="9">
        <v>0.153300212916962</v>
      </c>
      <c r="L7" s="4">
        <v>20200811</v>
      </c>
      <c r="M7" s="4">
        <v>130</v>
      </c>
      <c r="N7" s="4">
        <v>5</v>
      </c>
      <c r="O7" s="4">
        <v>6500</v>
      </c>
      <c r="P7" s="4">
        <v>864</v>
      </c>
      <c r="Q7" s="9">
        <v>0.153300212916962</v>
      </c>
    </row>
    <row r="8" spans="2:17">
      <c r="B8" s="4">
        <v>128071</v>
      </c>
      <c r="C8" s="4" t="s">
        <v>63</v>
      </c>
      <c r="D8" s="4" t="s">
        <v>64</v>
      </c>
      <c r="E8" s="4" t="s">
        <v>65</v>
      </c>
      <c r="F8" s="5">
        <v>20200616</v>
      </c>
      <c r="G8" s="4">
        <v>112.7</v>
      </c>
      <c r="H8" s="4">
        <v>50</v>
      </c>
      <c r="I8" s="4">
        <v>5635</v>
      </c>
      <c r="J8" s="4">
        <v>865</v>
      </c>
      <c r="K8" s="9">
        <v>0.153504880212955</v>
      </c>
      <c r="L8" s="4">
        <v>20200903</v>
      </c>
      <c r="M8" s="4">
        <v>132.45</v>
      </c>
      <c r="N8" s="4">
        <v>50</v>
      </c>
      <c r="O8" s="4">
        <v>6622.5</v>
      </c>
      <c r="P8" s="4">
        <v>987.499999999999</v>
      </c>
      <c r="Q8" s="9">
        <v>0.175244010647737</v>
      </c>
    </row>
    <row r="9" spans="2:17">
      <c r="B9" s="4">
        <v>128073</v>
      </c>
      <c r="C9" s="4" t="s">
        <v>66</v>
      </c>
      <c r="D9" s="4" t="s">
        <v>67</v>
      </c>
      <c r="E9" s="4" t="s">
        <v>68</v>
      </c>
      <c r="F9" s="5">
        <v>20200617</v>
      </c>
      <c r="G9" s="4">
        <v>105.1</v>
      </c>
      <c r="H9" s="4">
        <v>50</v>
      </c>
      <c r="I9" s="4">
        <v>5255</v>
      </c>
      <c r="J9" s="4">
        <v>1245</v>
      </c>
      <c r="K9" s="9">
        <v>0.236917221693625</v>
      </c>
      <c r="L9" s="4">
        <v>20200811</v>
      </c>
      <c r="M9" s="4">
        <v>130</v>
      </c>
      <c r="N9" s="4">
        <v>50</v>
      </c>
      <c r="O9" s="4">
        <v>6500</v>
      </c>
      <c r="P9" s="4">
        <v>1245</v>
      </c>
      <c r="Q9" s="9">
        <v>0.236917221693625</v>
      </c>
    </row>
    <row r="10" spans="2:17">
      <c r="B10" s="4">
        <v>128022</v>
      </c>
      <c r="C10" s="4" t="s">
        <v>69</v>
      </c>
      <c r="D10" s="4" t="s">
        <v>70</v>
      </c>
      <c r="E10" s="4" t="s">
        <v>71</v>
      </c>
      <c r="F10" s="5">
        <v>20200629</v>
      </c>
      <c r="G10" s="4">
        <v>105.9</v>
      </c>
      <c r="H10" s="4">
        <v>50</v>
      </c>
      <c r="I10" s="4">
        <v>5295</v>
      </c>
      <c r="J10" s="4">
        <v>1205</v>
      </c>
      <c r="K10" s="9">
        <v>0.227573182247403</v>
      </c>
      <c r="L10" s="4">
        <v>20200707</v>
      </c>
      <c r="M10" s="4">
        <v>130.001</v>
      </c>
      <c r="N10" s="4">
        <v>50</v>
      </c>
      <c r="O10" s="4">
        <v>6500.05</v>
      </c>
      <c r="P10" s="4">
        <v>1205.05</v>
      </c>
      <c r="Q10" s="9">
        <v>0.227582625118036</v>
      </c>
    </row>
    <row r="11" spans="2:17">
      <c r="B11" s="4">
        <v>110058</v>
      </c>
      <c r="C11" s="4" t="s">
        <v>72</v>
      </c>
      <c r="D11" s="4" t="s">
        <v>73</v>
      </c>
      <c r="E11" s="4" t="s">
        <v>74</v>
      </c>
      <c r="F11" s="5">
        <v>20200713</v>
      </c>
      <c r="G11" s="4">
        <v>108.08</v>
      </c>
      <c r="H11" s="4">
        <v>50</v>
      </c>
      <c r="I11" s="4">
        <v>5404</v>
      </c>
      <c r="J11" s="4">
        <v>1096</v>
      </c>
      <c r="K11" s="9">
        <v>0.202812731310141</v>
      </c>
      <c r="L11" s="4">
        <v>20201020</v>
      </c>
      <c r="M11" s="4">
        <v>130</v>
      </c>
      <c r="N11" s="4">
        <v>50</v>
      </c>
      <c r="O11" s="4">
        <v>6500</v>
      </c>
      <c r="P11" s="4">
        <v>1096</v>
      </c>
      <c r="Q11" s="9">
        <v>0.202812731310141</v>
      </c>
    </row>
    <row r="12" spans="2:17">
      <c r="B12" s="4">
        <v>128056</v>
      </c>
      <c r="C12" s="4" t="s">
        <v>55</v>
      </c>
      <c r="D12" s="4" t="s">
        <v>56</v>
      </c>
      <c r="E12" s="4" t="s">
        <v>57</v>
      </c>
      <c r="F12" s="5">
        <v>20200803</v>
      </c>
      <c r="G12" s="4">
        <v>107.666</v>
      </c>
      <c r="H12" s="4">
        <v>50</v>
      </c>
      <c r="I12" s="4">
        <v>5383.3</v>
      </c>
      <c r="J12" s="4">
        <v>1116.7</v>
      </c>
      <c r="K12" s="9">
        <v>0.207437816952427</v>
      </c>
      <c r="L12" s="4">
        <v>20201022</v>
      </c>
      <c r="M12" s="4">
        <v>130</v>
      </c>
      <c r="N12" s="4">
        <v>50</v>
      </c>
      <c r="O12" s="4">
        <v>6500</v>
      </c>
      <c r="P12" s="4">
        <v>1116.7</v>
      </c>
      <c r="Q12" s="9">
        <v>0.202812731310141</v>
      </c>
    </row>
    <row r="13" spans="2:17">
      <c r="B13" s="4">
        <v>128073</v>
      </c>
      <c r="C13" s="4" t="s">
        <v>66</v>
      </c>
      <c r="D13" s="4" t="s">
        <v>67</v>
      </c>
      <c r="E13" s="4" t="s">
        <v>68</v>
      </c>
      <c r="F13" s="5">
        <v>20200928</v>
      </c>
      <c r="G13" s="4">
        <v>110.997</v>
      </c>
      <c r="H13" s="4">
        <v>50</v>
      </c>
      <c r="I13" s="4">
        <v>5549.85</v>
      </c>
      <c r="J13" s="4">
        <v>950.15</v>
      </c>
      <c r="K13" s="9">
        <v>0.171202825301585</v>
      </c>
      <c r="L13" s="4">
        <v>20201021</v>
      </c>
      <c r="M13" s="4">
        <v>135</v>
      </c>
      <c r="N13" s="4">
        <v>50</v>
      </c>
      <c r="O13" s="4">
        <v>6750</v>
      </c>
      <c r="P13" s="4">
        <v>1200.15</v>
      </c>
      <c r="Q13" s="9">
        <v>0.216249087813184</v>
      </c>
    </row>
    <row r="14" spans="2:17">
      <c r="B14" s="4">
        <v>128082</v>
      </c>
      <c r="C14" s="4" t="s">
        <v>75</v>
      </c>
      <c r="D14" s="4" t="s">
        <v>76</v>
      </c>
      <c r="E14" s="4" t="s">
        <v>77</v>
      </c>
      <c r="F14" s="5">
        <v>20201026</v>
      </c>
      <c r="G14" s="4">
        <v>113.259</v>
      </c>
      <c r="H14" s="4">
        <v>50</v>
      </c>
      <c r="I14" s="4">
        <v>5662.95</v>
      </c>
      <c r="J14" s="4">
        <v>837.05</v>
      </c>
      <c r="K14" s="9">
        <v>0.147811652937073</v>
      </c>
      <c r="L14" s="4">
        <v>20201126</v>
      </c>
      <c r="M14" s="4">
        <v>131</v>
      </c>
      <c r="N14" s="4">
        <v>50</v>
      </c>
      <c r="O14" s="4">
        <v>6550</v>
      </c>
      <c r="P14" s="4">
        <v>887.05</v>
      </c>
      <c r="Q14" s="9">
        <v>0.156640973344282</v>
      </c>
    </row>
    <row r="15" spans="2:17">
      <c r="B15" s="4">
        <v>128094</v>
      </c>
      <c r="C15" s="4" t="s">
        <v>78</v>
      </c>
      <c r="D15" s="4" t="s">
        <v>79</v>
      </c>
      <c r="E15" s="4" t="s">
        <v>57</v>
      </c>
      <c r="F15" s="5">
        <v>20201026</v>
      </c>
      <c r="G15" s="4">
        <v>114.81</v>
      </c>
      <c r="H15" s="4">
        <v>50</v>
      </c>
      <c r="I15" s="4">
        <v>5470.5</v>
      </c>
      <c r="J15" s="4">
        <v>759.5</v>
      </c>
      <c r="K15" s="9">
        <v>0.138835572616763</v>
      </c>
      <c r="L15" s="4">
        <v>20201027</v>
      </c>
      <c r="M15" s="4">
        <v>130.417</v>
      </c>
      <c r="N15" s="4">
        <v>50</v>
      </c>
      <c r="O15" s="4">
        <v>6520.85</v>
      </c>
      <c r="P15" s="4">
        <v>1050.35</v>
      </c>
      <c r="Q15" s="9">
        <v>0.192002559181062</v>
      </c>
    </row>
    <row r="18" spans="5:7">
      <c r="E18" s="1" t="s">
        <v>80</v>
      </c>
      <c r="F18" s="6">
        <f>13973+1414.8</f>
        <v>15387.8</v>
      </c>
      <c r="G18" s="7"/>
    </row>
    <row r="19" spans="5:8">
      <c r="E19" s="1" t="s">
        <v>81</v>
      </c>
      <c r="F19" s="6">
        <v>142319</v>
      </c>
      <c r="H19" s="7"/>
    </row>
    <row r="20" spans="5:6">
      <c r="E20" s="1" t="s">
        <v>9</v>
      </c>
      <c r="F20" s="7">
        <f>F18/F19</f>
        <v>0.10812189517914</v>
      </c>
    </row>
    <row r="21" spans="5:6">
      <c r="E21" s="1" t="s">
        <v>82</v>
      </c>
      <c r="F21" s="1">
        <f>F18-1414</f>
        <v>13973.8</v>
      </c>
    </row>
    <row r="22" spans="5:6">
      <c r="E22" s="1" t="s">
        <v>83</v>
      </c>
      <c r="F22" s="7">
        <f>F21/F19</f>
        <v>0.0981864684265629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可转债打新情况</vt:lpstr>
      <vt:lpstr>新债盈利情况</vt:lpstr>
      <vt:lpstr>2020年可转债投资情况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</cp:lastModifiedBy>
  <dcterms:created xsi:type="dcterms:W3CDTF">2020-08-01T09:50:00Z</dcterms:created>
  <dcterms:modified xsi:type="dcterms:W3CDTF">2021-08-15T10:28:42Z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