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25"/>
  </bookViews>
  <sheets>
    <sheet name="游戏方向大纲" sheetId="1" r:id="rId1"/>
    <sheet name="战斗基础逻辑" sheetId="2" r:id="rId2"/>
    <sheet name="属性模板" sheetId="3" r:id="rId3"/>
    <sheet name="探索与合成" sheetId="4" r:id="rId4"/>
    <sheet name="伤害公式" sheetId="5" r:id="rId5"/>
    <sheet name="unit" sheetId="6" r:id="rId6"/>
    <sheet name="配表参数说明" sheetId="7" r:id="rId7"/>
  </sheets>
  <calcPr calcId="144525" concurrentCalc="0"/>
</workbook>
</file>

<file path=xl/comments1.xml><?xml version="1.0" encoding="utf-8"?>
<comments xmlns="http://schemas.openxmlformats.org/spreadsheetml/2006/main">
  <authors>
    <author>pancc</author>
    <author>chris</author>
  </authors>
  <commentList>
    <comment ref="E86" authorId="0">
      <text>
        <r>
          <rPr>
            <sz val="9"/>
            <color indexed="81"/>
            <rFont val="宋体"/>
            <charset val="134"/>
          </rPr>
          <t xml:space="preserve">pancc:
1=普攻伤害，无属性
2=风
3=火
4=雷
5=木
6=水
7=光
8=暗</t>
        </r>
      </text>
    </comment>
    <comment ref="F92" authorId="0">
      <text>
        <r>
          <rPr>
            <sz val="9"/>
            <color indexed="81"/>
            <rFont val="宋体"/>
            <charset val="134"/>
          </rPr>
          <t xml:space="preserve">pancc:
0=过程段
1=吟唱段
</t>
        </r>
      </text>
    </comment>
    <comment ref="G92" authorId="0">
      <text>
        <r>
          <rPr>
            <sz val="9"/>
            <color indexed="81"/>
            <rFont val="宋体"/>
            <charset val="134"/>
          </rPr>
          <t xml:space="preserve">pancc:
1=最近单体目标
2=群体目标（身前格子数）
3=血量最低目标
4=固定格子数
5=自身
6=自身周围格子数</t>
        </r>
      </text>
    </comment>
    <comment ref="G101" authorId="0">
      <text>
        <r>
          <rPr>
            <sz val="9"/>
            <color indexed="81"/>
            <rFont val="宋体"/>
            <charset val="134"/>
          </rPr>
          <t xml:space="preserve">pancc:
根据类型有不同</t>
        </r>
      </text>
    </comment>
    <comment ref="I101" authorId="0">
      <text>
        <r>
          <rPr>
            <sz val="9"/>
            <color indexed="81"/>
            <rFont val="宋体"/>
            <charset val="134"/>
          </rPr>
          <t xml:space="preserve">pancc:
1=时间叠加
2=数值叠加
3=等级高覆盖</t>
        </r>
      </text>
    </comment>
    <comment ref="L101" authorId="0">
      <text>
        <r>
          <rPr>
            <sz val="9"/>
            <color indexed="81"/>
            <rFont val="宋体"/>
            <charset val="134"/>
          </rPr>
          <t xml:space="preserve">pancc:
1=DOT
2=控制
3=增益
4=DEBUFF（不包含控制）
</t>
        </r>
      </text>
    </comment>
    <comment ref="I111" authorId="0">
      <text>
        <r>
          <rPr>
            <sz val="9"/>
            <color indexed="81"/>
            <rFont val="宋体"/>
            <charset val="134"/>
          </rPr>
          <t xml:space="preserve">关联职业表：job.csv
pancc:
1.战士
2.坦克
3.刺客
4.弓箭手
5.法师
6.牧师
7.德鲁伊
9.圣骑士</t>
        </r>
      </text>
    </comment>
    <comment ref="E80" authorId="1">
      <text>
        <r>
          <rPr>
            <sz val="9"/>
            <color indexed="81"/>
            <rFont val="宋体"/>
            <charset val="134"/>
          </rPr>
          <t xml:space="preserve">chris:
1.怪物
2.英雄
</t>
        </r>
      </text>
    </comment>
    <comment ref="F80" authorId="1">
      <text>
        <r>
          <rPr>
            <sz val="9"/>
            <color indexed="81"/>
            <rFont val="宋体"/>
            <charset val="134"/>
          </rPr>
          <t xml:space="preserve">chris:
读取属性表ID</t>
        </r>
      </text>
    </comment>
    <comment ref="N80" authorId="1">
      <text>
        <r>
          <rPr>
            <sz val="9"/>
            <color indexed="81"/>
            <rFont val="宋体"/>
            <charset val="134"/>
          </rPr>
          <t xml:space="preserve">chris:
格子数
</t>
        </r>
      </text>
    </comment>
  </commentList>
</comments>
</file>

<file path=xl/comments2.xml><?xml version="1.0" encoding="utf-8"?>
<comments xmlns="http://schemas.openxmlformats.org/spreadsheetml/2006/main">
  <authors>
    <author>chris</author>
    <author>pancc</author>
  </authors>
  <commentList>
    <comment ref="Y26" authorId="0">
      <text>
        <r>
          <rPr>
            <sz val="9"/>
            <color indexed="81"/>
            <rFont val="宋体"/>
            <charset val="134"/>
          </rPr>
          <t xml:space="preserve">chris:
1风
2火
3水
4雷
5木
6光
7暗</t>
        </r>
      </text>
    </comment>
    <comment ref="D26" authorId="1">
      <text>
        <r>
          <rPr>
            <sz val="9"/>
            <color indexed="81"/>
            <rFont val="宋体"/>
            <charset val="134"/>
          </rPr>
          <t xml:space="preserve">pancc:
用于UNIT表读取属性模板</t>
        </r>
      </text>
    </comment>
  </commentList>
</comments>
</file>

<file path=xl/comments3.xml><?xml version="1.0" encoding="utf-8"?>
<comments xmlns="http://schemas.openxmlformats.org/spreadsheetml/2006/main">
  <authors>
    <author>chris</author>
  </authors>
  <commentList>
    <comment ref="C1" authorId="0">
      <text>
        <r>
          <rPr>
            <sz val="9"/>
            <color indexed="81"/>
            <rFont val="宋体"/>
            <charset val="134"/>
          </rPr>
          <t xml:space="preserve">chris:
1.怪物
2.英雄
</t>
        </r>
      </text>
    </comment>
    <comment ref="D1" authorId="0">
      <text>
        <r>
          <rPr>
            <sz val="9"/>
            <color indexed="81"/>
            <rFont val="宋体"/>
            <charset val="134"/>
          </rPr>
          <t xml:space="preserve">chris:
读取属性表ID</t>
        </r>
      </text>
    </comment>
    <comment ref="L1" authorId="0">
      <text>
        <r>
          <rPr>
            <sz val="9"/>
            <color indexed="81"/>
            <rFont val="宋体"/>
            <charset val="134"/>
          </rPr>
          <t xml:space="preserve">chris:
格子数
</t>
        </r>
      </text>
    </comment>
  </commentList>
</comments>
</file>

<file path=xl/comments4.xml><?xml version="1.0" encoding="utf-8"?>
<comments xmlns="http://schemas.openxmlformats.org/spreadsheetml/2006/main">
  <authors>
    <author>chris</author>
    <author>pancc</author>
  </authors>
  <commentList>
    <comment ref="D13" authorId="0">
      <text>
        <r>
          <rPr>
            <sz val="9"/>
            <color indexed="81"/>
            <rFont val="宋体"/>
            <charset val="134"/>
          </rPr>
          <t xml:space="preserve">chris:
1.怪物
2.英雄
</t>
        </r>
      </text>
    </comment>
    <comment ref="D14" authorId="0">
      <text>
        <r>
          <rPr>
            <sz val="9"/>
            <color indexed="81"/>
            <rFont val="宋体"/>
            <charset val="134"/>
          </rPr>
          <t xml:space="preserve">chris:
读取属性表ID</t>
        </r>
      </text>
    </comment>
    <comment ref="D22" authorId="0">
      <text>
        <r>
          <rPr>
            <sz val="9"/>
            <color indexed="81"/>
            <rFont val="宋体"/>
            <charset val="134"/>
          </rPr>
          <t xml:space="preserve">chris:
格子数
</t>
        </r>
      </text>
    </comment>
    <comment ref="D57" authorId="1">
      <text>
        <r>
          <rPr>
            <sz val="9"/>
            <color indexed="81"/>
            <rFont val="宋体"/>
            <charset val="134"/>
          </rPr>
          <t xml:space="preserve">pancc:
1=物理攻击
2=魔法攻击
3=火
4=雷
5=木
6=水
7=光
8=暗
9=风</t>
        </r>
      </text>
    </comment>
  </commentList>
</comments>
</file>

<file path=xl/sharedStrings.xml><?xml version="1.0" encoding="utf-8"?>
<sst xmlns="http://schemas.openxmlformats.org/spreadsheetml/2006/main" count="507">
  <si>
    <t>思考方向：</t>
  </si>
  <si>
    <t>横版动作类以其爽快又考验技巧的战斗形式一直为较为热门的品类，用户基础大</t>
  </si>
  <si>
    <t>但是始终没有一个游戏很好的解决非硬核用户的上手问题</t>
  </si>
  <si>
    <t>当前战斗制作方向以横版动作类的爽快战斗为基础，通过自动战斗和富有策略性的战中简化操作来吸收非硬核用户</t>
  </si>
  <si>
    <t>并支持手动战斗来满足硬核玩家的需求</t>
  </si>
  <si>
    <t>游戏特点：</t>
  </si>
  <si>
    <t>横版战斗+地图探索，解谜，营造非凡冒险体验</t>
  </si>
  <si>
    <t>丰富有趣的材料合成，感受创造的乐趣</t>
  </si>
  <si>
    <t>天气系统，时刻影响战局与技能效果，丰富策略</t>
  </si>
  <si>
    <t>空中飞行兵种，不同兵种不同地形发挥所长，丰富的英雄组合套路</t>
  </si>
  <si>
    <t>有趣真实的商贸旅行，风险与收益并行，如何平衡风险，富甲一方</t>
  </si>
  <si>
    <t>三个地貌迥异的国家选择，如何因地制宜，制霸一方</t>
  </si>
  <si>
    <t>美术风格：</t>
  </si>
  <si>
    <t>幻想古代背景（机械和魔法融合），动漫化结合国风</t>
  </si>
  <si>
    <t>战斗类型：</t>
  </si>
  <si>
    <t>横版动作类</t>
  </si>
  <si>
    <t>玩法核心：</t>
  </si>
  <si>
    <t>战前策略，战中操作，英雄搭配</t>
  </si>
  <si>
    <t>地图冒险，解密，收集，剧情</t>
  </si>
  <si>
    <t>材料合成，装备养成</t>
  </si>
  <si>
    <t>英雄收集</t>
  </si>
  <si>
    <t>跑商赚钱</t>
  </si>
  <si>
    <t>未来国战</t>
  </si>
  <si>
    <t>养成系统：</t>
  </si>
  <si>
    <t>英雄等级</t>
  </si>
  <si>
    <t>英雄品质</t>
  </si>
  <si>
    <t>装备</t>
  </si>
  <si>
    <t>天赋</t>
  </si>
  <si>
    <t>好感度</t>
  </si>
  <si>
    <t>五行抗性</t>
  </si>
  <si>
    <t>技能解锁</t>
  </si>
  <si>
    <t>商贸系统：</t>
  </si>
  <si>
    <t>特产出售</t>
  </si>
  <si>
    <t>特产押运</t>
  </si>
  <si>
    <t>地图探索：</t>
  </si>
  <si>
    <t>剧情解锁</t>
  </si>
  <si>
    <t>英雄解锁</t>
  </si>
  <si>
    <t>资源获取</t>
  </si>
  <si>
    <t>谜团解除</t>
  </si>
  <si>
    <t>游戏彩蛋</t>
  </si>
  <si>
    <t>战斗验证</t>
  </si>
  <si>
    <t>合成系统：</t>
  </si>
  <si>
    <t>资源合成</t>
  </si>
  <si>
    <t>料理制作</t>
  </si>
  <si>
    <t>装备养成</t>
  </si>
  <si>
    <t>好感道具</t>
  </si>
  <si>
    <t>探索体力</t>
  </si>
  <si>
    <t>战斗补给</t>
  </si>
  <si>
    <t>家园建造</t>
  </si>
  <si>
    <t>五行改造</t>
  </si>
  <si>
    <t>战斗场景逻辑</t>
  </si>
  <si>
    <t>场景分层：</t>
  </si>
  <si>
    <t>战斗场景分为3层，分别为战斗层，背景前景，背景远景三部分。</t>
  </si>
  <si>
    <t>战斗层：</t>
  </si>
  <si>
    <t>层级最高，承载战斗和角色，也是战斗中的地面层，该层被等分成固定的18个区域，总长度X可以配置单位为像素，等分数也可配置</t>
  </si>
  <si>
    <t>前景：</t>
  </si>
  <si>
    <t>用于装饰用，通常会有一定的特效或动画表现，层级高于远景层，美术制作即可</t>
  </si>
  <si>
    <t>远景：</t>
  </si>
  <si>
    <t>纯战斗背景，主要的场景主题承载</t>
  </si>
  <si>
    <t>场景表格：</t>
  </si>
  <si>
    <t>background.csv</t>
  </si>
  <si>
    <t>id</t>
  </si>
  <si>
    <t>场景名</t>
  </si>
  <si>
    <t>所属国</t>
  </si>
  <si>
    <t>长度</t>
  </si>
  <si>
    <t>高度</t>
  </si>
  <si>
    <t>等分数</t>
  </si>
  <si>
    <t>视野拉近上限</t>
  </si>
  <si>
    <t>视野拉远上限</t>
  </si>
  <si>
    <t>战斗层路径</t>
  </si>
  <si>
    <t>近景</t>
  </si>
  <si>
    <t>远景</t>
  </si>
  <si>
    <t>森林</t>
  </si>
  <si>
    <t>wei</t>
  </si>
  <si>
    <t>场景镜头：</t>
  </si>
  <si>
    <t>默认总视野长度10等分区域的X长度</t>
  </si>
  <si>
    <t>锁定控制中的英雄，并以其为中线，如果无手动控制英雄，则视角以三名队员的中间队员为视角中心，并始终跟随移动。</t>
  </si>
  <si>
    <t>如果有我方角色超出当前视野范围，则根据超出的格子范围，做等比率的摄像机远近缩放，确保能看到我方所有队员</t>
  </si>
  <si>
    <t>缩放举例：假设三名队员前后距离为1000，则缩放比例为100%（默认视野），当前后队员距离达到1100时，则视野拉远10%</t>
  </si>
  <si>
    <t>但是远近缩放有个上下限，玩家也可以用缩放图片的手势来改变视野范围。</t>
  </si>
  <si>
    <t>角色移动与行为逻辑</t>
  </si>
  <si>
    <t>战斗分为自动战斗和手动战斗，需要分开说明（暂不马上制作，考虑到可能需要大量的调试时间）</t>
  </si>
  <si>
    <t>战前策略影响：</t>
  </si>
  <si>
    <t>战前有2个布置会影响自动战斗行为，分别是角色行为倾向与英雄相对站位</t>
  </si>
  <si>
    <t>行为倾向：</t>
  </si>
  <si>
    <t>影响英雄的技能释放频率，与敌人的距离保持，是否跟随队长等</t>
  </si>
  <si>
    <t>相对站位：</t>
  </si>
  <si>
    <t>队员之间的距离设置，影响队员之间的相对距离，以及他们在等分场景上所处的区域</t>
  </si>
  <si>
    <t>自动战斗基础行为逻辑：</t>
  </si>
  <si>
    <t>1.判断角色是否处于可行动状态，如果受控制，则等控制解除方能行动。</t>
  </si>
  <si>
    <t>2.可行动时，判断是否有敌人在攻击范围，有的话执行攻击序列，没有则继续移动直到有可攻击对象</t>
  </si>
  <si>
    <t>3.有目标进入攻击范围后，自动按配置的技能序列攻击，配置在HERO表-【技能序列】。</t>
  </si>
  <si>
    <t>4.每次攻击结束后，进入攻击CD，CD配置在hero-[攻击间隔]，间隔结束后继续进入行动判断。</t>
  </si>
  <si>
    <t>5.玩家可以在任意时间，点击主动大招（不可释放则置灰），释放后会提前终止在执行的行为，比如移动或者吟唱施法等</t>
  </si>
  <si>
    <t xml:space="preserve">   如果在被控制状态下点击，则在控制结束后释放，释放后进入可否行动的循环判断中。</t>
  </si>
  <si>
    <t>6.玩家也可以在任意时间，拖动头像在地图上进行强制位移，强制位移需要判断是否在其他行为中，比如释放技能，吟唱</t>
  </si>
  <si>
    <t xml:space="preserve">   只有其他行为结束，角色进入待机，才会进行位移，位移结束后，进入是否行动的循环判断中。</t>
  </si>
  <si>
    <t>战斗配置</t>
  </si>
  <si>
    <t>英雄表，配置英雄基础信息，包括模型资源，属性，职业，五行，技能序列等</t>
  </si>
  <si>
    <t>unit.csv：</t>
  </si>
  <si>
    <t>ID</t>
  </si>
  <si>
    <t>角色名</t>
  </si>
  <si>
    <t>单位类型</t>
  </si>
  <si>
    <t>属性类型</t>
  </si>
  <si>
    <t>攻击序列</t>
  </si>
  <si>
    <t>模型资源</t>
  </si>
  <si>
    <t>主攻技能id</t>
  </si>
  <si>
    <t>普攻id</t>
  </si>
  <si>
    <t>头像ICON</t>
  </si>
  <si>
    <t>攻击距离</t>
  </si>
  <si>
    <t>攻击时间间隔</t>
  </si>
  <si>
    <t>体积</t>
  </si>
  <si>
    <t>缩放</t>
  </si>
  <si>
    <t>死亡音效</t>
  </si>
  <si>
    <t>main_id</t>
  </si>
  <si>
    <t>unitName</t>
  </si>
  <si>
    <t>unitType</t>
  </si>
  <si>
    <t>attributeType</t>
  </si>
  <si>
    <t>attackList</t>
  </si>
  <si>
    <t>unitRes</t>
  </si>
  <si>
    <t>mainSkillId</t>
  </si>
  <si>
    <t>attackId</t>
  </si>
  <si>
    <t>ICON</t>
  </si>
  <si>
    <t>attackRange</t>
  </si>
  <si>
    <t>attackInterval</t>
  </si>
  <si>
    <t>radius</t>
  </si>
  <si>
    <t>talent</t>
  </si>
  <si>
    <t>scale</t>
  </si>
  <si>
    <t>deathSound</t>
  </si>
  <si>
    <t>曹操</t>
  </si>
  <si>
    <t>&lt;11,101,11,11,111&gt;</t>
  </si>
  <si>
    <t>技能表，配置英雄相关技能参数，包括技能类型，蓝耗，伤害系数，图标，技能过程组合等</t>
  </si>
  <si>
    <t>skill.csv:</t>
  </si>
  <si>
    <t>技能名</t>
  </si>
  <si>
    <t>技能类型</t>
  </si>
  <si>
    <t>技能过程</t>
  </si>
  <si>
    <t>技能图标</t>
  </si>
  <si>
    <t>伤害系数</t>
  </si>
  <si>
    <t>消耗MP</t>
  </si>
  <si>
    <t>被动效果类型</t>
  </si>
  <si>
    <t>被动效果参数</t>
  </si>
  <si>
    <t>skName</t>
  </si>
  <si>
    <t>skType</t>
  </si>
  <si>
    <t>skProcess</t>
  </si>
  <si>
    <t>skIcon</t>
  </si>
  <si>
    <t>damageRate</t>
  </si>
  <si>
    <t>costMp</t>
  </si>
  <si>
    <t>passiveSkill</t>
  </si>
  <si>
    <t>parameter</t>
  </si>
  <si>
    <t>雷击</t>
  </si>
  <si>
    <t>1,2,3</t>
  </si>
  <si>
    <t>skill_thunder.png</t>
  </si>
  <si>
    <t>技能过程表，用来配置技能的过程组合，每个过程ID，都可以单独配置BUFF，动画，特效，持续时间，释放子物体等，可以较自由的实现技能分阶段效果。</t>
  </si>
  <si>
    <t>skill_process.csv:</t>
  </si>
  <si>
    <t>技能过程名</t>
  </si>
  <si>
    <t>过程时间</t>
  </si>
  <si>
    <t>过程类型</t>
  </si>
  <si>
    <t>攻击目标</t>
  </si>
  <si>
    <t>范围参数</t>
  </si>
  <si>
    <t>BUFFID</t>
  </si>
  <si>
    <t>过程动画</t>
  </si>
  <si>
    <t>特效</t>
  </si>
  <si>
    <t>子物体ID</t>
  </si>
  <si>
    <t>释放次数</t>
  </si>
  <si>
    <t>是否循环</t>
  </si>
  <si>
    <t>伤害类型</t>
  </si>
  <si>
    <t>buff持续时间</t>
  </si>
  <si>
    <t>概率修正</t>
  </si>
  <si>
    <t>雷击吟唱</t>
  </si>
  <si>
    <t>spell</t>
  </si>
  <si>
    <t>雷击一段</t>
  </si>
  <si>
    <t>thunder</t>
  </si>
  <si>
    <t>thunder_hit</t>
  </si>
  <si>
    <t>雷击终结</t>
  </si>
  <si>
    <t>thunder_hit1</t>
  </si>
  <si>
    <t>动画的帧数决定整个技能行为的持续时长，根据帧数的具体节点，可以配置出每个阶段攻击造成不同效果的技能，比如雷击第一下可以麻痹敌人，第二下可造成群体燃烧，且有更强的伤害系数。</t>
  </si>
  <si>
    <t>BUFF表，用来配置各种BUFF效果，包含位移，变身，燃烧，持续光环等</t>
  </si>
  <si>
    <t>buff.csv</t>
  </si>
  <si>
    <t>buff类型</t>
  </si>
  <si>
    <t>持续时间</t>
  </si>
  <si>
    <t>生效概率</t>
  </si>
  <si>
    <t>BUFF参数</t>
  </si>
  <si>
    <t>叠加上限</t>
  </si>
  <si>
    <t>叠加类型</t>
  </si>
  <si>
    <t>特效路径</t>
  </si>
  <si>
    <t>所属分类组</t>
  </si>
  <si>
    <t>抵制BUFF组</t>
  </si>
  <si>
    <t>buff等级</t>
  </si>
  <si>
    <t>burn.XX</t>
  </si>
  <si>
    <t>burn.png</t>
  </si>
  <si>
    <t>飞行物表，用来配置各种飞行物体的参数，包括飞行速度，目标类型，碰撞次数，是否爆炸，爆炸伤害，子物体悬挂的BUFF等。</t>
  </si>
  <si>
    <t>fly.csv</t>
  </si>
  <si>
    <t>子物体类型</t>
  </si>
  <si>
    <t>生存时间</t>
  </si>
  <si>
    <t>碰撞次数</t>
  </si>
  <si>
    <t>飞行速度</t>
  </si>
  <si>
    <t>加速度</t>
  </si>
  <si>
    <t>最大飞行距离</t>
  </si>
  <si>
    <t>BUFF概率</t>
  </si>
  <si>
    <t>碰撞范围</t>
  </si>
  <si>
    <t>碰撞特效</t>
  </si>
  <si>
    <t>爆炸范围</t>
  </si>
  <si>
    <t>爆炸动画</t>
  </si>
  <si>
    <t>100,50</t>
  </si>
  <si>
    <t>hit.XX</t>
  </si>
  <si>
    <t>boom.XX</t>
  </si>
  <si>
    <t>怪物表，配置怪物相关信息，包括模型技能，基础属性等。</t>
  </si>
  <si>
    <t>monster:</t>
  </si>
  <si>
    <t>怪物名</t>
  </si>
  <si>
    <t>模型路径</t>
  </si>
  <si>
    <t>头像</t>
  </si>
  <si>
    <t>技能序列</t>
  </si>
  <si>
    <t>属性模板</t>
  </si>
  <si>
    <t>五行属性</t>
  </si>
  <si>
    <t>攻击速度</t>
  </si>
  <si>
    <t>力量修正</t>
  </si>
  <si>
    <t>敏捷修正</t>
  </si>
  <si>
    <t>智力修正</t>
  </si>
  <si>
    <t>暴击修正</t>
  </si>
  <si>
    <t>闪避修正</t>
  </si>
  <si>
    <t>张良</t>
  </si>
  <si>
    <t>XX/XX</t>
  </si>
  <si>
    <t>cao.png</t>
  </si>
  <si>
    <t>(1,1,1,3,1,1,2)</t>
  </si>
  <si>
    <t>雷</t>
  </si>
  <si>
    <t>100ms</t>
  </si>
  <si>
    <t>属性枚举</t>
  </si>
  <si>
    <t>属性说明</t>
  </si>
  <si>
    <t>HP</t>
  </si>
  <si>
    <t>基础生命值，生命上限</t>
  </si>
  <si>
    <t>HP恢复速度</t>
  </si>
  <si>
    <t>每秒的生命恢复值</t>
  </si>
  <si>
    <t>MP</t>
  </si>
  <si>
    <t>MP基础值，MP上限</t>
  </si>
  <si>
    <t>MP恢复速度</t>
  </si>
  <si>
    <t>每秒的自然恢复MP值</t>
  </si>
  <si>
    <t>移动速度</t>
  </si>
  <si>
    <t>像素/秒</t>
  </si>
  <si>
    <t>行动速度</t>
  </si>
  <si>
    <t>行为之间的间隔时间，主要针对技能间隔</t>
  </si>
  <si>
    <t>物理攻击力</t>
  </si>
  <si>
    <t>物理攻击的基础伤害</t>
  </si>
  <si>
    <t>物理防御</t>
  </si>
  <si>
    <t>对物理攻击的基础抵消值</t>
  </si>
  <si>
    <t>物理穿透</t>
  </si>
  <si>
    <t>无视物理防御的程度</t>
  </si>
  <si>
    <t>魔法攻击力</t>
  </si>
  <si>
    <t>基础魔法攻击力</t>
  </si>
  <si>
    <t>魔法防御</t>
  </si>
  <si>
    <t>对魔法攻击的基础抵消值</t>
  </si>
  <si>
    <t>魔法穿透</t>
  </si>
  <si>
    <t>无视魔法防御的程度</t>
  </si>
  <si>
    <t>命中率</t>
  </si>
  <si>
    <t>攻击的基础命中值</t>
  </si>
  <si>
    <t>闪避率</t>
  </si>
  <si>
    <t>对所有攻击的闪避概率</t>
  </si>
  <si>
    <t>物理暴击率</t>
  </si>
  <si>
    <t>物理攻击的暴击概率</t>
  </si>
  <si>
    <t>魔法暴击率</t>
  </si>
  <si>
    <t>魔法攻击的暴击概率</t>
  </si>
  <si>
    <t>物理暴击抗性</t>
  </si>
  <si>
    <t>对物理暴击的抵抗值，越高越难以被暴击</t>
  </si>
  <si>
    <t>魔法暴击抗性</t>
  </si>
  <si>
    <t>对魔法暴击的抵抗值，越高越难以被暴击</t>
  </si>
  <si>
    <t>吸血等级</t>
  </si>
  <si>
    <t>攻击时的吸血比例</t>
  </si>
  <si>
    <t>BUFF抗性</t>
  </si>
  <si>
    <t>对DEBUFF的抵抗程度</t>
  </si>
  <si>
    <t>所属系列</t>
  </si>
  <si>
    <t>风火雷水木光暗，7种属性系列的归属</t>
  </si>
  <si>
    <t>暴击伤害系数</t>
  </si>
  <si>
    <t>暴击的伤害倍数</t>
  </si>
  <si>
    <t>模板ID</t>
  </si>
  <si>
    <t>职业名</t>
  </si>
  <si>
    <t>属性映射名</t>
  </si>
  <si>
    <t>战士</t>
  </si>
  <si>
    <t>Warrior</t>
  </si>
  <si>
    <t>弓箭手</t>
  </si>
  <si>
    <t>Archer</t>
  </si>
  <si>
    <t>法师</t>
  </si>
  <si>
    <t>Mage</t>
  </si>
  <si>
    <t>刺客</t>
  </si>
  <si>
    <t>Assassin</t>
  </si>
  <si>
    <t>牧师</t>
  </si>
  <si>
    <t>Cergy</t>
  </si>
  <si>
    <t>圣骑士</t>
  </si>
  <si>
    <t>Paladin</t>
  </si>
  <si>
    <t>坦克</t>
  </si>
  <si>
    <t>Tank</t>
  </si>
  <si>
    <t>国家</t>
  </si>
  <si>
    <t>天气</t>
  </si>
  <si>
    <t>地形</t>
  </si>
  <si>
    <t>特产</t>
  </si>
  <si>
    <t>基础价值</t>
  </si>
  <si>
    <t>本地出售</t>
  </si>
  <si>
    <t>商队寄售</t>
  </si>
  <si>
    <t>自行运送</t>
  </si>
  <si>
    <t>出售地A浮动倍数</t>
  </si>
  <si>
    <t>出售地B浮动倍数</t>
  </si>
  <si>
    <t>出售地C浮动倍数</t>
  </si>
  <si>
    <t>理论最低价</t>
  </si>
  <si>
    <t>理论最高价</t>
  </si>
  <si>
    <t>A国</t>
  </si>
  <si>
    <t>晴，少雪</t>
  </si>
  <si>
    <t>草原</t>
  </si>
  <si>
    <t>粮草</t>
  </si>
  <si>
    <t>0.8 - 2</t>
  </si>
  <si>
    <t>1.2-2.2</t>
  </si>
  <si>
    <t>平原</t>
  </si>
  <si>
    <t>马匹</t>
  </si>
  <si>
    <t>1.2 - 2.2</t>
  </si>
  <si>
    <t>1-3</t>
  </si>
  <si>
    <t>雪地</t>
  </si>
  <si>
    <t>矿石</t>
  </si>
  <si>
    <t>1 - 2</t>
  </si>
  <si>
    <t>1-2.2</t>
  </si>
  <si>
    <t>B国</t>
  </si>
  <si>
    <t>少雨</t>
  </si>
  <si>
    <t>木材</t>
  </si>
  <si>
    <t>1</t>
  </si>
  <si>
    <t>山丘</t>
  </si>
  <si>
    <t>野味</t>
  </si>
  <si>
    <t>溪流</t>
  </si>
  <si>
    <t>丝绸</t>
  </si>
  <si>
    <t>1-2</t>
  </si>
  <si>
    <t>C国</t>
  </si>
  <si>
    <t>多雨</t>
  </si>
  <si>
    <t>湿地</t>
  </si>
  <si>
    <t>鱼虾</t>
  </si>
  <si>
    <t>河湖</t>
  </si>
  <si>
    <t>盐</t>
  </si>
  <si>
    <t>海域</t>
  </si>
  <si>
    <t>珍珠</t>
  </si>
  <si>
    <t>基础用途</t>
  </si>
  <si>
    <t>合成用途</t>
  </si>
  <si>
    <t>合成1</t>
  </si>
  <si>
    <t>合成2</t>
  </si>
  <si>
    <t>合成3</t>
  </si>
  <si>
    <t>合成4</t>
  </si>
  <si>
    <t>合成5</t>
  </si>
  <si>
    <t>食物升级</t>
  </si>
  <si>
    <t>加野味=肉饭团</t>
  </si>
  <si>
    <t>加鱼虾=海鲜饭</t>
  </si>
  <si>
    <t>加马匹提高成长</t>
  </si>
  <si>
    <t>探索加速</t>
  </si>
  <si>
    <t>马匹成长</t>
  </si>
  <si>
    <t>加粮草=马匹成长</t>
  </si>
  <si>
    <t>加丝绸变装饰马</t>
  </si>
  <si>
    <t>装备属性改变</t>
  </si>
  <si>
    <t>装备打造</t>
  </si>
  <si>
    <t>探索工具</t>
  </si>
  <si>
    <t>“+铁=铁锤”</t>
  </si>
  <si>
    <t>“+火石=火堆”</t>
  </si>
  <si>
    <t>“+银=镰刀”</t>
  </si>
  <si>
    <t>战斗食物</t>
  </si>
  <si>
    <t>高级HP恢复</t>
  </si>
  <si>
    <t>“+鱼虾+火堆=盛宴”</t>
  </si>
  <si>
    <t>“+盐+火堆=盐烤肉”</t>
  </si>
  <si>
    <t>好感度物品</t>
  </si>
  <si>
    <t>装备素材</t>
  </si>
  <si>
    <t>强化素材</t>
  </si>
  <si>
    <t>高级MP恢复</t>
  </si>
  <si>
    <t>“+野味+火堆=盛宴”</t>
  </si>
  <si>
    <t>“+盐+火堆=盐烤海鲜”</t>
  </si>
  <si>
    <t>调味剂</t>
  </si>
  <si>
    <t>“+野味+火堆=盐烤肉”</t>
  </si>
  <si>
    <t>“+海鲜+火堆=盐烤海鲜”</t>
  </si>
  <si>
    <t>好感物品</t>
  </si>
  <si>
    <t xml:space="preserve"> </t>
  </si>
  <si>
    <t>2. 伤害公式</t>
  </si>
  <si>
    <t>攻击过程的伤害计算:</t>
  </si>
  <si>
    <t>a.首先跟据技能攻击类型数据判断这次攻击是一次物理攻击还是魔法攻击</t>
  </si>
  <si>
    <t>b.其次判定技能是否命中</t>
  </si>
  <si>
    <t xml:space="preserve">     攻击方对应攻击类型命中等级 &gt; 受攻击方对应类型闪避等级 时，闪避几率为0%</t>
  </si>
  <si>
    <t xml:space="preserve">     攻击方对应攻击类型命中等级 &lt; 受攻击方对应类型闪避等级 时，闪避几率计算公式如下</t>
  </si>
  <si>
    <t xml:space="preserve">     n = （受攻击方对应攻击类型闪避等级 - 攻击方对应攻击类型命中等级）</t>
  </si>
  <si>
    <t xml:space="preserve">     闪避概率 = n  / （闪避修正参数 + n）</t>
  </si>
  <si>
    <t xml:space="preserve">     闪避修正参数 = 500</t>
  </si>
  <si>
    <t xml:space="preserve">     例如：攻击方命中等级为100，受攻击方闪躲等级为200，那么最后该次攻击的闪避概率为</t>
  </si>
  <si>
    <t xml:space="preserve">    （200-100）/（500 +（200-100）） = 16.7%</t>
  </si>
  <si>
    <t>c.其次判定技能是否暴击</t>
  </si>
  <si>
    <t xml:space="preserve">     攻击方对应攻击类型暴击等级 &lt; 受攻击方对应类型暴击抗性等级 时，暴击几率为0%</t>
  </si>
  <si>
    <t xml:space="preserve">     攻击方对应攻击类型暴击等级 &gt; 受攻击方对应类型暴击抗性等级 时，暴击几率计算公式如下</t>
  </si>
  <si>
    <t xml:space="preserve">     n = （攻击方对应攻击类型暴击等级 - 受攻击方对应攻击类型暴击抗性等级）</t>
  </si>
  <si>
    <t xml:space="preserve">     物理暴击概率 = n /（n *物理暴击修正系数+ 物理护甲值*护甲修正系数+物理暴击修正参数）</t>
  </si>
  <si>
    <t xml:space="preserve">     魔法暴击概率 = n /（n *魔法暴击修正系数+ 魔法抗性*抗性修正系数+ 魔法暴击修正参数）</t>
  </si>
  <si>
    <t xml:space="preserve">     例如：攻击方暴击等级为200，受攻击方暴击抗性等级为100，那么最后该次攻击的暴击概率为，护甲值为100，暴击修正系数为0.6，抗性修正系数为5，修正参数为40</t>
  </si>
  <si>
    <t xml:space="preserve">    （200-100）/（（200-100）*0.6 + 100*4 + 40） = 100/500  = 20%</t>
  </si>
  <si>
    <t xml:space="preserve">     物理暴击修正系数 = 0.5   物理暴击护甲修正系数=20  物理暴击修正参数=50</t>
  </si>
  <si>
    <t xml:space="preserve">     魔法暴击修正系数 = 0.5   魔法暴击抗性修正系数=10  魔法暴击修正参数=100</t>
  </si>
  <si>
    <t>d.如果命中且暴击，则伤害计算公式为：</t>
  </si>
  <si>
    <t xml:space="preserve">   伤害=最终伤害 * 对应攻击类型暴击伤害比率修正 * 单位属性伤害修正（克制与被克制）</t>
  </si>
  <si>
    <t xml:space="preserve">   其中受攻击方对应攻击类型伤害抵消比例会根据对应攻击类型的护甲值和抗性忽视进行计算</t>
  </si>
  <si>
    <t xml:space="preserve">   计算最终物理护甲值 = 受攻击方物理护甲值 - 攻击方忽视护甲值</t>
  </si>
  <si>
    <t xml:space="preserve">   计算最终魔法抗性值 = 受攻击方魔法抗性值 - 攻击方忽视抗性值</t>
  </si>
  <si>
    <t xml:space="preserve">   如果护甲值和抗性值计算值为负，则按0处理</t>
  </si>
  <si>
    <t xml:space="preserve">   伤害抵消比例 = 伤害 / ( 伤害 + 最终物理护甲/魔法抗性值 * 修正值+修正参数）</t>
  </si>
  <si>
    <t xml:space="preserve">   则：最终伤害 = 伤害 * 伤害抵消比例</t>
  </si>
  <si>
    <t xml:space="preserve">   物理和魔法技能伤害的最终公式如下：</t>
  </si>
  <si>
    <t xml:space="preserve">   物理最终伤害 = 技能伤害^2 / (技能伤害 + 最终物理护甲 * 物理伤害护甲修正值+物理伤害修正参数)</t>
  </si>
  <si>
    <t xml:space="preserve">   魔法最终伤害 = 技能伤害^2 / (技能伤害 + 最终魔法抗性 * 魔法伤害抗性修正值+魔法伤害修正参数) </t>
  </si>
  <si>
    <t xml:space="preserve">   治疗技能的具体公式会在buff对应的参数中进行配置</t>
  </si>
  <si>
    <t xml:space="preserve">   治疗技能 =  魔法强度*治疗修正系数+技能附加固定治疗量</t>
  </si>
  <si>
    <t xml:space="preserve">   伤害类的buff也会有其对应的伤害类型判定</t>
  </si>
  <si>
    <t xml:space="preserve">   BUFF的命中随过程的伤害类型命中进行判断，如果过程无伤害，则buff必然命中</t>
  </si>
  <si>
    <t xml:space="preserve">   BUFF技能的伤害随buff的参数配置和伤害类型进行计算</t>
  </si>
  <si>
    <t xml:space="preserve">   例如：攻击方攻击力为100，伤害抵消比例为70%，暴击伤害修正为150%，单位类型伤害修正为80%，此次攻击暴击</t>
  </si>
  <si>
    <t xml:space="preserve">   则该次伤害的伤害比例 100*70%*150%*80% = 84</t>
  </si>
  <si>
    <t xml:space="preserve">      物理伤害护甲修正系数=10  物理伤害修正参数=200</t>
  </si>
  <si>
    <t xml:space="preserve">      魔法伤害抗性修正系数=5  魔法伤害修正参数=100</t>
  </si>
  <si>
    <t>注明：需要考虑等级差带来的伤害修正因素</t>
  </si>
  <si>
    <t>移动速度修正</t>
  </si>
  <si>
    <t>攻击速度修正</t>
  </si>
  <si>
    <t>物理攻击力修正</t>
  </si>
  <si>
    <t>HP修正</t>
  </si>
  <si>
    <t>MP1修正</t>
  </si>
  <si>
    <t>HP回复修正</t>
  </si>
  <si>
    <t>MP1回复修正</t>
  </si>
  <si>
    <t>护甲值修正</t>
  </si>
  <si>
    <t>护甲忽视修正</t>
  </si>
  <si>
    <t>攻击范围修正</t>
  </si>
  <si>
    <t>普通攻击暴击等级修正</t>
  </si>
  <si>
    <t>普通攻击暴击伤害修正</t>
  </si>
  <si>
    <t>普通攻击暴击抗性修正</t>
  </si>
  <si>
    <t>普通攻击闪躲修正</t>
  </si>
  <si>
    <t>普通攻击命中修正</t>
  </si>
  <si>
    <t>魔法攻击力修正</t>
  </si>
  <si>
    <t>魔法抗性修正</t>
  </si>
  <si>
    <t>魔抗忽视修正</t>
  </si>
  <si>
    <t>魔法暴击等级修正</t>
  </si>
  <si>
    <t>魔法攻击暴击伤害修正</t>
  </si>
  <si>
    <t>魔法攻击暴击抗性修正</t>
  </si>
  <si>
    <t>魔法攻击闪躲等级修正</t>
  </si>
  <si>
    <t>魔法攻击命中等级修正</t>
  </si>
  <si>
    <t>吸血等级修正</t>
  </si>
  <si>
    <t>buff抗性修正</t>
  </si>
  <si>
    <t>icon</t>
  </si>
  <si>
    <t>moveSpeedC</t>
  </si>
  <si>
    <t>attackSpeedC</t>
  </si>
  <si>
    <t>attackDamageC</t>
  </si>
  <si>
    <t>hpC</t>
  </si>
  <si>
    <t>mp1C</t>
  </si>
  <si>
    <t>hpRecoverC</t>
  </si>
  <si>
    <t>mp1RecoverC</t>
  </si>
  <si>
    <t>armorC</t>
  </si>
  <si>
    <t>armorIgnoreC</t>
  </si>
  <si>
    <t>attackRangeC</t>
  </si>
  <si>
    <t>attackStrikeLevelC</t>
  </si>
  <si>
    <t>attackStrikeDamageC</t>
  </si>
  <si>
    <t>attackStrikeResistanceC</t>
  </si>
  <si>
    <t>attackDodgeC</t>
  </si>
  <si>
    <t>attackHitC</t>
  </si>
  <si>
    <t>skillDamageC</t>
  </si>
  <si>
    <t>skillResistanceC</t>
  </si>
  <si>
    <t>skillResistanceIgnoreC</t>
  </si>
  <si>
    <t>skillStrikeLevelC</t>
  </si>
  <si>
    <t>skillStrikeDamageC</t>
  </si>
  <si>
    <t>skillStrikeResistanceC</t>
  </si>
  <si>
    <t>skillDodgeLevelC</t>
  </si>
  <si>
    <t>skillHitLevelC</t>
  </si>
  <si>
    <t>suckBloodLevelC</t>
  </si>
  <si>
    <t>buffResistantC</t>
  </si>
  <si>
    <t>吕布</t>
  </si>
  <si>
    <t>&lt;12,112,12,12,122&gt;</t>
  </si>
  <si>
    <t>诸葛</t>
  </si>
  <si>
    <t>&lt;13,113,13,13,123&gt;</t>
  </si>
  <si>
    <t>黄巾将领</t>
  </si>
  <si>
    <t>说明：</t>
  </si>
  <si>
    <t>怪物与英雄公用UNIT表，因为属性配置一致</t>
  </si>
  <si>
    <t>怪物会有一张单独的等级表，用于配置自身的等级成长</t>
  </si>
  <si>
    <t>所有UNIT单位会根据属性类型，获取自身所属的职业属性模板</t>
  </si>
  <si>
    <t>怪物还会有精英，BOSS，普通小怪的模板区别</t>
  </si>
  <si>
    <t>所有UNIT单位最终属性等于模板属性*UNIT表内的修正值</t>
  </si>
  <si>
    <t>UNIT表</t>
  </si>
  <si>
    <t>参数名</t>
  </si>
  <si>
    <t>程序用名</t>
  </si>
  <si>
    <t>参数说明</t>
  </si>
  <si>
    <t>标识用ID，唯一</t>
  </si>
  <si>
    <t>单位名称，显示在角色信息内，包括怪物</t>
  </si>
  <si>
    <t>1=英雄 2=怪物 配表区分用，也会读取不同的属性模板</t>
  </si>
  <si>
    <t>填写模板里的【属性映射名】，读取其对应的职业与难度属性</t>
  </si>
  <si>
    <t>ICON资源路径</t>
  </si>
  <si>
    <t>角色模型资源路径</t>
  </si>
  <si>
    <t>大招技能ID</t>
  </si>
  <si>
    <t>基础攻击的技能ID</t>
  </si>
  <si>
    <t>&lt;1,2,1,1,2&gt;技能ID序列，按顺序和角色CD循环触发</t>
  </si>
  <si>
    <t>最远的攻击范围，需要填写X轴和Y轴，因为存在空中单位，比如&lt;200,300&gt;表示攻击范围为身前200像素，高度300像素的长方形区域</t>
  </si>
  <si>
    <t>每次攻击后的冷却时间，也受到速度影响</t>
  </si>
  <si>
    <t>该角色或怪物所占的格子大小</t>
  </si>
  <si>
    <t>被动天赋ID，读取talent表</t>
  </si>
  <si>
    <t>模型缩放比例，比如150，表示放大1.5倍</t>
  </si>
  <si>
    <t>死亡时播放的声音资源，填写为XX.mp3</t>
  </si>
  <si>
    <t>移动速度的修正系数</t>
  </si>
  <si>
    <t>攻击速度的修正系数</t>
  </si>
  <si>
    <t>物攻伤害修正系数</t>
  </si>
  <si>
    <t>HP调整系数</t>
  </si>
  <si>
    <t>MP调整系数</t>
  </si>
  <si>
    <t>属性修正</t>
  </si>
  <si>
    <t>skill表</t>
  </si>
  <si>
    <t>唯一ID</t>
  </si>
  <si>
    <t>技能名，显示在技能面板和英雄技能信息上</t>
  </si>
  <si>
    <t>技能伤害类型，分为物理魔法以及7个伤害系</t>
  </si>
  <si>
    <t>技能过程序列，用&lt;1,2,3,4&gt;的格式来组合，表示</t>
  </si>
  <si>
    <t>技能图标路径</t>
  </si>
  <si>
    <t>技能的伤害系数</t>
  </si>
  <si>
    <t>MP消耗数</t>
  </si>
  <si>
    <t>被动效果类型，根据不同类型有不同参数</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</si>
</sst>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宋体"/>
      <charset val="134"/>
      <scheme val="minor"/>
    </font>
    <font>
      <sz val="10"/>
      <color theme="1"/>
      <name val="微软雅黑"/>
      <charset val="134"/>
    </font>
    <font>
      <b/>
      <sz val="10"/>
      <color theme="1"/>
      <name val="微软雅黑"/>
      <charset val="134"/>
    </font>
    <font>
      <sz val="10"/>
      <color rgb="FFFF0000"/>
      <name val="微软雅黑"/>
      <charset val="134"/>
    </font>
    <font>
      <b/>
      <sz val="10"/>
      <color rgb="FF00B050"/>
      <name val="微软雅黑"/>
      <charset val="134"/>
    </font>
    <font>
      <b/>
      <sz val="10"/>
      <color rgb="FFFF0000"/>
      <name val="微软雅黑"/>
      <charset val="134"/>
    </font>
    <font>
      <b/>
      <sz val="11"/>
      <color theme="1"/>
      <name val="宋体"/>
      <charset val="134"/>
      <scheme val="minor"/>
    </font>
    <font>
      <b/>
      <sz val="12"/>
      <color theme="1"/>
      <name val="微软雅黑"/>
      <charset val="134"/>
    </font>
    <font>
      <sz val="11"/>
      <color theme="1"/>
      <name val="宋体"/>
      <charset val="0"/>
      <scheme val="minor"/>
    </font>
    <font>
      <sz val="11"/>
      <color rgb="FFFF0000"/>
      <name val="宋体"/>
      <charset val="0"/>
      <scheme val="minor"/>
    </font>
    <font>
      <b/>
      <sz val="15"/>
      <color theme="3"/>
      <name val="宋体"/>
      <charset val="134"/>
      <scheme val="minor"/>
    </font>
    <font>
      <b/>
      <sz val="11"/>
      <color theme="3"/>
      <name val="宋体"/>
      <charset val="134"/>
      <scheme val="minor"/>
    </font>
    <font>
      <i/>
      <sz val="11"/>
      <color rgb="FF7F7F7F"/>
      <name val="宋体"/>
      <charset val="0"/>
      <scheme val="minor"/>
    </font>
    <font>
      <sz val="11"/>
      <color rgb="FF3F3F76"/>
      <name val="宋体"/>
      <charset val="0"/>
      <scheme val="minor"/>
    </font>
    <font>
      <b/>
      <sz val="18"/>
      <color theme="3"/>
      <name val="宋体"/>
      <charset val="134"/>
      <scheme val="minor"/>
    </font>
    <font>
      <sz val="11"/>
      <color rgb="FF9C0006"/>
      <name val="宋体"/>
      <charset val="0"/>
      <scheme val="minor"/>
    </font>
    <font>
      <sz val="11"/>
      <color theme="0"/>
      <name val="宋体"/>
      <charset val="0"/>
      <scheme val="minor"/>
    </font>
    <font>
      <u/>
      <sz val="11"/>
      <color rgb="FF0000FF"/>
      <name val="宋体"/>
      <charset val="0"/>
      <scheme val="minor"/>
    </font>
    <font>
      <b/>
      <sz val="13"/>
      <color theme="3"/>
      <name val="宋体"/>
      <charset val="134"/>
      <scheme val="minor"/>
    </font>
    <font>
      <u/>
      <sz val="11"/>
      <color rgb="FF800080"/>
      <name val="宋体"/>
      <charset val="0"/>
      <scheme val="minor"/>
    </font>
    <font>
      <b/>
      <sz val="11"/>
      <color rgb="FFFFFFFF"/>
      <name val="宋体"/>
      <charset val="0"/>
      <scheme val="minor"/>
    </font>
    <font>
      <b/>
      <sz val="11"/>
      <color rgb="FF3F3F3F"/>
      <name val="宋体"/>
      <charset val="0"/>
      <scheme val="minor"/>
    </font>
    <font>
      <b/>
      <sz val="11"/>
      <color rgb="FFFA7D00"/>
      <name val="宋体"/>
      <charset val="0"/>
      <scheme val="minor"/>
    </font>
    <font>
      <sz val="11"/>
      <color rgb="FF9C6500"/>
      <name val="宋体"/>
      <charset val="0"/>
      <scheme val="minor"/>
    </font>
    <font>
      <sz val="11"/>
      <color rgb="FFFA7D00"/>
      <name val="宋体"/>
      <charset val="0"/>
      <scheme val="minor"/>
    </font>
    <font>
      <sz val="11"/>
      <color rgb="FF006100"/>
      <name val="宋体"/>
      <charset val="0"/>
      <scheme val="minor"/>
    </font>
    <font>
      <b/>
      <sz val="11"/>
      <color theme="1"/>
      <name val="宋体"/>
      <charset val="0"/>
      <scheme val="minor"/>
    </font>
  </fonts>
  <fills count="33">
    <fill>
      <patternFill patternType="none"/>
    </fill>
    <fill>
      <patternFill patternType="gray125"/>
    </fill>
    <fill>
      <patternFill patternType="solid">
        <fgColor theme="5" tint="0.599993896298105"/>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rgb="FFFFEB9C"/>
        <bgColor indexed="64"/>
      </patternFill>
    </fill>
    <fill>
      <patternFill patternType="solid">
        <fgColor theme="9"/>
        <bgColor indexed="64"/>
      </patternFill>
    </fill>
    <fill>
      <patternFill patternType="solid">
        <fgColor rgb="FFC6EFCE"/>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tint="0.59999389629810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7" borderId="0" applyNumberFormat="0" applyBorder="0" applyAlignment="0" applyProtection="0">
      <alignment vertical="center"/>
    </xf>
    <xf numFmtId="0" fontId="13" fillId="3"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5" borderId="0" applyNumberFormat="0" applyBorder="0" applyAlignment="0" applyProtection="0">
      <alignment vertical="center"/>
    </xf>
    <xf numFmtId="0" fontId="15" fillId="8" borderId="0" applyNumberFormat="0" applyBorder="0" applyAlignment="0" applyProtection="0">
      <alignment vertical="center"/>
    </xf>
    <xf numFmtId="43" fontId="0" fillId="0" borderId="0" applyFont="0" applyFill="0" applyBorder="0" applyAlignment="0" applyProtection="0">
      <alignment vertical="center"/>
    </xf>
    <xf numFmtId="0" fontId="16" fillId="10"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1" borderId="11" applyNumberFormat="0" applyFont="0" applyAlignment="0" applyProtection="0">
      <alignment vertical="center"/>
    </xf>
    <xf numFmtId="0" fontId="16" fillId="14"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0" borderId="8" applyNumberFormat="0" applyFill="0" applyAlignment="0" applyProtection="0">
      <alignment vertical="center"/>
    </xf>
    <xf numFmtId="0" fontId="18" fillId="0" borderId="8" applyNumberFormat="0" applyFill="0" applyAlignment="0" applyProtection="0">
      <alignment vertical="center"/>
    </xf>
    <xf numFmtId="0" fontId="16" fillId="15" borderId="0" applyNumberFormat="0" applyBorder="0" applyAlignment="0" applyProtection="0">
      <alignment vertical="center"/>
    </xf>
    <xf numFmtId="0" fontId="11" fillId="0" borderId="10" applyNumberFormat="0" applyFill="0" applyAlignment="0" applyProtection="0">
      <alignment vertical="center"/>
    </xf>
    <xf numFmtId="0" fontId="16" fillId="16" borderId="0" applyNumberFormat="0" applyBorder="0" applyAlignment="0" applyProtection="0">
      <alignment vertical="center"/>
    </xf>
    <xf numFmtId="0" fontId="21" fillId="18" borderId="13" applyNumberFormat="0" applyAlignment="0" applyProtection="0">
      <alignment vertical="center"/>
    </xf>
    <xf numFmtId="0" fontId="22" fillId="18" borderId="9" applyNumberFormat="0" applyAlignment="0" applyProtection="0">
      <alignment vertical="center"/>
    </xf>
    <xf numFmtId="0" fontId="20" fillId="17" borderId="12" applyNumberFormat="0" applyAlignment="0" applyProtection="0">
      <alignment vertical="center"/>
    </xf>
    <xf numFmtId="0" fontId="8" fillId="20" borderId="0" applyNumberFormat="0" applyBorder="0" applyAlignment="0" applyProtection="0">
      <alignment vertical="center"/>
    </xf>
    <xf numFmtId="0" fontId="16" fillId="21" borderId="0" applyNumberFormat="0" applyBorder="0" applyAlignment="0" applyProtection="0">
      <alignment vertical="center"/>
    </xf>
    <xf numFmtId="0" fontId="24" fillId="0" borderId="14" applyNumberFormat="0" applyFill="0" applyAlignment="0" applyProtection="0">
      <alignment vertical="center"/>
    </xf>
    <xf numFmtId="0" fontId="26" fillId="0" borderId="15" applyNumberFormat="0" applyFill="0" applyAlignment="0" applyProtection="0">
      <alignment vertical="center"/>
    </xf>
    <xf numFmtId="0" fontId="25" fillId="24" borderId="0" applyNumberFormat="0" applyBorder="0" applyAlignment="0" applyProtection="0">
      <alignment vertical="center"/>
    </xf>
    <xf numFmtId="0" fontId="23" fillId="22" borderId="0" applyNumberFormat="0" applyBorder="0" applyAlignment="0" applyProtection="0">
      <alignment vertical="center"/>
    </xf>
    <xf numFmtId="0" fontId="8" fillId="6" borderId="0" applyNumberFormat="0" applyBorder="0" applyAlignment="0" applyProtection="0">
      <alignment vertical="center"/>
    </xf>
    <xf numFmtId="0" fontId="16" fillId="13" borderId="0" applyNumberFormat="0" applyBorder="0" applyAlignment="0" applyProtection="0">
      <alignment vertical="center"/>
    </xf>
    <xf numFmtId="0" fontId="8" fillId="19" borderId="0" applyNumberFormat="0" applyBorder="0" applyAlignment="0" applyProtection="0">
      <alignment vertical="center"/>
    </xf>
    <xf numFmtId="0" fontId="8" fillId="25" borderId="0" applyNumberFormat="0" applyBorder="0" applyAlignment="0" applyProtection="0">
      <alignment vertical="center"/>
    </xf>
    <xf numFmtId="0" fontId="8" fillId="26" borderId="0" applyNumberFormat="0" applyBorder="0" applyAlignment="0" applyProtection="0">
      <alignment vertical="center"/>
    </xf>
    <xf numFmtId="0" fontId="8" fillId="2" borderId="0" applyNumberFormat="0" applyBorder="0" applyAlignment="0" applyProtection="0">
      <alignment vertical="center"/>
    </xf>
    <xf numFmtId="0" fontId="16" fillId="28" borderId="0" applyNumberFormat="0" applyBorder="0" applyAlignment="0" applyProtection="0">
      <alignment vertical="center"/>
    </xf>
    <xf numFmtId="0" fontId="16" fillId="29" borderId="0" applyNumberFormat="0" applyBorder="0" applyAlignment="0" applyProtection="0">
      <alignment vertical="center"/>
    </xf>
    <xf numFmtId="0" fontId="8" fillId="30" borderId="0" applyNumberFormat="0" applyBorder="0" applyAlignment="0" applyProtection="0">
      <alignment vertical="center"/>
    </xf>
    <xf numFmtId="0" fontId="8" fillId="31" borderId="0" applyNumberFormat="0" applyBorder="0" applyAlignment="0" applyProtection="0">
      <alignment vertical="center"/>
    </xf>
    <xf numFmtId="0" fontId="16" fillId="27" borderId="0" applyNumberFormat="0" applyBorder="0" applyAlignment="0" applyProtection="0">
      <alignment vertical="center"/>
    </xf>
    <xf numFmtId="0" fontId="8" fillId="4" borderId="0" applyNumberFormat="0" applyBorder="0" applyAlignment="0" applyProtection="0">
      <alignment vertical="center"/>
    </xf>
    <xf numFmtId="0" fontId="16" fillId="9" borderId="0" applyNumberFormat="0" applyBorder="0" applyAlignment="0" applyProtection="0">
      <alignment vertical="center"/>
    </xf>
    <xf numFmtId="0" fontId="16" fillId="23" borderId="0" applyNumberFormat="0" applyBorder="0" applyAlignment="0" applyProtection="0">
      <alignment vertical="center"/>
    </xf>
    <xf numFmtId="0" fontId="8" fillId="32" borderId="0" applyNumberFormat="0" applyBorder="0" applyAlignment="0" applyProtection="0">
      <alignment vertical="center"/>
    </xf>
    <xf numFmtId="0" fontId="16" fillId="12" borderId="0" applyNumberFormat="0" applyBorder="0" applyAlignment="0" applyProtection="0">
      <alignment vertical="center"/>
    </xf>
  </cellStyleXfs>
  <cellXfs count="63">
    <xf numFmtId="0" fontId="0" fillId="0" borderId="0" xfId="0">
      <alignment vertical="center"/>
    </xf>
    <xf numFmtId="0" fontId="1" fillId="0" borderId="0" xfId="0" applyFont="1">
      <alignment vertical="center"/>
    </xf>
    <xf numFmtId="0" fontId="2" fillId="0" borderId="0" xfId="0" applyFont="1" applyFill="1" applyAlignment="1">
      <alignment vertical="center"/>
    </xf>
    <xf numFmtId="0" fontId="1" fillId="0" borderId="0" xfId="0" applyFont="1" applyFill="1" applyAlignment="1">
      <alignment vertical="center"/>
    </xf>
    <xf numFmtId="0" fontId="2" fillId="0" borderId="0" xfId="0" applyFont="1">
      <alignment vertical="center"/>
    </xf>
    <xf numFmtId="0" fontId="2" fillId="0" borderId="1" xfId="0" applyNumberFormat="1" applyFont="1" applyBorder="1">
      <alignment vertical="center"/>
    </xf>
    <xf numFmtId="0" fontId="1"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0" fontId="1" fillId="0" borderId="1" xfId="0" applyNumberFormat="1" applyFont="1" applyBorder="1">
      <alignment vertical="center"/>
    </xf>
    <xf numFmtId="0" fontId="1" fillId="0" borderId="1" xfId="0" applyNumberFormat="1" applyFont="1" applyBorder="1" applyAlignment="1">
      <alignment vertical="center" wrapText="1"/>
    </xf>
    <xf numFmtId="0" fontId="1" fillId="0" borderId="2" xfId="0" applyNumberFormat="1" applyFont="1" applyBorder="1">
      <alignment vertical="center"/>
    </xf>
    <xf numFmtId="0" fontId="1" fillId="0" borderId="3" xfId="0" applyFont="1" applyFill="1" applyBorder="1" applyAlignment="1">
      <alignment horizontal="left" vertical="center"/>
    </xf>
    <xf numFmtId="0" fontId="3" fillId="0" borderId="2" xfId="0" applyNumberFormat="1" applyFont="1" applyBorder="1" applyAlignment="1">
      <alignment horizontal="left" vertical="center"/>
    </xf>
    <xf numFmtId="0" fontId="3" fillId="0" borderId="4" xfId="0" applyNumberFormat="1" applyFont="1" applyBorder="1" applyAlignment="1">
      <alignment horizontal="left" vertical="center"/>
    </xf>
    <xf numFmtId="0" fontId="3" fillId="0" borderId="5" xfId="0" applyNumberFormat="1" applyFont="1" applyBorder="1" applyAlignment="1">
      <alignment horizontal="left" vertical="center"/>
    </xf>
    <xf numFmtId="0" fontId="1" fillId="0" borderId="1" xfId="0" applyNumberFormat="1" applyFont="1" applyBorder="1" applyAlignment="1">
      <alignment horizontal="left" vertical="center"/>
    </xf>
    <xf numFmtId="0" fontId="3" fillId="0" borderId="1" xfId="0" applyNumberFormat="1" applyFont="1" applyBorder="1" applyAlignment="1">
      <alignment horizontal="left" vertical="center"/>
    </xf>
    <xf numFmtId="0" fontId="1" fillId="0" borderId="6" xfId="0" applyNumberFormat="1" applyFont="1" applyBorder="1" applyAlignment="1">
      <alignment horizontal="left" vertical="center"/>
    </xf>
    <xf numFmtId="0" fontId="1" fillId="0" borderId="0" xfId="0" applyFont="1" applyAlignment="1">
      <alignment horizontal="left" vertical="center"/>
    </xf>
    <xf numFmtId="0" fontId="1" fillId="0" borderId="1" xfId="0" applyFont="1" applyBorder="1" applyAlignment="1">
      <alignment horizontal="left" vertical="center"/>
    </xf>
    <xf numFmtId="0" fontId="1" fillId="0" borderId="0" xfId="0" applyFont="1" applyFill="1" applyAlignment="1"/>
    <xf numFmtId="0" fontId="2" fillId="0" borderId="0" xfId="0" applyFont="1" applyFill="1" applyAlignment="1"/>
    <xf numFmtId="0" fontId="3" fillId="0" borderId="0" xfId="0" applyFont="1" applyFill="1" applyAlignment="1"/>
    <xf numFmtId="0" fontId="4" fillId="0" borderId="0" xfId="0" applyFont="1" applyFill="1" applyAlignment="1"/>
    <xf numFmtId="0" fontId="5" fillId="0" borderId="0" xfId="0" applyFont="1" applyFill="1" applyAlignment="1"/>
    <xf numFmtId="0" fontId="0" fillId="0" borderId="0" xfId="0"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6" fillId="0" borderId="1" xfId="0" applyFont="1" applyFill="1" applyBorder="1" applyAlignment="1">
      <alignment horizontal="left" vertical="center"/>
    </xf>
    <xf numFmtId="0" fontId="0" fillId="0" borderId="2" xfId="0" applyBorder="1" applyAlignment="1">
      <alignment horizontal="center" vertical="center"/>
    </xf>
    <xf numFmtId="0" fontId="0" fillId="0" borderId="2" xfId="0" applyBorder="1" applyAlignment="1">
      <alignment horizontal="left" vertical="center"/>
    </xf>
    <xf numFmtId="0" fontId="0" fillId="0" borderId="1" xfId="0" applyBorder="1" applyAlignment="1">
      <alignment horizontal="left" vertical="center"/>
    </xf>
    <xf numFmtId="0" fontId="0" fillId="0" borderId="1" xfId="0" applyFont="1" applyFill="1" applyBorder="1" applyAlignment="1">
      <alignment horizontal="left" vertical="center"/>
    </xf>
    <xf numFmtId="0" fontId="0" fillId="0" borderId="4" xfId="0" applyBorder="1" applyAlignment="1">
      <alignment horizontal="center" vertical="center"/>
    </xf>
    <xf numFmtId="0" fontId="0" fillId="0" borderId="4" xfId="0" applyBorder="1" applyAlignment="1">
      <alignment horizontal="left" vertical="center"/>
    </xf>
    <xf numFmtId="0" fontId="0" fillId="0" borderId="5" xfId="0" applyBorder="1" applyAlignment="1">
      <alignment horizontal="center" vertical="center"/>
    </xf>
    <xf numFmtId="0" fontId="0" fillId="0" borderId="5" xfId="0" applyBorder="1" applyAlignment="1">
      <alignment horizontal="left" vertical="center"/>
    </xf>
    <xf numFmtId="0" fontId="0" fillId="0" borderId="1" xfId="0" applyBorder="1" applyAlignment="1">
      <alignment horizontal="center" vertical="center"/>
    </xf>
    <xf numFmtId="0" fontId="0" fillId="0" borderId="1" xfId="0" applyNumberFormat="1" applyBorder="1" applyAlignment="1">
      <alignment horizontal="center" vertical="center"/>
    </xf>
    <xf numFmtId="0" fontId="6" fillId="0" borderId="1" xfId="0" applyNumberFormat="1" applyFont="1" applyFill="1" applyBorder="1" applyAlignment="1">
      <alignment horizontal="left" vertical="center"/>
    </xf>
    <xf numFmtId="0" fontId="6" fillId="0" borderId="1" xfId="0" applyNumberFormat="1" applyFont="1" applyBorder="1">
      <alignment vertical="center"/>
    </xf>
    <xf numFmtId="0" fontId="6" fillId="0" borderId="1" xfId="0" applyNumberFormat="1" applyFont="1" applyFill="1" applyBorder="1" applyAlignment="1">
      <alignment vertical="center"/>
    </xf>
    <xf numFmtId="0" fontId="0" fillId="0" borderId="1" xfId="0" applyNumberFormat="1" applyFont="1" applyFill="1" applyBorder="1" applyAlignment="1">
      <alignment horizontal="left" vertical="center"/>
    </xf>
    <xf numFmtId="0" fontId="0" fillId="0" borderId="1" xfId="0" applyNumberFormat="1" applyBorder="1">
      <alignment vertical="center"/>
    </xf>
    <xf numFmtId="0" fontId="0" fillId="0" borderId="1" xfId="0" applyNumberFormat="1" applyBorder="1" applyAlignment="1">
      <alignment vertical="center" wrapText="1"/>
    </xf>
    <xf numFmtId="0" fontId="0" fillId="0" borderId="1" xfId="0" applyNumberFormat="1" applyFont="1" applyFill="1" applyBorder="1" applyAlignment="1">
      <alignment vertical="center" wrapText="1"/>
    </xf>
    <xf numFmtId="49" fontId="0" fillId="0" borderId="1" xfId="0" applyNumberFormat="1" applyBorder="1" applyAlignment="1">
      <alignment horizontal="left" vertical="center"/>
    </xf>
    <xf numFmtId="49" fontId="0" fillId="0" borderId="1" xfId="0" applyNumberFormat="1" applyFont="1" applyFill="1" applyBorder="1" applyAlignment="1">
      <alignment horizontal="left" vertical="center"/>
    </xf>
    <xf numFmtId="0" fontId="0" fillId="0" borderId="1" xfId="0" applyNumberFormat="1" applyFont="1" applyFill="1" applyBorder="1" applyAlignment="1">
      <alignment vertical="center"/>
    </xf>
    <xf numFmtId="0" fontId="2" fillId="0" borderId="1" xfId="0" applyNumberFormat="1" applyFont="1" applyBorder="1" applyAlignment="1">
      <alignment horizontal="left" vertical="center"/>
    </xf>
    <xf numFmtId="0" fontId="2" fillId="0" borderId="1" xfId="0" applyNumberFormat="1" applyFont="1" applyFill="1" applyBorder="1" applyAlignment="1">
      <alignment horizontal="left" vertical="center"/>
    </xf>
    <xf numFmtId="0" fontId="1" fillId="0" borderId="1" xfId="0" applyNumberFormat="1" applyFont="1" applyFill="1" applyBorder="1" applyAlignment="1">
      <alignment vertical="center"/>
    </xf>
    <xf numFmtId="0" fontId="7" fillId="0" borderId="0" xfId="0" applyFont="1">
      <alignment vertical="center"/>
    </xf>
    <xf numFmtId="9" fontId="1" fillId="0" borderId="1" xfId="0" applyNumberFormat="1" applyFont="1" applyBorder="1" applyAlignment="1">
      <alignment horizontal="left" vertical="center"/>
    </xf>
    <xf numFmtId="0" fontId="2" fillId="0" borderId="0" xfId="0" applyFont="1" applyAlignment="1">
      <alignment horizontal="left" vertical="center"/>
    </xf>
    <xf numFmtId="3" fontId="1" fillId="0" borderId="1" xfId="0" applyNumberFormat="1" applyFont="1" applyFill="1" applyBorder="1" applyAlignment="1">
      <alignment horizontal="left" vertical="center"/>
    </xf>
    <xf numFmtId="0" fontId="1" fillId="0" borderId="0" xfId="0" applyFont="1" applyFill="1" applyAlignment="1">
      <alignment horizontal="left" vertical="center"/>
    </xf>
    <xf numFmtId="0" fontId="1" fillId="0" borderId="3"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7" xfId="0" applyNumberFormat="1" applyFont="1" applyBorder="1" applyAlignment="1">
      <alignment horizontal="left" vertical="center"/>
    </xf>
    <xf numFmtId="0" fontId="1" fillId="0" borderId="3" xfId="0" applyNumberFormat="1" applyFont="1" applyBorder="1" applyAlignment="1">
      <alignment horizontal="left" vertical="center"/>
    </xf>
    <xf numFmtId="0" fontId="3" fillId="0" borderId="1" xfId="0" applyNumberFormat="1" applyFont="1" applyFill="1" applyBorder="1" applyAlignment="1">
      <alignment horizontal="left" vertical="center"/>
    </xf>
    <xf numFmtId="3" fontId="1" fillId="0" borderId="1"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526415</xdr:colOff>
      <xdr:row>4</xdr:row>
      <xdr:rowOff>148590</xdr:rowOff>
    </xdr:from>
    <xdr:to>
      <xdr:col>14</xdr:col>
      <xdr:colOff>283210</xdr:colOff>
      <xdr:row>17</xdr:row>
      <xdr:rowOff>0</xdr:rowOff>
    </xdr:to>
    <xdr:pic>
      <xdr:nvPicPr>
        <xdr:cNvPr id="2" name="图片 1"/>
        <xdr:cNvPicPr>
          <a:picLocks noChangeAspect="1"/>
        </xdr:cNvPicPr>
      </xdr:nvPicPr>
      <xdr:blipFill>
        <a:blip r:embed="rId1"/>
        <a:stretch>
          <a:fillRect/>
        </a:stretch>
      </xdr:blipFill>
      <xdr:spPr>
        <a:xfrm>
          <a:off x="6212840" y="986790"/>
          <a:ext cx="3871595" cy="2575560"/>
        </a:xfrm>
        <a:prstGeom prst="rect">
          <a:avLst/>
        </a:prstGeom>
        <a:noFill/>
        <a:ln w="9525">
          <a:noFill/>
          <a:miter/>
        </a:ln>
      </xdr:spPr>
    </xdr:pic>
    <xdr:clientData/>
  </xdr:twoCellAnchor>
  <xdr:twoCellAnchor>
    <xdr:from>
      <xdr:col>8</xdr:col>
      <xdr:colOff>502920</xdr:colOff>
      <xdr:row>17</xdr:row>
      <xdr:rowOff>49530</xdr:rowOff>
    </xdr:from>
    <xdr:to>
      <xdr:col>14</xdr:col>
      <xdr:colOff>248920</xdr:colOff>
      <xdr:row>28</xdr:row>
      <xdr:rowOff>147320</xdr:rowOff>
    </xdr:to>
    <xdr:pic>
      <xdr:nvPicPr>
        <xdr:cNvPr id="3" name="图片 2"/>
        <xdr:cNvPicPr>
          <a:picLocks noChangeAspect="1"/>
        </xdr:cNvPicPr>
      </xdr:nvPicPr>
      <xdr:blipFill>
        <a:blip r:embed="rId2"/>
        <a:stretch>
          <a:fillRect/>
        </a:stretch>
      </xdr:blipFill>
      <xdr:spPr>
        <a:xfrm>
          <a:off x="6189345" y="3611880"/>
          <a:ext cx="3860800" cy="2402840"/>
        </a:xfrm>
        <a:prstGeom prst="rect">
          <a:avLst/>
        </a:prstGeom>
        <a:noFill/>
        <a:ln w="9525">
          <a:noFill/>
          <a:miter/>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9525</xdr:colOff>
      <xdr:row>35</xdr:row>
      <xdr:rowOff>66675</xdr:rowOff>
    </xdr:from>
    <xdr:to>
      <xdr:col>13</xdr:col>
      <xdr:colOff>1008380</xdr:colOff>
      <xdr:row>65</xdr:row>
      <xdr:rowOff>56515</xdr:rowOff>
    </xdr:to>
    <xdr:pic>
      <xdr:nvPicPr>
        <xdr:cNvPr id="8" name="图片 7"/>
        <xdr:cNvPicPr>
          <a:picLocks noChangeAspect="1"/>
        </xdr:cNvPicPr>
      </xdr:nvPicPr>
      <xdr:blipFill>
        <a:blip r:embed="rId1"/>
        <a:stretch>
          <a:fillRect/>
        </a:stretch>
      </xdr:blipFill>
      <xdr:spPr>
        <a:xfrm>
          <a:off x="1381125" y="7388225"/>
          <a:ext cx="10733405" cy="6276340"/>
        </a:xfrm>
        <a:prstGeom prst="rect">
          <a:avLst/>
        </a:prstGeom>
        <a:noFill/>
        <a:ln w="9525">
          <a:noFill/>
          <a:miter/>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0</xdr:colOff>
      <xdr:row>32</xdr:row>
      <xdr:rowOff>0</xdr:rowOff>
    </xdr:from>
    <xdr:to>
      <xdr:col>11</xdr:col>
      <xdr:colOff>636905</xdr:colOff>
      <xdr:row>69</xdr:row>
      <xdr:rowOff>104140</xdr:rowOff>
    </xdr:to>
    <xdr:pic>
      <xdr:nvPicPr>
        <xdr:cNvPr id="2" name="图片 1"/>
        <xdr:cNvPicPr>
          <a:picLocks noChangeAspect="1"/>
        </xdr:cNvPicPr>
      </xdr:nvPicPr>
      <xdr:blipFill>
        <a:blip r:embed="rId1"/>
        <a:stretch>
          <a:fillRect/>
        </a:stretch>
      </xdr:blipFill>
      <xdr:spPr>
        <a:xfrm>
          <a:off x="1514475" y="6000750"/>
          <a:ext cx="8609330" cy="6447790"/>
        </a:xfrm>
        <a:prstGeom prst="rect">
          <a:avLst/>
        </a:prstGeom>
        <a:noFill/>
        <a:ln w="9525">
          <a:noFill/>
          <a:miter/>
        </a:ln>
      </xdr:spPr>
    </xdr:pic>
    <xdr:clientData/>
  </xdr:twoCellAnchor>
  <xdr:twoCellAnchor>
    <xdr:from>
      <xdr:col>2</xdr:col>
      <xdr:colOff>504825</xdr:colOff>
      <xdr:row>69</xdr:row>
      <xdr:rowOff>133350</xdr:rowOff>
    </xdr:from>
    <xdr:to>
      <xdr:col>11</xdr:col>
      <xdr:colOff>827405</xdr:colOff>
      <xdr:row>90</xdr:row>
      <xdr:rowOff>161290</xdr:rowOff>
    </xdr:to>
    <xdr:pic>
      <xdr:nvPicPr>
        <xdr:cNvPr id="3" name="图片 2"/>
        <xdr:cNvPicPr>
          <a:picLocks noChangeAspect="1"/>
        </xdr:cNvPicPr>
      </xdr:nvPicPr>
      <xdr:blipFill>
        <a:blip r:embed="rId2"/>
        <a:stretch>
          <a:fillRect/>
        </a:stretch>
      </xdr:blipFill>
      <xdr:spPr>
        <a:xfrm>
          <a:off x="1333500" y="12477750"/>
          <a:ext cx="8980805" cy="3628390"/>
        </a:xfrm>
        <a:prstGeom prst="rect">
          <a:avLst/>
        </a:prstGeom>
        <a:noFill/>
        <a:ln w="9525">
          <a:noFill/>
          <a:miter/>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2:D51"/>
  <sheetViews>
    <sheetView showGridLines="0" tabSelected="1" zoomScale="115" zoomScaleNormal="115" workbookViewId="0">
      <selection activeCell="G8" sqref="G8"/>
    </sheetView>
  </sheetViews>
  <sheetFormatPr defaultColWidth="9" defaultRowHeight="16.5" outlineLevelCol="3"/>
  <cols>
    <col min="1" max="2" width="9" style="1"/>
    <col min="3" max="3" width="11.625" style="1" customWidth="1"/>
    <col min="4" max="16384" width="9" style="1"/>
  </cols>
  <sheetData>
    <row r="2" spans="3:4">
      <c r="C2" s="4" t="s">
        <v>0</v>
      </c>
      <c r="D2" s="1" t="s">
        <v>1</v>
      </c>
    </row>
    <row r="3" spans="4:4">
      <c r="D3" s="1" t="s">
        <v>2</v>
      </c>
    </row>
    <row r="4" spans="4:4">
      <c r="D4" s="1" t="s">
        <v>3</v>
      </c>
    </row>
    <row r="5" spans="4:4">
      <c r="D5" s="1" t="s">
        <v>4</v>
      </c>
    </row>
    <row r="8" spans="3:4">
      <c r="C8" s="4" t="s">
        <v>5</v>
      </c>
      <c r="D8" s="1" t="s">
        <v>6</v>
      </c>
    </row>
    <row r="9" spans="4:4">
      <c r="D9" s="1" t="s">
        <v>7</v>
      </c>
    </row>
    <row r="10" spans="4:4">
      <c r="D10" s="1" t="s">
        <v>8</v>
      </c>
    </row>
    <row r="11" spans="4:4">
      <c r="D11" s="1" t="s">
        <v>9</v>
      </c>
    </row>
    <row r="12" spans="4:4">
      <c r="D12" s="1" t="s">
        <v>10</v>
      </c>
    </row>
    <row r="13" spans="4:4">
      <c r="D13" s="1" t="s">
        <v>11</v>
      </c>
    </row>
    <row r="15" spans="3:4">
      <c r="C15" s="4" t="s">
        <v>12</v>
      </c>
      <c r="D15" s="1" t="s">
        <v>13</v>
      </c>
    </row>
    <row r="16" spans="3:3">
      <c r="C16" s="4"/>
    </row>
    <row r="17" spans="3:4">
      <c r="C17" s="4" t="s">
        <v>14</v>
      </c>
      <c r="D17" s="1" t="s">
        <v>15</v>
      </c>
    </row>
    <row r="19" spans="3:4">
      <c r="C19" s="4" t="s">
        <v>16</v>
      </c>
      <c r="D19" s="1" t="s">
        <v>17</v>
      </c>
    </row>
    <row r="20" spans="4:4">
      <c r="D20" s="1" t="s">
        <v>18</v>
      </c>
    </row>
    <row r="21" spans="4:4">
      <c r="D21" s="1" t="s">
        <v>19</v>
      </c>
    </row>
    <row r="22" spans="4:4">
      <c r="D22" s="1" t="s">
        <v>20</v>
      </c>
    </row>
    <row r="23" spans="4:4">
      <c r="D23" s="1" t="s">
        <v>21</v>
      </c>
    </row>
    <row r="24" spans="4:4">
      <c r="D24" s="1" t="s">
        <v>22</v>
      </c>
    </row>
    <row r="26" spans="3:4">
      <c r="C26" s="4" t="s">
        <v>23</v>
      </c>
      <c r="D26" s="1" t="s">
        <v>24</v>
      </c>
    </row>
    <row r="27" spans="4:4">
      <c r="D27" s="1" t="s">
        <v>25</v>
      </c>
    </row>
    <row r="28" spans="4:4">
      <c r="D28" s="1" t="s">
        <v>26</v>
      </c>
    </row>
    <row r="29" spans="4:4">
      <c r="D29" s="1" t="s">
        <v>27</v>
      </c>
    </row>
    <row r="30" spans="4:4">
      <c r="D30" s="1" t="s">
        <v>28</v>
      </c>
    </row>
    <row r="31" spans="4:4">
      <c r="D31" s="1" t="s">
        <v>29</v>
      </c>
    </row>
    <row r="32" spans="4:4">
      <c r="D32" s="1" t="s">
        <v>30</v>
      </c>
    </row>
    <row r="34" spans="3:4">
      <c r="C34" s="4" t="s">
        <v>31</v>
      </c>
      <c r="D34" s="1" t="s">
        <v>32</v>
      </c>
    </row>
    <row r="35" spans="4:4">
      <c r="D35" s="1" t="s">
        <v>33</v>
      </c>
    </row>
    <row r="37" spans="3:4">
      <c r="C37" s="4" t="s">
        <v>34</v>
      </c>
      <c r="D37" s="1" t="s">
        <v>35</v>
      </c>
    </row>
    <row r="38" spans="4:4">
      <c r="D38" s="1" t="s">
        <v>36</v>
      </c>
    </row>
    <row r="39" spans="4:4">
      <c r="D39" s="1" t="s">
        <v>37</v>
      </c>
    </row>
    <row r="40" spans="4:4">
      <c r="D40" s="1" t="s">
        <v>38</v>
      </c>
    </row>
    <row r="41" spans="4:4">
      <c r="D41" s="1" t="s">
        <v>39</v>
      </c>
    </row>
    <row r="42" spans="4:4">
      <c r="D42" s="1" t="s">
        <v>40</v>
      </c>
    </row>
    <row r="44" spans="3:4">
      <c r="C44" s="4" t="s">
        <v>41</v>
      </c>
      <c r="D44" s="1" t="s">
        <v>42</v>
      </c>
    </row>
    <row r="45" spans="4:4">
      <c r="D45" s="1" t="s">
        <v>43</v>
      </c>
    </row>
    <row r="46" spans="4:4">
      <c r="D46" s="1" t="s">
        <v>44</v>
      </c>
    </row>
    <row r="47" spans="4:4">
      <c r="D47" s="1" t="s">
        <v>45</v>
      </c>
    </row>
    <row r="48" spans="4:4">
      <c r="D48" s="1" t="s">
        <v>46</v>
      </c>
    </row>
    <row r="49" spans="4:4">
      <c r="D49" s="1" t="s">
        <v>47</v>
      </c>
    </row>
    <row r="50" spans="4:4">
      <c r="D50" s="1" t="s">
        <v>48</v>
      </c>
    </row>
    <row r="51" spans="4:4">
      <c r="D51" s="1" t="s">
        <v>49</v>
      </c>
    </row>
  </sheetData>
  <pageMargins left="0.75" right="0.75" top="1" bottom="1" header="0.511805555555556" footer="0.511805555555556"/>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5:R112"/>
  <sheetViews>
    <sheetView showGridLines="0" topLeftCell="A79" workbookViewId="0">
      <selection activeCell="C86" sqref="C86:K87"/>
    </sheetView>
  </sheetViews>
  <sheetFormatPr defaultColWidth="9" defaultRowHeight="16.5"/>
  <cols>
    <col min="1" max="2" width="9" style="1"/>
    <col min="3" max="4" width="10.125" style="1" customWidth="1"/>
    <col min="5" max="5" width="10.5" style="1" customWidth="1"/>
    <col min="6" max="6" width="10.375" style="1" customWidth="1"/>
    <col min="7" max="7" width="13.125" style="1" customWidth="1"/>
    <col min="8" max="8" width="12.5" style="1" customWidth="1"/>
    <col min="9" max="9" width="13.375" style="1" customWidth="1"/>
    <col min="10" max="10" width="13.5" style="1" customWidth="1"/>
    <col min="11" max="11" width="10.375" style="1" customWidth="1"/>
    <col min="12" max="12" width="13" style="1" customWidth="1"/>
    <col min="13" max="13" width="10.75" style="1" customWidth="1"/>
    <col min="14" max="14" width="13.375" style="1" customWidth="1"/>
    <col min="15" max="15" width="9" style="1"/>
    <col min="16" max="16" width="12.25" style="1" customWidth="1"/>
    <col min="17" max="17" width="11.25" style="1" customWidth="1"/>
    <col min="18" max="16384" width="9" style="1"/>
  </cols>
  <sheetData>
    <row r="5" ht="18" spans="3:3">
      <c r="C5" s="52" t="s">
        <v>50</v>
      </c>
    </row>
    <row r="6" ht="18" spans="3:3">
      <c r="C6" s="52"/>
    </row>
    <row r="7" spans="2:3">
      <c r="B7" s="1">
        <v>1</v>
      </c>
      <c r="C7" s="4" t="s">
        <v>51</v>
      </c>
    </row>
    <row r="8" spans="3:3">
      <c r="C8" s="1" t="s">
        <v>52</v>
      </c>
    </row>
    <row r="9" spans="3:4">
      <c r="C9" s="1" t="s">
        <v>53</v>
      </c>
      <c r="D9" s="1" t="s">
        <v>54</v>
      </c>
    </row>
    <row r="10" spans="3:4">
      <c r="C10" s="1" t="s">
        <v>55</v>
      </c>
      <c r="D10" s="1" t="s">
        <v>56</v>
      </c>
    </row>
    <row r="11" spans="3:4">
      <c r="C11" s="1" t="s">
        <v>57</v>
      </c>
      <c r="D11" s="1" t="s">
        <v>58</v>
      </c>
    </row>
    <row r="13" spans="3:3">
      <c r="C13" s="4" t="s">
        <v>59</v>
      </c>
    </row>
    <row r="14" spans="3:4">
      <c r="C14" s="4" t="s">
        <v>60</v>
      </c>
      <c r="D14" s="4"/>
    </row>
    <row r="15" spans="3:13">
      <c r="C15" s="8" t="s">
        <v>61</v>
      </c>
      <c r="D15" s="8" t="s">
        <v>62</v>
      </c>
      <c r="E15" s="8" t="s">
        <v>63</v>
      </c>
      <c r="F15" s="8" t="s">
        <v>64</v>
      </c>
      <c r="G15" s="8" t="s">
        <v>65</v>
      </c>
      <c r="H15" s="8" t="s">
        <v>66</v>
      </c>
      <c r="I15" s="8" t="s">
        <v>67</v>
      </c>
      <c r="J15" s="8" t="s">
        <v>68</v>
      </c>
      <c r="K15" s="8" t="s">
        <v>69</v>
      </c>
      <c r="L15" s="8" t="s">
        <v>70</v>
      </c>
      <c r="M15" s="8" t="s">
        <v>71</v>
      </c>
    </row>
    <row r="16" spans="3:13">
      <c r="C16" s="15">
        <v>1</v>
      </c>
      <c r="D16" s="15" t="s">
        <v>72</v>
      </c>
      <c r="E16" s="15" t="s">
        <v>73</v>
      </c>
      <c r="F16" s="15">
        <v>2000</v>
      </c>
      <c r="G16" s="15">
        <v>800</v>
      </c>
      <c r="H16" s="15">
        <v>18</v>
      </c>
      <c r="I16" s="53">
        <v>1.2</v>
      </c>
      <c r="J16" s="53">
        <v>2</v>
      </c>
      <c r="K16" s="15"/>
      <c r="L16" s="15"/>
      <c r="M16" s="15"/>
    </row>
    <row r="18" spans="2:3">
      <c r="B18" s="1">
        <v>2</v>
      </c>
      <c r="C18" s="4" t="s">
        <v>74</v>
      </c>
    </row>
    <row r="19" spans="3:3">
      <c r="C19" s="1" t="s">
        <v>75</v>
      </c>
    </row>
    <row r="20" spans="3:3">
      <c r="C20" s="1" t="s">
        <v>76</v>
      </c>
    </row>
    <row r="21" spans="3:3">
      <c r="C21" s="1" t="s">
        <v>77</v>
      </c>
    </row>
    <row r="22" spans="3:3">
      <c r="C22" s="1" t="s">
        <v>78</v>
      </c>
    </row>
    <row r="23" spans="3:3">
      <c r="C23" s="1" t="s">
        <v>79</v>
      </c>
    </row>
    <row r="26" ht="18" spans="3:3">
      <c r="C26" s="52" t="s">
        <v>80</v>
      </c>
    </row>
    <row r="27" ht="18" spans="3:3">
      <c r="C27" s="52"/>
    </row>
    <row r="28" ht="13" customHeight="1" spans="3:3">
      <c r="C28" s="1" t="s">
        <v>81</v>
      </c>
    </row>
    <row r="29" ht="13" customHeight="1"/>
    <row r="30" spans="2:3">
      <c r="B30" s="1">
        <v>1</v>
      </c>
      <c r="C30" s="4" t="s">
        <v>82</v>
      </c>
    </row>
    <row r="31" spans="3:3">
      <c r="C31" s="1" t="s">
        <v>83</v>
      </c>
    </row>
    <row r="32" spans="3:4">
      <c r="C32" s="1" t="s">
        <v>84</v>
      </c>
      <c r="D32" s="1" t="s">
        <v>85</v>
      </c>
    </row>
    <row r="33" spans="3:4">
      <c r="C33" s="1" t="s">
        <v>86</v>
      </c>
      <c r="D33" s="1" t="s">
        <v>87</v>
      </c>
    </row>
    <row r="35" spans="2:4">
      <c r="B35" s="4">
        <v>2</v>
      </c>
      <c r="C35" s="4" t="s">
        <v>88</v>
      </c>
      <c r="D35" s="4"/>
    </row>
    <row r="67" spans="3:3">
      <c r="C67" s="1" t="s">
        <v>89</v>
      </c>
    </row>
    <row r="68" spans="3:3">
      <c r="C68" s="1" t="s">
        <v>90</v>
      </c>
    </row>
    <row r="69" spans="3:3">
      <c r="C69" s="1" t="s">
        <v>91</v>
      </c>
    </row>
    <row r="70" spans="3:3">
      <c r="C70" s="1" t="s">
        <v>92</v>
      </c>
    </row>
    <row r="71" spans="3:3">
      <c r="C71" s="1" t="s">
        <v>93</v>
      </c>
    </row>
    <row r="72" spans="3:3">
      <c r="C72" s="1" t="s">
        <v>94</v>
      </c>
    </row>
    <row r="73" spans="3:3">
      <c r="C73" s="1" t="s">
        <v>95</v>
      </c>
    </row>
    <row r="74" spans="3:3">
      <c r="C74" s="1" t="s">
        <v>96</v>
      </c>
    </row>
    <row r="76" ht="18" spans="3:3">
      <c r="C76" s="52" t="s">
        <v>97</v>
      </c>
    </row>
    <row r="77" ht="18" spans="3:3">
      <c r="C77" s="52"/>
    </row>
    <row r="78" spans="2:3">
      <c r="B78" s="1">
        <v>1</v>
      </c>
      <c r="C78" s="1" t="s">
        <v>98</v>
      </c>
    </row>
    <row r="79" spans="3:15">
      <c r="C79" s="54" t="s">
        <v>99</v>
      </c>
      <c r="D79" s="18"/>
      <c r="E79" s="18"/>
      <c r="F79" s="18"/>
      <c r="G79" s="18"/>
      <c r="H79" s="18"/>
      <c r="I79" s="18"/>
      <c r="J79" s="18"/>
      <c r="K79" s="18"/>
      <c r="L79" s="18"/>
      <c r="M79" s="18"/>
      <c r="N79" s="18"/>
      <c r="O79" s="18"/>
    </row>
    <row r="80" spans="3:17">
      <c r="C80" s="7" t="s">
        <v>100</v>
      </c>
      <c r="D80" s="7" t="s">
        <v>101</v>
      </c>
      <c r="E80" s="7" t="s">
        <v>102</v>
      </c>
      <c r="F80" s="7" t="s">
        <v>103</v>
      </c>
      <c r="G80" s="7" t="s">
        <v>104</v>
      </c>
      <c r="H80" s="7" t="s">
        <v>105</v>
      </c>
      <c r="I80" s="7" t="s">
        <v>106</v>
      </c>
      <c r="J80" s="7" t="s">
        <v>107</v>
      </c>
      <c r="K80" s="7" t="s">
        <v>108</v>
      </c>
      <c r="L80" s="7" t="s">
        <v>109</v>
      </c>
      <c r="M80" s="7" t="s">
        <v>110</v>
      </c>
      <c r="N80" s="7" t="s">
        <v>111</v>
      </c>
      <c r="O80" s="7" t="s">
        <v>27</v>
      </c>
      <c r="P80" s="7" t="s">
        <v>112</v>
      </c>
      <c r="Q80" s="7" t="s">
        <v>113</v>
      </c>
    </row>
    <row r="81" spans="3:17">
      <c r="C81" s="7" t="s">
        <v>114</v>
      </c>
      <c r="D81" s="7" t="s">
        <v>115</v>
      </c>
      <c r="E81" s="7" t="s">
        <v>116</v>
      </c>
      <c r="F81" s="7" t="s">
        <v>117</v>
      </c>
      <c r="G81" s="7" t="s">
        <v>118</v>
      </c>
      <c r="H81" s="7" t="s">
        <v>119</v>
      </c>
      <c r="I81" s="7" t="s">
        <v>120</v>
      </c>
      <c r="J81" s="7" t="s">
        <v>121</v>
      </c>
      <c r="K81" s="7" t="s">
        <v>122</v>
      </c>
      <c r="L81" s="7" t="s">
        <v>123</v>
      </c>
      <c r="M81" s="7" t="s">
        <v>124</v>
      </c>
      <c r="N81" s="7" t="s">
        <v>125</v>
      </c>
      <c r="O81" s="7" t="s">
        <v>126</v>
      </c>
      <c r="P81" s="7" t="s">
        <v>127</v>
      </c>
      <c r="Q81" s="7" t="s">
        <v>128</v>
      </c>
    </row>
    <row r="82" spans="3:17">
      <c r="C82" s="19">
        <v>1</v>
      </c>
      <c r="D82" s="19" t="s">
        <v>129</v>
      </c>
      <c r="E82" s="19">
        <v>2</v>
      </c>
      <c r="F82" s="19">
        <v>2</v>
      </c>
      <c r="G82" s="7" t="s">
        <v>130</v>
      </c>
      <c r="H82" s="19"/>
      <c r="I82" s="19">
        <v>1</v>
      </c>
      <c r="J82" s="19">
        <v>11</v>
      </c>
      <c r="K82" s="7"/>
      <c r="L82" s="19">
        <v>100</v>
      </c>
      <c r="M82" s="7">
        <v>100</v>
      </c>
      <c r="N82" s="19">
        <v>1</v>
      </c>
      <c r="O82" s="19"/>
      <c r="P82" s="19"/>
      <c r="Q82" s="19"/>
    </row>
    <row r="83" spans="3:17">
      <c r="C83" s="18"/>
      <c r="D83" s="18"/>
      <c r="E83" s="18"/>
      <c r="F83" s="18"/>
      <c r="G83" s="18"/>
      <c r="H83" s="18"/>
      <c r="I83" s="18"/>
      <c r="J83" s="18"/>
      <c r="K83" s="56"/>
      <c r="L83" s="18"/>
      <c r="M83" s="56"/>
      <c r="N83" s="18"/>
      <c r="O83" s="18"/>
      <c r="P83" s="18"/>
      <c r="Q83" s="18"/>
    </row>
    <row r="84" spans="2:3">
      <c r="B84" s="1">
        <v>2</v>
      </c>
      <c r="C84" s="18" t="s">
        <v>131</v>
      </c>
    </row>
    <row r="85" spans="3:3">
      <c r="C85" s="4" t="s">
        <v>132</v>
      </c>
    </row>
    <row r="86" spans="3:11">
      <c r="C86" s="15" t="s">
        <v>100</v>
      </c>
      <c r="D86" s="15" t="s">
        <v>133</v>
      </c>
      <c r="E86" s="15" t="s">
        <v>134</v>
      </c>
      <c r="F86" s="16" t="s">
        <v>135</v>
      </c>
      <c r="G86" s="15" t="s">
        <v>136</v>
      </c>
      <c r="H86" s="15" t="s">
        <v>137</v>
      </c>
      <c r="I86" s="15" t="s">
        <v>138</v>
      </c>
      <c r="J86" s="15" t="s">
        <v>139</v>
      </c>
      <c r="K86" s="17" t="s">
        <v>140</v>
      </c>
    </row>
    <row r="87" spans="3:11">
      <c r="C87" s="15" t="s">
        <v>114</v>
      </c>
      <c r="D87" s="15" t="s">
        <v>141</v>
      </c>
      <c r="E87" s="15" t="s">
        <v>142</v>
      </c>
      <c r="F87" s="16" t="s">
        <v>143</v>
      </c>
      <c r="G87" s="15" t="s">
        <v>144</v>
      </c>
      <c r="H87" s="15" t="s">
        <v>145</v>
      </c>
      <c r="I87" s="15" t="s">
        <v>146</v>
      </c>
      <c r="J87" s="15" t="s">
        <v>147</v>
      </c>
      <c r="K87" s="17" t="s">
        <v>148</v>
      </c>
    </row>
    <row r="88" spans="3:11">
      <c r="C88" s="15">
        <v>1</v>
      </c>
      <c r="D88" s="15" t="s">
        <v>149</v>
      </c>
      <c r="E88" s="15">
        <v>4</v>
      </c>
      <c r="F88" s="16" t="s">
        <v>150</v>
      </c>
      <c r="G88" s="15" t="s">
        <v>151</v>
      </c>
      <c r="H88" s="15">
        <v>300</v>
      </c>
      <c r="I88" s="15">
        <v>20</v>
      </c>
      <c r="J88" s="15">
        <v>1</v>
      </c>
      <c r="K88" s="17">
        <v>100</v>
      </c>
    </row>
    <row r="90" spans="2:3">
      <c r="B90" s="1">
        <v>3</v>
      </c>
      <c r="C90" s="1" t="s">
        <v>152</v>
      </c>
    </row>
    <row r="91" spans="3:3">
      <c r="C91" s="4" t="s">
        <v>153</v>
      </c>
    </row>
    <row r="92" spans="1:18">
      <c r="A92" s="18"/>
      <c r="B92" s="18"/>
      <c r="C92" s="15" t="s">
        <v>100</v>
      </c>
      <c r="D92" s="15" t="s">
        <v>154</v>
      </c>
      <c r="E92" s="15" t="s">
        <v>155</v>
      </c>
      <c r="F92" s="15" t="s">
        <v>156</v>
      </c>
      <c r="G92" s="15" t="s">
        <v>157</v>
      </c>
      <c r="H92" s="6" t="s">
        <v>158</v>
      </c>
      <c r="I92" s="6" t="s">
        <v>159</v>
      </c>
      <c r="J92" s="57" t="s">
        <v>160</v>
      </c>
      <c r="K92" s="8" t="s">
        <v>161</v>
      </c>
      <c r="L92" s="58" t="s">
        <v>162</v>
      </c>
      <c r="M92" s="6" t="s">
        <v>163</v>
      </c>
      <c r="N92" s="6" t="s">
        <v>164</v>
      </c>
      <c r="O92" s="15" t="s">
        <v>165</v>
      </c>
      <c r="P92" s="59" t="s">
        <v>137</v>
      </c>
      <c r="Q92" s="8" t="s">
        <v>166</v>
      </c>
      <c r="R92" s="8" t="s">
        <v>167</v>
      </c>
    </row>
    <row r="93" spans="1:18">
      <c r="A93" s="18"/>
      <c r="B93" s="18"/>
      <c r="C93" s="15">
        <v>1</v>
      </c>
      <c r="D93" s="15" t="s">
        <v>168</v>
      </c>
      <c r="E93" s="15">
        <v>300</v>
      </c>
      <c r="F93" s="15">
        <v>1</v>
      </c>
      <c r="G93" s="15">
        <v>5</v>
      </c>
      <c r="H93" s="55">
        <v>1</v>
      </c>
      <c r="I93" s="6"/>
      <c r="J93" s="57" t="s">
        <v>169</v>
      </c>
      <c r="K93" s="8"/>
      <c r="L93" s="58"/>
      <c r="M93" s="6"/>
      <c r="N93" s="6"/>
      <c r="O93" s="15">
        <v>0</v>
      </c>
      <c r="P93" s="59">
        <v>0</v>
      </c>
      <c r="Q93" s="8"/>
      <c r="R93" s="8"/>
    </row>
    <row r="94" spans="1:18">
      <c r="A94" s="18"/>
      <c r="B94" s="18"/>
      <c r="C94" s="15">
        <v>2</v>
      </c>
      <c r="D94" s="15" t="s">
        <v>170</v>
      </c>
      <c r="E94" s="15">
        <v>1000</v>
      </c>
      <c r="F94" s="15">
        <v>2</v>
      </c>
      <c r="G94" s="15">
        <v>2</v>
      </c>
      <c r="H94" s="55">
        <v>3</v>
      </c>
      <c r="I94" s="6">
        <v>1</v>
      </c>
      <c r="J94" s="57" t="s">
        <v>171</v>
      </c>
      <c r="K94" s="8" t="s">
        <v>172</v>
      </c>
      <c r="L94" s="58"/>
      <c r="M94" s="6">
        <v>2</v>
      </c>
      <c r="N94" s="6"/>
      <c r="O94" s="15">
        <v>4</v>
      </c>
      <c r="P94" s="59">
        <v>100</v>
      </c>
      <c r="Q94" s="8"/>
      <c r="R94" s="8"/>
    </row>
    <row r="95" spans="1:18">
      <c r="A95" s="18"/>
      <c r="B95" s="18"/>
      <c r="C95" s="15">
        <v>3</v>
      </c>
      <c r="D95" s="15" t="s">
        <v>173</v>
      </c>
      <c r="E95" s="15">
        <v>300</v>
      </c>
      <c r="F95" s="15">
        <v>2</v>
      </c>
      <c r="G95" s="15">
        <v>6</v>
      </c>
      <c r="H95" s="55">
        <v>3</v>
      </c>
      <c r="I95" s="6">
        <v>2</v>
      </c>
      <c r="J95" s="57"/>
      <c r="K95" s="8" t="s">
        <v>174</v>
      </c>
      <c r="L95" s="58"/>
      <c r="M95" s="6">
        <v>1</v>
      </c>
      <c r="N95" s="6"/>
      <c r="O95" s="15">
        <v>3</v>
      </c>
      <c r="P95" s="59">
        <v>200</v>
      </c>
      <c r="Q95" s="8"/>
      <c r="R95" s="8"/>
    </row>
    <row r="97" spans="3:3">
      <c r="C97" s="1" t="s">
        <v>175</v>
      </c>
    </row>
    <row r="99" spans="2:3">
      <c r="B99" s="1">
        <v>4</v>
      </c>
      <c r="C99" s="1" t="s">
        <v>176</v>
      </c>
    </row>
    <row r="100" spans="3:3">
      <c r="C100" s="4" t="s">
        <v>177</v>
      </c>
    </row>
    <row r="101" spans="3:14">
      <c r="C101" s="15" t="s">
        <v>100</v>
      </c>
      <c r="D101" s="15" t="s">
        <v>178</v>
      </c>
      <c r="E101" s="15" t="s">
        <v>179</v>
      </c>
      <c r="F101" s="15" t="s">
        <v>180</v>
      </c>
      <c r="G101" s="16" t="s">
        <v>181</v>
      </c>
      <c r="H101" s="15" t="s">
        <v>182</v>
      </c>
      <c r="I101" s="15" t="s">
        <v>183</v>
      </c>
      <c r="J101" s="15" t="s">
        <v>184</v>
      </c>
      <c r="K101" s="15" t="s">
        <v>122</v>
      </c>
      <c r="L101" s="15" t="s">
        <v>185</v>
      </c>
      <c r="M101" s="60" t="s">
        <v>186</v>
      </c>
      <c r="N101" s="8" t="s">
        <v>187</v>
      </c>
    </row>
    <row r="102" spans="1:14">
      <c r="A102" s="18"/>
      <c r="B102" s="18"/>
      <c r="C102" s="15">
        <v>1</v>
      </c>
      <c r="D102" s="15">
        <v>1</v>
      </c>
      <c r="E102" s="15">
        <v>1000</v>
      </c>
      <c r="F102" s="15">
        <v>100</v>
      </c>
      <c r="G102" s="16"/>
      <c r="H102" s="15">
        <v>3</v>
      </c>
      <c r="I102" s="15">
        <v>1</v>
      </c>
      <c r="J102" s="15" t="s">
        <v>188</v>
      </c>
      <c r="K102" s="15" t="s">
        <v>189</v>
      </c>
      <c r="L102" s="6">
        <v>1</v>
      </c>
      <c r="M102" s="57"/>
      <c r="N102" s="15">
        <v>1</v>
      </c>
    </row>
    <row r="104" spans="2:3">
      <c r="B104" s="1">
        <v>5</v>
      </c>
      <c r="C104" s="1" t="s">
        <v>190</v>
      </c>
    </row>
    <row r="105" spans="3:3">
      <c r="C105" s="4" t="s">
        <v>191</v>
      </c>
    </row>
    <row r="106" spans="3:17">
      <c r="C106" s="15" t="s">
        <v>100</v>
      </c>
      <c r="D106" s="15" t="s">
        <v>192</v>
      </c>
      <c r="E106" s="15" t="s">
        <v>193</v>
      </c>
      <c r="F106" s="15" t="s">
        <v>194</v>
      </c>
      <c r="G106" s="6" t="s">
        <v>122</v>
      </c>
      <c r="H106" s="6" t="s">
        <v>195</v>
      </c>
      <c r="I106" s="57" t="s">
        <v>196</v>
      </c>
      <c r="J106" s="51" t="s">
        <v>197</v>
      </c>
      <c r="K106" s="61" t="s">
        <v>159</v>
      </c>
      <c r="L106" s="6" t="s">
        <v>198</v>
      </c>
      <c r="M106" s="6" t="s">
        <v>184</v>
      </c>
      <c r="N106" s="51" t="s">
        <v>199</v>
      </c>
      <c r="O106" s="51" t="s">
        <v>200</v>
      </c>
      <c r="P106" s="51" t="s">
        <v>201</v>
      </c>
      <c r="Q106" s="6" t="s">
        <v>202</v>
      </c>
    </row>
    <row r="107" spans="3:17">
      <c r="C107" s="15">
        <v>1</v>
      </c>
      <c r="D107" s="15">
        <v>1</v>
      </c>
      <c r="E107" s="15">
        <v>1000</v>
      </c>
      <c r="F107" s="15">
        <v>3</v>
      </c>
      <c r="G107" s="6" t="s">
        <v>189</v>
      </c>
      <c r="H107" s="6">
        <v>100</v>
      </c>
      <c r="I107" s="57">
        <v>1000</v>
      </c>
      <c r="J107" s="6">
        <v>1500</v>
      </c>
      <c r="K107" s="61">
        <v>1</v>
      </c>
      <c r="L107" s="6">
        <v>50</v>
      </c>
      <c r="M107" s="6" t="s">
        <v>188</v>
      </c>
      <c r="N107" s="51" t="s">
        <v>203</v>
      </c>
      <c r="O107" s="6" t="s">
        <v>204</v>
      </c>
      <c r="P107" s="62">
        <v>200200</v>
      </c>
      <c r="Q107" s="6" t="s">
        <v>205</v>
      </c>
    </row>
    <row r="109" spans="2:3">
      <c r="B109" s="1">
        <v>6</v>
      </c>
      <c r="C109" s="1" t="s">
        <v>206</v>
      </c>
    </row>
    <row r="110" spans="3:3">
      <c r="C110" s="1" t="s">
        <v>207</v>
      </c>
    </row>
    <row r="111" spans="3:16">
      <c r="C111" s="15" t="s">
        <v>100</v>
      </c>
      <c r="D111" s="15" t="s">
        <v>208</v>
      </c>
      <c r="E111" s="15" t="s">
        <v>209</v>
      </c>
      <c r="F111" s="15" t="s">
        <v>210</v>
      </c>
      <c r="G111" s="16" t="s">
        <v>211</v>
      </c>
      <c r="H111" s="15" t="s">
        <v>27</v>
      </c>
      <c r="I111" s="15" t="s">
        <v>212</v>
      </c>
      <c r="J111" s="15" t="s">
        <v>213</v>
      </c>
      <c r="K111" s="15" t="s">
        <v>214</v>
      </c>
      <c r="L111" s="15" t="s">
        <v>215</v>
      </c>
      <c r="M111" s="15" t="s">
        <v>216</v>
      </c>
      <c r="N111" s="15" t="s">
        <v>217</v>
      </c>
      <c r="O111" s="15" t="s">
        <v>218</v>
      </c>
      <c r="P111" s="15" t="s">
        <v>219</v>
      </c>
    </row>
    <row r="112" spans="3:16">
      <c r="C112" s="15">
        <v>1</v>
      </c>
      <c r="D112" s="15" t="s">
        <v>220</v>
      </c>
      <c r="E112" s="15" t="s">
        <v>221</v>
      </c>
      <c r="F112" s="15" t="s">
        <v>222</v>
      </c>
      <c r="G112" s="16" t="s">
        <v>223</v>
      </c>
      <c r="H112" s="15">
        <v>1</v>
      </c>
      <c r="I112" s="15">
        <v>1</v>
      </c>
      <c r="J112" s="15" t="s">
        <v>224</v>
      </c>
      <c r="K112" s="15" t="s">
        <v>225</v>
      </c>
      <c r="L112" s="6">
        <v>100</v>
      </c>
      <c r="M112" s="6">
        <v>100</v>
      </c>
      <c r="N112" s="6">
        <v>100</v>
      </c>
      <c r="O112" s="15">
        <v>150</v>
      </c>
      <c r="P112" s="15">
        <v>150</v>
      </c>
    </row>
  </sheetData>
  <pageMargins left="0.699305555555556" right="0.699305555555556"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Z58"/>
  <sheetViews>
    <sheetView showGridLines="0" topLeftCell="A25" workbookViewId="0">
      <selection activeCell="A18" sqref="A18"/>
    </sheetView>
  </sheetViews>
  <sheetFormatPr defaultColWidth="9" defaultRowHeight="16.5"/>
  <cols>
    <col min="1" max="1" width="5.625" style="1" customWidth="1"/>
    <col min="2" max="2" width="9" style="1" customWidth="1"/>
    <col min="3" max="3" width="13" style="1" customWidth="1"/>
    <col min="4" max="4" width="14.625" style="1" customWidth="1"/>
    <col min="5" max="5" width="10.875" style="1" customWidth="1"/>
    <col min="6" max="6" width="9" style="1"/>
    <col min="7" max="7" width="10.125" style="1" customWidth="1"/>
    <col min="8" max="20" width="9" style="1"/>
    <col min="21" max="21" width="10.25" style="1" customWidth="1"/>
    <col min="22" max="24" width="9" style="1"/>
    <col min="25" max="25" width="11.5" style="1" customWidth="1"/>
    <col min="26" max="16384" width="9" style="1"/>
  </cols>
  <sheetData>
    <row r="2" spans="2:4">
      <c r="B2" s="4" t="s">
        <v>226</v>
      </c>
      <c r="C2" s="4" t="s">
        <v>103</v>
      </c>
      <c r="D2" s="4" t="s">
        <v>227</v>
      </c>
    </row>
    <row r="3" spans="2:6">
      <c r="B3" s="18">
        <v>1</v>
      </c>
      <c r="C3" s="18" t="s">
        <v>228</v>
      </c>
      <c r="D3" s="18" t="s">
        <v>229</v>
      </c>
      <c r="E3" s="18"/>
      <c r="F3" s="18"/>
    </row>
    <row r="4" spans="2:6">
      <c r="B4" s="18">
        <v>2</v>
      </c>
      <c r="C4" s="18" t="s">
        <v>230</v>
      </c>
      <c r="D4" s="18" t="s">
        <v>231</v>
      </c>
      <c r="E4" s="18"/>
      <c r="F4" s="18"/>
    </row>
    <row r="5" spans="2:6">
      <c r="B5" s="18">
        <v>3</v>
      </c>
      <c r="C5" s="18" t="s">
        <v>232</v>
      </c>
      <c r="D5" s="18" t="s">
        <v>233</v>
      </c>
      <c r="E5" s="18"/>
      <c r="F5" s="18"/>
    </row>
    <row r="6" spans="2:6">
      <c r="B6" s="18">
        <v>4</v>
      </c>
      <c r="C6" s="18" t="s">
        <v>234</v>
      </c>
      <c r="D6" s="18" t="s">
        <v>235</v>
      </c>
      <c r="E6" s="18"/>
      <c r="F6" s="18"/>
    </row>
    <row r="7" spans="2:6">
      <c r="B7" s="18">
        <v>5</v>
      </c>
      <c r="C7" s="18" t="s">
        <v>236</v>
      </c>
      <c r="D7" s="18" t="s">
        <v>237</v>
      </c>
      <c r="E7" s="18"/>
      <c r="F7" s="18"/>
    </row>
    <row r="8" spans="2:6">
      <c r="B8" s="18">
        <v>6</v>
      </c>
      <c r="C8" s="18" t="s">
        <v>238</v>
      </c>
      <c r="D8" s="18" t="s">
        <v>239</v>
      </c>
      <c r="E8" s="18"/>
      <c r="F8" s="18"/>
    </row>
    <row r="9" spans="2:6">
      <c r="B9" s="18">
        <v>7</v>
      </c>
      <c r="C9" s="18" t="s">
        <v>240</v>
      </c>
      <c r="D9" s="18" t="s">
        <v>241</v>
      </c>
      <c r="E9" s="18"/>
      <c r="F9" s="18"/>
    </row>
    <row r="10" spans="2:6">
      <c r="B10" s="18">
        <v>8</v>
      </c>
      <c r="C10" s="18" t="s">
        <v>242</v>
      </c>
      <c r="D10" s="18" t="s">
        <v>243</v>
      </c>
      <c r="E10" s="18"/>
      <c r="F10" s="18"/>
    </row>
    <row r="11" spans="2:6">
      <c r="B11" s="18">
        <v>9</v>
      </c>
      <c r="C11" s="18" t="s">
        <v>244</v>
      </c>
      <c r="D11" s="18" t="s">
        <v>245</v>
      </c>
      <c r="E11" s="18"/>
      <c r="F11" s="18"/>
    </row>
    <row r="12" spans="2:6">
      <c r="B12" s="18">
        <v>10</v>
      </c>
      <c r="C12" s="18" t="s">
        <v>246</v>
      </c>
      <c r="D12" s="18" t="s">
        <v>247</v>
      </c>
      <c r="E12" s="18"/>
      <c r="F12" s="18"/>
    </row>
    <row r="13" spans="2:6">
      <c r="B13" s="18">
        <v>11</v>
      </c>
      <c r="C13" s="18" t="s">
        <v>248</v>
      </c>
      <c r="D13" s="18" t="s">
        <v>249</v>
      </c>
      <c r="E13" s="18"/>
      <c r="F13" s="18"/>
    </row>
    <row r="14" spans="2:6">
      <c r="B14" s="18">
        <v>12</v>
      </c>
      <c r="C14" s="18" t="s">
        <v>250</v>
      </c>
      <c r="D14" s="18" t="s">
        <v>251</v>
      </c>
      <c r="E14" s="18"/>
      <c r="F14" s="18"/>
    </row>
    <row r="15" spans="2:6">
      <c r="B15" s="18">
        <v>13</v>
      </c>
      <c r="C15" s="18" t="s">
        <v>252</v>
      </c>
      <c r="D15" s="18" t="s">
        <v>253</v>
      </c>
      <c r="E15" s="18"/>
      <c r="F15" s="18"/>
    </row>
    <row r="16" spans="2:6">
      <c r="B16" s="18">
        <v>14</v>
      </c>
      <c r="C16" s="18" t="s">
        <v>254</v>
      </c>
      <c r="D16" s="18" t="s">
        <v>255</v>
      </c>
      <c r="E16" s="18"/>
      <c r="F16" s="18"/>
    </row>
    <row r="17" spans="2:6">
      <c r="B17" s="18">
        <v>15</v>
      </c>
      <c r="C17" s="18" t="s">
        <v>256</v>
      </c>
      <c r="D17" s="18" t="s">
        <v>257</v>
      </c>
      <c r="E17" s="18"/>
      <c r="F17" s="18"/>
    </row>
    <row r="18" spans="2:6">
      <c r="B18" s="18">
        <v>16</v>
      </c>
      <c r="C18" s="18" t="s">
        <v>258</v>
      </c>
      <c r="D18" s="18" t="s">
        <v>259</v>
      </c>
      <c r="E18" s="18"/>
      <c r="F18" s="18"/>
    </row>
    <row r="19" spans="2:6">
      <c r="B19" s="18">
        <v>17</v>
      </c>
      <c r="C19" s="18" t="s">
        <v>260</v>
      </c>
      <c r="D19" s="18" t="s">
        <v>261</v>
      </c>
      <c r="E19" s="18"/>
      <c r="F19" s="18"/>
    </row>
    <row r="20" spans="2:6">
      <c r="B20" s="18">
        <v>18</v>
      </c>
      <c r="C20" s="18" t="s">
        <v>262</v>
      </c>
      <c r="D20" s="18" t="s">
        <v>263</v>
      </c>
      <c r="E20" s="18"/>
      <c r="F20" s="18"/>
    </row>
    <row r="21" spans="2:6">
      <c r="B21" s="18">
        <v>19</v>
      </c>
      <c r="C21" s="18" t="s">
        <v>264</v>
      </c>
      <c r="D21" s="18" t="s">
        <v>265</v>
      </c>
      <c r="E21" s="18"/>
      <c r="F21" s="18"/>
    </row>
    <row r="22" spans="2:6">
      <c r="B22" s="18">
        <v>20</v>
      </c>
      <c r="C22" s="18" t="s">
        <v>266</v>
      </c>
      <c r="D22" s="18" t="s">
        <v>267</v>
      </c>
      <c r="E22" s="18"/>
      <c r="F22" s="18"/>
    </row>
    <row r="23" spans="2:26">
      <c r="B23" s="18">
        <v>21</v>
      </c>
      <c r="C23" s="18" t="s">
        <v>268</v>
      </c>
      <c r="D23" s="1" t="s">
        <v>269</v>
      </c>
      <c r="K23" s="18"/>
      <c r="L23" s="18"/>
      <c r="M23" s="18"/>
      <c r="N23" s="18"/>
      <c r="O23" s="18"/>
      <c r="P23" s="18"/>
      <c r="Q23" s="18"/>
      <c r="R23" s="18"/>
      <c r="S23" s="18"/>
      <c r="T23" s="18"/>
      <c r="U23" s="18"/>
      <c r="V23" s="18"/>
      <c r="W23" s="18"/>
      <c r="X23" s="18"/>
      <c r="Y23" s="18"/>
      <c r="Z23" s="18"/>
    </row>
    <row r="24" spans="2:26">
      <c r="B24" s="18">
        <v>22</v>
      </c>
      <c r="C24" s="18" t="s">
        <v>270</v>
      </c>
      <c r="D24" s="18" t="s">
        <v>271</v>
      </c>
      <c r="K24" s="18"/>
      <c r="L24" s="18"/>
      <c r="M24" s="18"/>
      <c r="N24" s="18"/>
      <c r="O24" s="18"/>
      <c r="P24" s="18"/>
      <c r="Q24" s="18"/>
      <c r="R24" s="18"/>
      <c r="S24" s="18"/>
      <c r="T24" s="18"/>
      <c r="U24" s="18"/>
      <c r="V24" s="18"/>
      <c r="W24" s="18"/>
      <c r="X24" s="18"/>
      <c r="Y24" s="18"/>
      <c r="Z24" s="18"/>
    </row>
    <row r="25" spans="2:26">
      <c r="B25" s="18"/>
      <c r="C25" s="18"/>
      <c r="D25" s="18"/>
      <c r="K25" s="18"/>
      <c r="L25" s="18"/>
      <c r="M25" s="18"/>
      <c r="N25" s="18"/>
      <c r="O25" s="18"/>
      <c r="P25" s="18"/>
      <c r="Q25" s="18"/>
      <c r="R25" s="18"/>
      <c r="S25" s="18"/>
      <c r="T25" s="18"/>
      <c r="U25" s="18"/>
      <c r="V25" s="18"/>
      <c r="W25" s="18"/>
      <c r="X25" s="18"/>
      <c r="Y25" s="18"/>
      <c r="Z25" s="18"/>
    </row>
    <row r="26" spans="1:26">
      <c r="A26" s="18"/>
      <c r="B26" s="49" t="s">
        <v>272</v>
      </c>
      <c r="C26" s="49" t="s">
        <v>273</v>
      </c>
      <c r="D26" s="49" t="s">
        <v>274</v>
      </c>
      <c r="E26" s="50" t="s">
        <v>228</v>
      </c>
      <c r="F26" s="50" t="s">
        <v>230</v>
      </c>
      <c r="G26" s="50" t="s">
        <v>232</v>
      </c>
      <c r="H26" s="50" t="s">
        <v>234</v>
      </c>
      <c r="I26" s="50" t="s">
        <v>236</v>
      </c>
      <c r="J26" s="50" t="s">
        <v>238</v>
      </c>
      <c r="K26" s="50" t="s">
        <v>240</v>
      </c>
      <c r="L26" s="50" t="s">
        <v>242</v>
      </c>
      <c r="M26" s="50" t="s">
        <v>244</v>
      </c>
      <c r="N26" s="50" t="s">
        <v>246</v>
      </c>
      <c r="O26" s="50" t="s">
        <v>248</v>
      </c>
      <c r="P26" s="50" t="s">
        <v>250</v>
      </c>
      <c r="Q26" s="50" t="s">
        <v>252</v>
      </c>
      <c r="R26" s="50" t="s">
        <v>254</v>
      </c>
      <c r="S26" s="50" t="s">
        <v>256</v>
      </c>
      <c r="T26" s="50" t="s">
        <v>258</v>
      </c>
      <c r="U26" s="50" t="s">
        <v>260</v>
      </c>
      <c r="V26" s="50" t="s">
        <v>262</v>
      </c>
      <c r="W26" s="50" t="s">
        <v>264</v>
      </c>
      <c r="X26" s="50" t="s">
        <v>266</v>
      </c>
      <c r="Y26" s="50" t="s">
        <v>268</v>
      </c>
      <c r="Z26" s="50" t="s">
        <v>270</v>
      </c>
    </row>
    <row r="27" spans="1:26">
      <c r="A27" s="18"/>
      <c r="B27" s="49"/>
      <c r="C27" s="49"/>
      <c r="D27" s="49"/>
      <c r="E27" s="50"/>
      <c r="F27" s="50"/>
      <c r="G27" s="50"/>
      <c r="H27" s="50"/>
      <c r="I27" s="50"/>
      <c r="J27" s="50"/>
      <c r="K27" s="50"/>
      <c r="L27" s="50"/>
      <c r="M27" s="50"/>
      <c r="N27" s="50"/>
      <c r="O27" s="50"/>
      <c r="P27" s="50"/>
      <c r="Q27" s="50"/>
      <c r="R27" s="50"/>
      <c r="S27" s="50"/>
      <c r="T27" s="50"/>
      <c r="U27" s="50"/>
      <c r="V27" s="50"/>
      <c r="W27" s="50"/>
      <c r="X27" s="50"/>
      <c r="Y27" s="50"/>
      <c r="Z27" s="50"/>
    </row>
    <row r="28" spans="1:26">
      <c r="A28" s="18"/>
      <c r="B28" s="15">
        <v>1</v>
      </c>
      <c r="C28" s="15" t="s">
        <v>275</v>
      </c>
      <c r="D28" s="6" t="s">
        <v>276</v>
      </c>
      <c r="E28" s="6">
        <v>1000</v>
      </c>
      <c r="F28" s="6">
        <v>3</v>
      </c>
      <c r="G28" s="6">
        <v>100</v>
      </c>
      <c r="H28" s="6">
        <v>0.5</v>
      </c>
      <c r="I28" s="6">
        <v>90</v>
      </c>
      <c r="J28" s="6">
        <v>200</v>
      </c>
      <c r="K28" s="6">
        <v>100</v>
      </c>
      <c r="L28" s="6">
        <v>50</v>
      </c>
      <c r="M28" s="6">
        <v>0</v>
      </c>
      <c r="N28" s="6">
        <v>10</v>
      </c>
      <c r="O28" s="6">
        <v>30</v>
      </c>
      <c r="P28" s="6">
        <v>0</v>
      </c>
      <c r="Q28" s="6">
        <v>90</v>
      </c>
      <c r="R28" s="6">
        <v>10</v>
      </c>
      <c r="S28" s="6">
        <v>5</v>
      </c>
      <c r="T28" s="6">
        <v>5</v>
      </c>
      <c r="U28" s="6"/>
      <c r="V28" s="6"/>
      <c r="W28" s="6">
        <v>0</v>
      </c>
      <c r="X28" s="6"/>
      <c r="Y28" s="6"/>
      <c r="Z28" s="6">
        <v>150</v>
      </c>
    </row>
    <row r="29" spans="1:26">
      <c r="A29" s="18"/>
      <c r="B29" s="15">
        <v>2</v>
      </c>
      <c r="C29" s="15" t="s">
        <v>277</v>
      </c>
      <c r="D29" s="6" t="s">
        <v>278</v>
      </c>
      <c r="E29" s="6">
        <f>E28*0.7</f>
        <v>700</v>
      </c>
      <c r="F29" s="6">
        <v>110</v>
      </c>
      <c r="G29" s="6">
        <f>G34*0.7</f>
        <v>70</v>
      </c>
      <c r="H29" s="6">
        <f>H$34*1.05</f>
        <v>105</v>
      </c>
      <c r="I29" s="6">
        <v>110</v>
      </c>
      <c r="J29" s="6">
        <v>200</v>
      </c>
      <c r="K29" s="6">
        <v>100</v>
      </c>
      <c r="L29" s="6">
        <v>50</v>
      </c>
      <c r="M29" s="6">
        <v>0</v>
      </c>
      <c r="N29" s="6"/>
      <c r="O29" s="6"/>
      <c r="P29" s="6">
        <v>0</v>
      </c>
      <c r="Q29" s="6">
        <v>90</v>
      </c>
      <c r="R29" s="6">
        <v>10</v>
      </c>
      <c r="S29" s="6">
        <v>5</v>
      </c>
      <c r="T29" s="6">
        <v>5</v>
      </c>
      <c r="U29" s="6"/>
      <c r="V29" s="6"/>
      <c r="W29" s="6">
        <v>0</v>
      </c>
      <c r="X29" s="6"/>
      <c r="Y29" s="6"/>
      <c r="Z29" s="6">
        <v>200</v>
      </c>
    </row>
    <row r="30" spans="1:26">
      <c r="A30" s="18"/>
      <c r="B30" s="15">
        <v>3</v>
      </c>
      <c r="C30" s="15" t="s">
        <v>279</v>
      </c>
      <c r="D30" s="6" t="s">
        <v>280</v>
      </c>
      <c r="E30" s="6">
        <f>E28*0.6</f>
        <v>600</v>
      </c>
      <c r="F30" s="6">
        <v>150</v>
      </c>
      <c r="G30" s="6">
        <f>G34*0.6</f>
        <v>60</v>
      </c>
      <c r="H30" s="6">
        <v>1</v>
      </c>
      <c r="I30" s="6">
        <v>80</v>
      </c>
      <c r="J30" s="6">
        <v>200</v>
      </c>
      <c r="K30" s="6">
        <v>100</v>
      </c>
      <c r="L30" s="6">
        <v>50</v>
      </c>
      <c r="M30" s="6">
        <v>0</v>
      </c>
      <c r="N30" s="6"/>
      <c r="O30" s="6"/>
      <c r="P30" s="6">
        <v>0</v>
      </c>
      <c r="Q30" s="6">
        <v>90</v>
      </c>
      <c r="R30" s="6">
        <v>10</v>
      </c>
      <c r="S30" s="6">
        <v>5</v>
      </c>
      <c r="T30" s="6">
        <v>5</v>
      </c>
      <c r="U30" s="6"/>
      <c r="V30" s="6"/>
      <c r="W30" s="6">
        <v>0</v>
      </c>
      <c r="X30" s="6"/>
      <c r="Y30" s="6"/>
      <c r="Z30" s="6">
        <v>150</v>
      </c>
    </row>
    <row r="31" spans="1:26">
      <c r="A31" s="18"/>
      <c r="B31" s="15">
        <v>4</v>
      </c>
      <c r="C31" s="15" t="s">
        <v>281</v>
      </c>
      <c r="D31" s="6" t="s">
        <v>282</v>
      </c>
      <c r="E31" s="6">
        <f>E28*0.8</f>
        <v>800</v>
      </c>
      <c r="F31" s="6">
        <v>105</v>
      </c>
      <c r="G31" s="6">
        <f>G34*0.8</f>
        <v>80</v>
      </c>
      <c r="H31" s="6">
        <f>H34*1.1</f>
        <v>110</v>
      </c>
      <c r="I31" s="6">
        <v>110</v>
      </c>
      <c r="J31" s="6">
        <v>200</v>
      </c>
      <c r="K31" s="6">
        <v>100</v>
      </c>
      <c r="L31" s="6">
        <v>50</v>
      </c>
      <c r="M31" s="6">
        <v>0</v>
      </c>
      <c r="N31" s="6"/>
      <c r="O31" s="6"/>
      <c r="P31" s="6">
        <v>0</v>
      </c>
      <c r="Q31" s="6">
        <v>90</v>
      </c>
      <c r="R31" s="6">
        <v>10</v>
      </c>
      <c r="S31" s="6">
        <v>5</v>
      </c>
      <c r="T31" s="6">
        <v>5</v>
      </c>
      <c r="U31" s="6"/>
      <c r="V31" s="6"/>
      <c r="W31" s="6">
        <v>0</v>
      </c>
      <c r="X31" s="6"/>
      <c r="Y31" s="6"/>
      <c r="Z31" s="6">
        <v>200</v>
      </c>
    </row>
    <row r="32" spans="1:26">
      <c r="A32" s="18"/>
      <c r="B32" s="15">
        <v>5</v>
      </c>
      <c r="C32" s="15" t="s">
        <v>283</v>
      </c>
      <c r="D32" s="6" t="s">
        <v>284</v>
      </c>
      <c r="E32" s="6">
        <f>E$28*0.65</f>
        <v>650</v>
      </c>
      <c r="F32" s="6">
        <v>145</v>
      </c>
      <c r="G32" s="6">
        <f>G$34*0.65</f>
        <v>65</v>
      </c>
      <c r="H32" s="6">
        <v>1</v>
      </c>
      <c r="I32" s="6">
        <v>80</v>
      </c>
      <c r="J32" s="6">
        <v>200</v>
      </c>
      <c r="K32" s="6">
        <v>100</v>
      </c>
      <c r="L32" s="6">
        <v>50</v>
      </c>
      <c r="M32" s="6">
        <v>0</v>
      </c>
      <c r="N32" s="6"/>
      <c r="O32" s="6"/>
      <c r="P32" s="6">
        <v>0</v>
      </c>
      <c r="Q32" s="6">
        <v>90</v>
      </c>
      <c r="R32" s="6">
        <v>10</v>
      </c>
      <c r="S32" s="6">
        <v>5</v>
      </c>
      <c r="T32" s="6">
        <v>5</v>
      </c>
      <c r="U32" s="6"/>
      <c r="V32" s="6"/>
      <c r="W32" s="6">
        <v>0</v>
      </c>
      <c r="X32" s="6"/>
      <c r="Y32" s="6"/>
      <c r="Z32" s="6">
        <v>150</v>
      </c>
    </row>
    <row r="33" spans="1:26">
      <c r="A33" s="18"/>
      <c r="B33" s="15">
        <v>6</v>
      </c>
      <c r="C33" s="15" t="s">
        <v>285</v>
      </c>
      <c r="D33" s="6" t="s">
        <v>286</v>
      </c>
      <c r="E33" s="6">
        <f>E28*1.15</f>
        <v>1150</v>
      </c>
      <c r="F33" s="6">
        <v>130</v>
      </c>
      <c r="G33" s="6">
        <f>G34*1.15</f>
        <v>115</v>
      </c>
      <c r="H33" s="6">
        <f>H$34*0.8</f>
        <v>80</v>
      </c>
      <c r="I33" s="6">
        <v>90</v>
      </c>
      <c r="J33" s="6">
        <v>200</v>
      </c>
      <c r="K33" s="6">
        <v>100</v>
      </c>
      <c r="L33" s="6">
        <v>50</v>
      </c>
      <c r="M33" s="6">
        <v>0</v>
      </c>
      <c r="N33" s="6"/>
      <c r="O33" s="6"/>
      <c r="P33" s="6">
        <v>0</v>
      </c>
      <c r="Q33" s="6">
        <v>90</v>
      </c>
      <c r="R33" s="6">
        <v>10</v>
      </c>
      <c r="S33" s="6">
        <v>5</v>
      </c>
      <c r="T33" s="6">
        <v>5</v>
      </c>
      <c r="U33" s="6"/>
      <c r="V33" s="6"/>
      <c r="W33" s="6">
        <v>0</v>
      </c>
      <c r="X33" s="6"/>
      <c r="Y33" s="6"/>
      <c r="Z33" s="6">
        <v>150</v>
      </c>
    </row>
    <row r="34" spans="1:26">
      <c r="A34" s="18"/>
      <c r="B34" s="15">
        <v>7</v>
      </c>
      <c r="C34" s="8" t="s">
        <v>287</v>
      </c>
      <c r="D34" s="6" t="s">
        <v>288</v>
      </c>
      <c r="E34" s="6">
        <v>1300</v>
      </c>
      <c r="F34" s="6">
        <v>10</v>
      </c>
      <c r="G34" s="6">
        <v>100</v>
      </c>
      <c r="H34" s="6">
        <v>100</v>
      </c>
      <c r="I34" s="6">
        <v>100</v>
      </c>
      <c r="J34" s="6">
        <v>200</v>
      </c>
      <c r="K34" s="6">
        <v>100</v>
      </c>
      <c r="L34" s="6">
        <v>50</v>
      </c>
      <c r="M34" s="6">
        <v>0</v>
      </c>
      <c r="N34" s="6"/>
      <c r="O34" s="6"/>
      <c r="P34" s="6">
        <v>0</v>
      </c>
      <c r="Q34" s="6">
        <v>90</v>
      </c>
      <c r="R34" s="6">
        <v>10</v>
      </c>
      <c r="S34" s="6">
        <v>5</v>
      </c>
      <c r="T34" s="6">
        <v>5</v>
      </c>
      <c r="U34" s="6"/>
      <c r="V34" s="6"/>
      <c r="W34" s="6">
        <v>0</v>
      </c>
      <c r="X34" s="6"/>
      <c r="Y34" s="6"/>
      <c r="Z34" s="6">
        <v>150</v>
      </c>
    </row>
    <row r="35" spans="2:26">
      <c r="B35" s="15"/>
      <c r="C35" s="8"/>
      <c r="D35" s="8"/>
      <c r="E35" s="51"/>
      <c r="F35" s="51"/>
      <c r="G35" s="51"/>
      <c r="H35" s="51"/>
      <c r="I35" s="51"/>
      <c r="J35" s="51"/>
      <c r="K35" s="51"/>
      <c r="L35" s="6"/>
      <c r="M35" s="6"/>
      <c r="N35" s="6"/>
      <c r="O35" s="6"/>
      <c r="P35" s="6"/>
      <c r="Q35" s="6"/>
      <c r="R35" s="6"/>
      <c r="S35" s="6"/>
      <c r="T35" s="6"/>
      <c r="U35" s="6"/>
      <c r="V35" s="6"/>
      <c r="W35" s="6"/>
      <c r="X35" s="6"/>
      <c r="Y35" s="6"/>
      <c r="Z35" s="6"/>
    </row>
    <row r="36" spans="2:26">
      <c r="B36" s="15">
        <v>1001</v>
      </c>
      <c r="C36" s="8" t="str">
        <f>"怪物"&amp;C28</f>
        <v>怪物战士</v>
      </c>
      <c r="D36" s="51" t="str">
        <f>"Monster"&amp;D28</f>
        <v>MonsterWarrior</v>
      </c>
      <c r="E36" s="51"/>
      <c r="F36" s="51"/>
      <c r="G36" s="51"/>
      <c r="H36" s="51"/>
      <c r="I36" s="51"/>
      <c r="J36" s="51"/>
      <c r="K36" s="51"/>
      <c r="L36" s="6"/>
      <c r="M36" s="6"/>
      <c r="N36" s="6"/>
      <c r="O36" s="6"/>
      <c r="P36" s="6"/>
      <c r="Q36" s="6"/>
      <c r="R36" s="6"/>
      <c r="S36" s="6"/>
      <c r="T36" s="6"/>
      <c r="U36" s="6"/>
      <c r="V36" s="6"/>
      <c r="W36" s="6"/>
      <c r="X36" s="6"/>
      <c r="Y36" s="6"/>
      <c r="Z36" s="6"/>
    </row>
    <row r="37" spans="2:26">
      <c r="B37" s="15">
        <v>1002</v>
      </c>
      <c r="C37" s="8" t="str">
        <f t="shared" ref="C37:C42" si="0">"怪物"&amp;C29</f>
        <v>怪物弓箭手</v>
      </c>
      <c r="D37" s="51" t="str">
        <f t="shared" ref="D37:D42" si="1">"Monster"&amp;D29</f>
        <v>MonsterArcher</v>
      </c>
      <c r="E37" s="51"/>
      <c r="F37" s="51"/>
      <c r="G37" s="51"/>
      <c r="H37" s="51"/>
      <c r="I37" s="51"/>
      <c r="J37" s="51"/>
      <c r="K37" s="51"/>
      <c r="L37" s="6"/>
      <c r="M37" s="6"/>
      <c r="N37" s="6"/>
      <c r="O37" s="6"/>
      <c r="P37" s="6"/>
      <c r="Q37" s="6"/>
      <c r="R37" s="6"/>
      <c r="S37" s="6"/>
      <c r="T37" s="6"/>
      <c r="U37" s="6"/>
      <c r="V37" s="6"/>
      <c r="W37" s="6"/>
      <c r="X37" s="6"/>
      <c r="Y37" s="6"/>
      <c r="Z37" s="6"/>
    </row>
    <row r="38" spans="2:26">
      <c r="B38" s="15">
        <v>1003</v>
      </c>
      <c r="C38" s="8" t="str">
        <f t="shared" si="0"/>
        <v>怪物法师</v>
      </c>
      <c r="D38" s="51" t="str">
        <f t="shared" si="1"/>
        <v>MonsterMage</v>
      </c>
      <c r="E38" s="51"/>
      <c r="F38" s="51"/>
      <c r="G38" s="51"/>
      <c r="H38" s="51"/>
      <c r="I38" s="51"/>
      <c r="J38" s="51"/>
      <c r="K38" s="51"/>
      <c r="L38" s="6"/>
      <c r="M38" s="6"/>
      <c r="N38" s="6"/>
      <c r="O38" s="6"/>
      <c r="P38" s="6"/>
      <c r="Q38" s="6"/>
      <c r="R38" s="6"/>
      <c r="S38" s="6"/>
      <c r="T38" s="6"/>
      <c r="U38" s="6"/>
      <c r="V38" s="6"/>
      <c r="W38" s="6"/>
      <c r="X38" s="6"/>
      <c r="Y38" s="6"/>
      <c r="Z38" s="6"/>
    </row>
    <row r="39" spans="2:26">
      <c r="B39" s="15">
        <v>1004</v>
      </c>
      <c r="C39" s="8" t="str">
        <f t="shared" si="0"/>
        <v>怪物刺客</v>
      </c>
      <c r="D39" s="51" t="str">
        <f t="shared" si="1"/>
        <v>MonsterAssassin</v>
      </c>
      <c r="E39" s="51"/>
      <c r="F39" s="51"/>
      <c r="G39" s="51"/>
      <c r="H39" s="51"/>
      <c r="I39" s="51"/>
      <c r="J39" s="51"/>
      <c r="K39" s="51"/>
      <c r="L39" s="6"/>
      <c r="M39" s="6"/>
      <c r="N39" s="6"/>
      <c r="O39" s="6"/>
      <c r="P39" s="6"/>
      <c r="Q39" s="6"/>
      <c r="R39" s="6"/>
      <c r="S39" s="6"/>
      <c r="T39" s="6"/>
      <c r="U39" s="6"/>
      <c r="V39" s="6"/>
      <c r="W39" s="6"/>
      <c r="X39" s="6"/>
      <c r="Y39" s="6"/>
      <c r="Z39" s="6"/>
    </row>
    <row r="40" spans="2:26">
      <c r="B40" s="15">
        <v>1005</v>
      </c>
      <c r="C40" s="8" t="str">
        <f t="shared" si="0"/>
        <v>怪物牧师</v>
      </c>
      <c r="D40" s="51" t="str">
        <f t="shared" si="1"/>
        <v>MonsterCergy</v>
      </c>
      <c r="E40" s="51"/>
      <c r="F40" s="51"/>
      <c r="G40" s="51"/>
      <c r="H40" s="51"/>
      <c r="I40" s="51"/>
      <c r="J40" s="51"/>
      <c r="K40" s="51"/>
      <c r="L40" s="6"/>
      <c r="M40" s="6"/>
      <c r="N40" s="6"/>
      <c r="O40" s="6"/>
      <c r="P40" s="6"/>
      <c r="Q40" s="6"/>
      <c r="R40" s="6"/>
      <c r="S40" s="6"/>
      <c r="T40" s="6"/>
      <c r="U40" s="6"/>
      <c r="V40" s="6"/>
      <c r="W40" s="6"/>
      <c r="X40" s="6"/>
      <c r="Y40" s="6"/>
      <c r="Z40" s="6"/>
    </row>
    <row r="41" spans="2:26">
      <c r="B41" s="15">
        <v>1006</v>
      </c>
      <c r="C41" s="8" t="str">
        <f t="shared" si="0"/>
        <v>怪物圣骑士</v>
      </c>
      <c r="D41" s="51" t="str">
        <f t="shared" si="1"/>
        <v>MonsterPaladin</v>
      </c>
      <c r="E41" s="51"/>
      <c r="F41" s="51"/>
      <c r="G41" s="51"/>
      <c r="H41" s="51"/>
      <c r="I41" s="51"/>
      <c r="J41" s="51"/>
      <c r="K41" s="51"/>
      <c r="L41" s="6"/>
      <c r="M41" s="6"/>
      <c r="N41" s="6"/>
      <c r="O41" s="6"/>
      <c r="P41" s="6"/>
      <c r="Q41" s="6"/>
      <c r="R41" s="6"/>
      <c r="S41" s="6"/>
      <c r="T41" s="6"/>
      <c r="U41" s="6"/>
      <c r="V41" s="6"/>
      <c r="W41" s="6"/>
      <c r="X41" s="6"/>
      <c r="Y41" s="6"/>
      <c r="Z41" s="6"/>
    </row>
    <row r="42" spans="2:26">
      <c r="B42" s="15">
        <v>1007</v>
      </c>
      <c r="C42" s="8" t="str">
        <f t="shared" si="0"/>
        <v>怪物坦克</v>
      </c>
      <c r="D42" s="51" t="str">
        <f t="shared" si="1"/>
        <v>MonsterTank</v>
      </c>
      <c r="E42" s="51"/>
      <c r="F42" s="51"/>
      <c r="G42" s="51"/>
      <c r="H42" s="51"/>
      <c r="I42" s="51"/>
      <c r="J42" s="51"/>
      <c r="K42" s="51"/>
      <c r="L42" s="51"/>
      <c r="M42" s="51"/>
      <c r="N42" s="51"/>
      <c r="O42" s="51"/>
      <c r="P42" s="51"/>
      <c r="Q42" s="51"/>
      <c r="R42" s="51"/>
      <c r="S42" s="51"/>
      <c r="T42" s="51"/>
      <c r="U42" s="51"/>
      <c r="V42" s="51"/>
      <c r="W42" s="51"/>
      <c r="X42" s="51"/>
      <c r="Y42" s="51"/>
      <c r="Z42" s="51"/>
    </row>
    <row r="43" spans="2:26">
      <c r="B43" s="8"/>
      <c r="C43" s="8"/>
      <c r="D43" s="8"/>
      <c r="E43" s="51"/>
      <c r="F43" s="51"/>
      <c r="G43" s="51"/>
      <c r="H43" s="51"/>
      <c r="I43" s="51"/>
      <c r="J43" s="51"/>
      <c r="K43" s="51"/>
      <c r="L43" s="51"/>
      <c r="M43" s="51"/>
      <c r="N43" s="51"/>
      <c r="O43" s="51"/>
      <c r="P43" s="51"/>
      <c r="Q43" s="51"/>
      <c r="R43" s="51"/>
      <c r="S43" s="51"/>
      <c r="T43" s="51"/>
      <c r="U43" s="51"/>
      <c r="V43" s="51"/>
      <c r="W43" s="51"/>
      <c r="X43" s="51"/>
      <c r="Y43" s="51"/>
      <c r="Z43" s="51"/>
    </row>
    <row r="44" spans="2:26">
      <c r="B44" s="15">
        <v>1001</v>
      </c>
      <c r="C44" s="8" t="str">
        <f>"精英"&amp;C36</f>
        <v>精英怪物战士</v>
      </c>
      <c r="D44" s="51" t="str">
        <f t="shared" ref="D44:D50" si="2">"E_"&amp;D36</f>
        <v>E_MonsterWarrior</v>
      </c>
      <c r="E44" s="51"/>
      <c r="F44" s="51"/>
      <c r="G44" s="51"/>
      <c r="H44" s="51"/>
      <c r="I44" s="51"/>
      <c r="J44" s="51"/>
      <c r="K44" s="51"/>
      <c r="L44" s="51"/>
      <c r="M44" s="51"/>
      <c r="N44" s="51"/>
      <c r="O44" s="51"/>
      <c r="P44" s="51"/>
      <c r="Q44" s="51"/>
      <c r="R44" s="51"/>
      <c r="S44" s="51"/>
      <c r="T44" s="51"/>
      <c r="U44" s="51"/>
      <c r="V44" s="51"/>
      <c r="W44" s="51"/>
      <c r="X44" s="51"/>
      <c r="Y44" s="51"/>
      <c r="Z44" s="51"/>
    </row>
    <row r="45" spans="2:26">
      <c r="B45" s="15">
        <v>1002</v>
      </c>
      <c r="C45" s="8" t="str">
        <f t="shared" ref="C45:C50" si="3">"精英"&amp;C37</f>
        <v>精英怪物弓箭手</v>
      </c>
      <c r="D45" s="51" t="str">
        <f t="shared" si="2"/>
        <v>E_MonsterArcher</v>
      </c>
      <c r="E45" s="51"/>
      <c r="F45" s="51"/>
      <c r="G45" s="51"/>
      <c r="H45" s="51"/>
      <c r="I45" s="51"/>
      <c r="J45" s="51"/>
      <c r="K45" s="51"/>
      <c r="L45" s="51"/>
      <c r="M45" s="51"/>
      <c r="N45" s="51"/>
      <c r="O45" s="51"/>
      <c r="P45" s="51"/>
      <c r="Q45" s="51"/>
      <c r="R45" s="51"/>
      <c r="S45" s="51"/>
      <c r="T45" s="51"/>
      <c r="U45" s="51"/>
      <c r="V45" s="51"/>
      <c r="W45" s="51"/>
      <c r="X45" s="51"/>
      <c r="Y45" s="51"/>
      <c r="Z45" s="51"/>
    </row>
    <row r="46" spans="2:26">
      <c r="B46" s="15">
        <v>1003</v>
      </c>
      <c r="C46" s="8" t="str">
        <f t="shared" si="3"/>
        <v>精英怪物法师</v>
      </c>
      <c r="D46" s="51" t="str">
        <f t="shared" si="2"/>
        <v>E_MonsterMage</v>
      </c>
      <c r="E46" s="51"/>
      <c r="F46" s="51"/>
      <c r="G46" s="51"/>
      <c r="H46" s="51"/>
      <c r="I46" s="51"/>
      <c r="J46" s="51"/>
      <c r="K46" s="51"/>
      <c r="L46" s="51"/>
      <c r="M46" s="51"/>
      <c r="N46" s="51"/>
      <c r="O46" s="51"/>
      <c r="P46" s="51"/>
      <c r="Q46" s="51"/>
      <c r="R46" s="51"/>
      <c r="S46" s="51"/>
      <c r="T46" s="51"/>
      <c r="U46" s="51"/>
      <c r="V46" s="51"/>
      <c r="W46" s="51"/>
      <c r="X46" s="51"/>
      <c r="Y46" s="51"/>
      <c r="Z46" s="51"/>
    </row>
    <row r="47" spans="2:26">
      <c r="B47" s="15">
        <v>1004</v>
      </c>
      <c r="C47" s="8" t="str">
        <f t="shared" si="3"/>
        <v>精英怪物刺客</v>
      </c>
      <c r="D47" s="51" t="str">
        <f t="shared" si="2"/>
        <v>E_MonsterAssassin</v>
      </c>
      <c r="E47" s="51"/>
      <c r="F47" s="51"/>
      <c r="G47" s="51"/>
      <c r="H47" s="51"/>
      <c r="I47" s="51"/>
      <c r="J47" s="51"/>
      <c r="K47" s="51"/>
      <c r="L47" s="51"/>
      <c r="M47" s="51"/>
      <c r="N47" s="51"/>
      <c r="O47" s="51"/>
      <c r="P47" s="51"/>
      <c r="Q47" s="51"/>
      <c r="R47" s="51"/>
      <c r="S47" s="51"/>
      <c r="T47" s="51"/>
      <c r="U47" s="51"/>
      <c r="V47" s="51"/>
      <c r="W47" s="51"/>
      <c r="X47" s="51"/>
      <c r="Y47" s="51"/>
      <c r="Z47" s="51"/>
    </row>
    <row r="48" spans="2:26">
      <c r="B48" s="15">
        <v>1005</v>
      </c>
      <c r="C48" s="8" t="str">
        <f t="shared" si="3"/>
        <v>精英怪物牧师</v>
      </c>
      <c r="D48" s="51" t="str">
        <f t="shared" si="2"/>
        <v>E_MonsterCergy</v>
      </c>
      <c r="E48" s="51"/>
      <c r="F48" s="51"/>
      <c r="G48" s="51"/>
      <c r="H48" s="51"/>
      <c r="I48" s="51"/>
      <c r="J48" s="51"/>
      <c r="K48" s="51"/>
      <c r="L48" s="51"/>
      <c r="M48" s="51"/>
      <c r="N48" s="51"/>
      <c r="O48" s="51"/>
      <c r="P48" s="51"/>
      <c r="Q48" s="51"/>
      <c r="R48" s="51"/>
      <c r="S48" s="51"/>
      <c r="T48" s="51"/>
      <c r="U48" s="51"/>
      <c r="V48" s="51"/>
      <c r="W48" s="51"/>
      <c r="X48" s="51"/>
      <c r="Y48" s="51"/>
      <c r="Z48" s="51"/>
    </row>
    <row r="49" spans="2:26">
      <c r="B49" s="15">
        <v>1006</v>
      </c>
      <c r="C49" s="8" t="str">
        <f t="shared" si="3"/>
        <v>精英怪物圣骑士</v>
      </c>
      <c r="D49" s="51" t="str">
        <f t="shared" si="2"/>
        <v>E_MonsterPaladin</v>
      </c>
      <c r="E49" s="51"/>
      <c r="F49" s="51"/>
      <c r="G49" s="51"/>
      <c r="H49" s="51"/>
      <c r="I49" s="51"/>
      <c r="J49" s="51"/>
      <c r="K49" s="51"/>
      <c r="L49" s="51"/>
      <c r="M49" s="51"/>
      <c r="N49" s="51"/>
      <c r="O49" s="51"/>
      <c r="P49" s="51"/>
      <c r="Q49" s="51"/>
      <c r="R49" s="51"/>
      <c r="S49" s="51"/>
      <c r="T49" s="51"/>
      <c r="U49" s="51"/>
      <c r="V49" s="51"/>
      <c r="W49" s="51"/>
      <c r="X49" s="51"/>
      <c r="Y49" s="51"/>
      <c r="Z49" s="51"/>
    </row>
    <row r="50" spans="2:26">
      <c r="B50" s="15">
        <v>1007</v>
      </c>
      <c r="C50" s="8" t="str">
        <f t="shared" si="3"/>
        <v>精英怪物坦克</v>
      </c>
      <c r="D50" s="51" t="str">
        <f t="shared" si="2"/>
        <v>E_MonsterTank</v>
      </c>
      <c r="E50" s="51"/>
      <c r="F50" s="51"/>
      <c r="G50" s="51"/>
      <c r="H50" s="51"/>
      <c r="I50" s="51"/>
      <c r="J50" s="51"/>
      <c r="K50" s="51"/>
      <c r="L50" s="51"/>
      <c r="M50" s="51"/>
      <c r="N50" s="51"/>
      <c r="O50" s="51"/>
      <c r="P50" s="51"/>
      <c r="Q50" s="51"/>
      <c r="R50" s="51"/>
      <c r="S50" s="51"/>
      <c r="T50" s="51"/>
      <c r="U50" s="51"/>
      <c r="V50" s="51"/>
      <c r="W50" s="51"/>
      <c r="X50" s="51"/>
      <c r="Y50" s="51"/>
      <c r="Z50" s="51"/>
    </row>
    <row r="51" spans="2:26">
      <c r="B51" s="8"/>
      <c r="C51" s="8"/>
      <c r="D51" s="8"/>
      <c r="E51" s="51"/>
      <c r="F51" s="51"/>
      <c r="G51" s="51"/>
      <c r="H51" s="51"/>
      <c r="I51" s="51"/>
      <c r="J51" s="51"/>
      <c r="K51" s="51"/>
      <c r="L51" s="51"/>
      <c r="M51" s="51"/>
      <c r="N51" s="51"/>
      <c r="O51" s="51"/>
      <c r="P51" s="51"/>
      <c r="Q51" s="51"/>
      <c r="R51" s="51"/>
      <c r="S51" s="51"/>
      <c r="T51" s="51"/>
      <c r="U51" s="51"/>
      <c r="V51" s="51"/>
      <c r="W51" s="51"/>
      <c r="X51" s="51"/>
      <c r="Y51" s="51"/>
      <c r="Z51" s="51"/>
    </row>
    <row r="52" spans="2:26">
      <c r="B52" s="15">
        <v>1001</v>
      </c>
      <c r="C52" s="8" t="str">
        <f>"BOSS"&amp;C36</f>
        <v>BOSS怪物战士</v>
      </c>
      <c r="D52" s="8" t="str">
        <f>"B_"&amp;D36</f>
        <v>B_MonsterWarrior</v>
      </c>
      <c r="E52" s="51"/>
      <c r="F52" s="51"/>
      <c r="G52" s="51"/>
      <c r="H52" s="51"/>
      <c r="I52" s="51"/>
      <c r="J52" s="51"/>
      <c r="K52" s="51"/>
      <c r="L52" s="51"/>
      <c r="M52" s="51"/>
      <c r="N52" s="51"/>
      <c r="O52" s="51"/>
      <c r="P52" s="51"/>
      <c r="Q52" s="51"/>
      <c r="R52" s="51"/>
      <c r="S52" s="51"/>
      <c r="T52" s="51"/>
      <c r="U52" s="51"/>
      <c r="V52" s="51"/>
      <c r="W52" s="51"/>
      <c r="X52" s="51"/>
      <c r="Y52" s="51"/>
      <c r="Z52" s="51"/>
    </row>
    <row r="53" spans="2:26">
      <c r="B53" s="15">
        <v>1002</v>
      </c>
      <c r="C53" s="8" t="str">
        <f t="shared" ref="C53:C58" si="4">"BOSS"&amp;C37</f>
        <v>BOSS怪物弓箭手</v>
      </c>
      <c r="D53" s="8" t="str">
        <f t="shared" ref="D53:D58" si="5">"B_"&amp;D37</f>
        <v>B_MonsterArcher</v>
      </c>
      <c r="E53" s="51"/>
      <c r="F53" s="51"/>
      <c r="G53" s="51"/>
      <c r="H53" s="51"/>
      <c r="I53" s="51"/>
      <c r="J53" s="51"/>
      <c r="K53" s="51"/>
      <c r="L53" s="51"/>
      <c r="M53" s="51"/>
      <c r="N53" s="51"/>
      <c r="O53" s="51"/>
      <c r="P53" s="51"/>
      <c r="Q53" s="51"/>
      <c r="R53" s="51"/>
      <c r="S53" s="51"/>
      <c r="T53" s="51"/>
      <c r="U53" s="51"/>
      <c r="V53" s="51"/>
      <c r="W53" s="51"/>
      <c r="X53" s="51"/>
      <c r="Y53" s="51"/>
      <c r="Z53" s="51"/>
    </row>
    <row r="54" spans="2:26">
      <c r="B54" s="15">
        <v>1003</v>
      </c>
      <c r="C54" s="8" t="str">
        <f t="shared" si="4"/>
        <v>BOSS怪物法师</v>
      </c>
      <c r="D54" s="8" t="str">
        <f t="shared" si="5"/>
        <v>B_MonsterMage</v>
      </c>
      <c r="E54" s="51"/>
      <c r="F54" s="51"/>
      <c r="G54" s="51"/>
      <c r="H54" s="51"/>
      <c r="I54" s="51"/>
      <c r="J54" s="51"/>
      <c r="K54" s="51"/>
      <c r="L54" s="51"/>
      <c r="M54" s="51"/>
      <c r="N54" s="51"/>
      <c r="O54" s="51"/>
      <c r="P54" s="51"/>
      <c r="Q54" s="51"/>
      <c r="R54" s="51"/>
      <c r="S54" s="51"/>
      <c r="T54" s="51"/>
      <c r="U54" s="51"/>
      <c r="V54" s="51"/>
      <c r="W54" s="51"/>
      <c r="X54" s="51"/>
      <c r="Y54" s="51"/>
      <c r="Z54" s="51"/>
    </row>
    <row r="55" spans="2:26">
      <c r="B55" s="15">
        <v>1004</v>
      </c>
      <c r="C55" s="8" t="str">
        <f t="shared" si="4"/>
        <v>BOSS怪物刺客</v>
      </c>
      <c r="D55" s="8" t="str">
        <f t="shared" si="5"/>
        <v>B_MonsterAssassin</v>
      </c>
      <c r="E55" s="51"/>
      <c r="F55" s="51"/>
      <c r="G55" s="51"/>
      <c r="H55" s="51"/>
      <c r="I55" s="51"/>
      <c r="J55" s="51"/>
      <c r="K55" s="51"/>
      <c r="L55" s="51"/>
      <c r="M55" s="51"/>
      <c r="N55" s="51"/>
      <c r="O55" s="51"/>
      <c r="P55" s="51"/>
      <c r="Q55" s="51"/>
      <c r="R55" s="51"/>
      <c r="S55" s="51"/>
      <c r="T55" s="51"/>
      <c r="U55" s="51"/>
      <c r="V55" s="51"/>
      <c r="W55" s="51"/>
      <c r="X55" s="51"/>
      <c r="Y55" s="51"/>
      <c r="Z55" s="51"/>
    </row>
    <row r="56" spans="2:26">
      <c r="B56" s="15">
        <v>1005</v>
      </c>
      <c r="C56" s="8" t="str">
        <f t="shared" si="4"/>
        <v>BOSS怪物牧师</v>
      </c>
      <c r="D56" s="8" t="str">
        <f t="shared" si="5"/>
        <v>B_MonsterCergy</v>
      </c>
      <c r="E56" s="51"/>
      <c r="F56" s="51"/>
      <c r="G56" s="51"/>
      <c r="H56" s="51"/>
      <c r="I56" s="51"/>
      <c r="J56" s="51"/>
      <c r="K56" s="51"/>
      <c r="L56" s="51"/>
      <c r="M56" s="51"/>
      <c r="N56" s="51"/>
      <c r="O56" s="51"/>
      <c r="P56" s="51"/>
      <c r="Q56" s="51"/>
      <c r="R56" s="51"/>
      <c r="S56" s="51"/>
      <c r="T56" s="51"/>
      <c r="U56" s="51"/>
      <c r="V56" s="51"/>
      <c r="W56" s="51"/>
      <c r="X56" s="51"/>
      <c r="Y56" s="51"/>
      <c r="Z56" s="51"/>
    </row>
    <row r="57" spans="2:26">
      <c r="B57" s="15">
        <v>1006</v>
      </c>
      <c r="C57" s="8" t="str">
        <f t="shared" si="4"/>
        <v>BOSS怪物圣骑士</v>
      </c>
      <c r="D57" s="8" t="str">
        <f t="shared" si="5"/>
        <v>B_MonsterPaladin</v>
      </c>
      <c r="E57" s="51"/>
      <c r="F57" s="51"/>
      <c r="G57" s="51"/>
      <c r="H57" s="51"/>
      <c r="I57" s="51"/>
      <c r="J57" s="51"/>
      <c r="K57" s="51"/>
      <c r="L57" s="51"/>
      <c r="M57" s="51"/>
      <c r="N57" s="51"/>
      <c r="O57" s="51"/>
      <c r="P57" s="51"/>
      <c r="Q57" s="51"/>
      <c r="R57" s="51"/>
      <c r="S57" s="51"/>
      <c r="T57" s="51"/>
      <c r="U57" s="51"/>
      <c r="V57" s="51"/>
      <c r="W57" s="51"/>
      <c r="X57" s="51"/>
      <c r="Y57" s="51"/>
      <c r="Z57" s="51"/>
    </row>
    <row r="58" spans="2:26">
      <c r="B58" s="15">
        <v>1007</v>
      </c>
      <c r="C58" s="8" t="str">
        <f t="shared" si="4"/>
        <v>BOSS怪物坦克</v>
      </c>
      <c r="D58" s="8" t="str">
        <f t="shared" si="5"/>
        <v>B_MonsterTank</v>
      </c>
      <c r="E58" s="51"/>
      <c r="F58" s="51"/>
      <c r="G58" s="51"/>
      <c r="H58" s="51"/>
      <c r="I58" s="51"/>
      <c r="J58" s="51"/>
      <c r="K58" s="51"/>
      <c r="L58" s="51"/>
      <c r="M58" s="51"/>
      <c r="N58" s="51"/>
      <c r="O58" s="51"/>
      <c r="P58" s="51"/>
      <c r="Q58" s="51"/>
      <c r="R58" s="51"/>
      <c r="S58" s="51"/>
      <c r="T58" s="51"/>
      <c r="U58" s="51"/>
      <c r="V58" s="51"/>
      <c r="W58" s="51"/>
      <c r="X58" s="51"/>
      <c r="Y58" s="51"/>
      <c r="Z58" s="51"/>
    </row>
  </sheetData>
  <pageMargins left="0.699305555555556" right="0.699305555555556"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3:O33"/>
  <sheetViews>
    <sheetView showGridLines="0" topLeftCell="A39" workbookViewId="0">
      <selection activeCell="M24" sqref="M24"/>
    </sheetView>
  </sheetViews>
  <sheetFormatPr defaultColWidth="9" defaultRowHeight="13.5"/>
  <cols>
    <col min="1" max="1" width="4.75" customWidth="1"/>
    <col min="2" max="2" width="6.125" customWidth="1"/>
    <col min="3" max="3" width="9" style="25"/>
    <col min="5" max="5" width="9.5" customWidth="1"/>
    <col min="6" max="6" width="12.25" customWidth="1"/>
    <col min="7" max="8" width="14.875" customWidth="1"/>
    <col min="9" max="9" width="16.25" customWidth="1"/>
    <col min="10" max="10" width="11.75" customWidth="1"/>
    <col min="11" max="11" width="16.125" customWidth="1"/>
    <col min="12" max="12" width="16.75" customWidth="1"/>
    <col min="13" max="13" width="18.875" customWidth="1"/>
    <col min="14" max="14" width="11.375" customWidth="1"/>
    <col min="15" max="15" width="13.625" customWidth="1"/>
  </cols>
  <sheetData>
    <row r="3" spans="3:15">
      <c r="C3" s="26" t="s">
        <v>289</v>
      </c>
      <c r="D3" s="27" t="s">
        <v>290</v>
      </c>
      <c r="E3" s="27" t="s">
        <v>291</v>
      </c>
      <c r="F3" s="28" t="s">
        <v>292</v>
      </c>
      <c r="G3" s="27" t="s">
        <v>293</v>
      </c>
      <c r="H3" s="27" t="s">
        <v>294</v>
      </c>
      <c r="I3" s="27" t="s">
        <v>295</v>
      </c>
      <c r="J3" s="27" t="s">
        <v>296</v>
      </c>
      <c r="K3" s="28" t="s">
        <v>297</v>
      </c>
      <c r="L3" s="28" t="s">
        <v>298</v>
      </c>
      <c r="M3" s="28" t="s">
        <v>299</v>
      </c>
      <c r="N3" s="27" t="s">
        <v>300</v>
      </c>
      <c r="O3" s="27" t="s">
        <v>301</v>
      </c>
    </row>
    <row r="4" spans="3:15">
      <c r="C4" s="29" t="s">
        <v>302</v>
      </c>
      <c r="D4" s="30" t="s">
        <v>303</v>
      </c>
      <c r="E4" s="31" t="s">
        <v>304</v>
      </c>
      <c r="F4" s="32" t="s">
        <v>305</v>
      </c>
      <c r="G4" s="31">
        <v>10</v>
      </c>
      <c r="H4" s="31">
        <f t="shared" ref="H4:H6" si="0">G4*0.8</f>
        <v>8</v>
      </c>
      <c r="I4" s="31">
        <f t="shared" ref="I4:I6" si="1">G4*1.2</f>
        <v>12</v>
      </c>
      <c r="J4" s="32">
        <f t="shared" ref="J4:J6" si="2">G4*2</f>
        <v>20</v>
      </c>
      <c r="K4" s="46">
        <v>1</v>
      </c>
      <c r="L4" s="46" t="s">
        <v>306</v>
      </c>
      <c r="M4" s="46" t="s">
        <v>307</v>
      </c>
      <c r="N4" s="31">
        <f>$J4*0.8</f>
        <v>16</v>
      </c>
      <c r="O4" s="31">
        <f t="shared" ref="O4:O8" si="3">$J4*2.2</f>
        <v>44</v>
      </c>
    </row>
    <row r="5" spans="3:15">
      <c r="C5" s="33"/>
      <c r="D5" s="34"/>
      <c r="E5" s="31" t="s">
        <v>308</v>
      </c>
      <c r="F5" s="32" t="s">
        <v>309</v>
      </c>
      <c r="G5" s="31">
        <v>50</v>
      </c>
      <c r="H5" s="31">
        <f t="shared" si="0"/>
        <v>40</v>
      </c>
      <c r="I5" s="31">
        <f t="shared" si="1"/>
        <v>60</v>
      </c>
      <c r="J5" s="32">
        <f t="shared" si="2"/>
        <v>100</v>
      </c>
      <c r="K5" s="46">
        <v>1</v>
      </c>
      <c r="L5" s="46" t="s">
        <v>310</v>
      </c>
      <c r="M5" s="46" t="s">
        <v>311</v>
      </c>
      <c r="N5" s="31">
        <f t="shared" ref="N5:N10" si="4">$J5*1</f>
        <v>100</v>
      </c>
      <c r="O5" s="31">
        <f>$J5*3</f>
        <v>300</v>
      </c>
    </row>
    <row r="6" spans="3:15">
      <c r="C6" s="35"/>
      <c r="D6" s="36"/>
      <c r="E6" s="31" t="s">
        <v>312</v>
      </c>
      <c r="F6" s="32" t="s">
        <v>313</v>
      </c>
      <c r="G6" s="31">
        <v>100</v>
      </c>
      <c r="H6" s="31">
        <f t="shared" si="0"/>
        <v>80</v>
      </c>
      <c r="I6" s="31">
        <f t="shared" si="1"/>
        <v>120</v>
      </c>
      <c r="J6" s="32">
        <f t="shared" si="2"/>
        <v>200</v>
      </c>
      <c r="K6" s="46">
        <v>1</v>
      </c>
      <c r="L6" s="46" t="s">
        <v>314</v>
      </c>
      <c r="M6" s="46" t="s">
        <v>315</v>
      </c>
      <c r="N6" s="31">
        <f t="shared" si="4"/>
        <v>200</v>
      </c>
      <c r="O6" s="31">
        <f t="shared" si="3"/>
        <v>440</v>
      </c>
    </row>
    <row r="7" spans="3:15">
      <c r="C7" s="37"/>
      <c r="D7" s="31"/>
      <c r="E7" s="31"/>
      <c r="F7" s="32"/>
      <c r="G7" s="31"/>
      <c r="H7" s="31"/>
      <c r="I7" s="31"/>
      <c r="J7" s="32"/>
      <c r="K7" s="46"/>
      <c r="L7" s="46"/>
      <c r="M7" s="46"/>
      <c r="N7" s="31"/>
      <c r="O7" s="31"/>
    </row>
    <row r="8" spans="3:15">
      <c r="C8" s="29" t="s">
        <v>316</v>
      </c>
      <c r="D8" s="30" t="s">
        <v>317</v>
      </c>
      <c r="E8" s="31" t="s">
        <v>72</v>
      </c>
      <c r="F8" s="32" t="s">
        <v>318</v>
      </c>
      <c r="G8" s="31">
        <v>10</v>
      </c>
      <c r="H8" s="31">
        <f t="shared" ref="H8:H10" si="5">G8*0.8</f>
        <v>8</v>
      </c>
      <c r="I8" s="31">
        <f t="shared" ref="I8:I10" si="6">G8*1.2</f>
        <v>12</v>
      </c>
      <c r="J8" s="32">
        <f t="shared" ref="J7:J14" si="7">G8*2</f>
        <v>20</v>
      </c>
      <c r="K8" s="46" t="s">
        <v>306</v>
      </c>
      <c r="L8" s="47" t="s">
        <v>319</v>
      </c>
      <c r="M8" s="46" t="s">
        <v>307</v>
      </c>
      <c r="N8" s="31">
        <f>$J8*0.8</f>
        <v>16</v>
      </c>
      <c r="O8" s="31">
        <f t="shared" si="3"/>
        <v>44</v>
      </c>
    </row>
    <row r="9" spans="3:15">
      <c r="C9" s="33"/>
      <c r="D9" s="34"/>
      <c r="E9" s="31" t="s">
        <v>320</v>
      </c>
      <c r="F9" s="32" t="s">
        <v>321</v>
      </c>
      <c r="G9" s="31">
        <v>50</v>
      </c>
      <c r="H9" s="31">
        <f t="shared" si="5"/>
        <v>40</v>
      </c>
      <c r="I9" s="31">
        <f t="shared" si="6"/>
        <v>60</v>
      </c>
      <c r="J9" s="32">
        <f t="shared" si="7"/>
        <v>100</v>
      </c>
      <c r="K9" s="46" t="s">
        <v>310</v>
      </c>
      <c r="L9" s="47" t="s">
        <v>319</v>
      </c>
      <c r="M9" s="46" t="s">
        <v>311</v>
      </c>
      <c r="N9" s="31">
        <f>$J9*1.2</f>
        <v>120</v>
      </c>
      <c r="O9" s="31">
        <f>$J9*3</f>
        <v>300</v>
      </c>
    </row>
    <row r="10" spans="3:15">
      <c r="C10" s="35"/>
      <c r="D10" s="36"/>
      <c r="E10" s="31" t="s">
        <v>322</v>
      </c>
      <c r="F10" s="32" t="s">
        <v>323</v>
      </c>
      <c r="G10" s="31">
        <v>100</v>
      </c>
      <c r="H10" s="31">
        <f t="shared" si="5"/>
        <v>80</v>
      </c>
      <c r="I10" s="31">
        <f t="shared" si="6"/>
        <v>120</v>
      </c>
      <c r="J10" s="32">
        <f t="shared" si="7"/>
        <v>200</v>
      </c>
      <c r="K10" s="46" t="s">
        <v>314</v>
      </c>
      <c r="L10" s="47" t="s">
        <v>319</v>
      </c>
      <c r="M10" s="46" t="s">
        <v>324</v>
      </c>
      <c r="N10" s="31">
        <f t="shared" si="4"/>
        <v>200</v>
      </c>
      <c r="O10" s="31">
        <f>$J10*2</f>
        <v>400</v>
      </c>
    </row>
    <row r="11" spans="3:15">
      <c r="C11" s="37"/>
      <c r="D11" s="31"/>
      <c r="E11" s="31"/>
      <c r="F11" s="32"/>
      <c r="G11" s="31"/>
      <c r="H11" s="31"/>
      <c r="I11" s="31"/>
      <c r="J11" s="32"/>
      <c r="K11" s="46"/>
      <c r="L11" s="46"/>
      <c r="M11" s="46"/>
      <c r="N11" s="31"/>
      <c r="O11" s="31"/>
    </row>
    <row r="12" spans="3:15">
      <c r="C12" s="29" t="s">
        <v>325</v>
      </c>
      <c r="D12" s="30" t="s">
        <v>326</v>
      </c>
      <c r="E12" s="31" t="s">
        <v>327</v>
      </c>
      <c r="F12" s="32" t="s">
        <v>328</v>
      </c>
      <c r="G12" s="31">
        <v>10</v>
      </c>
      <c r="H12" s="31">
        <f t="shared" ref="H12:H14" si="8">G12*0.8</f>
        <v>8</v>
      </c>
      <c r="I12" s="31">
        <f t="shared" ref="I12:I14" si="9">G12*1.2</f>
        <v>12</v>
      </c>
      <c r="J12" s="32">
        <f t="shared" si="7"/>
        <v>20</v>
      </c>
      <c r="K12" s="46" t="s">
        <v>307</v>
      </c>
      <c r="L12" s="46" t="s">
        <v>306</v>
      </c>
      <c r="M12" s="47" t="s">
        <v>319</v>
      </c>
      <c r="N12" s="31">
        <f t="shared" ref="N12:N14" si="10">$J12*0.8</f>
        <v>16</v>
      </c>
      <c r="O12" s="31">
        <f t="shared" ref="O12:O14" si="11">$J12*2.2</f>
        <v>44</v>
      </c>
    </row>
    <row r="13" spans="3:15">
      <c r="C13" s="33"/>
      <c r="D13" s="34"/>
      <c r="E13" s="31" t="s">
        <v>329</v>
      </c>
      <c r="F13" s="32" t="s">
        <v>330</v>
      </c>
      <c r="G13" s="31">
        <v>50</v>
      </c>
      <c r="H13" s="31">
        <f t="shared" si="8"/>
        <v>40</v>
      </c>
      <c r="I13" s="31">
        <f t="shared" si="9"/>
        <v>60</v>
      </c>
      <c r="J13" s="32">
        <f t="shared" si="7"/>
        <v>100</v>
      </c>
      <c r="K13" s="46" t="s">
        <v>311</v>
      </c>
      <c r="L13" s="46" t="s">
        <v>310</v>
      </c>
      <c r="M13" s="47" t="s">
        <v>319</v>
      </c>
      <c r="N13" s="31">
        <f>$J13*1.2</f>
        <v>120</v>
      </c>
      <c r="O13" s="31">
        <f>$J13*3</f>
        <v>300</v>
      </c>
    </row>
    <row r="14" spans="3:15">
      <c r="C14" s="35"/>
      <c r="D14" s="36"/>
      <c r="E14" s="31" t="s">
        <v>331</v>
      </c>
      <c r="F14" s="32" t="s">
        <v>332</v>
      </c>
      <c r="G14" s="31">
        <v>100</v>
      </c>
      <c r="H14" s="31">
        <f t="shared" si="8"/>
        <v>80</v>
      </c>
      <c r="I14" s="31">
        <f t="shared" si="9"/>
        <v>120</v>
      </c>
      <c r="J14" s="32">
        <f t="shared" si="7"/>
        <v>200</v>
      </c>
      <c r="K14" s="46" t="s">
        <v>324</v>
      </c>
      <c r="L14" s="46" t="s">
        <v>314</v>
      </c>
      <c r="M14" s="47" t="s">
        <v>319</v>
      </c>
      <c r="N14" s="31">
        <f t="shared" si="10"/>
        <v>160</v>
      </c>
      <c r="O14" s="31">
        <f t="shared" si="11"/>
        <v>440</v>
      </c>
    </row>
    <row r="18" spans="3:11">
      <c r="C18" s="38"/>
      <c r="D18" s="39" t="s">
        <v>292</v>
      </c>
      <c r="E18" s="40" t="s">
        <v>333</v>
      </c>
      <c r="F18" s="40" t="s">
        <v>334</v>
      </c>
      <c r="G18" s="41" t="s">
        <v>335</v>
      </c>
      <c r="H18" s="41" t="s">
        <v>336</v>
      </c>
      <c r="I18" s="41" t="s">
        <v>337</v>
      </c>
      <c r="J18" s="41" t="s">
        <v>338</v>
      </c>
      <c r="K18" s="41" t="s">
        <v>339</v>
      </c>
    </row>
    <row r="19" spans="3:11">
      <c r="C19" s="38">
        <v>1</v>
      </c>
      <c r="D19" s="42" t="s">
        <v>305</v>
      </c>
      <c r="E19" s="43" t="s">
        <v>46</v>
      </c>
      <c r="F19" s="43" t="s">
        <v>340</v>
      </c>
      <c r="G19" s="44" t="s">
        <v>341</v>
      </c>
      <c r="H19" s="44" t="s">
        <v>342</v>
      </c>
      <c r="I19" s="43" t="s">
        <v>343</v>
      </c>
      <c r="J19" s="43"/>
      <c r="K19" s="43"/>
    </row>
    <row r="20" spans="3:11">
      <c r="C20" s="38">
        <v>2</v>
      </c>
      <c r="D20" s="42" t="s">
        <v>309</v>
      </c>
      <c r="E20" s="43" t="s">
        <v>344</v>
      </c>
      <c r="F20" s="43" t="s">
        <v>345</v>
      </c>
      <c r="G20" s="44" t="s">
        <v>346</v>
      </c>
      <c r="H20" s="44" t="s">
        <v>347</v>
      </c>
      <c r="I20" s="43"/>
      <c r="J20" s="43"/>
      <c r="K20" s="43"/>
    </row>
    <row r="21" spans="3:11">
      <c r="C21" s="38">
        <v>3</v>
      </c>
      <c r="D21" s="42" t="s">
        <v>313</v>
      </c>
      <c r="E21" s="43" t="s">
        <v>213</v>
      </c>
      <c r="F21" s="43" t="s">
        <v>44</v>
      </c>
      <c r="G21" s="44" t="s">
        <v>348</v>
      </c>
      <c r="H21" s="44" t="s">
        <v>349</v>
      </c>
      <c r="I21" s="43"/>
      <c r="J21" s="43"/>
      <c r="K21" s="43"/>
    </row>
    <row r="22" spans="3:11">
      <c r="C22" s="38"/>
      <c r="D22" s="42"/>
      <c r="E22" s="43"/>
      <c r="F22" s="43"/>
      <c r="G22" s="44"/>
      <c r="H22" s="44"/>
      <c r="I22" s="43"/>
      <c r="J22" s="43"/>
      <c r="K22" s="43"/>
    </row>
    <row r="23" spans="3:11">
      <c r="C23" s="38">
        <v>11</v>
      </c>
      <c r="D23" s="42" t="s">
        <v>318</v>
      </c>
      <c r="E23" s="43" t="s">
        <v>48</v>
      </c>
      <c r="F23" s="43" t="s">
        <v>350</v>
      </c>
      <c r="G23" s="45" t="s">
        <v>351</v>
      </c>
      <c r="H23" s="45" t="s">
        <v>352</v>
      </c>
      <c r="I23" s="48" t="s">
        <v>353</v>
      </c>
      <c r="J23" s="48"/>
      <c r="K23" s="48"/>
    </row>
    <row r="24" ht="27" spans="3:11">
      <c r="C24" s="38">
        <v>12</v>
      </c>
      <c r="D24" s="42" t="s">
        <v>321</v>
      </c>
      <c r="E24" s="43" t="s">
        <v>354</v>
      </c>
      <c r="F24" s="43" t="s">
        <v>355</v>
      </c>
      <c r="G24" s="45" t="s">
        <v>356</v>
      </c>
      <c r="H24" s="45" t="s">
        <v>357</v>
      </c>
      <c r="I24" s="48"/>
      <c r="J24" s="43"/>
      <c r="K24" s="43"/>
    </row>
    <row r="25" spans="3:11">
      <c r="C25" s="38">
        <v>13</v>
      </c>
      <c r="D25" s="42" t="s">
        <v>323</v>
      </c>
      <c r="E25" s="43" t="s">
        <v>358</v>
      </c>
      <c r="F25" s="43" t="s">
        <v>359</v>
      </c>
      <c r="G25" s="45" t="s">
        <v>360</v>
      </c>
      <c r="H25" s="45"/>
      <c r="I25" s="48"/>
      <c r="J25" s="43"/>
      <c r="K25" s="43"/>
    </row>
    <row r="26" spans="3:11">
      <c r="C26" s="38"/>
      <c r="D26" s="42"/>
      <c r="E26" s="43"/>
      <c r="F26" s="43"/>
      <c r="G26" s="44"/>
      <c r="H26" s="44"/>
      <c r="I26" s="43"/>
      <c r="J26" s="43"/>
      <c r="K26" s="43"/>
    </row>
    <row r="27" ht="27" spans="3:11">
      <c r="C27" s="38">
        <v>21</v>
      </c>
      <c r="D27" s="42" t="s">
        <v>328</v>
      </c>
      <c r="E27" s="43" t="s">
        <v>354</v>
      </c>
      <c r="F27" s="43" t="s">
        <v>361</v>
      </c>
      <c r="G27" s="45" t="s">
        <v>362</v>
      </c>
      <c r="H27" s="45" t="s">
        <v>363</v>
      </c>
      <c r="I27" s="48"/>
      <c r="J27" s="43"/>
      <c r="K27" s="43"/>
    </row>
    <row r="28" ht="27" spans="3:11">
      <c r="C28" s="38">
        <v>22</v>
      </c>
      <c r="D28" s="42" t="s">
        <v>330</v>
      </c>
      <c r="E28" s="43" t="s">
        <v>364</v>
      </c>
      <c r="F28" s="43" t="s">
        <v>364</v>
      </c>
      <c r="G28" s="45" t="s">
        <v>365</v>
      </c>
      <c r="H28" s="45" t="s">
        <v>366</v>
      </c>
      <c r="I28" s="48"/>
      <c r="J28" s="43"/>
      <c r="K28" s="43"/>
    </row>
    <row r="29" spans="3:11">
      <c r="C29" s="38">
        <v>23</v>
      </c>
      <c r="D29" s="42" t="s">
        <v>332</v>
      </c>
      <c r="E29" s="43" t="s">
        <v>367</v>
      </c>
      <c r="F29" s="43" t="s">
        <v>359</v>
      </c>
      <c r="G29" s="45" t="s">
        <v>360</v>
      </c>
      <c r="H29" s="45"/>
      <c r="I29" s="48"/>
      <c r="J29" s="43"/>
      <c r="K29" s="43"/>
    </row>
    <row r="30" spans="3:11">
      <c r="C30" s="38"/>
      <c r="D30" s="43"/>
      <c r="E30" s="43"/>
      <c r="F30" s="43"/>
      <c r="G30" s="43"/>
      <c r="H30" s="43"/>
      <c r="I30" s="43"/>
      <c r="J30" s="43"/>
      <c r="K30" s="43"/>
    </row>
    <row r="33" spans="7:7">
      <c r="G33" t="s">
        <v>368</v>
      </c>
    </row>
  </sheetData>
  <mergeCells count="6">
    <mergeCell ref="C4:C6"/>
    <mergeCell ref="C8:C10"/>
    <mergeCell ref="C12:C14"/>
    <mergeCell ref="D4:D6"/>
    <mergeCell ref="D8:D10"/>
    <mergeCell ref="D12:D14"/>
  </mergeCells>
  <pageMargins left="0.699305555555556" right="0.699305555555556"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L50"/>
  <sheetViews>
    <sheetView showGridLines="0" workbookViewId="0">
      <selection activeCell="J57" sqref="J57"/>
    </sheetView>
  </sheetViews>
  <sheetFormatPr defaultColWidth="9" defaultRowHeight="16.5"/>
  <cols>
    <col min="1" max="3" width="9" style="1"/>
    <col min="4" max="4" width="11" style="1" customWidth="1"/>
    <col min="5" max="5" width="34" style="1" customWidth="1"/>
    <col min="6" max="16384" width="9" style="1"/>
  </cols>
  <sheetData>
    <row r="3" spans="1:12">
      <c r="A3" s="20" t="s">
        <v>369</v>
      </c>
      <c r="B3" s="20"/>
      <c r="C3" s="20"/>
      <c r="D3" s="20"/>
      <c r="E3" s="20"/>
      <c r="F3" s="20"/>
      <c r="G3" s="20"/>
      <c r="H3" s="20"/>
      <c r="I3" s="20"/>
      <c r="J3" s="20"/>
      <c r="K3" s="20"/>
      <c r="L3" s="20"/>
    </row>
    <row r="4" spans="1:12">
      <c r="A4" s="20"/>
      <c r="B4" s="20"/>
      <c r="C4" s="20"/>
      <c r="D4" s="20"/>
      <c r="E4" s="20"/>
      <c r="F4" s="20"/>
      <c r="G4" s="20"/>
      <c r="H4" s="20"/>
      <c r="I4" s="20"/>
      <c r="J4" s="20"/>
      <c r="K4" s="20"/>
      <c r="L4" s="20"/>
    </row>
    <row r="5" spans="1:12">
      <c r="A5" s="20"/>
      <c r="B5" s="20" t="s">
        <v>370</v>
      </c>
      <c r="C5" s="20"/>
      <c r="D5" s="20"/>
      <c r="E5" s="20"/>
      <c r="F5" s="20"/>
      <c r="G5" s="20"/>
      <c r="H5" s="20"/>
      <c r="I5" s="20"/>
      <c r="J5" s="20"/>
      <c r="K5" s="20"/>
      <c r="L5" s="20"/>
    </row>
    <row r="6" spans="1:12">
      <c r="A6" s="20"/>
      <c r="B6" s="20"/>
      <c r="C6" s="20"/>
      <c r="D6" s="20"/>
      <c r="E6" s="20"/>
      <c r="F6" s="20"/>
      <c r="G6" s="20"/>
      <c r="H6" s="20"/>
      <c r="I6" s="20"/>
      <c r="J6" s="20"/>
      <c r="K6" s="20"/>
      <c r="L6" s="20"/>
    </row>
    <row r="7" spans="1:12">
      <c r="A7" s="20"/>
      <c r="B7" s="20" t="s">
        <v>371</v>
      </c>
      <c r="C7" s="20"/>
      <c r="D7" s="20"/>
      <c r="E7" s="20"/>
      <c r="F7" s="20"/>
      <c r="G7" s="20"/>
      <c r="H7" s="20"/>
      <c r="I7" s="20"/>
      <c r="J7" s="20"/>
      <c r="K7" s="20"/>
      <c r="L7" s="20"/>
    </row>
    <row r="8" spans="1:12">
      <c r="A8" s="20"/>
      <c r="B8" s="20"/>
      <c r="C8" s="20"/>
      <c r="D8" s="20"/>
      <c r="E8" s="20"/>
      <c r="F8" s="20"/>
      <c r="G8" s="20"/>
      <c r="H8" s="20"/>
      <c r="I8" s="20"/>
      <c r="J8" s="20"/>
      <c r="K8" s="20"/>
      <c r="L8" s="20"/>
    </row>
    <row r="9" spans="1:12">
      <c r="A9" s="20"/>
      <c r="B9" s="21" t="s">
        <v>372</v>
      </c>
      <c r="C9" s="20"/>
      <c r="D9" s="20"/>
      <c r="E9" s="20"/>
      <c r="F9" s="20"/>
      <c r="G9" s="20"/>
      <c r="H9" s="20"/>
      <c r="I9" s="20"/>
      <c r="J9" s="20"/>
      <c r="K9" s="20"/>
      <c r="L9" s="20"/>
    </row>
    <row r="10" spans="1:12">
      <c r="A10" s="20"/>
      <c r="B10" s="20" t="s">
        <v>373</v>
      </c>
      <c r="C10" s="20"/>
      <c r="D10" s="20"/>
      <c r="E10" s="20"/>
      <c r="F10" s="20"/>
      <c r="G10" s="20"/>
      <c r="H10" s="20"/>
      <c r="I10" s="20"/>
      <c r="J10" s="20"/>
      <c r="K10" s="20"/>
      <c r="L10" s="20"/>
    </row>
    <row r="11" spans="1:12">
      <c r="A11" s="20"/>
      <c r="B11" s="20" t="s">
        <v>374</v>
      </c>
      <c r="C11" s="20"/>
      <c r="D11" s="20"/>
      <c r="E11" s="20"/>
      <c r="F11" s="20"/>
      <c r="G11" s="20"/>
      <c r="H11" s="20"/>
      <c r="I11" s="20"/>
      <c r="J11" s="20"/>
      <c r="K11" s="20"/>
      <c r="L11" s="20"/>
    </row>
    <row r="12" spans="1:12">
      <c r="A12" s="20"/>
      <c r="B12" s="22" t="s">
        <v>375</v>
      </c>
      <c r="C12" s="20"/>
      <c r="D12" s="20"/>
      <c r="E12" s="20"/>
      <c r="F12" s="20"/>
      <c r="G12" s="20"/>
      <c r="H12" s="20"/>
      <c r="I12" s="20"/>
      <c r="J12" s="20"/>
      <c r="K12" s="20"/>
      <c r="L12" s="20"/>
    </row>
    <row r="13" spans="1:12">
      <c r="A13" s="20"/>
      <c r="B13" s="22" t="s">
        <v>376</v>
      </c>
      <c r="C13" s="20"/>
      <c r="D13" s="20"/>
      <c r="E13" s="20"/>
      <c r="F13" s="20"/>
      <c r="G13" s="20"/>
      <c r="H13" s="20"/>
      <c r="I13" s="20"/>
      <c r="J13" s="20"/>
      <c r="K13" s="20"/>
      <c r="L13" s="20"/>
    </row>
    <row r="14" spans="1:12">
      <c r="A14" s="20"/>
      <c r="B14" s="23" t="s">
        <v>377</v>
      </c>
      <c r="C14" s="20"/>
      <c r="D14" s="20"/>
      <c r="E14" s="20"/>
      <c r="F14" s="20"/>
      <c r="G14" s="20"/>
      <c r="H14" s="20"/>
      <c r="I14" s="20"/>
      <c r="J14" s="20"/>
      <c r="K14" s="20"/>
      <c r="L14" s="20"/>
    </row>
    <row r="15" spans="1:12">
      <c r="A15" s="20"/>
      <c r="B15" s="20" t="s">
        <v>378</v>
      </c>
      <c r="C15" s="20"/>
      <c r="D15" s="20"/>
      <c r="E15" s="20"/>
      <c r="F15" s="20"/>
      <c r="G15" s="20"/>
      <c r="H15" s="20"/>
      <c r="I15" s="20"/>
      <c r="J15" s="20"/>
      <c r="K15" s="20"/>
      <c r="L15" s="20"/>
    </row>
    <row r="16" spans="1:12">
      <c r="A16" s="20"/>
      <c r="B16" s="22" t="s">
        <v>379</v>
      </c>
      <c r="C16" s="20"/>
      <c r="D16" s="20"/>
      <c r="E16" s="20"/>
      <c r="F16" s="20"/>
      <c r="G16" s="20"/>
      <c r="H16" s="20"/>
      <c r="I16" s="20"/>
      <c r="J16" s="20"/>
      <c r="K16" s="20"/>
      <c r="L16" s="20"/>
    </row>
    <row r="17" spans="1:12">
      <c r="A17" s="20"/>
      <c r="B17" s="20"/>
      <c r="C17" s="20"/>
      <c r="D17" s="20"/>
      <c r="E17" s="20"/>
      <c r="F17" s="20"/>
      <c r="G17" s="20"/>
      <c r="H17" s="20"/>
      <c r="I17" s="20"/>
      <c r="J17" s="20"/>
      <c r="K17" s="20"/>
      <c r="L17" s="20"/>
    </row>
    <row r="18" spans="1:12">
      <c r="A18" s="20"/>
      <c r="B18" s="21" t="s">
        <v>380</v>
      </c>
      <c r="C18" s="20"/>
      <c r="D18" s="20"/>
      <c r="E18" s="20"/>
      <c r="F18" s="20"/>
      <c r="G18" s="20"/>
      <c r="H18" s="20" t="s">
        <v>368</v>
      </c>
      <c r="I18" s="20"/>
      <c r="J18" s="20"/>
      <c r="K18" s="20"/>
      <c r="L18" s="20"/>
    </row>
    <row r="19" spans="1:12">
      <c r="A19" s="20"/>
      <c r="B19" s="20" t="s">
        <v>381</v>
      </c>
      <c r="C19" s="20"/>
      <c r="D19" s="20"/>
      <c r="E19" s="20"/>
      <c r="F19" s="20"/>
      <c r="G19" s="20"/>
      <c r="H19" s="20"/>
      <c r="I19" s="20"/>
      <c r="J19" s="20"/>
      <c r="K19" s="20"/>
      <c r="L19" s="20"/>
    </row>
    <row r="20" spans="1:12">
      <c r="A20" s="20"/>
      <c r="B20" s="20" t="s">
        <v>382</v>
      </c>
      <c r="C20" s="20"/>
      <c r="D20" s="20"/>
      <c r="E20" s="20"/>
      <c r="F20" s="20"/>
      <c r="G20" s="20"/>
      <c r="H20" s="20"/>
      <c r="I20" s="20"/>
      <c r="J20" s="20"/>
      <c r="K20" s="20"/>
      <c r="L20" s="20"/>
    </row>
    <row r="21" spans="1:12">
      <c r="A21" s="20"/>
      <c r="B21" s="22" t="s">
        <v>383</v>
      </c>
      <c r="C21" s="20"/>
      <c r="D21" s="20"/>
      <c r="E21" s="20"/>
      <c r="F21" s="20"/>
      <c r="G21" s="20"/>
      <c r="H21" s="20"/>
      <c r="I21" s="20"/>
      <c r="J21" s="20"/>
      <c r="K21" s="20"/>
      <c r="L21" s="20"/>
    </row>
    <row r="22" spans="1:12">
      <c r="A22" s="20"/>
      <c r="B22" s="22" t="s">
        <v>384</v>
      </c>
      <c r="C22" s="20"/>
      <c r="D22" s="20"/>
      <c r="E22" s="20"/>
      <c r="F22" s="20"/>
      <c r="G22" s="20"/>
      <c r="H22" s="20"/>
      <c r="I22" s="20"/>
      <c r="J22" s="20"/>
      <c r="K22" s="20"/>
      <c r="L22" s="20"/>
    </row>
    <row r="23" spans="1:12">
      <c r="A23" s="20"/>
      <c r="B23" s="22" t="s">
        <v>385</v>
      </c>
      <c r="C23" s="20"/>
      <c r="D23" s="20"/>
      <c r="E23" s="20"/>
      <c r="F23" s="20"/>
      <c r="G23" s="20"/>
      <c r="H23" s="20"/>
      <c r="I23" s="20"/>
      <c r="J23" s="20"/>
      <c r="K23" s="20"/>
      <c r="L23" s="20"/>
    </row>
    <row r="24" spans="1:12">
      <c r="A24" s="20"/>
      <c r="B24" s="20" t="s">
        <v>386</v>
      </c>
      <c r="C24" s="20"/>
      <c r="D24" s="20"/>
      <c r="E24" s="20"/>
      <c r="F24" s="20"/>
      <c r="G24" s="20"/>
      <c r="H24" s="20"/>
      <c r="I24" s="20"/>
      <c r="J24" s="20"/>
      <c r="K24" s="20"/>
      <c r="L24" s="20"/>
    </row>
    <row r="25" spans="1:12">
      <c r="A25" s="20"/>
      <c r="B25" s="22" t="s">
        <v>387</v>
      </c>
      <c r="C25" s="20"/>
      <c r="D25" s="20"/>
      <c r="E25" s="20"/>
      <c r="F25" s="20"/>
      <c r="G25" s="20"/>
      <c r="H25" s="20"/>
      <c r="I25" s="20"/>
      <c r="J25" s="20"/>
      <c r="K25" s="20"/>
      <c r="L25" s="20"/>
    </row>
    <row r="26" spans="1:12">
      <c r="A26" s="20"/>
      <c r="B26" s="23" t="s">
        <v>388</v>
      </c>
      <c r="C26" s="20"/>
      <c r="D26" s="20"/>
      <c r="E26" s="20"/>
      <c r="F26" s="20"/>
      <c r="G26" s="20"/>
      <c r="H26" s="20"/>
      <c r="I26" s="20"/>
      <c r="J26" s="20"/>
      <c r="K26" s="20"/>
      <c r="L26" s="20"/>
    </row>
    <row r="27" spans="1:12">
      <c r="A27" s="20"/>
      <c r="B27" s="23" t="s">
        <v>389</v>
      </c>
      <c r="C27" s="20"/>
      <c r="D27" s="20"/>
      <c r="E27" s="20"/>
      <c r="F27" s="20"/>
      <c r="G27" s="20"/>
      <c r="H27" s="20"/>
      <c r="I27" s="20"/>
      <c r="J27" s="20"/>
      <c r="K27" s="20"/>
      <c r="L27" s="20"/>
    </row>
    <row r="28" spans="1:12">
      <c r="A28" s="20"/>
      <c r="B28" s="20"/>
      <c r="C28" s="20"/>
      <c r="D28" s="20"/>
      <c r="E28" s="20"/>
      <c r="F28" s="20"/>
      <c r="G28" s="20"/>
      <c r="H28" s="20"/>
      <c r="I28" s="20"/>
      <c r="J28" s="20"/>
      <c r="K28" s="20"/>
      <c r="L28" s="20"/>
    </row>
    <row r="29" spans="1:12">
      <c r="A29" s="20"/>
      <c r="B29" s="21" t="s">
        <v>390</v>
      </c>
      <c r="C29" s="20"/>
      <c r="D29" s="20"/>
      <c r="E29" s="20"/>
      <c r="F29" s="20"/>
      <c r="G29" s="20"/>
      <c r="H29" s="20"/>
      <c r="I29" s="20"/>
      <c r="J29" s="20"/>
      <c r="K29" s="20"/>
      <c r="L29" s="20"/>
    </row>
    <row r="30" spans="1:12">
      <c r="A30" s="22"/>
      <c r="B30" s="22" t="s">
        <v>391</v>
      </c>
      <c r="C30" s="20"/>
      <c r="D30" s="20"/>
      <c r="E30" s="20"/>
      <c r="F30" s="20"/>
      <c r="G30" s="20"/>
      <c r="H30" s="20"/>
      <c r="I30" s="20"/>
      <c r="J30" s="20"/>
      <c r="K30" s="20"/>
      <c r="L30" s="20"/>
    </row>
    <row r="31" spans="1:12">
      <c r="A31" s="20"/>
      <c r="B31" s="20" t="s">
        <v>392</v>
      </c>
      <c r="C31" s="20"/>
      <c r="D31" s="20"/>
      <c r="E31" s="20"/>
      <c r="F31" s="20"/>
      <c r="G31" s="20"/>
      <c r="H31" s="20"/>
      <c r="I31" s="20"/>
      <c r="J31" s="20"/>
      <c r="K31" s="20"/>
      <c r="L31" s="20"/>
    </row>
    <row r="32" spans="1:12">
      <c r="A32" s="20"/>
      <c r="B32" s="22" t="s">
        <v>393</v>
      </c>
      <c r="C32" s="20"/>
      <c r="D32" s="20"/>
      <c r="E32" s="20"/>
      <c r="F32" s="20"/>
      <c r="G32" s="20"/>
      <c r="H32" s="20"/>
      <c r="I32" s="20"/>
      <c r="J32" s="20"/>
      <c r="K32" s="20"/>
      <c r="L32" s="20"/>
    </row>
    <row r="33" spans="1:12">
      <c r="A33" s="20"/>
      <c r="B33" s="22" t="s">
        <v>394</v>
      </c>
      <c r="C33" s="20"/>
      <c r="D33" s="20"/>
      <c r="E33" s="20"/>
      <c r="F33" s="20"/>
      <c r="G33" s="20"/>
      <c r="H33" s="20"/>
      <c r="I33" s="20"/>
      <c r="J33" s="20"/>
      <c r="K33" s="20"/>
      <c r="L33" s="20"/>
    </row>
    <row r="34" spans="1:12">
      <c r="A34" s="20"/>
      <c r="B34" s="20" t="s">
        <v>395</v>
      </c>
      <c r="C34" s="20"/>
      <c r="D34" s="20"/>
      <c r="E34" s="20"/>
      <c r="F34" s="20"/>
      <c r="G34" s="20"/>
      <c r="H34" s="20"/>
      <c r="I34" s="20"/>
      <c r="J34" s="20"/>
      <c r="K34" s="20"/>
      <c r="L34" s="20"/>
    </row>
    <row r="35" spans="1:12">
      <c r="A35" s="22"/>
      <c r="B35" s="22" t="s">
        <v>396</v>
      </c>
      <c r="C35" s="20"/>
      <c r="D35" s="20"/>
      <c r="E35" s="20"/>
      <c r="F35" s="20"/>
      <c r="G35" s="20"/>
      <c r="H35" s="20"/>
      <c r="I35" s="20"/>
      <c r="J35" s="20"/>
      <c r="K35" s="20"/>
      <c r="L35" s="20"/>
    </row>
    <row r="36" spans="1:12">
      <c r="A36" s="22"/>
      <c r="B36" s="22" t="s">
        <v>397</v>
      </c>
      <c r="C36" s="20"/>
      <c r="D36" s="20"/>
      <c r="E36" s="20"/>
      <c r="F36" s="20"/>
      <c r="G36" s="20"/>
      <c r="H36" s="20"/>
      <c r="I36" s="20"/>
      <c r="J36" s="20"/>
      <c r="K36" s="20"/>
      <c r="L36" s="20"/>
    </row>
    <row r="37" spans="1:12">
      <c r="A37" s="22"/>
      <c r="B37" s="20" t="s">
        <v>398</v>
      </c>
      <c r="C37" s="20"/>
      <c r="D37" s="20"/>
      <c r="E37" s="20"/>
      <c r="F37" s="20"/>
      <c r="G37" s="20"/>
      <c r="H37" s="20"/>
      <c r="I37" s="20"/>
      <c r="J37" s="20"/>
      <c r="K37" s="20"/>
      <c r="L37" s="20"/>
    </row>
    <row r="38" spans="1:12">
      <c r="A38" s="22"/>
      <c r="B38" s="22" t="s">
        <v>399</v>
      </c>
      <c r="C38" s="20"/>
      <c r="D38" s="20"/>
      <c r="E38" s="20"/>
      <c r="F38" s="20"/>
      <c r="G38" s="20"/>
      <c r="H38" s="20"/>
      <c r="I38" s="20"/>
      <c r="J38" s="20"/>
      <c r="K38" s="20"/>
      <c r="L38" s="20"/>
    </row>
    <row r="39" spans="1:12">
      <c r="A39" s="22"/>
      <c r="B39" s="22" t="s">
        <v>400</v>
      </c>
      <c r="C39" s="20"/>
      <c r="D39" s="20"/>
      <c r="E39" s="20"/>
      <c r="F39" s="20"/>
      <c r="G39" s="20"/>
      <c r="H39" s="20"/>
      <c r="I39" s="20"/>
      <c r="J39" s="20"/>
      <c r="K39" s="20"/>
      <c r="L39" s="20"/>
    </row>
    <row r="40" spans="1:12">
      <c r="A40" s="22"/>
      <c r="B40" s="20" t="s">
        <v>401</v>
      </c>
      <c r="C40" s="20"/>
      <c r="D40" s="20"/>
      <c r="E40" s="20"/>
      <c r="F40" s="20"/>
      <c r="G40" s="20"/>
      <c r="H40" s="20"/>
      <c r="I40" s="20"/>
      <c r="J40" s="20"/>
      <c r="K40" s="20"/>
      <c r="L40" s="20"/>
    </row>
    <row r="41" spans="1:12">
      <c r="A41" s="20"/>
      <c r="B41" s="22" t="s">
        <v>402</v>
      </c>
      <c r="C41" s="20"/>
      <c r="D41" s="20"/>
      <c r="E41" s="20"/>
      <c r="F41" s="20"/>
      <c r="G41" s="20"/>
      <c r="H41" s="20"/>
      <c r="I41" s="20"/>
      <c r="J41" s="20"/>
      <c r="K41" s="20"/>
      <c r="L41" s="20"/>
    </row>
    <row r="42" spans="1:12">
      <c r="A42" s="22"/>
      <c r="B42" s="20" t="s">
        <v>403</v>
      </c>
      <c r="C42" s="20"/>
      <c r="D42" s="20"/>
      <c r="E42" s="20"/>
      <c r="F42" s="20"/>
      <c r="G42" s="20"/>
      <c r="H42" s="20"/>
      <c r="I42" s="20"/>
      <c r="J42" s="20"/>
      <c r="K42" s="20"/>
      <c r="L42" s="20"/>
    </row>
    <row r="43" spans="1:12">
      <c r="A43" s="22"/>
      <c r="B43" s="22" t="s">
        <v>404</v>
      </c>
      <c r="C43" s="20"/>
      <c r="D43" s="20"/>
      <c r="E43" s="20"/>
      <c r="F43" s="20"/>
      <c r="G43" s="20"/>
      <c r="H43" s="20"/>
      <c r="I43" s="20"/>
      <c r="J43" s="20"/>
      <c r="K43" s="20"/>
      <c r="L43" s="20"/>
    </row>
    <row r="44" spans="1:12">
      <c r="A44" s="22"/>
      <c r="B44" s="22" t="s">
        <v>405</v>
      </c>
      <c r="C44" s="20"/>
      <c r="D44" s="20"/>
      <c r="E44" s="20"/>
      <c r="F44" s="20"/>
      <c r="G44" s="20"/>
      <c r="H44" s="20"/>
      <c r="I44" s="20"/>
      <c r="J44" s="20"/>
      <c r="K44" s="20"/>
      <c r="L44" s="20"/>
    </row>
    <row r="45" spans="1:12">
      <c r="A45" s="20"/>
      <c r="B45" s="20" t="s">
        <v>406</v>
      </c>
      <c r="C45" s="20"/>
      <c r="D45" s="20"/>
      <c r="E45" s="20"/>
      <c r="F45" s="20"/>
      <c r="G45" s="20"/>
      <c r="H45" s="20"/>
      <c r="I45" s="20"/>
      <c r="J45" s="20"/>
      <c r="K45" s="20"/>
      <c r="L45" s="20"/>
    </row>
    <row r="46" spans="1:12">
      <c r="A46" s="20"/>
      <c r="B46" s="20" t="s">
        <v>407</v>
      </c>
      <c r="C46" s="20"/>
      <c r="D46" s="20"/>
      <c r="E46" s="20"/>
      <c r="F46" s="20"/>
      <c r="G46" s="20"/>
      <c r="H46" s="20"/>
      <c r="I46" s="20"/>
      <c r="J46" s="20"/>
      <c r="K46" s="20"/>
      <c r="L46" s="20"/>
    </row>
    <row r="47" spans="1:12">
      <c r="A47" s="20"/>
      <c r="B47" s="23" t="s">
        <v>408</v>
      </c>
      <c r="C47" s="20"/>
      <c r="D47" s="20"/>
      <c r="E47" s="20"/>
      <c r="F47" s="20"/>
      <c r="G47" s="20"/>
      <c r="H47" s="20"/>
      <c r="I47" s="20"/>
      <c r="J47" s="20"/>
      <c r="K47" s="20"/>
      <c r="L47" s="20"/>
    </row>
    <row r="48" spans="1:12">
      <c r="A48" s="20"/>
      <c r="B48" s="23" t="s">
        <v>409</v>
      </c>
      <c r="C48" s="20"/>
      <c r="D48" s="20"/>
      <c r="E48" s="20"/>
      <c r="F48" s="20"/>
      <c r="G48" s="20"/>
      <c r="H48" s="20"/>
      <c r="I48" s="20"/>
      <c r="J48" s="20"/>
      <c r="K48" s="20"/>
      <c r="L48" s="20"/>
    </row>
    <row r="49" spans="1:12">
      <c r="A49" s="20"/>
      <c r="B49" s="20"/>
      <c r="C49" s="20"/>
      <c r="D49" s="20"/>
      <c r="E49" s="20"/>
      <c r="F49" s="20"/>
      <c r="G49" s="20"/>
      <c r="H49" s="20"/>
      <c r="I49" s="20"/>
      <c r="J49" s="20"/>
      <c r="K49" s="20"/>
      <c r="L49" s="20"/>
    </row>
    <row r="50" spans="1:12">
      <c r="A50" s="20"/>
      <c r="B50" s="24" t="s">
        <v>410</v>
      </c>
      <c r="C50" s="20"/>
      <c r="D50" s="20"/>
      <c r="E50" s="20"/>
      <c r="F50" s="20"/>
      <c r="G50" s="20"/>
      <c r="H50" s="20"/>
      <c r="I50" s="20"/>
      <c r="J50" s="20"/>
      <c r="K50" s="20"/>
      <c r="L50" s="20"/>
    </row>
  </sheetData>
  <pageMargins left="0.75" right="0.75" top="1" bottom="1" header="0.511805555555556" footer="0.511805555555556"/>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N36"/>
  <sheetViews>
    <sheetView showGridLines="0" workbookViewId="0">
      <selection activeCell="A1" sqref="A1:O3"/>
    </sheetView>
  </sheetViews>
  <sheetFormatPr defaultColWidth="9" defaultRowHeight="16.5"/>
  <cols>
    <col min="1" max="3" width="9" style="1"/>
    <col min="4" max="4" width="14.5" style="1" customWidth="1"/>
    <col min="5" max="8" width="9" style="1"/>
    <col min="9" max="9" width="17.625" style="1" customWidth="1"/>
    <col min="10" max="15" width="9" style="1"/>
    <col min="16" max="16" width="13.125" style="1" customWidth="1"/>
    <col min="17" max="17" width="12.75" style="1" customWidth="1"/>
    <col min="18" max="18" width="14.75" style="1" customWidth="1"/>
    <col min="19" max="26" width="9" style="1"/>
    <col min="27" max="27" width="14.5" style="1" customWidth="1"/>
    <col min="28" max="28" width="14.625" style="1" customWidth="1"/>
    <col min="29" max="29" width="14.25" style="1" customWidth="1"/>
    <col min="30" max="16384" width="9" style="1"/>
  </cols>
  <sheetData>
    <row r="1" s="18" customFormat="1" spans="1:40">
      <c r="A1" s="7" t="s">
        <v>100</v>
      </c>
      <c r="B1" s="7" t="s">
        <v>101</v>
      </c>
      <c r="C1" s="7" t="s">
        <v>102</v>
      </c>
      <c r="D1" s="7" t="s">
        <v>103</v>
      </c>
      <c r="E1" s="7" t="s">
        <v>108</v>
      </c>
      <c r="F1" s="7" t="s">
        <v>105</v>
      </c>
      <c r="G1" s="7" t="s">
        <v>106</v>
      </c>
      <c r="H1" s="7" t="s">
        <v>107</v>
      </c>
      <c r="I1" s="7" t="s">
        <v>104</v>
      </c>
      <c r="J1" s="7" t="s">
        <v>109</v>
      </c>
      <c r="K1" s="7" t="s">
        <v>110</v>
      </c>
      <c r="L1" s="7" t="s">
        <v>111</v>
      </c>
      <c r="M1" s="7" t="s">
        <v>27</v>
      </c>
      <c r="N1" s="7" t="s">
        <v>112</v>
      </c>
      <c r="O1" s="7" t="s">
        <v>113</v>
      </c>
      <c r="P1" s="7" t="s">
        <v>411</v>
      </c>
      <c r="Q1" s="7" t="s">
        <v>412</v>
      </c>
      <c r="R1" s="7" t="s">
        <v>413</v>
      </c>
      <c r="S1" s="7" t="s">
        <v>414</v>
      </c>
      <c r="T1" s="7" t="s">
        <v>415</v>
      </c>
      <c r="U1" s="7" t="s">
        <v>416</v>
      </c>
      <c r="V1" s="7" t="s">
        <v>417</v>
      </c>
      <c r="W1" s="7" t="s">
        <v>418</v>
      </c>
      <c r="X1" s="7" t="s">
        <v>419</v>
      </c>
      <c r="Y1" s="7" t="s">
        <v>420</v>
      </c>
      <c r="Z1" s="7" t="s">
        <v>421</v>
      </c>
      <c r="AA1" s="7" t="s">
        <v>422</v>
      </c>
      <c r="AB1" s="7" t="s">
        <v>423</v>
      </c>
      <c r="AC1" s="7" t="s">
        <v>424</v>
      </c>
      <c r="AD1" s="7" t="s">
        <v>425</v>
      </c>
      <c r="AE1" s="7" t="s">
        <v>426</v>
      </c>
      <c r="AF1" s="7" t="s">
        <v>427</v>
      </c>
      <c r="AG1" s="7" t="s">
        <v>428</v>
      </c>
      <c r="AH1" s="7" t="s">
        <v>429</v>
      </c>
      <c r="AI1" s="7" t="s">
        <v>430</v>
      </c>
      <c r="AJ1" s="7" t="s">
        <v>431</v>
      </c>
      <c r="AK1" s="7" t="s">
        <v>432</v>
      </c>
      <c r="AL1" s="7" t="s">
        <v>433</v>
      </c>
      <c r="AM1" s="7" t="s">
        <v>434</v>
      </c>
      <c r="AN1" s="7" t="s">
        <v>435</v>
      </c>
    </row>
    <row r="2" s="18" customFormat="1" spans="1:40">
      <c r="A2" s="7" t="s">
        <v>114</v>
      </c>
      <c r="B2" s="7" t="s">
        <v>115</v>
      </c>
      <c r="C2" s="7" t="s">
        <v>116</v>
      </c>
      <c r="D2" s="7" t="s">
        <v>117</v>
      </c>
      <c r="E2" s="7" t="s">
        <v>436</v>
      </c>
      <c r="F2" s="7" t="s">
        <v>119</v>
      </c>
      <c r="G2" s="7" t="s">
        <v>120</v>
      </c>
      <c r="H2" s="7" t="s">
        <v>121</v>
      </c>
      <c r="I2" s="7" t="s">
        <v>118</v>
      </c>
      <c r="J2" s="7" t="s">
        <v>123</v>
      </c>
      <c r="K2" s="7" t="s">
        <v>124</v>
      </c>
      <c r="L2" s="7" t="s">
        <v>125</v>
      </c>
      <c r="M2" s="7" t="s">
        <v>126</v>
      </c>
      <c r="N2" s="7" t="s">
        <v>127</v>
      </c>
      <c r="O2" s="7" t="s">
        <v>128</v>
      </c>
      <c r="P2" s="7" t="s">
        <v>437</v>
      </c>
      <c r="Q2" s="7" t="s">
        <v>438</v>
      </c>
      <c r="R2" s="7" t="s">
        <v>439</v>
      </c>
      <c r="S2" s="7" t="s">
        <v>440</v>
      </c>
      <c r="T2" s="7" t="s">
        <v>441</v>
      </c>
      <c r="U2" s="7" t="s">
        <v>442</v>
      </c>
      <c r="V2" s="7" t="s">
        <v>443</v>
      </c>
      <c r="W2" s="7" t="s">
        <v>444</v>
      </c>
      <c r="X2" s="7" t="s">
        <v>445</v>
      </c>
      <c r="Y2" s="7" t="s">
        <v>446</v>
      </c>
      <c r="Z2" s="7" t="s">
        <v>447</v>
      </c>
      <c r="AA2" s="7" t="s">
        <v>448</v>
      </c>
      <c r="AB2" s="7" t="s">
        <v>449</v>
      </c>
      <c r="AC2" s="7" t="s">
        <v>450</v>
      </c>
      <c r="AD2" s="7" t="s">
        <v>451</v>
      </c>
      <c r="AE2" s="7" t="s">
        <v>452</v>
      </c>
      <c r="AF2" s="7" t="s">
        <v>453</v>
      </c>
      <c r="AG2" s="7" t="s">
        <v>454</v>
      </c>
      <c r="AH2" s="7" t="s">
        <v>455</v>
      </c>
      <c r="AI2" s="7" t="s">
        <v>456</v>
      </c>
      <c r="AJ2" s="7" t="s">
        <v>457</v>
      </c>
      <c r="AK2" s="7" t="s">
        <v>458</v>
      </c>
      <c r="AL2" s="7" t="s">
        <v>459</v>
      </c>
      <c r="AM2" s="7" t="s">
        <v>460</v>
      </c>
      <c r="AN2" s="7" t="s">
        <v>461</v>
      </c>
    </row>
    <row r="3" s="18" customFormat="1" spans="1:40">
      <c r="A3" s="19">
        <v>1</v>
      </c>
      <c r="B3" s="19" t="s">
        <v>129</v>
      </c>
      <c r="C3" s="19">
        <v>2</v>
      </c>
      <c r="D3" s="19">
        <v>2</v>
      </c>
      <c r="E3" s="19"/>
      <c r="F3" s="19"/>
      <c r="G3" s="19">
        <v>1</v>
      </c>
      <c r="H3" s="19">
        <v>11</v>
      </c>
      <c r="I3" s="7" t="s">
        <v>130</v>
      </c>
      <c r="J3" s="19">
        <v>100</v>
      </c>
      <c r="K3" s="7">
        <v>100</v>
      </c>
      <c r="L3" s="19">
        <v>1</v>
      </c>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row>
    <row r="4" s="18" customFormat="1" spans="1:40">
      <c r="A4" s="19">
        <v>2</v>
      </c>
      <c r="B4" s="19" t="s">
        <v>462</v>
      </c>
      <c r="C4" s="19">
        <v>2</v>
      </c>
      <c r="D4" s="19">
        <v>2</v>
      </c>
      <c r="E4" s="19"/>
      <c r="F4" s="19"/>
      <c r="G4" s="19">
        <v>2</v>
      </c>
      <c r="H4" s="19">
        <v>12</v>
      </c>
      <c r="I4" s="7" t="s">
        <v>463</v>
      </c>
      <c r="J4" s="19">
        <v>100</v>
      </c>
      <c r="K4" s="7">
        <v>50</v>
      </c>
      <c r="L4" s="19">
        <v>1</v>
      </c>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row>
    <row r="5" s="18" customFormat="1" spans="1:40">
      <c r="A5" s="19">
        <v>3</v>
      </c>
      <c r="B5" s="19" t="s">
        <v>464</v>
      </c>
      <c r="C5" s="19">
        <v>2</v>
      </c>
      <c r="D5" s="19">
        <v>5</v>
      </c>
      <c r="E5" s="19"/>
      <c r="F5" s="19"/>
      <c r="G5" s="19">
        <v>3</v>
      </c>
      <c r="H5" s="19">
        <v>13</v>
      </c>
      <c r="I5" s="7" t="s">
        <v>465</v>
      </c>
      <c r="J5" s="19">
        <v>200</v>
      </c>
      <c r="K5" s="7">
        <v>100</v>
      </c>
      <c r="L5" s="19">
        <v>1</v>
      </c>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row>
    <row r="6" s="18" customFormat="1" spans="1:40">
      <c r="A6" s="19">
        <v>4</v>
      </c>
      <c r="B6" s="19" t="s">
        <v>466</v>
      </c>
      <c r="C6" s="19">
        <v>1</v>
      </c>
      <c r="D6" s="19">
        <v>1</v>
      </c>
      <c r="E6" s="19"/>
      <c r="F6" s="19"/>
      <c r="G6" s="19">
        <v>5001</v>
      </c>
      <c r="H6" s="19">
        <v>5002</v>
      </c>
      <c r="I6" s="19"/>
      <c r="J6" s="19">
        <v>100</v>
      </c>
      <c r="K6" s="7">
        <v>100</v>
      </c>
      <c r="L6" s="19">
        <v>2</v>
      </c>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row>
    <row r="9" spans="2:2">
      <c r="B9"/>
    </row>
    <row r="10" spans="2:2">
      <c r="B10"/>
    </row>
    <row r="11" spans="2:2">
      <c r="B11"/>
    </row>
    <row r="12" spans="2:2">
      <c r="B12"/>
    </row>
    <row r="13" spans="2:2">
      <c r="B13"/>
    </row>
    <row r="14" spans="2:2">
      <c r="B14"/>
    </row>
    <row r="15" spans="2:2">
      <c r="B15"/>
    </row>
    <row r="16" spans="2:2">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31" spans="3:7">
      <c r="C31"/>
      <c r="D31"/>
      <c r="E31"/>
      <c r="F31"/>
      <c r="G31"/>
    </row>
    <row r="32" spans="3:7">
      <c r="C32"/>
      <c r="D32"/>
      <c r="E32"/>
      <c r="F32"/>
      <c r="G32"/>
    </row>
    <row r="33" spans="3:7">
      <c r="C33"/>
      <c r="D33"/>
      <c r="E33"/>
      <c r="F33"/>
      <c r="G33"/>
    </row>
    <row r="34" spans="3:7">
      <c r="C34"/>
      <c r="D34"/>
      <c r="E34"/>
      <c r="F34"/>
      <c r="G34"/>
    </row>
    <row r="35" spans="3:7">
      <c r="C35"/>
      <c r="D35"/>
      <c r="E35"/>
      <c r="F35"/>
      <c r="G35"/>
    </row>
    <row r="36" spans="3:7">
      <c r="C36"/>
      <c r="D36"/>
      <c r="E36"/>
      <c r="F36"/>
      <c r="G36"/>
    </row>
  </sheetData>
  <pageMargins left="0.75" right="0.75" top="1" bottom="1" header="0.511805555555556" footer="0.511805555555556"/>
  <pageSetup paperSize="9"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D2:I63"/>
  <sheetViews>
    <sheetView showGridLines="0" topLeftCell="A5" workbookViewId="0">
      <selection activeCell="F5" sqref="F5"/>
    </sheetView>
  </sheetViews>
  <sheetFormatPr defaultColWidth="9" defaultRowHeight="16.5"/>
  <cols>
    <col min="1" max="3" width="9" style="1"/>
    <col min="4" max="4" width="17.25" style="1" customWidth="1"/>
    <col min="5" max="5" width="20.875" style="1" customWidth="1"/>
    <col min="6" max="6" width="77.25" style="1" customWidth="1"/>
    <col min="7" max="16384" width="9" style="1"/>
  </cols>
  <sheetData>
    <row r="2" spans="4:6">
      <c r="D2" s="2" t="s">
        <v>467</v>
      </c>
      <c r="E2" s="3"/>
      <c r="F2" s="3"/>
    </row>
    <row r="3" spans="4:6">
      <c r="D3" s="3" t="s">
        <v>468</v>
      </c>
      <c r="E3" s="3"/>
      <c r="F3" s="3"/>
    </row>
    <row r="4" spans="4:6">
      <c r="D4" s="3" t="s">
        <v>469</v>
      </c>
      <c r="E4" s="3"/>
      <c r="F4" s="3"/>
    </row>
    <row r="5" spans="4:6">
      <c r="D5" s="3" t="s">
        <v>470</v>
      </c>
      <c r="E5" s="3"/>
      <c r="F5" s="3"/>
    </row>
    <row r="6" spans="4:6">
      <c r="D6" s="3" t="s">
        <v>471</v>
      </c>
      <c r="E6" s="3"/>
      <c r="F6" s="3"/>
    </row>
    <row r="7" spans="4:6">
      <c r="D7" s="3" t="s">
        <v>472</v>
      </c>
      <c r="E7" s="3"/>
      <c r="F7" s="3"/>
    </row>
    <row r="9" spans="4:4">
      <c r="D9" s="4" t="s">
        <v>473</v>
      </c>
    </row>
    <row r="10" spans="4:6">
      <c r="D10" s="5" t="s">
        <v>474</v>
      </c>
      <c r="E10" s="5" t="s">
        <v>475</v>
      </c>
      <c r="F10" s="5" t="s">
        <v>476</v>
      </c>
    </row>
    <row r="11" spans="4:6">
      <c r="D11" s="6" t="s">
        <v>114</v>
      </c>
      <c r="E11" s="7" t="s">
        <v>114</v>
      </c>
      <c r="F11" s="8" t="s">
        <v>477</v>
      </c>
    </row>
    <row r="12" spans="4:6">
      <c r="D12" s="6" t="s">
        <v>101</v>
      </c>
      <c r="E12" s="7" t="s">
        <v>115</v>
      </c>
      <c r="F12" s="8" t="s">
        <v>478</v>
      </c>
    </row>
    <row r="13" spans="4:6">
      <c r="D13" s="6" t="s">
        <v>102</v>
      </c>
      <c r="E13" s="7" t="s">
        <v>116</v>
      </c>
      <c r="F13" s="8" t="s">
        <v>479</v>
      </c>
    </row>
    <row r="14" spans="4:6">
      <c r="D14" s="6" t="s">
        <v>212</v>
      </c>
      <c r="E14" s="7" t="s">
        <v>117</v>
      </c>
      <c r="F14" s="8" t="s">
        <v>480</v>
      </c>
    </row>
    <row r="15" spans="4:6">
      <c r="D15" s="6" t="s">
        <v>108</v>
      </c>
      <c r="E15" s="7" t="s">
        <v>436</v>
      </c>
      <c r="F15" s="8" t="s">
        <v>481</v>
      </c>
    </row>
    <row r="16" spans="4:6">
      <c r="D16" s="6" t="s">
        <v>105</v>
      </c>
      <c r="E16" s="7" t="s">
        <v>119</v>
      </c>
      <c r="F16" s="8" t="s">
        <v>482</v>
      </c>
    </row>
    <row r="17" spans="4:6">
      <c r="D17" s="6" t="s">
        <v>106</v>
      </c>
      <c r="E17" s="7" t="s">
        <v>120</v>
      </c>
      <c r="F17" s="8" t="s">
        <v>483</v>
      </c>
    </row>
    <row r="18" spans="4:6">
      <c r="D18" s="6" t="s">
        <v>107</v>
      </c>
      <c r="E18" s="7" t="s">
        <v>121</v>
      </c>
      <c r="F18" s="8" t="s">
        <v>484</v>
      </c>
    </row>
    <row r="19" spans="4:6">
      <c r="D19" s="6" t="s">
        <v>104</v>
      </c>
      <c r="E19" s="7" t="s">
        <v>118</v>
      </c>
      <c r="F19" s="8" t="s">
        <v>485</v>
      </c>
    </row>
    <row r="20" ht="33" spans="4:6">
      <c r="D20" s="6" t="s">
        <v>109</v>
      </c>
      <c r="E20" s="7" t="s">
        <v>123</v>
      </c>
      <c r="F20" s="9" t="s">
        <v>486</v>
      </c>
    </row>
    <row r="21" spans="4:6">
      <c r="D21" s="6" t="s">
        <v>110</v>
      </c>
      <c r="E21" s="7" t="s">
        <v>124</v>
      </c>
      <c r="F21" s="8" t="s">
        <v>487</v>
      </c>
    </row>
    <row r="22" spans="4:6">
      <c r="D22" s="6" t="s">
        <v>111</v>
      </c>
      <c r="E22" s="7" t="s">
        <v>125</v>
      </c>
      <c r="F22" s="8" t="s">
        <v>488</v>
      </c>
    </row>
    <row r="23" spans="4:6">
      <c r="D23" s="6" t="s">
        <v>27</v>
      </c>
      <c r="E23" s="7" t="s">
        <v>126</v>
      </c>
      <c r="F23" s="8" t="s">
        <v>489</v>
      </c>
    </row>
    <row r="24" spans="4:6">
      <c r="D24" s="6" t="s">
        <v>112</v>
      </c>
      <c r="E24" s="7" t="s">
        <v>127</v>
      </c>
      <c r="F24" s="8" t="s">
        <v>490</v>
      </c>
    </row>
    <row r="25" spans="4:6">
      <c r="D25" s="6" t="s">
        <v>113</v>
      </c>
      <c r="E25" s="7" t="s">
        <v>128</v>
      </c>
      <c r="F25" s="8" t="s">
        <v>491</v>
      </c>
    </row>
    <row r="26" spans="4:6">
      <c r="D26" s="6" t="s">
        <v>411</v>
      </c>
      <c r="E26" s="7" t="s">
        <v>437</v>
      </c>
      <c r="F26" s="8" t="s">
        <v>492</v>
      </c>
    </row>
    <row r="27" spans="4:6">
      <c r="D27" s="6" t="s">
        <v>412</v>
      </c>
      <c r="E27" s="7" t="s">
        <v>438</v>
      </c>
      <c r="F27" s="8" t="s">
        <v>493</v>
      </c>
    </row>
    <row r="28" spans="4:6">
      <c r="D28" s="6" t="s">
        <v>413</v>
      </c>
      <c r="E28" s="7" t="s">
        <v>439</v>
      </c>
      <c r="F28" s="8" t="s">
        <v>494</v>
      </c>
    </row>
    <row r="29" spans="4:6">
      <c r="D29" s="6" t="s">
        <v>414</v>
      </c>
      <c r="E29" s="7" t="s">
        <v>440</v>
      </c>
      <c r="F29" s="8" t="s">
        <v>495</v>
      </c>
    </row>
    <row r="30" spans="4:6">
      <c r="D30" s="6" t="s">
        <v>415</v>
      </c>
      <c r="E30" s="7" t="s">
        <v>441</v>
      </c>
      <c r="F30" s="10" t="s">
        <v>496</v>
      </c>
    </row>
    <row r="31" spans="4:6">
      <c r="D31" s="7" t="s">
        <v>416</v>
      </c>
      <c r="E31" s="11" t="s">
        <v>442</v>
      </c>
      <c r="F31" s="12" t="s">
        <v>497</v>
      </c>
    </row>
    <row r="32" spans="4:9">
      <c r="D32" s="7" t="s">
        <v>417</v>
      </c>
      <c r="E32" s="11" t="s">
        <v>443</v>
      </c>
      <c r="F32" s="13"/>
      <c r="G32" s="3"/>
      <c r="H32" s="3"/>
      <c r="I32" s="3"/>
    </row>
    <row r="33" spans="4:9">
      <c r="D33" s="7" t="s">
        <v>418</v>
      </c>
      <c r="E33" s="11" t="s">
        <v>444</v>
      </c>
      <c r="F33" s="13"/>
      <c r="G33" s="3"/>
      <c r="H33" s="3"/>
      <c r="I33" s="3"/>
    </row>
    <row r="34" spans="4:9">
      <c r="D34" s="7" t="s">
        <v>419</v>
      </c>
      <c r="E34" s="11" t="s">
        <v>445</v>
      </c>
      <c r="F34" s="13"/>
      <c r="G34" s="3"/>
      <c r="H34" s="3"/>
      <c r="I34" s="3"/>
    </row>
    <row r="35" spans="4:9">
      <c r="D35" s="7" t="s">
        <v>420</v>
      </c>
      <c r="E35" s="11" t="s">
        <v>446</v>
      </c>
      <c r="F35" s="13"/>
      <c r="G35" s="3"/>
      <c r="H35" s="3"/>
      <c r="I35" s="3"/>
    </row>
    <row r="36" spans="4:9">
      <c r="D36" s="7" t="s">
        <v>421</v>
      </c>
      <c r="E36" s="11" t="s">
        <v>447</v>
      </c>
      <c r="F36" s="13"/>
      <c r="G36" s="3"/>
      <c r="H36" s="3"/>
      <c r="I36" s="3"/>
    </row>
    <row r="37" spans="4:9">
      <c r="D37" s="7" t="s">
        <v>422</v>
      </c>
      <c r="E37" s="11" t="s">
        <v>448</v>
      </c>
      <c r="F37" s="13"/>
      <c r="G37" s="3"/>
      <c r="H37" s="3"/>
      <c r="I37" s="3"/>
    </row>
    <row r="38" spans="4:6">
      <c r="D38" s="7" t="s">
        <v>423</v>
      </c>
      <c r="E38" s="11" t="s">
        <v>449</v>
      </c>
      <c r="F38" s="13"/>
    </row>
    <row r="39" spans="4:6">
      <c r="D39" s="7" t="s">
        <v>424</v>
      </c>
      <c r="E39" s="11" t="s">
        <v>450</v>
      </c>
      <c r="F39" s="13"/>
    </row>
    <row r="40" spans="4:6">
      <c r="D40" s="7" t="s">
        <v>425</v>
      </c>
      <c r="E40" s="11" t="s">
        <v>451</v>
      </c>
      <c r="F40" s="13"/>
    </row>
    <row r="41" spans="4:6">
      <c r="D41" s="7" t="s">
        <v>426</v>
      </c>
      <c r="E41" s="11" t="s">
        <v>452</v>
      </c>
      <c r="F41" s="13"/>
    </row>
    <row r="42" spans="4:6">
      <c r="D42" s="7" t="s">
        <v>427</v>
      </c>
      <c r="E42" s="11" t="s">
        <v>453</v>
      </c>
      <c r="F42" s="13"/>
    </row>
    <row r="43" spans="4:6">
      <c r="D43" s="7" t="s">
        <v>428</v>
      </c>
      <c r="E43" s="11" t="s">
        <v>454</v>
      </c>
      <c r="F43" s="13"/>
    </row>
    <row r="44" spans="4:6">
      <c r="D44" s="7" t="s">
        <v>429</v>
      </c>
      <c r="E44" s="11" t="s">
        <v>455</v>
      </c>
      <c r="F44" s="13"/>
    </row>
    <row r="45" spans="4:6">
      <c r="D45" s="7" t="s">
        <v>430</v>
      </c>
      <c r="E45" s="11" t="s">
        <v>456</v>
      </c>
      <c r="F45" s="13"/>
    </row>
    <row r="46" spans="4:6">
      <c r="D46" s="7" t="s">
        <v>431</v>
      </c>
      <c r="E46" s="11" t="s">
        <v>457</v>
      </c>
      <c r="F46" s="13"/>
    </row>
    <row r="47" spans="4:6">
      <c r="D47" s="7" t="s">
        <v>432</v>
      </c>
      <c r="E47" s="11" t="s">
        <v>458</v>
      </c>
      <c r="F47" s="13"/>
    </row>
    <row r="48" spans="4:6">
      <c r="D48" s="7" t="s">
        <v>433</v>
      </c>
      <c r="E48" s="11" t="s">
        <v>459</v>
      </c>
      <c r="F48" s="13"/>
    </row>
    <row r="49" spans="4:6">
      <c r="D49" s="7" t="s">
        <v>434</v>
      </c>
      <c r="E49" s="11" t="s">
        <v>460</v>
      </c>
      <c r="F49" s="13"/>
    </row>
    <row r="50" spans="4:6">
      <c r="D50" s="7" t="s">
        <v>435</v>
      </c>
      <c r="E50" s="11" t="s">
        <v>461</v>
      </c>
      <c r="F50" s="14"/>
    </row>
    <row r="53" spans="4:4">
      <c r="D53" s="4" t="s">
        <v>498</v>
      </c>
    </row>
    <row r="54" spans="4:6">
      <c r="D54" s="5" t="s">
        <v>474</v>
      </c>
      <c r="E54" s="5" t="s">
        <v>475</v>
      </c>
      <c r="F54" s="5" t="s">
        <v>476</v>
      </c>
    </row>
    <row r="55" spans="4:6">
      <c r="D55" s="15" t="s">
        <v>100</v>
      </c>
      <c r="E55" s="15" t="s">
        <v>114</v>
      </c>
      <c r="F55" s="8" t="s">
        <v>499</v>
      </c>
    </row>
    <row r="56" spans="4:6">
      <c r="D56" s="15" t="s">
        <v>133</v>
      </c>
      <c r="E56" s="15" t="s">
        <v>141</v>
      </c>
      <c r="F56" s="8" t="s">
        <v>500</v>
      </c>
    </row>
    <row r="57" spans="4:6">
      <c r="D57" s="15" t="s">
        <v>165</v>
      </c>
      <c r="E57" s="15" t="s">
        <v>142</v>
      </c>
      <c r="F57" s="8" t="s">
        <v>501</v>
      </c>
    </row>
    <row r="58" spans="4:6">
      <c r="D58" s="16" t="s">
        <v>135</v>
      </c>
      <c r="E58" s="16" t="s">
        <v>143</v>
      </c>
      <c r="F58" s="8" t="s">
        <v>502</v>
      </c>
    </row>
    <row r="59" spans="4:6">
      <c r="D59" s="15" t="s">
        <v>136</v>
      </c>
      <c r="E59" s="15" t="s">
        <v>144</v>
      </c>
      <c r="F59" s="8" t="s">
        <v>503</v>
      </c>
    </row>
    <row r="60" spans="4:6">
      <c r="D60" s="15" t="s">
        <v>137</v>
      </c>
      <c r="E60" s="15" t="s">
        <v>145</v>
      </c>
      <c r="F60" s="8" t="s">
        <v>504</v>
      </c>
    </row>
    <row r="61" spans="4:6">
      <c r="D61" s="15" t="s">
        <v>138</v>
      </c>
      <c r="E61" s="15" t="s">
        <v>146</v>
      </c>
      <c r="F61" s="8" t="s">
        <v>505</v>
      </c>
    </row>
    <row r="62" spans="4:6">
      <c r="D62" s="15" t="s">
        <v>139</v>
      </c>
      <c r="E62" s="15" t="s">
        <v>147</v>
      </c>
      <c r="F62" s="8" t="s">
        <v>506</v>
      </c>
    </row>
    <row r="63" spans="4:6">
      <c r="D63" s="17" t="s">
        <v>140</v>
      </c>
      <c r="E63" s="17" t="s">
        <v>148</v>
      </c>
      <c r="F63" s="8" t="s">
        <v>140</v>
      </c>
    </row>
  </sheetData>
  <mergeCells count="1">
    <mergeCell ref="F31:F50"/>
  </mergeCells>
  <pageMargins left="0.75" right="0.75" top="1" bottom="1" header="0.511805555555556" footer="0.511805555555556"/>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游戏方向大纲</vt:lpstr>
      <vt:lpstr>战斗基础逻辑</vt:lpstr>
      <vt:lpstr>属性模板</vt:lpstr>
      <vt:lpstr>探索与合成</vt:lpstr>
      <vt:lpstr>伤害公式</vt:lpstr>
      <vt:lpstr>unit</vt:lpstr>
      <vt:lpstr>配表参数说明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球</cp:lastModifiedBy>
  <dcterms:created xsi:type="dcterms:W3CDTF">2018-10-19T02:07:00Z</dcterms:created>
  <dcterms:modified xsi:type="dcterms:W3CDTF">2018-10-24T10:41:23Z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2052-10.8.0.5391</vt:lpwstr>
  </property>
</Properties>
</file>