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level" sheetId="4" r:id="rId1"/>
    <sheet name="武将总属性分配" sheetId="12" r:id="rId2"/>
    <sheet name="6星每级加强属性曲线演算" sheetId="13" r:id="rId3"/>
    <sheet name="5星每级加强属性曲线演算" sheetId="30" r:id="rId4"/>
    <sheet name="4星每级加强属性曲线演算" sheetId="29" r:id="rId5"/>
    <sheet name="3星每级加强属性曲线演算" sheetId="28" r:id="rId6"/>
    <sheet name="2星每级加强属性曲线演算" sheetId="27" r:id="rId7"/>
    <sheet name="1星每级加强属性曲线演算" sheetId="25" r:id="rId8"/>
    <sheet name="职业分类属性" sheetId="9" r:id="rId9"/>
    <sheet name="职业属性偏向" sheetId="10" r:id="rId10"/>
    <sheet name="星级总属性" sheetId="11" r:id="rId11"/>
    <sheet name="属性分配方式1" sheetId="14" r:id="rId12"/>
    <sheet name="属性分配方式2" sheetId="15" r:id="rId13"/>
    <sheet name="属性分配方式3" sheetId="16" r:id="rId14"/>
    <sheet name="属性顺序表" sheetId="31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0" hidden="1">level!$G$1:$G$5</definedName>
    <definedName name="NPC功能列表" localSheetId="7">#REF!</definedName>
    <definedName name="NPC功能列表" localSheetId="6">#REF!</definedName>
    <definedName name="NPC功能列表" localSheetId="5">#REF!</definedName>
    <definedName name="NPC功能列表" localSheetId="4">#REF!</definedName>
    <definedName name="NPC功能列表" localSheetId="3">#REF!</definedName>
    <definedName name="NPC功能列表" localSheetId="13">#REF!</definedName>
    <definedName name="NPC功能列表">#REF!</definedName>
    <definedName name="抽卡卡包" localSheetId="7">#REF!</definedName>
    <definedName name="抽卡卡包" localSheetId="6">#REF!</definedName>
    <definedName name="抽卡卡包" localSheetId="5">#REF!</definedName>
    <definedName name="抽卡卡包" localSheetId="4">#REF!</definedName>
    <definedName name="抽卡卡包" localSheetId="3">#REF!</definedName>
    <definedName name="抽卡卡包" localSheetId="13">#REF!</definedName>
    <definedName name="抽卡卡包">#REF!</definedName>
    <definedName name="敌人死亡动画">[1]Skill!$AP$2:$AP$5</definedName>
    <definedName name="飞行物轨迹">[1]Skill!$AQ$2:$AQ$6</definedName>
    <definedName name="符文类型" localSheetId="7">#REF!</definedName>
    <definedName name="符文类型" localSheetId="6">#REF!</definedName>
    <definedName name="符文类型" localSheetId="5">#REF!</definedName>
    <definedName name="符文类型" localSheetId="4">#REF!</definedName>
    <definedName name="符文类型" localSheetId="3">#REF!</definedName>
    <definedName name="符文类型" localSheetId="13">#REF!</definedName>
    <definedName name="符文类型">#REF!</definedName>
    <definedName name="符文品阶" localSheetId="7">#REF!</definedName>
    <definedName name="符文品阶" localSheetId="6">#REF!</definedName>
    <definedName name="符文品阶" localSheetId="5">#REF!</definedName>
    <definedName name="符文品阶" localSheetId="4">#REF!</definedName>
    <definedName name="符文品阶" localSheetId="3">#REF!</definedName>
    <definedName name="符文品阶" localSheetId="13">#REF!</definedName>
    <definedName name="符文品阶">#REF!</definedName>
    <definedName name="格子类型" localSheetId="7">#REF!</definedName>
    <definedName name="格子类型" localSheetId="6">#REF!</definedName>
    <definedName name="格子类型" localSheetId="5">#REF!</definedName>
    <definedName name="格子类型" localSheetId="4">#REF!</definedName>
    <definedName name="格子类型" localSheetId="3">#REF!</definedName>
    <definedName name="格子类型" localSheetId="13">#REF!</definedName>
    <definedName name="格子类型">#REF!</definedName>
    <definedName name="公会活动类型" localSheetId="7">#REF!</definedName>
    <definedName name="公会活动类型" localSheetId="6">#REF!</definedName>
    <definedName name="公会活动类型" localSheetId="5">#REF!</definedName>
    <definedName name="公会活动类型" localSheetId="4">#REF!</definedName>
    <definedName name="公会活动类型" localSheetId="3">#REF!</definedName>
    <definedName name="公会活动类型" localSheetId="13">#REF!</definedName>
    <definedName name="公会活动类型">#REF!</definedName>
    <definedName name="攻击策略">[1]Enemy!$AD$2:$AD$8</definedName>
    <definedName name="技能类型">[1]Skill!$AN$2:$AN$15</definedName>
    <definedName name="加点效果" localSheetId="7">#REF!</definedName>
    <definedName name="加点效果" localSheetId="6">#REF!</definedName>
    <definedName name="加点效果" localSheetId="5">#REF!</definedName>
    <definedName name="加点效果" localSheetId="4">#REF!</definedName>
    <definedName name="加点效果" localSheetId="3">#REF!</definedName>
    <definedName name="加点效果" localSheetId="13">#REF!</definedName>
    <definedName name="加点效果">#REF!</definedName>
    <definedName name="卡牌技能生效范围" localSheetId="7">#REF!</definedName>
    <definedName name="卡牌技能生效范围" localSheetId="6">#REF!</definedName>
    <definedName name="卡牌技能生效范围" localSheetId="5">#REF!</definedName>
    <definedName name="卡牌技能生效范围" localSheetId="4">#REF!</definedName>
    <definedName name="卡牌技能生效范围" localSheetId="3">#REF!</definedName>
    <definedName name="卡牌技能生效范围" localSheetId="13">#REF!</definedName>
    <definedName name="卡牌技能生效范围">#REF!</definedName>
    <definedName name="开启条件列表" localSheetId="7">#REF!</definedName>
    <definedName name="开启条件列表" localSheetId="6">#REF!</definedName>
    <definedName name="开启条件列表" localSheetId="5">#REF!</definedName>
    <definedName name="开启条件列表" localSheetId="4">#REF!</definedName>
    <definedName name="开启条件列表" localSheetId="3">#REF!</definedName>
    <definedName name="开启条件列表" localSheetId="13">#REF!</definedName>
    <definedName name="开启条件列表">#REF!</definedName>
    <definedName name="迷宫类型" localSheetId="7">#REF!</definedName>
    <definedName name="迷宫类型" localSheetId="6">#REF!</definedName>
    <definedName name="迷宫类型" localSheetId="5">#REF!</definedName>
    <definedName name="迷宫类型" localSheetId="4">#REF!</definedName>
    <definedName name="迷宫类型" localSheetId="3">#REF!</definedName>
    <definedName name="迷宫类型" localSheetId="13">#REF!</definedName>
    <definedName name="迷宫类型">#REF!</definedName>
    <definedName name="生效对象">[1]achevements!$AJ$2:$AJ$9</definedName>
    <definedName name="使用对象" localSheetId="7">#REF!</definedName>
    <definedName name="使用对象" localSheetId="6">#REF!</definedName>
    <definedName name="使用对象" localSheetId="5">#REF!</definedName>
    <definedName name="使用对象" localSheetId="4">#REF!</definedName>
    <definedName name="使用对象" localSheetId="3">#REF!</definedName>
    <definedName name="使用对象" localSheetId="13">#REF!</definedName>
    <definedName name="使用对象">#REF!</definedName>
    <definedName name="完成条件">[1]achevements!$AI$2:$AI$21</definedName>
    <definedName name="物品类型" localSheetId="7">#REF!</definedName>
    <definedName name="物品类型" localSheetId="6">#REF!</definedName>
    <definedName name="物品类型" localSheetId="5">#REF!</definedName>
    <definedName name="物品类型" localSheetId="4">#REF!</definedName>
    <definedName name="物品类型" localSheetId="3">#REF!</definedName>
    <definedName name="物品类型" localSheetId="13">#REF!</definedName>
    <definedName name="物品类型">#REF!</definedName>
    <definedName name="物品效果" localSheetId="7">#REF!</definedName>
    <definedName name="物品效果" localSheetId="6">#REF!</definedName>
    <definedName name="物品效果" localSheetId="5">#REF!</definedName>
    <definedName name="物品效果" localSheetId="4">#REF!</definedName>
    <definedName name="物品效果" localSheetId="3">#REF!</definedName>
    <definedName name="物品效果" localSheetId="13">#REF!</definedName>
    <definedName name="物品效果">#REF!</definedName>
    <definedName name="优惠图">[2]pay!$I$23:$I$25</definedName>
    <definedName name="游戏活动类型">[3]activities!$T$2:$T$26</definedName>
    <definedName name="驭兽效果" localSheetId="7">#REF!</definedName>
    <definedName name="驭兽效果" localSheetId="6">#REF!</definedName>
    <definedName name="驭兽效果" localSheetId="5">#REF!</definedName>
    <definedName name="驭兽效果" localSheetId="4">#REF!</definedName>
    <definedName name="驭兽效果" localSheetId="3">#REF!</definedName>
    <definedName name="驭兽效果" localSheetId="13">#REF!</definedName>
    <definedName name="驭兽效果">#REF!</definedName>
    <definedName name="装备特性">[1]item!$X$2:$X$6</definedName>
  </definedNames>
  <calcPr calcId="152511"/>
</workbook>
</file>

<file path=xl/calcChain.xml><?xml version="1.0" encoding="utf-8"?>
<calcChain xmlns="http://schemas.openxmlformats.org/spreadsheetml/2006/main">
  <c r="H2" i="13" l="1"/>
  <c r="H2" i="29" s="1"/>
  <c r="H2" i="27" l="1"/>
  <c r="H2" i="25"/>
  <c r="H2" i="28"/>
  <c r="H2" i="30"/>
  <c r="G2" i="13"/>
  <c r="J2" i="13"/>
  <c r="I2" i="13"/>
  <c r="L26" i="30" l="1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J2" i="30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J2" i="29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2" i="28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J2" i="27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J2" i="25"/>
  <c r="H4" i="16"/>
  <c r="G4" i="16"/>
  <c r="F4" i="16"/>
  <c r="E4" i="16"/>
  <c r="D4" i="16"/>
  <c r="C4" i="16"/>
  <c r="B4" i="16"/>
  <c r="H4" i="14"/>
  <c r="C4" i="14"/>
  <c r="D4" i="14"/>
  <c r="E4" i="14"/>
  <c r="F4" i="14"/>
  <c r="G4" i="14"/>
  <c r="B4" i="14"/>
  <c r="B35" i="12"/>
  <c r="C35" i="12"/>
  <c r="D35" i="12"/>
  <c r="E35" i="12"/>
  <c r="H4" i="12" l="1"/>
  <c r="H3" i="16"/>
  <c r="G52" i="12"/>
  <c r="F52" i="12"/>
  <c r="E52" i="12"/>
  <c r="D52" i="12"/>
  <c r="C52" i="12"/>
  <c r="B52" i="12"/>
  <c r="H3" i="15"/>
  <c r="H3" i="14"/>
  <c r="G35" i="12"/>
  <c r="F35" i="12"/>
  <c r="G17" i="12"/>
  <c r="F17" i="12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" i="13"/>
  <c r="B2" i="13"/>
  <c r="E4" i="15" l="1"/>
  <c r="H4" i="15"/>
  <c r="D4" i="15"/>
  <c r="G4" i="15"/>
  <c r="C4" i="15"/>
  <c r="F4" i="15"/>
  <c r="B4" i="15"/>
  <c r="E17" i="12" l="1"/>
  <c r="D17" i="12"/>
  <c r="C17" i="12"/>
  <c r="B17" i="12"/>
  <c r="C16" i="10" l="1"/>
  <c r="D16" i="10"/>
  <c r="E16" i="10"/>
  <c r="B16" i="10"/>
  <c r="C16" i="9" l="1"/>
  <c r="E6" i="10" s="1"/>
  <c r="D16" i="9"/>
  <c r="B4" i="10" s="1"/>
  <c r="E16" i="9"/>
  <c r="C4" i="10" s="1"/>
  <c r="B16" i="9"/>
  <c r="D11" i="10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D15" i="10" l="1"/>
  <c r="E15" i="10"/>
  <c r="E3" i="10"/>
  <c r="B3" i="10"/>
  <c r="D14" i="10"/>
  <c r="C15" i="10"/>
  <c r="B15" i="10"/>
  <c r="C14" i="10"/>
  <c r="D13" i="10"/>
  <c r="B11" i="10"/>
  <c r="C10" i="10"/>
  <c r="D9" i="10"/>
  <c r="E8" i="10"/>
  <c r="B7" i="10"/>
  <c r="C6" i="10"/>
  <c r="E5" i="10"/>
  <c r="B14" i="10"/>
  <c r="C13" i="10"/>
  <c r="E12" i="10"/>
  <c r="B10" i="10"/>
  <c r="C9" i="10"/>
  <c r="D8" i="10"/>
  <c r="E7" i="10"/>
  <c r="B6" i="10"/>
  <c r="D5" i="10"/>
  <c r="E4" i="10"/>
  <c r="E14" i="10"/>
  <c r="B13" i="10"/>
  <c r="D12" i="10"/>
  <c r="E11" i="10"/>
  <c r="B9" i="10"/>
  <c r="C8" i="10"/>
  <c r="D7" i="10"/>
  <c r="B5" i="10"/>
  <c r="D4" i="10"/>
  <c r="C3" i="10"/>
  <c r="E13" i="10"/>
  <c r="C12" i="10"/>
  <c r="E10" i="10"/>
  <c r="E9" i="10"/>
  <c r="B8" i="10"/>
  <c r="C7" i="10"/>
  <c r="B12" i="10"/>
  <c r="C11" i="10"/>
  <c r="C5" i="10"/>
  <c r="D10" i="10"/>
  <c r="D6" i="10"/>
  <c r="D3" i="10"/>
  <c r="C45" i="13"/>
  <c r="C41" i="13"/>
  <c r="C10" i="13"/>
  <c r="C60" i="13"/>
  <c r="C17" i="13"/>
  <c r="C39" i="13"/>
  <c r="C80" i="13"/>
  <c r="C98" i="13"/>
  <c r="C56" i="13"/>
  <c r="C74" i="13"/>
  <c r="C95" i="13"/>
  <c r="C81" i="13"/>
  <c r="C32" i="13"/>
  <c r="C12" i="13"/>
  <c r="C22" i="13"/>
  <c r="C30" i="13"/>
  <c r="C21" i="13"/>
  <c r="C14" i="13"/>
  <c r="C94" i="13"/>
  <c r="C11" i="13"/>
  <c r="C9" i="13"/>
  <c r="C25" i="13"/>
  <c r="C47" i="13"/>
  <c r="C24" i="13"/>
  <c r="C90" i="13"/>
  <c r="C7" i="13"/>
  <c r="C58" i="13"/>
  <c r="C4" i="13"/>
  <c r="C51" i="13"/>
  <c r="C62" i="13"/>
  <c r="C97" i="13"/>
  <c r="C40" i="13"/>
  <c r="C57" i="13"/>
  <c r="C93" i="13"/>
  <c r="C13" i="13"/>
  <c r="C49" i="13"/>
  <c r="C54" i="13"/>
  <c r="C69" i="13"/>
  <c r="C8" i="13"/>
  <c r="C23" i="13"/>
  <c r="C42" i="13"/>
  <c r="C100" i="13"/>
  <c r="C92" i="13"/>
  <c r="C66" i="13"/>
  <c r="C89" i="13"/>
  <c r="C31" i="13"/>
  <c r="C91" i="13"/>
  <c r="C88" i="13"/>
  <c r="C15" i="13"/>
  <c r="C79" i="13"/>
  <c r="C73" i="13"/>
  <c r="C84" i="13"/>
  <c r="C46" i="13"/>
  <c r="C83" i="13"/>
  <c r="C53" i="13"/>
  <c r="C75" i="13"/>
  <c r="C70" i="13"/>
  <c r="C71" i="13"/>
  <c r="C26" i="13"/>
  <c r="C87" i="13"/>
  <c r="C63" i="13"/>
  <c r="C85" i="13"/>
  <c r="C65" i="13"/>
  <c r="C19" i="13"/>
  <c r="C72" i="13"/>
  <c r="C64" i="13"/>
  <c r="C96" i="13"/>
  <c r="C35" i="13"/>
  <c r="C67" i="13"/>
  <c r="C82" i="13"/>
  <c r="C20" i="13"/>
  <c r="C59" i="13"/>
  <c r="C34" i="13"/>
  <c r="C36" i="13"/>
  <c r="C68" i="13"/>
  <c r="C61" i="13"/>
  <c r="C77" i="13"/>
  <c r="C6" i="13"/>
  <c r="C44" i="13"/>
  <c r="C16" i="13"/>
  <c r="C48" i="13"/>
  <c r="C78" i="13"/>
  <c r="C5" i="13"/>
  <c r="C55" i="13"/>
  <c r="C28" i="13"/>
  <c r="C52" i="13"/>
  <c r="C43" i="13"/>
  <c r="C18" i="13"/>
  <c r="C27" i="13"/>
  <c r="C76" i="13"/>
  <c r="C37" i="13"/>
  <c r="C33" i="13"/>
  <c r="C29" i="13"/>
  <c r="C99" i="13"/>
  <c r="C38" i="13"/>
  <c r="C3" i="13"/>
  <c r="C50" i="13"/>
  <c r="C86" i="13"/>
  <c r="C2" i="13"/>
  <c r="AV2" i="4"/>
  <c r="T2" i="4"/>
  <c r="BG2" i="4"/>
  <c r="AI2" i="4"/>
  <c r="X2" i="4"/>
  <c r="L2" i="4"/>
  <c r="CO2" i="4"/>
  <c r="BB2" i="4"/>
  <c r="BH2" i="4"/>
  <c r="BE2" i="4"/>
  <c r="AS2" i="4"/>
  <c r="CN2" i="4"/>
  <c r="R2" i="4"/>
  <c r="AW2" i="4"/>
  <c r="BU2" i="4"/>
  <c r="BN2" i="4"/>
  <c r="BW2" i="4"/>
  <c r="BR2" i="4"/>
  <c r="AK2" i="4"/>
  <c r="CB2" i="4"/>
  <c r="AY2" i="4"/>
  <c r="AE2" i="4"/>
  <c r="AD2" i="4"/>
  <c r="AF2" i="4"/>
  <c r="BA2" i="4"/>
  <c r="AR2" i="4"/>
  <c r="BY2" i="4"/>
  <c r="O2" i="4"/>
  <c r="Q2" i="4"/>
  <c r="AB2" i="4"/>
  <c r="J2" i="4"/>
  <c r="BM2" i="4"/>
  <c r="CR2" i="4"/>
  <c r="BT2" i="4"/>
  <c r="CY2" i="4"/>
  <c r="AH2" i="4"/>
  <c r="CD2" i="4"/>
  <c r="BV2" i="4"/>
  <c r="CJ2" i="4"/>
  <c r="BO2" i="4"/>
  <c r="CG2" i="4"/>
  <c r="AM2" i="4"/>
  <c r="CC2" i="4"/>
  <c r="BC2" i="4"/>
  <c r="CX2" i="4"/>
  <c r="BF2" i="4"/>
  <c r="F2" i="4"/>
  <c r="AP2" i="4"/>
  <c r="CH2" i="4"/>
  <c r="I2" i="4"/>
  <c r="CA2" i="4"/>
  <c r="CK2" i="4"/>
  <c r="AJ2" i="4"/>
  <c r="M2" i="4"/>
  <c r="CE2" i="4"/>
  <c r="CT2" i="4"/>
  <c r="Y2" i="4"/>
  <c r="CS2" i="4"/>
  <c r="AX2" i="4"/>
  <c r="BI2" i="4"/>
  <c r="CV2" i="4"/>
  <c r="P2" i="4"/>
  <c r="K2" i="4"/>
  <c r="CQ2" i="4"/>
  <c r="CP2" i="4"/>
  <c r="BX2" i="4"/>
  <c r="BD2" i="4"/>
  <c r="AC2" i="4"/>
  <c r="BP2" i="4"/>
  <c r="CU2" i="4"/>
  <c r="W2" i="4"/>
  <c r="BS2" i="4"/>
  <c r="AU2" i="4"/>
  <c r="H2" i="4"/>
  <c r="AT2" i="4"/>
  <c r="AN2" i="4"/>
  <c r="AO2" i="4"/>
  <c r="E2" i="4"/>
  <c r="BK2" i="4"/>
  <c r="CW2" i="4"/>
  <c r="CF2" i="4"/>
  <c r="AG2" i="4"/>
  <c r="N2" i="4"/>
  <c r="AA2" i="4"/>
  <c r="G2" i="4"/>
  <c r="AQ2" i="4"/>
  <c r="AZ2" i="4"/>
  <c r="Z2" i="4"/>
  <c r="BQ2" i="4"/>
  <c r="CM2" i="4"/>
  <c r="CI2" i="4"/>
  <c r="BZ2" i="4"/>
  <c r="CL2" i="4"/>
  <c r="V2" i="4"/>
  <c r="AL2" i="4"/>
  <c r="BJ2" i="4"/>
  <c r="BL2" i="4"/>
  <c r="S2" i="4"/>
  <c r="U2" i="4"/>
  <c r="B3" i="13" l="1"/>
  <c r="B4" i="13" s="1"/>
  <c r="B5" i="13" s="1"/>
  <c r="B6" i="13" s="1"/>
  <c r="B7" i="13" s="1"/>
  <c r="D7" i="13" l="1"/>
  <c r="B8" i="13"/>
  <c r="B9" i="13" l="1"/>
  <c r="B10" i="13" l="1"/>
  <c r="B11" i="13" l="1"/>
  <c r="B12" i="13" l="1"/>
  <c r="D12" i="13" l="1"/>
  <c r="B13" i="13"/>
  <c r="B14" i="13" l="1"/>
  <c r="B15" i="13" l="1"/>
  <c r="B16" i="13" l="1"/>
  <c r="B17" i="13" l="1"/>
  <c r="D17" i="13" l="1"/>
  <c r="B18" i="13"/>
  <c r="B19" i="13" s="1"/>
  <c r="B20" i="13" s="1"/>
  <c r="B21" i="13" s="1"/>
  <c r="B22" i="13" s="1"/>
  <c r="D22" i="13" l="1"/>
  <c r="B23" i="13"/>
  <c r="B24" i="13" s="1"/>
  <c r="B25" i="13" s="1"/>
  <c r="B26" i="13" s="1"/>
  <c r="B27" i="13" s="1"/>
  <c r="B28" i="13" s="1"/>
  <c r="D28" i="13" l="1"/>
  <c r="B29" i="13"/>
  <c r="B30" i="13" s="1"/>
  <c r="B31" i="13" s="1"/>
  <c r="B32" i="13" s="1"/>
  <c r="B33" i="13" s="1"/>
  <c r="D33" i="13" l="1"/>
  <c r="B34" i="13"/>
  <c r="B35" i="13" s="1"/>
  <c r="B36" i="13" s="1"/>
  <c r="B37" i="13" s="1"/>
  <c r="B38" i="13" s="1"/>
  <c r="D38" i="13" l="1"/>
  <c r="B39" i="13"/>
  <c r="B40" i="13" s="1"/>
  <c r="B41" i="13" s="1"/>
  <c r="B42" i="13" s="1"/>
  <c r="B43" i="13" s="1"/>
  <c r="B44" i="13" s="1"/>
  <c r="D44" i="13" l="1"/>
  <c r="B45" i="13"/>
  <c r="B46" i="13" s="1"/>
  <c r="B47" i="13" s="1"/>
  <c r="B48" i="13" s="1"/>
  <c r="B49" i="13" s="1"/>
  <c r="D49" i="13" l="1"/>
  <c r="B50" i="13"/>
  <c r="B51" i="13" s="1"/>
  <c r="B52" i="13" s="1"/>
  <c r="B53" i="13" s="1"/>
  <c r="B54" i="13" s="1"/>
  <c r="D54" i="13" l="1"/>
  <c r="B55" i="13"/>
  <c r="B56" i="13" s="1"/>
  <c r="B57" i="13" s="1"/>
  <c r="B58" i="13" s="1"/>
  <c r="B59" i="13" s="1"/>
  <c r="B60" i="13" s="1"/>
  <c r="D60" i="13" l="1"/>
  <c r="B61" i="13"/>
  <c r="B62" i="13" s="1"/>
  <c r="B63" i="13" s="1"/>
  <c r="B64" i="13" s="1"/>
  <c r="B65" i="13" s="1"/>
  <c r="D65" i="13" l="1"/>
  <c r="B66" i="13"/>
  <c r="B67" i="13" s="1"/>
  <c r="B68" i="13" s="1"/>
  <c r="B69" i="13" s="1"/>
  <c r="B70" i="13" s="1"/>
  <c r="D70" i="13" l="1"/>
  <c r="B71" i="13"/>
  <c r="B72" i="13" s="1"/>
  <c r="B73" i="13" s="1"/>
  <c r="B74" i="13" s="1"/>
  <c r="B75" i="13" s="1"/>
  <c r="B76" i="13" s="1"/>
  <c r="D76" i="13" l="1"/>
  <c r="B77" i="13"/>
  <c r="B78" i="13" s="1"/>
  <c r="B79" i="13" s="1"/>
  <c r="B80" i="13" s="1"/>
  <c r="B81" i="13" s="1"/>
  <c r="D81" i="13" l="1"/>
  <c r="B82" i="13"/>
  <c r="B83" i="13" s="1"/>
  <c r="B84" i="13" s="1"/>
  <c r="B85" i="13" s="1"/>
  <c r="B86" i="13" s="1"/>
  <c r="D86" i="13" l="1"/>
  <c r="B87" i="13"/>
  <c r="B88" i="13" s="1"/>
  <c r="B89" i="13" s="1"/>
  <c r="B90" i="13" s="1"/>
  <c r="B91" i="13" s="1"/>
  <c r="B92" i="13" s="1"/>
  <c r="D92" i="13" l="1"/>
  <c r="B93" i="13"/>
  <c r="B94" i="13" s="1"/>
  <c r="B95" i="13" s="1"/>
  <c r="B96" i="13" s="1"/>
  <c r="B97" i="13" s="1"/>
  <c r="D97" i="13" l="1"/>
  <c r="B98" i="13"/>
  <c r="B99" i="13" s="1"/>
  <c r="B100" i="13" s="1"/>
  <c r="H4" i="13" l="1"/>
  <c r="J4" i="13"/>
  <c r="I4" i="13"/>
  <c r="G4" i="13"/>
  <c r="F25" i="12"/>
  <c r="G25" i="12" s="1"/>
  <c r="F46" i="12"/>
  <c r="G46" i="12" s="1"/>
  <c r="F33" i="12"/>
  <c r="G33" i="12" s="1"/>
  <c r="F10" i="12"/>
  <c r="G10" i="12" s="1"/>
  <c r="F31" i="12"/>
  <c r="G31" i="12" s="1"/>
  <c r="F24" i="12"/>
  <c r="G24" i="12" s="1"/>
  <c r="F47" i="12"/>
  <c r="G47" i="12" s="1"/>
  <c r="F28" i="12"/>
  <c r="G28" i="12" s="1"/>
  <c r="F34" i="12"/>
  <c r="G34" i="12" s="1"/>
  <c r="F8" i="12"/>
  <c r="G8" i="12" s="1"/>
  <c r="F39" i="12"/>
  <c r="G39" i="12" s="1"/>
  <c r="F13" i="12"/>
  <c r="G13" i="12" s="1"/>
  <c r="F27" i="12"/>
  <c r="G27" i="12" s="1"/>
  <c r="F12" i="12"/>
  <c r="G12" i="12" s="1"/>
  <c r="F6" i="12"/>
  <c r="G6" i="12" s="1"/>
  <c r="F44" i="12"/>
  <c r="G44" i="12" s="1"/>
  <c r="F51" i="12"/>
  <c r="G51" i="12" s="1"/>
  <c r="F48" i="12"/>
  <c r="G48" i="12" s="1"/>
  <c r="F5" i="12"/>
  <c r="G5" i="12" s="1"/>
  <c r="G5" i="11"/>
  <c r="F40" i="12"/>
  <c r="G40" i="12" s="1"/>
  <c r="F32" i="12"/>
  <c r="G32" i="12" s="1"/>
  <c r="F26" i="12"/>
  <c r="G26" i="12" s="1"/>
  <c r="F22" i="12"/>
  <c r="G22" i="12" s="1"/>
  <c r="F45" i="12"/>
  <c r="G45" i="12" s="1"/>
  <c r="F15" i="12"/>
  <c r="G15" i="12" s="1"/>
  <c r="F43" i="12"/>
  <c r="G43" i="12" s="1"/>
  <c r="F30" i="12"/>
  <c r="G30" i="12" s="1"/>
  <c r="F7" i="12"/>
  <c r="G7" i="12" s="1"/>
  <c r="F4" i="12"/>
  <c r="G4" i="12" s="1"/>
  <c r="F29" i="12"/>
  <c r="G29" i="12" s="1"/>
  <c r="F9" i="12"/>
  <c r="G9" i="12" s="1"/>
  <c r="F49" i="12"/>
  <c r="G49" i="12" s="1"/>
  <c r="F11" i="12"/>
  <c r="G11" i="12" s="1"/>
  <c r="F42" i="12"/>
  <c r="G42" i="12" s="1"/>
  <c r="F14" i="12"/>
  <c r="G14" i="12" s="1"/>
  <c r="F16" i="12"/>
  <c r="G16" i="12" s="1"/>
  <c r="F23" i="12"/>
  <c r="G23" i="12" s="1"/>
  <c r="F50" i="12"/>
  <c r="G50" i="12" s="1"/>
  <c r="F41" i="12"/>
  <c r="G41" i="12" s="1"/>
  <c r="B23" i="12"/>
  <c r="E10" i="12"/>
  <c r="C31" i="12"/>
  <c r="B5" i="12"/>
  <c r="D51" i="12"/>
  <c r="B51" i="12"/>
  <c r="C28" i="12"/>
  <c r="B41" i="12"/>
  <c r="D10" i="12"/>
  <c r="C16" i="12"/>
  <c r="E16" i="12"/>
  <c r="E8" i="12"/>
  <c r="E51" i="12"/>
  <c r="D6" i="12"/>
  <c r="E49" i="12"/>
  <c r="D40" i="12"/>
  <c r="D7" i="12"/>
  <c r="C15" i="12"/>
  <c r="C34" i="12"/>
  <c r="B40" i="12"/>
  <c r="C5" i="12"/>
  <c r="E30" i="12"/>
  <c r="C44" i="12"/>
  <c r="C22" i="12"/>
  <c r="D26" i="12"/>
  <c r="C26" i="12"/>
  <c r="D4" i="12"/>
  <c r="E28" i="12"/>
  <c r="D12" i="12"/>
  <c r="B4" i="12"/>
  <c r="C41" i="12"/>
  <c r="D23" i="12"/>
  <c r="D45" i="12"/>
  <c r="D46" i="12"/>
  <c r="D43" i="12"/>
  <c r="E7" i="12"/>
  <c r="C49" i="12"/>
  <c r="B10" i="12"/>
  <c r="D49" i="12"/>
  <c r="D11" i="12"/>
  <c r="C7" i="12"/>
  <c r="C4" i="12"/>
  <c r="C47" i="12"/>
  <c r="C12" i="12"/>
  <c r="D33" i="12"/>
  <c r="D25" i="12"/>
  <c r="E22" i="12"/>
  <c r="B46" i="12"/>
  <c r="C23" i="12"/>
  <c r="B48" i="12"/>
  <c r="B15" i="12"/>
  <c r="E45" i="12"/>
  <c r="C40" i="12"/>
  <c r="E23" i="12"/>
  <c r="C42" i="12"/>
  <c r="B24" i="12"/>
  <c r="E24" i="12"/>
  <c r="D24" i="12"/>
  <c r="E4" i="12"/>
  <c r="B11" i="12"/>
  <c r="E15" i="12"/>
  <c r="B9" i="12"/>
  <c r="E41" i="12"/>
  <c r="E33" i="12"/>
  <c r="D9" i="12"/>
  <c r="C50" i="12"/>
  <c r="C8" i="12"/>
  <c r="C51" i="12"/>
  <c r="C25" i="12"/>
  <c r="D27" i="12"/>
  <c r="B16" i="12"/>
  <c r="E31" i="12"/>
  <c r="B7" i="12"/>
  <c r="D8" i="12"/>
  <c r="D47" i="12"/>
  <c r="C13" i="12"/>
  <c r="C27" i="12"/>
  <c r="E47" i="12"/>
  <c r="C29" i="12"/>
  <c r="B13" i="12"/>
  <c r="E25" i="12"/>
  <c r="C14" i="12"/>
  <c r="E27" i="12"/>
  <c r="B14" i="12"/>
  <c r="D44" i="12"/>
  <c r="B45" i="12"/>
  <c r="B34" i="12"/>
  <c r="B8" i="12"/>
  <c r="E29" i="12"/>
  <c r="D30" i="12"/>
  <c r="E48" i="12"/>
  <c r="D34" i="12"/>
  <c r="E13" i="12"/>
  <c r="E34" i="12"/>
  <c r="D13" i="12"/>
  <c r="C30" i="12"/>
  <c r="D14" i="12"/>
  <c r="B22" i="12"/>
  <c r="D16" i="12"/>
  <c r="E40" i="12"/>
  <c r="C10" i="12"/>
  <c r="E32" i="12"/>
  <c r="E44" i="12"/>
  <c r="C9" i="12"/>
  <c r="D50" i="12"/>
  <c r="C6" i="12"/>
  <c r="B25" i="12"/>
  <c r="B32" i="12"/>
  <c r="C48" i="12"/>
  <c r="C46" i="12"/>
  <c r="B27" i="12"/>
  <c r="B30" i="12"/>
  <c r="D15" i="12"/>
  <c r="E14" i="12"/>
  <c r="D22" i="12"/>
  <c r="E11" i="12"/>
  <c r="E46" i="12"/>
  <c r="B31" i="12"/>
  <c r="B28" i="12"/>
  <c r="D48" i="12"/>
  <c r="D32" i="12"/>
  <c r="B49" i="12"/>
  <c r="E12" i="12"/>
  <c r="C24" i="12"/>
  <c r="D29" i="12"/>
  <c r="C32" i="12"/>
  <c r="C45" i="12"/>
  <c r="C11" i="12"/>
  <c r="D28" i="12"/>
  <c r="D31" i="12"/>
  <c r="B12" i="12"/>
  <c r="D41" i="12"/>
  <c r="E9" i="12"/>
  <c r="B44" i="12"/>
  <c r="M6" i="13" l="1"/>
  <c r="M10" i="13"/>
  <c r="M14" i="13"/>
  <c r="M18" i="13"/>
  <c r="M22" i="13"/>
  <c r="M26" i="13"/>
  <c r="M4" i="13"/>
  <c r="M12" i="13"/>
  <c r="M24" i="13"/>
  <c r="M3" i="13"/>
  <c r="M7" i="13"/>
  <c r="M11" i="13"/>
  <c r="M15" i="13"/>
  <c r="M19" i="13"/>
  <c r="M23" i="13"/>
  <c r="M2" i="13"/>
  <c r="M8" i="13"/>
  <c r="M16" i="13"/>
  <c r="M20" i="13"/>
  <c r="M5" i="13"/>
  <c r="M9" i="13"/>
  <c r="M13" i="13"/>
  <c r="M17" i="13"/>
  <c r="M21" i="13"/>
  <c r="M25" i="13"/>
  <c r="F5" i="11"/>
  <c r="F6" i="11" s="1"/>
  <c r="G4" i="11"/>
  <c r="G3" i="11"/>
  <c r="B6" i="12"/>
  <c r="C33" i="12"/>
  <c r="E26" i="12"/>
  <c r="E42" i="12"/>
  <c r="B39" i="12"/>
  <c r="B43" i="12"/>
  <c r="B26" i="12"/>
  <c r="B47" i="12"/>
  <c r="E50" i="12"/>
  <c r="E39" i="12"/>
  <c r="B42" i="12"/>
  <c r="E6" i="12"/>
  <c r="D42" i="12"/>
  <c r="C39" i="12"/>
  <c r="C43" i="12"/>
  <c r="D39" i="12"/>
  <c r="E5" i="12"/>
  <c r="D5" i="12"/>
  <c r="E43" i="12"/>
  <c r="B29" i="12"/>
  <c r="B50" i="12"/>
  <c r="B33" i="12"/>
  <c r="I2" i="30" l="1"/>
  <c r="G2" i="30"/>
  <c r="B2" i="30" s="1"/>
  <c r="F3" i="11"/>
  <c r="F4" i="11"/>
  <c r="E5" i="11"/>
  <c r="D5" i="11" l="1"/>
  <c r="E3" i="11"/>
  <c r="E4" i="11"/>
  <c r="E6" i="11"/>
  <c r="C63" i="30"/>
  <c r="C85" i="30"/>
  <c r="C81" i="30"/>
  <c r="C14" i="30"/>
  <c r="C48" i="30"/>
  <c r="C100" i="30"/>
  <c r="C99" i="30"/>
  <c r="C21" i="30"/>
  <c r="C80" i="30"/>
  <c r="C92" i="30"/>
  <c r="C93" i="30"/>
  <c r="C57" i="30"/>
  <c r="C54" i="30"/>
  <c r="C61" i="30"/>
  <c r="C18" i="30"/>
  <c r="C65" i="30"/>
  <c r="C56" i="30"/>
  <c r="C35" i="30"/>
  <c r="C67" i="30"/>
  <c r="C51" i="30"/>
  <c r="C97" i="30"/>
  <c r="C74" i="30"/>
  <c r="C30" i="30"/>
  <c r="C86" i="30"/>
  <c r="C44" i="30"/>
  <c r="C16" i="30"/>
  <c r="C79" i="30"/>
  <c r="C45" i="30"/>
  <c r="C40" i="30"/>
  <c r="C84" i="30"/>
  <c r="C50" i="30"/>
  <c r="C90" i="30"/>
  <c r="C41" i="30"/>
  <c r="C9" i="30"/>
  <c r="C42" i="30"/>
  <c r="C73" i="30"/>
  <c r="C78" i="30"/>
  <c r="C19" i="30"/>
  <c r="C94" i="30"/>
  <c r="C62" i="30"/>
  <c r="C5" i="30"/>
  <c r="C34" i="30"/>
  <c r="C89" i="30"/>
  <c r="C47" i="30"/>
  <c r="C87" i="30"/>
  <c r="C77" i="30"/>
  <c r="C6" i="30"/>
  <c r="C88" i="30"/>
  <c r="C76" i="30"/>
  <c r="C2" i="30"/>
  <c r="C46" i="30"/>
  <c r="C38" i="30"/>
  <c r="C36" i="30"/>
  <c r="C8" i="30"/>
  <c r="C20" i="30"/>
  <c r="C13" i="30"/>
  <c r="C52" i="30"/>
  <c r="C96" i="30"/>
  <c r="C66" i="30"/>
  <c r="C71" i="30"/>
  <c r="C31" i="30"/>
  <c r="C82" i="30"/>
  <c r="C53" i="30"/>
  <c r="C64" i="30"/>
  <c r="C95" i="30"/>
  <c r="C24" i="30"/>
  <c r="C17" i="30"/>
  <c r="C22" i="30"/>
  <c r="C33" i="30"/>
  <c r="C15" i="30"/>
  <c r="C12" i="30"/>
  <c r="C10" i="30"/>
  <c r="C27" i="30"/>
  <c r="C83" i="30"/>
  <c r="C23" i="30"/>
  <c r="C91" i="30"/>
  <c r="C98" i="30"/>
  <c r="C72" i="30"/>
  <c r="C49" i="30"/>
  <c r="C26" i="30"/>
  <c r="C3" i="30"/>
  <c r="C32" i="30"/>
  <c r="C11" i="30"/>
  <c r="C39" i="30"/>
  <c r="C7" i="30"/>
  <c r="C55" i="30"/>
  <c r="C69" i="30"/>
  <c r="C59" i="30"/>
  <c r="C43" i="30"/>
  <c r="C58" i="30"/>
  <c r="C70" i="30"/>
  <c r="C68" i="30"/>
  <c r="C29" i="30"/>
  <c r="C4" i="30"/>
  <c r="C75" i="30"/>
  <c r="C37" i="30"/>
  <c r="C60" i="30"/>
  <c r="C25" i="30"/>
  <c r="C28" i="30"/>
  <c r="BN3" i="4"/>
  <c r="AY3" i="4"/>
  <c r="CE3" i="4"/>
  <c r="BE3" i="4"/>
  <c r="BG3" i="4"/>
  <c r="CV3" i="4"/>
  <c r="AU3" i="4"/>
  <c r="AQ3" i="4"/>
  <c r="AR3" i="4"/>
  <c r="CC3" i="4"/>
  <c r="H3" i="4"/>
  <c r="CL3" i="4"/>
  <c r="CA3" i="4"/>
  <c r="AM3" i="4"/>
  <c r="BC3" i="4"/>
  <c r="AH3" i="4"/>
  <c r="CT3" i="4"/>
  <c r="AJ3" i="4"/>
  <c r="AD3" i="4"/>
  <c r="CW3" i="4"/>
  <c r="F3" i="4"/>
  <c r="J3" i="4"/>
  <c r="AT3" i="4"/>
  <c r="AF3" i="4"/>
  <c r="BK3" i="4"/>
  <c r="CF3" i="4"/>
  <c r="U3" i="4"/>
  <c r="CD3" i="4"/>
  <c r="AS3" i="4"/>
  <c r="AW3" i="4"/>
  <c r="T3" i="4"/>
  <c r="AZ3" i="4"/>
  <c r="BU3" i="4"/>
  <c r="CJ3" i="4"/>
  <c r="CY3" i="4"/>
  <c r="CQ3" i="4"/>
  <c r="BL3" i="4"/>
  <c r="AL3" i="4"/>
  <c r="BY3" i="4"/>
  <c r="S3" i="4"/>
  <c r="CI3" i="4"/>
  <c r="L3" i="4"/>
  <c r="V3" i="4"/>
  <c r="AK3" i="4"/>
  <c r="CB3" i="4"/>
  <c r="E3" i="4"/>
  <c r="K3" i="4"/>
  <c r="CU3" i="4"/>
  <c r="CG3" i="4"/>
  <c r="AA3" i="4"/>
  <c r="R3" i="4"/>
  <c r="CH3" i="4"/>
  <c r="BW3" i="4"/>
  <c r="AI3" i="4"/>
  <c r="BF3" i="4"/>
  <c r="BI3" i="4"/>
  <c r="G3" i="4"/>
  <c r="AB3" i="4"/>
  <c r="CR3" i="4"/>
  <c r="AG3" i="4"/>
  <c r="CN3" i="4"/>
  <c r="W3" i="4"/>
  <c r="BD3" i="4"/>
  <c r="O3" i="4"/>
  <c r="N3" i="4"/>
  <c r="BZ3" i="4"/>
  <c r="Q3" i="4"/>
  <c r="X3" i="4"/>
  <c r="BH3" i="4"/>
  <c r="BP3" i="4"/>
  <c r="BB3" i="4"/>
  <c r="CK3" i="4"/>
  <c r="AV3" i="4"/>
  <c r="CO3" i="4"/>
  <c r="BX3" i="4"/>
  <c r="BM3" i="4"/>
  <c r="AX3" i="4"/>
  <c r="CM3" i="4"/>
  <c r="AO3" i="4"/>
  <c r="P3" i="4"/>
  <c r="BV3" i="4"/>
  <c r="BO3" i="4"/>
  <c r="Y3" i="4"/>
  <c r="M3" i="4"/>
  <c r="CP3" i="4"/>
  <c r="AC3" i="4"/>
  <c r="AP3" i="4"/>
  <c r="BJ3" i="4"/>
  <c r="BS3" i="4"/>
  <c r="AN3" i="4"/>
  <c r="CX3" i="4"/>
  <c r="BR3" i="4"/>
  <c r="BA3" i="4"/>
  <c r="CS3" i="4"/>
  <c r="I3" i="4"/>
  <c r="BQ3" i="4"/>
  <c r="Z3" i="4"/>
  <c r="BT3" i="4"/>
  <c r="AE3" i="4"/>
  <c r="B3" i="30" l="1"/>
  <c r="B4" i="30" s="1"/>
  <c r="B5" i="30" s="1"/>
  <c r="B6" i="30" s="1"/>
  <c r="B7" i="30" s="1"/>
  <c r="D3" i="11"/>
  <c r="D4" i="11"/>
  <c r="C5" i="11"/>
  <c r="D6" i="11"/>
  <c r="I2" i="29"/>
  <c r="G2" i="29"/>
  <c r="B2" i="29" s="1"/>
  <c r="C4" i="11" l="1"/>
  <c r="C3" i="11"/>
  <c r="B5" i="11"/>
  <c r="C6" i="11"/>
  <c r="C24" i="29"/>
  <c r="C75" i="29"/>
  <c r="C91" i="29"/>
  <c r="C71" i="29"/>
  <c r="C53" i="29"/>
  <c r="C43" i="29"/>
  <c r="C16" i="29"/>
  <c r="C85" i="29"/>
  <c r="C7" i="29"/>
  <c r="C83" i="29"/>
  <c r="C35" i="29"/>
  <c r="C41" i="29"/>
  <c r="C89" i="29"/>
  <c r="C61" i="29"/>
  <c r="C80" i="29"/>
  <c r="C78" i="29"/>
  <c r="C76" i="29"/>
  <c r="C56" i="29"/>
  <c r="C48" i="29"/>
  <c r="C22" i="29"/>
  <c r="C57" i="29"/>
  <c r="C18" i="29"/>
  <c r="C32" i="29"/>
  <c r="C10" i="29"/>
  <c r="C45" i="29"/>
  <c r="C2" i="29"/>
  <c r="C87" i="29"/>
  <c r="C97" i="29"/>
  <c r="C82" i="29"/>
  <c r="C86" i="29"/>
  <c r="C46" i="29"/>
  <c r="C42" i="29"/>
  <c r="C20" i="29"/>
  <c r="C72" i="29"/>
  <c r="C66" i="29"/>
  <c r="C68" i="29"/>
  <c r="C13" i="29"/>
  <c r="C23" i="29"/>
  <c r="C28" i="29"/>
  <c r="C39" i="29"/>
  <c r="C29" i="29"/>
  <c r="C17" i="29"/>
  <c r="C100" i="29"/>
  <c r="C73" i="29"/>
  <c r="C84" i="29"/>
  <c r="C70" i="29"/>
  <c r="C92" i="29"/>
  <c r="C19" i="29"/>
  <c r="C27" i="29"/>
  <c r="C15" i="29"/>
  <c r="C64" i="29"/>
  <c r="C8" i="29"/>
  <c r="C96" i="29"/>
  <c r="C5" i="29"/>
  <c r="C47" i="29"/>
  <c r="C25" i="29"/>
  <c r="C34" i="29"/>
  <c r="C49" i="29"/>
  <c r="C30" i="29"/>
  <c r="C3" i="29"/>
  <c r="C90" i="29"/>
  <c r="C60" i="29"/>
  <c r="C98" i="29"/>
  <c r="C11" i="29"/>
  <c r="C12" i="29"/>
  <c r="C58" i="29"/>
  <c r="C14" i="29"/>
  <c r="C6" i="29"/>
  <c r="C33" i="29"/>
  <c r="C9" i="29"/>
  <c r="C79" i="29"/>
  <c r="C62" i="29"/>
  <c r="C31" i="29"/>
  <c r="C54" i="29"/>
  <c r="C37" i="29"/>
  <c r="C67" i="29"/>
  <c r="C38" i="29"/>
  <c r="C74" i="29"/>
  <c r="C81" i="29"/>
  <c r="C63" i="29"/>
  <c r="C52" i="29"/>
  <c r="C88" i="29"/>
  <c r="C95" i="29"/>
  <c r="C44" i="29"/>
  <c r="C59" i="29"/>
  <c r="C21" i="29"/>
  <c r="C51" i="29"/>
  <c r="C26" i="29"/>
  <c r="C50" i="29"/>
  <c r="C94" i="29"/>
  <c r="C93" i="29"/>
  <c r="C65" i="29"/>
  <c r="C4" i="29"/>
  <c r="C69" i="29"/>
  <c r="C36" i="29"/>
  <c r="C40" i="29"/>
  <c r="C99" i="29"/>
  <c r="C77" i="29"/>
  <c r="C55" i="29"/>
  <c r="I2" i="28"/>
  <c r="G2" i="28"/>
  <c r="B2" i="28" s="1"/>
  <c r="D7" i="30"/>
  <c r="B8" i="30"/>
  <c r="AA4" i="4"/>
  <c r="BD4" i="4"/>
  <c r="J4" i="4"/>
  <c r="CN4" i="4"/>
  <c r="CA4" i="4"/>
  <c r="BH4" i="4"/>
  <c r="AV4" i="4"/>
  <c r="CG4" i="4"/>
  <c r="W4" i="4"/>
  <c r="P4" i="4"/>
  <c r="AF4" i="4"/>
  <c r="CI4" i="4"/>
  <c r="AD4" i="4"/>
  <c r="CU4" i="4"/>
  <c r="AK4" i="4"/>
  <c r="CO4" i="4"/>
  <c r="O4" i="4"/>
  <c r="AJ4" i="4"/>
  <c r="AH4" i="4"/>
  <c r="AO4" i="4"/>
  <c r="BC4" i="4"/>
  <c r="BJ4" i="4"/>
  <c r="BA4" i="4"/>
  <c r="G4" i="4"/>
  <c r="CX4" i="4"/>
  <c r="CE4" i="4"/>
  <c r="BQ4" i="4"/>
  <c r="CQ4" i="4"/>
  <c r="AG4" i="4"/>
  <c r="CD4" i="4"/>
  <c r="CT4" i="4"/>
  <c r="AM4" i="4"/>
  <c r="BZ4" i="4"/>
  <c r="AT4" i="4"/>
  <c r="CH4" i="4"/>
  <c r="BL4" i="4"/>
  <c r="BG4" i="4"/>
  <c r="U4" i="4"/>
  <c r="E4" i="4"/>
  <c r="CK4" i="4"/>
  <c r="BW4" i="4"/>
  <c r="Z4" i="4"/>
  <c r="T4" i="4"/>
  <c r="BU4" i="4"/>
  <c r="R4" i="4"/>
  <c r="H4" i="4"/>
  <c r="AZ4" i="4"/>
  <c r="BK4" i="4"/>
  <c r="BI4" i="4"/>
  <c r="L4" i="4"/>
  <c r="BE4" i="4"/>
  <c r="BY4" i="4"/>
  <c r="CM4" i="4"/>
  <c r="X4" i="4"/>
  <c r="CS4" i="4"/>
  <c r="BT4" i="4"/>
  <c r="CB4" i="4"/>
  <c r="S4" i="4"/>
  <c r="AY4" i="4"/>
  <c r="AW4" i="4"/>
  <c r="CY4" i="4"/>
  <c r="AX4" i="4"/>
  <c r="Q4" i="4"/>
  <c r="CF4" i="4"/>
  <c r="CR4" i="4"/>
  <c r="BV4" i="4"/>
  <c r="CJ4" i="4"/>
  <c r="AR4" i="4"/>
  <c r="CC4" i="4"/>
  <c r="Y4" i="4"/>
  <c r="M4" i="4"/>
  <c r="CV4" i="4"/>
  <c r="AS4" i="4"/>
  <c r="BS4" i="4"/>
  <c r="AP4" i="4"/>
  <c r="BX4" i="4"/>
  <c r="V4" i="4"/>
  <c r="K4" i="4"/>
  <c r="AB4" i="4"/>
  <c r="F4" i="4"/>
  <c r="N4" i="4"/>
  <c r="I4" i="4"/>
  <c r="BM4" i="4"/>
  <c r="BR4" i="4"/>
  <c r="BN4" i="4"/>
  <c r="AU4" i="4"/>
  <c r="AC4" i="4"/>
  <c r="BP4" i="4"/>
  <c r="AQ4" i="4"/>
  <c r="CP4" i="4"/>
  <c r="AL4" i="4"/>
  <c r="AI4" i="4"/>
  <c r="CL4" i="4"/>
  <c r="AE4" i="4"/>
  <c r="BO4" i="4"/>
  <c r="CW4" i="4"/>
  <c r="AN4" i="4"/>
  <c r="BB4" i="4"/>
  <c r="BF4" i="4"/>
  <c r="B3" i="29" l="1"/>
  <c r="B4" i="29" s="1"/>
  <c r="B5" i="29" s="1"/>
  <c r="B6" i="29" s="1"/>
  <c r="B7" i="29" s="1"/>
  <c r="C94" i="28"/>
  <c r="C41" i="28"/>
  <c r="C82" i="28"/>
  <c r="C40" i="28"/>
  <c r="C9" i="28"/>
  <c r="C95" i="28"/>
  <c r="C93" i="28"/>
  <c r="C71" i="28"/>
  <c r="C70" i="28"/>
  <c r="C59" i="28"/>
  <c r="C13" i="28"/>
  <c r="C99" i="28"/>
  <c r="C69" i="28"/>
  <c r="C46" i="28"/>
  <c r="C25" i="28"/>
  <c r="C10" i="28"/>
  <c r="C78" i="28"/>
  <c r="C60" i="28"/>
  <c r="C61" i="28"/>
  <c r="C38" i="28"/>
  <c r="C8" i="28"/>
  <c r="C88" i="28"/>
  <c r="C54" i="28"/>
  <c r="C23" i="28"/>
  <c r="C72" i="28"/>
  <c r="C91" i="28"/>
  <c r="C51" i="28"/>
  <c r="C27" i="28"/>
  <c r="C83" i="28"/>
  <c r="C45" i="28"/>
  <c r="C2" i="28"/>
  <c r="C33" i="28"/>
  <c r="C81" i="28"/>
  <c r="C19" i="28"/>
  <c r="C92" i="28"/>
  <c r="C12" i="28"/>
  <c r="C34" i="28"/>
  <c r="C55" i="28"/>
  <c r="C68" i="28"/>
  <c r="C15" i="28"/>
  <c r="C57" i="28"/>
  <c r="C76" i="28"/>
  <c r="C52" i="28"/>
  <c r="C42" i="28"/>
  <c r="C3" i="28"/>
  <c r="C89" i="28"/>
  <c r="C35" i="28"/>
  <c r="C62" i="28"/>
  <c r="C24" i="28"/>
  <c r="C21" i="28"/>
  <c r="C26" i="28"/>
  <c r="C37" i="28"/>
  <c r="C44" i="28"/>
  <c r="C75" i="28"/>
  <c r="C87" i="28"/>
  <c r="C66" i="28"/>
  <c r="C31" i="28"/>
  <c r="C85" i="28"/>
  <c r="C58" i="28"/>
  <c r="C80" i="28"/>
  <c r="C74" i="28"/>
  <c r="C90" i="28"/>
  <c r="C100" i="28"/>
  <c r="C56" i="28"/>
  <c r="C6" i="28"/>
  <c r="C97" i="28"/>
  <c r="C48" i="28"/>
  <c r="C17" i="28"/>
  <c r="C43" i="28"/>
  <c r="C4" i="28"/>
  <c r="C32" i="28"/>
  <c r="C5" i="28"/>
  <c r="C65" i="28"/>
  <c r="C7" i="28"/>
  <c r="C86" i="28"/>
  <c r="C47" i="28"/>
  <c r="C64" i="28"/>
  <c r="C77" i="28"/>
  <c r="C63" i="28"/>
  <c r="C11" i="28"/>
  <c r="C28" i="28"/>
  <c r="C96" i="28"/>
  <c r="C18" i="28"/>
  <c r="C14" i="28"/>
  <c r="C22" i="28"/>
  <c r="C73" i="28"/>
  <c r="C98" i="28"/>
  <c r="C79" i="28"/>
  <c r="C84" i="28"/>
  <c r="C16" i="28"/>
  <c r="C20" i="28"/>
  <c r="C50" i="28"/>
  <c r="C49" i="28"/>
  <c r="C53" i="28"/>
  <c r="C67" i="28"/>
  <c r="C29" i="28"/>
  <c r="C36" i="28"/>
  <c r="C39" i="28"/>
  <c r="C30" i="28"/>
  <c r="I2" i="27"/>
  <c r="G2" i="27"/>
  <c r="B2" i="27" s="1"/>
  <c r="B9" i="30"/>
  <c r="B10" i="30" s="1"/>
  <c r="B11" i="30" s="1"/>
  <c r="B12" i="30" s="1"/>
  <c r="B4" i="11"/>
  <c r="B3" i="11"/>
  <c r="B6" i="11"/>
  <c r="B3" i="28"/>
  <c r="CG5" i="4"/>
  <c r="CR5" i="4"/>
  <c r="P5" i="4"/>
  <c r="AB5" i="4"/>
  <c r="BL5" i="4"/>
  <c r="BE5" i="4"/>
  <c r="BB5" i="4"/>
  <c r="E5" i="4"/>
  <c r="CQ5" i="4"/>
  <c r="BS5" i="4"/>
  <c r="BC5" i="4"/>
  <c r="AL5" i="4"/>
  <c r="AC5" i="4"/>
  <c r="CL5" i="4"/>
  <c r="BI5" i="4"/>
  <c r="CY5" i="4"/>
  <c r="AY5" i="4"/>
  <c r="AI5" i="4"/>
  <c r="CK5" i="4"/>
  <c r="BN5" i="4"/>
  <c r="U5" i="4"/>
  <c r="CW5" i="4"/>
  <c r="W5" i="4"/>
  <c r="BR5" i="4"/>
  <c r="AG5" i="4"/>
  <c r="CS5" i="4"/>
  <c r="BT5" i="4"/>
  <c r="K5" i="4"/>
  <c r="CF5" i="4"/>
  <c r="F5" i="4"/>
  <c r="AU5" i="4"/>
  <c r="AT5" i="4"/>
  <c r="AE5" i="4"/>
  <c r="AZ5" i="4"/>
  <c r="AQ5" i="4"/>
  <c r="BV5" i="4"/>
  <c r="CX5" i="4"/>
  <c r="M5" i="4"/>
  <c r="AO5" i="4"/>
  <c r="Z5" i="4"/>
  <c r="AD5" i="4"/>
  <c r="AJ5" i="4"/>
  <c r="O5" i="4"/>
  <c r="R5" i="4"/>
  <c r="AS5" i="4"/>
  <c r="BM5" i="4"/>
  <c r="AN5" i="4"/>
  <c r="BQ5" i="4"/>
  <c r="CE5" i="4"/>
  <c r="BG5" i="4"/>
  <c r="T5" i="4"/>
  <c r="H5" i="4"/>
  <c r="AX5" i="4"/>
  <c r="N5" i="4"/>
  <c r="Q5" i="4"/>
  <c r="CD5" i="4"/>
  <c r="BA5" i="4"/>
  <c r="AF5" i="4"/>
  <c r="BU5" i="4"/>
  <c r="BW5" i="4"/>
  <c r="AK5" i="4"/>
  <c r="AA5" i="4"/>
  <c r="BY5" i="4"/>
  <c r="BP5" i="4"/>
  <c r="Y5" i="4"/>
  <c r="AM5" i="4"/>
  <c r="AR5" i="4"/>
  <c r="CT5" i="4"/>
  <c r="BJ5" i="4"/>
  <c r="AW5" i="4"/>
  <c r="BK5" i="4"/>
  <c r="CM5" i="4"/>
  <c r="CP5" i="4"/>
  <c r="AV5" i="4"/>
  <c r="V5" i="4"/>
  <c r="BF5" i="4"/>
  <c r="CA5" i="4"/>
  <c r="CN5" i="4"/>
  <c r="X5" i="4"/>
  <c r="BZ5" i="4"/>
  <c r="CJ5" i="4"/>
  <c r="CO5" i="4"/>
  <c r="CV5" i="4"/>
  <c r="G5" i="4"/>
  <c r="J5" i="4"/>
  <c r="CB5" i="4"/>
  <c r="CU5" i="4"/>
  <c r="BX5" i="4"/>
  <c r="S5" i="4"/>
  <c r="BD5" i="4"/>
  <c r="AP5" i="4"/>
  <c r="L5" i="4"/>
  <c r="CC5" i="4"/>
  <c r="CH5" i="4"/>
  <c r="BH5" i="4"/>
  <c r="AH5" i="4"/>
  <c r="I5" i="4"/>
  <c r="BO5" i="4"/>
  <c r="CI5" i="4"/>
  <c r="B4" i="28" l="1"/>
  <c r="B5" i="28" s="1"/>
  <c r="B6" i="28" s="1"/>
  <c r="B7" i="28" s="1"/>
  <c r="D7" i="28" s="1"/>
  <c r="I2" i="25"/>
  <c r="G2" i="25"/>
  <c r="B2" i="25" s="1"/>
  <c r="B13" i="30"/>
  <c r="D12" i="30"/>
  <c r="D7" i="29"/>
  <c r="B8" i="29"/>
  <c r="C76" i="27"/>
  <c r="C14" i="27"/>
  <c r="C90" i="27"/>
  <c r="C53" i="27"/>
  <c r="C19" i="27"/>
  <c r="C55" i="27"/>
  <c r="C26" i="27"/>
  <c r="C45" i="27"/>
  <c r="C11" i="27"/>
  <c r="C81" i="27"/>
  <c r="C23" i="27"/>
  <c r="C83" i="27"/>
  <c r="C40" i="27"/>
  <c r="C34" i="27"/>
  <c r="C24" i="27"/>
  <c r="C7" i="27"/>
  <c r="C50" i="27"/>
  <c r="C88" i="27"/>
  <c r="C39" i="27"/>
  <c r="C30" i="27"/>
  <c r="C18" i="27"/>
  <c r="C58" i="27"/>
  <c r="C9" i="27"/>
  <c r="C13" i="27"/>
  <c r="C61" i="27"/>
  <c r="C71" i="27"/>
  <c r="C17" i="27"/>
  <c r="C49" i="27"/>
  <c r="C59" i="27"/>
  <c r="C25" i="27"/>
  <c r="C91" i="27"/>
  <c r="C87" i="27"/>
  <c r="C37" i="27"/>
  <c r="C69" i="27"/>
  <c r="C86" i="27"/>
  <c r="C65" i="27"/>
  <c r="C16" i="27"/>
  <c r="C15" i="27"/>
  <c r="C21" i="27"/>
  <c r="C43" i="27"/>
  <c r="C99" i="27"/>
  <c r="C67" i="27"/>
  <c r="C68" i="27"/>
  <c r="C52" i="27"/>
  <c r="C8" i="27"/>
  <c r="C3" i="27"/>
  <c r="C72" i="27"/>
  <c r="C84" i="27"/>
  <c r="C79" i="27"/>
  <c r="C74" i="27"/>
  <c r="C5" i="27"/>
  <c r="C100" i="27"/>
  <c r="C56" i="27"/>
  <c r="C44" i="27"/>
  <c r="C4" i="27"/>
  <c r="C73" i="27"/>
  <c r="C27" i="27"/>
  <c r="C38" i="27"/>
  <c r="C80" i="27"/>
  <c r="C2" i="27"/>
  <c r="B3" i="27" s="1"/>
  <c r="C48" i="27"/>
  <c r="C10" i="27"/>
  <c r="C77" i="27"/>
  <c r="C64" i="27"/>
  <c r="C35" i="27"/>
  <c r="C98" i="27"/>
  <c r="C93" i="27"/>
  <c r="C36" i="27"/>
  <c r="C41" i="27"/>
  <c r="C42" i="27"/>
  <c r="C94" i="27"/>
  <c r="C82" i="27"/>
  <c r="C54" i="27"/>
  <c r="C85" i="27"/>
  <c r="C32" i="27"/>
  <c r="C95" i="27"/>
  <c r="C78" i="27"/>
  <c r="C63" i="27"/>
  <c r="C6" i="27"/>
  <c r="C97" i="27"/>
  <c r="C89" i="27"/>
  <c r="C22" i="27"/>
  <c r="C12" i="27"/>
  <c r="C47" i="27"/>
  <c r="C62" i="27"/>
  <c r="C28" i="27"/>
  <c r="C31" i="27"/>
  <c r="C51" i="27"/>
  <c r="C46" i="27"/>
  <c r="C29" i="27"/>
  <c r="C96" i="27"/>
  <c r="C66" i="27"/>
  <c r="C60" i="27"/>
  <c r="C75" i="27"/>
  <c r="C20" i="27"/>
  <c r="C33" i="27"/>
  <c r="C92" i="27"/>
  <c r="C57" i="27"/>
  <c r="C70" i="27"/>
  <c r="B8" i="28" l="1"/>
  <c r="B4" i="27"/>
  <c r="B5" i="27" s="1"/>
  <c r="B6" i="27" s="1"/>
  <c r="B7" i="27" s="1"/>
  <c r="B9" i="29"/>
  <c r="B10" i="29" s="1"/>
  <c r="B11" i="29" s="1"/>
  <c r="B12" i="29" s="1"/>
  <c r="C17" i="25"/>
  <c r="C7" i="25"/>
  <c r="C51" i="25"/>
  <c r="C54" i="25"/>
  <c r="C50" i="25"/>
  <c r="C31" i="25"/>
  <c r="C74" i="25"/>
  <c r="C65" i="25"/>
  <c r="C88" i="25"/>
  <c r="C37" i="25"/>
  <c r="C3" i="25"/>
  <c r="C57" i="25"/>
  <c r="C94" i="25"/>
  <c r="C34" i="25"/>
  <c r="C29" i="25"/>
  <c r="C71" i="25"/>
  <c r="C58" i="25"/>
  <c r="C2" i="25"/>
  <c r="B3" i="25" s="1"/>
  <c r="C49" i="25"/>
  <c r="C92" i="25"/>
  <c r="C27" i="25"/>
  <c r="C53" i="25"/>
  <c r="C30" i="25"/>
  <c r="C61" i="25"/>
  <c r="C25" i="25"/>
  <c r="C28" i="25"/>
  <c r="C84" i="25"/>
  <c r="C43" i="25"/>
  <c r="C85" i="25"/>
  <c r="C89" i="25"/>
  <c r="C98" i="25"/>
  <c r="C24" i="25"/>
  <c r="C82" i="25"/>
  <c r="C60" i="25"/>
  <c r="C62" i="25"/>
  <c r="C77" i="25"/>
  <c r="C19" i="25"/>
  <c r="C56" i="25"/>
  <c r="C70" i="25"/>
  <c r="C67" i="25"/>
  <c r="C100" i="25"/>
  <c r="C69" i="25"/>
  <c r="C26" i="25"/>
  <c r="C13" i="25"/>
  <c r="C15" i="25"/>
  <c r="C87" i="25"/>
  <c r="C32" i="25"/>
  <c r="C18" i="25"/>
  <c r="C4" i="25"/>
  <c r="C38" i="25"/>
  <c r="C97" i="25"/>
  <c r="C47" i="25"/>
  <c r="C21" i="25"/>
  <c r="C33" i="25"/>
  <c r="C90" i="25"/>
  <c r="C45" i="25"/>
  <c r="C78" i="25"/>
  <c r="C68" i="25"/>
  <c r="C73" i="25"/>
  <c r="C41" i="25"/>
  <c r="C86" i="25"/>
  <c r="C46" i="25"/>
  <c r="C63" i="25"/>
  <c r="C72" i="25"/>
  <c r="C36" i="25"/>
  <c r="C83" i="25"/>
  <c r="C91" i="25"/>
  <c r="C23" i="25"/>
  <c r="C95" i="25"/>
  <c r="C12" i="25"/>
  <c r="C59" i="25"/>
  <c r="C64" i="25"/>
  <c r="C81" i="25"/>
  <c r="C14" i="25"/>
  <c r="C79" i="25"/>
  <c r="C96" i="25"/>
  <c r="C16" i="25"/>
  <c r="C39" i="25"/>
  <c r="C22" i="25"/>
  <c r="C11" i="25"/>
  <c r="C6" i="25"/>
  <c r="C10" i="25"/>
  <c r="C40" i="25"/>
  <c r="C48" i="25"/>
  <c r="C8" i="25"/>
  <c r="C93" i="25"/>
  <c r="C55" i="25"/>
  <c r="C99" i="25"/>
  <c r="C5" i="25"/>
  <c r="C75" i="25"/>
  <c r="C76" i="25"/>
  <c r="C42" i="25"/>
  <c r="C20" i="25"/>
  <c r="C52" i="25"/>
  <c r="C80" i="25"/>
  <c r="C35" i="25"/>
  <c r="C44" i="25"/>
  <c r="C66" i="25"/>
  <c r="C9" i="25"/>
  <c r="B9" i="28"/>
  <c r="B10" i="28" s="1"/>
  <c r="B11" i="28" s="1"/>
  <c r="B12" i="28" s="1"/>
  <c r="B14" i="30"/>
  <c r="B15" i="30" s="1"/>
  <c r="B16" i="30" s="1"/>
  <c r="B17" i="30" s="1"/>
  <c r="B4" i="25" l="1"/>
  <c r="B5" i="25" s="1"/>
  <c r="D12" i="28"/>
  <c r="B13" i="28"/>
  <c r="D12" i="29"/>
  <c r="B13" i="29"/>
  <c r="D17" i="30"/>
  <c r="B18" i="30"/>
  <c r="B8" i="27"/>
  <c r="D7" i="27"/>
  <c r="B14" i="28" l="1"/>
  <c r="B19" i="30"/>
  <c r="B20" i="30" s="1"/>
  <c r="B21" i="30" s="1"/>
  <c r="B22" i="30" s="1"/>
  <c r="B9" i="27"/>
  <c r="B10" i="27" s="1"/>
  <c r="B11" i="27" s="1"/>
  <c r="B12" i="27" s="1"/>
  <c r="B14" i="29"/>
  <c r="B15" i="29" s="1"/>
  <c r="B16" i="29" s="1"/>
  <c r="B17" i="29" s="1"/>
  <c r="B6" i="25"/>
  <c r="B7" i="25" s="1"/>
  <c r="D7" i="25" l="1"/>
  <c r="B8" i="25"/>
  <c r="D12" i="27"/>
  <c r="B13" i="27"/>
  <c r="B18" i="29"/>
  <c r="D17" i="29"/>
  <c r="D22" i="30"/>
  <c r="B23" i="30"/>
  <c r="B24" i="30" s="1"/>
  <c r="B25" i="30" s="1"/>
  <c r="B26" i="30" s="1"/>
  <c r="B27" i="30" s="1"/>
  <c r="B28" i="30" s="1"/>
  <c r="B15" i="28"/>
  <c r="D28" i="30" l="1"/>
  <c r="B29" i="30"/>
  <c r="B30" i="30" s="1"/>
  <c r="B31" i="30" s="1"/>
  <c r="B32" i="30" s="1"/>
  <c r="B33" i="30" s="1"/>
  <c r="B19" i="29"/>
  <c r="B20" i="29" s="1"/>
  <c r="B21" i="29" s="1"/>
  <c r="B22" i="29" s="1"/>
  <c r="B9" i="25"/>
  <c r="B16" i="28"/>
  <c r="B14" i="27"/>
  <c r="B15" i="27" s="1"/>
  <c r="B16" i="27" s="1"/>
  <c r="B17" i="27" s="1"/>
  <c r="D22" i="29" l="1"/>
  <c r="B23" i="29"/>
  <c r="B24" i="29" s="1"/>
  <c r="B25" i="29" s="1"/>
  <c r="B26" i="29" s="1"/>
  <c r="B27" i="29" s="1"/>
  <c r="B28" i="29" s="1"/>
  <c r="D17" i="27"/>
  <c r="B18" i="27"/>
  <c r="B17" i="28"/>
  <c r="B10" i="25"/>
  <c r="D33" i="30"/>
  <c r="B34" i="30"/>
  <c r="B35" i="30" s="1"/>
  <c r="B36" i="30" s="1"/>
  <c r="B37" i="30" s="1"/>
  <c r="B38" i="30" s="1"/>
  <c r="B19" i="27" l="1"/>
  <c r="B20" i="27" s="1"/>
  <c r="B21" i="27" s="1"/>
  <c r="B22" i="27" s="1"/>
  <c r="B11" i="25"/>
  <c r="D38" i="30"/>
  <c r="B39" i="30"/>
  <c r="B40" i="30" s="1"/>
  <c r="B41" i="30" s="1"/>
  <c r="B42" i="30" s="1"/>
  <c r="B43" i="30" s="1"/>
  <c r="B44" i="30" s="1"/>
  <c r="D28" i="29"/>
  <c r="B29" i="29"/>
  <c r="B30" i="29" s="1"/>
  <c r="B31" i="29" s="1"/>
  <c r="B32" i="29" s="1"/>
  <c r="B33" i="29" s="1"/>
  <c r="D17" i="28"/>
  <c r="B18" i="28"/>
  <c r="B19" i="28" s="1"/>
  <c r="B20" i="28" s="1"/>
  <c r="B21" i="28" s="1"/>
  <c r="B22" i="28" s="1"/>
  <c r="D22" i="28" l="1"/>
  <c r="B23" i="28"/>
  <c r="B24" i="28" s="1"/>
  <c r="B25" i="28" s="1"/>
  <c r="B26" i="28" s="1"/>
  <c r="B27" i="28" s="1"/>
  <c r="B28" i="28" s="1"/>
  <c r="D44" i="30"/>
  <c r="B45" i="30"/>
  <c r="B46" i="30" s="1"/>
  <c r="B47" i="30" s="1"/>
  <c r="B48" i="30" s="1"/>
  <c r="B49" i="30" s="1"/>
  <c r="B12" i="25"/>
  <c r="D33" i="29"/>
  <c r="B34" i="29"/>
  <c r="B35" i="29" s="1"/>
  <c r="B36" i="29" s="1"/>
  <c r="B37" i="29" s="1"/>
  <c r="B38" i="29" s="1"/>
  <c r="D22" i="27"/>
  <c r="B23" i="27"/>
  <c r="B24" i="27" s="1"/>
  <c r="B25" i="27" s="1"/>
  <c r="B26" i="27" s="1"/>
  <c r="B27" i="27" s="1"/>
  <c r="B28" i="27" s="1"/>
  <c r="D28" i="27" l="1"/>
  <c r="B29" i="27"/>
  <c r="B30" i="27" s="1"/>
  <c r="B31" i="27" s="1"/>
  <c r="B32" i="27" s="1"/>
  <c r="B33" i="27" s="1"/>
  <c r="B50" i="30"/>
  <c r="B51" i="30" s="1"/>
  <c r="B52" i="30" s="1"/>
  <c r="B53" i="30" s="1"/>
  <c r="B54" i="30" s="1"/>
  <c r="D49" i="30"/>
  <c r="D12" i="25"/>
  <c r="B13" i="25"/>
  <c r="B14" i="25" s="1"/>
  <c r="B15" i="25" s="1"/>
  <c r="B16" i="25" s="1"/>
  <c r="B17" i="25" s="1"/>
  <c r="B39" i="29"/>
  <c r="B40" i="29" s="1"/>
  <c r="B41" i="29" s="1"/>
  <c r="B42" i="29" s="1"/>
  <c r="B43" i="29" s="1"/>
  <c r="B44" i="29" s="1"/>
  <c r="D38" i="29"/>
  <c r="D28" i="28"/>
  <c r="B29" i="28"/>
  <c r="B30" i="28" s="1"/>
  <c r="B31" i="28" s="1"/>
  <c r="B32" i="28" s="1"/>
  <c r="B33" i="28" s="1"/>
  <c r="B55" i="30" l="1"/>
  <c r="B56" i="30" s="1"/>
  <c r="B57" i="30" s="1"/>
  <c r="B58" i="30" s="1"/>
  <c r="B59" i="30" s="1"/>
  <c r="B60" i="30" s="1"/>
  <c r="D54" i="30"/>
  <c r="D33" i="28"/>
  <c r="B34" i="28"/>
  <c r="B35" i="28" s="1"/>
  <c r="B36" i="28" s="1"/>
  <c r="B37" i="28" s="1"/>
  <c r="B38" i="28" s="1"/>
  <c r="D44" i="29"/>
  <c r="B45" i="29"/>
  <c r="B46" i="29" s="1"/>
  <c r="B47" i="29" s="1"/>
  <c r="B48" i="29" s="1"/>
  <c r="B49" i="29" s="1"/>
  <c r="D17" i="25"/>
  <c r="B18" i="25"/>
  <c r="B19" i="25" s="1"/>
  <c r="B20" i="25" s="1"/>
  <c r="B21" i="25" s="1"/>
  <c r="B22" i="25" s="1"/>
  <c r="B34" i="27"/>
  <c r="B35" i="27" s="1"/>
  <c r="B36" i="27" s="1"/>
  <c r="B37" i="27" s="1"/>
  <c r="B38" i="27" s="1"/>
  <c r="D33" i="27"/>
  <c r="B23" i="25" l="1"/>
  <c r="B24" i="25" s="1"/>
  <c r="B25" i="25" s="1"/>
  <c r="B26" i="25" s="1"/>
  <c r="B27" i="25" s="1"/>
  <c r="B28" i="25" s="1"/>
  <c r="D22" i="25"/>
  <c r="D38" i="28"/>
  <c r="B39" i="28"/>
  <c r="B40" i="28" s="1"/>
  <c r="B41" i="28" s="1"/>
  <c r="B42" i="28" s="1"/>
  <c r="B43" i="28" s="1"/>
  <c r="B44" i="28" s="1"/>
  <c r="B50" i="29"/>
  <c r="B51" i="29" s="1"/>
  <c r="B52" i="29" s="1"/>
  <c r="B53" i="29" s="1"/>
  <c r="B54" i="29" s="1"/>
  <c r="D49" i="29"/>
  <c r="B39" i="27"/>
  <c r="B40" i="27" s="1"/>
  <c r="B41" i="27" s="1"/>
  <c r="B42" i="27" s="1"/>
  <c r="B43" i="27" s="1"/>
  <c r="B44" i="27" s="1"/>
  <c r="D38" i="27"/>
  <c r="D60" i="30"/>
  <c r="B61" i="30"/>
  <c r="B62" i="30" s="1"/>
  <c r="B63" i="30" s="1"/>
  <c r="B64" i="30" s="1"/>
  <c r="B65" i="30" s="1"/>
  <c r="D44" i="28" l="1"/>
  <c r="B45" i="28"/>
  <c r="B46" i="28" s="1"/>
  <c r="B47" i="28" s="1"/>
  <c r="B48" i="28" s="1"/>
  <c r="B49" i="28" s="1"/>
  <c r="D44" i="27"/>
  <c r="B45" i="27"/>
  <c r="B46" i="27" s="1"/>
  <c r="B47" i="27" s="1"/>
  <c r="B48" i="27" s="1"/>
  <c r="B49" i="27" s="1"/>
  <c r="D65" i="30"/>
  <c r="B66" i="30"/>
  <c r="B67" i="30" s="1"/>
  <c r="B68" i="30" s="1"/>
  <c r="B69" i="30" s="1"/>
  <c r="B70" i="30" s="1"/>
  <c r="D54" i="29"/>
  <c r="B55" i="29"/>
  <c r="B56" i="29" s="1"/>
  <c r="B57" i="29" s="1"/>
  <c r="B58" i="29" s="1"/>
  <c r="B59" i="29" s="1"/>
  <c r="B60" i="29" s="1"/>
  <c r="B29" i="25"/>
  <c r="B30" i="25" s="1"/>
  <c r="B31" i="25" s="1"/>
  <c r="B32" i="25" s="1"/>
  <c r="B33" i="25" s="1"/>
  <c r="D28" i="25"/>
  <c r="B50" i="27" l="1"/>
  <c r="B51" i="27" s="1"/>
  <c r="B52" i="27" s="1"/>
  <c r="B53" i="27" s="1"/>
  <c r="B54" i="27" s="1"/>
  <c r="D49" i="27"/>
  <c r="B61" i="29"/>
  <c r="B62" i="29" s="1"/>
  <c r="B63" i="29" s="1"/>
  <c r="B64" i="29" s="1"/>
  <c r="B65" i="29" s="1"/>
  <c r="D60" i="29"/>
  <c r="D49" i="28"/>
  <c r="B50" i="28"/>
  <c r="B51" i="28" s="1"/>
  <c r="B52" i="28" s="1"/>
  <c r="B53" i="28" s="1"/>
  <c r="B54" i="28" s="1"/>
  <c r="B71" i="30"/>
  <c r="B72" i="30" s="1"/>
  <c r="B73" i="30" s="1"/>
  <c r="B74" i="30" s="1"/>
  <c r="B75" i="30" s="1"/>
  <c r="B76" i="30" s="1"/>
  <c r="D70" i="30"/>
  <c r="B34" i="25"/>
  <c r="B35" i="25" s="1"/>
  <c r="B36" i="25" s="1"/>
  <c r="B37" i="25" s="1"/>
  <c r="B38" i="25" s="1"/>
  <c r="D33" i="25"/>
  <c r="D76" i="30" l="1"/>
  <c r="B77" i="30"/>
  <c r="B78" i="30" s="1"/>
  <c r="B79" i="30" s="1"/>
  <c r="B80" i="30" s="1"/>
  <c r="B81" i="30" s="1"/>
  <c r="B66" i="29"/>
  <c r="B67" i="29" s="1"/>
  <c r="B68" i="29" s="1"/>
  <c r="B69" i="29" s="1"/>
  <c r="B70" i="29" s="1"/>
  <c r="D65" i="29"/>
  <c r="B55" i="28"/>
  <c r="B56" i="28" s="1"/>
  <c r="B57" i="28" s="1"/>
  <c r="B58" i="28" s="1"/>
  <c r="B59" i="28" s="1"/>
  <c r="B60" i="28" s="1"/>
  <c r="D54" i="28"/>
  <c r="D38" i="25"/>
  <c r="B39" i="25"/>
  <c r="B40" i="25" s="1"/>
  <c r="B41" i="25" s="1"/>
  <c r="B42" i="25" s="1"/>
  <c r="B43" i="25" s="1"/>
  <c r="B44" i="25" s="1"/>
  <c r="D54" i="27"/>
  <c r="B55" i="27"/>
  <c r="B56" i="27" s="1"/>
  <c r="B57" i="27" s="1"/>
  <c r="B58" i="27" s="1"/>
  <c r="B59" i="27" s="1"/>
  <c r="B60" i="27" s="1"/>
  <c r="B45" i="25" l="1"/>
  <c r="B46" i="25" s="1"/>
  <c r="B47" i="25" s="1"/>
  <c r="B48" i="25" s="1"/>
  <c r="B49" i="25" s="1"/>
  <c r="D44" i="25"/>
  <c r="D70" i="29"/>
  <c r="B71" i="29"/>
  <c r="B72" i="29" s="1"/>
  <c r="B73" i="29" s="1"/>
  <c r="B74" i="29" s="1"/>
  <c r="B75" i="29" s="1"/>
  <c r="B76" i="29" s="1"/>
  <c r="D81" i="30"/>
  <c r="B82" i="30"/>
  <c r="B83" i="30" s="1"/>
  <c r="B84" i="30" s="1"/>
  <c r="B85" i="30" s="1"/>
  <c r="B86" i="30" s="1"/>
  <c r="D60" i="27"/>
  <c r="B61" i="27"/>
  <c r="B62" i="27" s="1"/>
  <c r="B63" i="27" s="1"/>
  <c r="B64" i="27" s="1"/>
  <c r="B65" i="27" s="1"/>
  <c r="D60" i="28"/>
  <c r="B61" i="28"/>
  <c r="B62" i="28" s="1"/>
  <c r="B63" i="28" s="1"/>
  <c r="B64" i="28" s="1"/>
  <c r="B65" i="28" s="1"/>
  <c r="D76" i="29" l="1"/>
  <c r="B77" i="29"/>
  <c r="B78" i="29" s="1"/>
  <c r="B79" i="29" s="1"/>
  <c r="B80" i="29" s="1"/>
  <c r="B81" i="29" s="1"/>
  <c r="B66" i="27"/>
  <c r="B67" i="27" s="1"/>
  <c r="B68" i="27" s="1"/>
  <c r="B69" i="27" s="1"/>
  <c r="B70" i="27" s="1"/>
  <c r="D65" i="27"/>
  <c r="D86" i="30"/>
  <c r="B87" i="30"/>
  <c r="B88" i="30" s="1"/>
  <c r="B89" i="30" s="1"/>
  <c r="B90" i="30" s="1"/>
  <c r="B91" i="30" s="1"/>
  <c r="B92" i="30" s="1"/>
  <c r="D65" i="28"/>
  <c r="B66" i="28"/>
  <c r="B67" i="28" s="1"/>
  <c r="B68" i="28" s="1"/>
  <c r="B69" i="28" s="1"/>
  <c r="B70" i="28" s="1"/>
  <c r="D49" i="25"/>
  <c r="B50" i="25"/>
  <c r="B51" i="25" s="1"/>
  <c r="B52" i="25" s="1"/>
  <c r="B53" i="25" s="1"/>
  <c r="B54" i="25" s="1"/>
  <c r="D54" i="25" l="1"/>
  <c r="B55" i="25"/>
  <c r="B56" i="25" s="1"/>
  <c r="B57" i="25" s="1"/>
  <c r="B58" i="25" s="1"/>
  <c r="B59" i="25" s="1"/>
  <c r="B60" i="25" s="1"/>
  <c r="D70" i="28"/>
  <c r="B71" i="28"/>
  <c r="B72" i="28" s="1"/>
  <c r="B73" i="28" s="1"/>
  <c r="B74" i="28" s="1"/>
  <c r="B75" i="28" s="1"/>
  <c r="B76" i="28" s="1"/>
  <c r="D70" i="27"/>
  <c r="B71" i="27"/>
  <c r="B72" i="27" s="1"/>
  <c r="B73" i="27" s="1"/>
  <c r="B74" i="27" s="1"/>
  <c r="B75" i="27" s="1"/>
  <c r="B76" i="27" s="1"/>
  <c r="D81" i="29"/>
  <c r="B82" i="29"/>
  <c r="B83" i="29" s="1"/>
  <c r="B84" i="29" s="1"/>
  <c r="B85" i="29" s="1"/>
  <c r="B86" i="29" s="1"/>
  <c r="D92" i="30"/>
  <c r="B93" i="30"/>
  <c r="B94" i="30" s="1"/>
  <c r="B95" i="30" s="1"/>
  <c r="B96" i="30" s="1"/>
  <c r="B97" i="30" s="1"/>
  <c r="D76" i="28" l="1"/>
  <c r="B77" i="28"/>
  <c r="B78" i="28" s="1"/>
  <c r="B79" i="28" s="1"/>
  <c r="B80" i="28" s="1"/>
  <c r="B81" i="28" s="1"/>
  <c r="D86" i="29"/>
  <c r="B87" i="29"/>
  <c r="B88" i="29" s="1"/>
  <c r="B89" i="29" s="1"/>
  <c r="B90" i="29" s="1"/>
  <c r="B91" i="29" s="1"/>
  <c r="B92" i="29" s="1"/>
  <c r="D97" i="30"/>
  <c r="B98" i="30"/>
  <c r="B99" i="30" s="1"/>
  <c r="B100" i="30" s="1"/>
  <c r="D60" i="25"/>
  <c r="B61" i="25"/>
  <c r="B62" i="25" s="1"/>
  <c r="B63" i="25" s="1"/>
  <c r="B64" i="25" s="1"/>
  <c r="B65" i="25" s="1"/>
  <c r="D76" i="27"/>
  <c r="B77" i="27"/>
  <c r="B78" i="27" s="1"/>
  <c r="B79" i="27" s="1"/>
  <c r="B80" i="27" s="1"/>
  <c r="B81" i="27" s="1"/>
  <c r="D92" i="29" l="1"/>
  <c r="B93" i="29"/>
  <c r="B94" i="29" s="1"/>
  <c r="B95" i="29" s="1"/>
  <c r="B96" i="29" s="1"/>
  <c r="B97" i="29" s="1"/>
  <c r="D65" i="25"/>
  <c r="B66" i="25"/>
  <c r="B67" i="25" s="1"/>
  <c r="B68" i="25" s="1"/>
  <c r="B69" i="25" s="1"/>
  <c r="B70" i="25" s="1"/>
  <c r="D81" i="28"/>
  <c r="B82" i="28"/>
  <c r="B83" i="28" s="1"/>
  <c r="B84" i="28" s="1"/>
  <c r="B85" i="28" s="1"/>
  <c r="B86" i="28" s="1"/>
  <c r="B82" i="27"/>
  <c r="B83" i="27" s="1"/>
  <c r="B84" i="27" s="1"/>
  <c r="B85" i="27" s="1"/>
  <c r="B86" i="27" s="1"/>
  <c r="D81" i="27"/>
  <c r="J4" i="30"/>
  <c r="I4" i="30"/>
  <c r="H4" i="30"/>
  <c r="G4" i="30"/>
  <c r="M3" i="30" l="1"/>
  <c r="M7" i="30"/>
  <c r="M11" i="30"/>
  <c r="M15" i="30"/>
  <c r="M19" i="30"/>
  <c r="M23" i="30"/>
  <c r="M2" i="30"/>
  <c r="M5" i="30"/>
  <c r="M13" i="30"/>
  <c r="M21" i="30"/>
  <c r="M4" i="30"/>
  <c r="M8" i="30"/>
  <c r="M12" i="30"/>
  <c r="M16" i="30"/>
  <c r="M20" i="30"/>
  <c r="M24" i="30"/>
  <c r="M9" i="30"/>
  <c r="M17" i="30"/>
  <c r="M25" i="30"/>
  <c r="M6" i="30"/>
  <c r="M10" i="30"/>
  <c r="M14" i="30"/>
  <c r="M18" i="30"/>
  <c r="M22" i="30"/>
  <c r="M26" i="30"/>
  <c r="D70" i="25"/>
  <c r="B71" i="25"/>
  <c r="B72" i="25" s="1"/>
  <c r="B73" i="25" s="1"/>
  <c r="B74" i="25" s="1"/>
  <c r="B75" i="25" s="1"/>
  <c r="B76" i="25" s="1"/>
  <c r="D86" i="27"/>
  <c r="B87" i="27"/>
  <c r="B88" i="27" s="1"/>
  <c r="B89" i="27" s="1"/>
  <c r="B90" i="27" s="1"/>
  <c r="B91" i="27" s="1"/>
  <c r="B92" i="27" s="1"/>
  <c r="B87" i="28"/>
  <c r="B88" i="28" s="1"/>
  <c r="B89" i="28" s="1"/>
  <c r="B90" i="28" s="1"/>
  <c r="B91" i="28" s="1"/>
  <c r="B92" i="28" s="1"/>
  <c r="D86" i="28"/>
  <c r="B98" i="29"/>
  <c r="B99" i="29" s="1"/>
  <c r="B100" i="29" s="1"/>
  <c r="D97" i="29"/>
  <c r="D92" i="28" l="1"/>
  <c r="B93" i="28"/>
  <c r="B94" i="28" s="1"/>
  <c r="B95" i="28" s="1"/>
  <c r="B96" i="28" s="1"/>
  <c r="B97" i="28" s="1"/>
  <c r="D76" i="25"/>
  <c r="B77" i="25"/>
  <c r="B78" i="25" s="1"/>
  <c r="B79" i="25" s="1"/>
  <c r="B80" i="25" s="1"/>
  <c r="B81" i="25" s="1"/>
  <c r="H4" i="29"/>
  <c r="J4" i="29"/>
  <c r="G4" i="29"/>
  <c r="I4" i="29"/>
  <c r="D92" i="27"/>
  <c r="B93" i="27"/>
  <c r="B94" i="27" s="1"/>
  <c r="B95" i="27" s="1"/>
  <c r="B96" i="27" s="1"/>
  <c r="B97" i="27" s="1"/>
  <c r="M4" i="29" l="1"/>
  <c r="M8" i="29"/>
  <c r="M12" i="29"/>
  <c r="M16" i="29"/>
  <c r="M20" i="29"/>
  <c r="M24" i="29"/>
  <c r="M10" i="29"/>
  <c r="M22" i="29"/>
  <c r="M5" i="29"/>
  <c r="M9" i="29"/>
  <c r="M13" i="29"/>
  <c r="M17" i="29"/>
  <c r="M21" i="29"/>
  <c r="M25" i="29"/>
  <c r="M6" i="29"/>
  <c r="M14" i="29"/>
  <c r="M18" i="29"/>
  <c r="M26" i="29"/>
  <c r="M3" i="29"/>
  <c r="M7" i="29"/>
  <c r="M11" i="29"/>
  <c r="M15" i="29"/>
  <c r="M19" i="29"/>
  <c r="M23" i="29"/>
  <c r="M2" i="29"/>
  <c r="D81" i="25"/>
  <c r="B82" i="25"/>
  <c r="B83" i="25" s="1"/>
  <c r="B84" i="25" s="1"/>
  <c r="B85" i="25" s="1"/>
  <c r="B86" i="25" s="1"/>
  <c r="D97" i="27"/>
  <c r="B98" i="27"/>
  <c r="B99" i="27" s="1"/>
  <c r="B100" i="27" s="1"/>
  <c r="D97" i="28"/>
  <c r="B98" i="28"/>
  <c r="B99" i="28" s="1"/>
  <c r="B100" i="28" s="1"/>
  <c r="J4" i="27" l="1"/>
  <c r="I4" i="27"/>
  <c r="G4" i="27"/>
  <c r="H4" i="27"/>
  <c r="I4" i="28"/>
  <c r="H4" i="28"/>
  <c r="G4" i="28"/>
  <c r="J4" i="28"/>
  <c r="D86" i="25"/>
  <c r="B87" i="25"/>
  <c r="B88" i="25" s="1"/>
  <c r="B89" i="25" s="1"/>
  <c r="B90" i="25" s="1"/>
  <c r="B91" i="25" s="1"/>
  <c r="B92" i="25" s="1"/>
  <c r="M5" i="28" l="1"/>
  <c r="M9" i="28"/>
  <c r="M13" i="28"/>
  <c r="M17" i="28"/>
  <c r="M21" i="28"/>
  <c r="M25" i="28"/>
  <c r="M3" i="28"/>
  <c r="M11" i="28"/>
  <c r="M19" i="28"/>
  <c r="M2" i="28"/>
  <c r="M6" i="28"/>
  <c r="M10" i="28"/>
  <c r="M14" i="28"/>
  <c r="M18" i="28"/>
  <c r="M22" i="28"/>
  <c r="M26" i="28"/>
  <c r="M7" i="28"/>
  <c r="M15" i="28"/>
  <c r="M23" i="28"/>
  <c r="M4" i="28"/>
  <c r="M8" i="28"/>
  <c r="M12" i="28"/>
  <c r="M16" i="28"/>
  <c r="M20" i="28"/>
  <c r="M24" i="28"/>
  <c r="M6" i="27"/>
  <c r="M10" i="27"/>
  <c r="M14" i="27"/>
  <c r="M18" i="27"/>
  <c r="M22" i="27"/>
  <c r="M26" i="27"/>
  <c r="M8" i="27"/>
  <c r="M20" i="27"/>
  <c r="M3" i="27"/>
  <c r="M7" i="27"/>
  <c r="M11" i="27"/>
  <c r="M15" i="27"/>
  <c r="M19" i="27"/>
  <c r="M23" i="27"/>
  <c r="M2" i="27"/>
  <c r="M4" i="27"/>
  <c r="M12" i="27"/>
  <c r="M16" i="27"/>
  <c r="M24" i="27"/>
  <c r="M5" i="27"/>
  <c r="M9" i="27"/>
  <c r="M13" i="27"/>
  <c r="M17" i="27"/>
  <c r="M21" i="27"/>
  <c r="M25" i="27"/>
  <c r="B93" i="25"/>
  <c r="B94" i="25" s="1"/>
  <c r="B95" i="25" s="1"/>
  <c r="B96" i="25" s="1"/>
  <c r="B97" i="25" s="1"/>
  <c r="D92" i="25"/>
  <c r="D97" i="25" l="1"/>
  <c r="B98" i="25"/>
  <c r="B99" i="25" s="1"/>
  <c r="B100" i="25" s="1"/>
  <c r="H4" i="25" l="1"/>
  <c r="J4" i="25"/>
  <c r="I4" i="25"/>
  <c r="G4" i="25"/>
  <c r="M3" i="25" l="1"/>
  <c r="M7" i="25"/>
  <c r="M11" i="25"/>
  <c r="M15" i="25"/>
  <c r="M19" i="25"/>
  <c r="M23" i="25"/>
  <c r="M2" i="25"/>
  <c r="M9" i="25"/>
  <c r="M4" i="25"/>
  <c r="M8" i="25"/>
  <c r="M12" i="25"/>
  <c r="M16" i="25"/>
  <c r="M20" i="25"/>
  <c r="M24" i="25"/>
  <c r="M5" i="25"/>
  <c r="M13" i="25"/>
  <c r="M17" i="25"/>
  <c r="M21" i="25"/>
  <c r="M25" i="25"/>
  <c r="M6" i="25"/>
  <c r="M10" i="25"/>
  <c r="M14" i="25"/>
  <c r="M18" i="25"/>
  <c r="M22" i="25"/>
  <c r="M26" i="25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sz val="9"/>
            <rFont val="宋体"/>
            <family val="3"/>
            <charset val="134"/>
          </rPr>
          <t>排列顺序为：生命值，回复力，武力，防御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OUND((VLOOKUP(VALUE(RIGHT(E$1,LEN(E$1)-2)),'6星每级加强属性曲线演算'!$A$2:$C$100,3,FALSE)*VLOOKUP($C2,职业分类属性!$A$3:$I$15,9,FALSE))*INDIRECT(ADDRESS(MATCH($C2,职业分类属性!$A$1:$A$15,0),MATCH("生命值",职业分类属性!$A$2:$G$2,0),1,1,"职业分类属性"))*((星级总属性!$K$3)/(星级总属性!$K$3+星级总属性!$L$3))+(VLOOKUP(VALUE(RIGHT(E$1,LEN(E$1)-2)),'6星每级加强属性曲线演算'!$A$2:$C$100,3,FALSE)*VLOOKUP($C2,职业分类属性!$A$3:$I$15,9,FALSE))*(HLOOKUP(HLOOKUP("生命值",职业属性偏向!$B$3:$G$16,14,FALSE),INDIRECT(TEXT($D$1&amp;$D2&amp;"!$B$2:$G$3","")),2,FALSE)/INDIRECT(TEXT($D$1&amp;$D2&amp;"!$H$3","")))*((星级总属性!$L$3)/(星级总属性!$K$3+星级总属性!$L$3)),0)
公式说明：
主要设计思路
按照职业、等级、属性分配方式，查找相应的属性。每个等级的每一个属性（如生命值）都是由“职业固定分配方式”+“次级分配属性组成”。
1.(VLOOKUP(VALUE(RIGHT(E$1,LEN(E$1)-2)),'6星每级加强属性曲线演算'!$A$2:$C$100,3,FALSE 
根据表头的“等级”查找相应的等级的递增属性。
2.VLOOKUP($C2,职业分类属性!$A$3:$I$15,9,FALSE))
根据职业找到每个职业不同的修正值。
3.INDIRECT(ADDRESS(MATCH($C2,职业分类属性!$A$1:$A$15,0),MATCH("生命值",职业分类属性!$A$2:$G$2,0),1,1,"职业分类属性")
根据职业和"生命值"，两个关键词找到该属职业在当前等级“生命值”的占比。
4.((星级总属性!$K$3)/(星级总属性!$K$3+星级总属性!$L$3))
“职业固定属性”在总加强属性的比例
5.(VLOOKUP(VALUE(RIGHT(E$1,LEN(E$1)-2)),'6星每级加强属性曲线演算'!$A$2:$C$100,3,FALSE 
同1
6.VLOOKUP($C2,职业分类属性!$A$3:$I$15,9,FALSE))
同2
7.HLOOKUP("生命值",职业属性偏向!$B$3:$G$16,14,FALSE)
根据"生命值"等属性名，找到此属性在该职业下，属性优先顺序是多少。
8.(HLOOKUP(HLOOKUP("生命值",职业属性偏向!$B$3:$G$16,14,FALSE),INDIRECT(TEXT($D$1&amp;$D2&amp;"!$B$2:$G$3","")),2,FALSE)
根据上面找到的优先顺序和属性分配的方式，找到该属性在次级属性所占的权重。
9.(HLOOKUP(HLOOKUP("生命值",职业属性偏向!$B$3:$G$16,14,FALSE),INDIRECT(TEXT($D$1&amp;$D2&amp;"!$B$2:$G$3","")),2,FALSE)/INDIRECT(TEXT($D$1&amp;$D2&amp;"!$H$3","")))
根据上面找到的优先顺序和属性分配的方式，找到该属性在次级菜单所占的权重，权重除以总权重，得到该属性次级属性所占百分比。
10.((星级总属性!$L$3)/(星级总属性!$K$3+星级总属性!$L$3))
“次级固定属性”在总加强属性的比例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职业修正：
1.如果该职业是依赖属性，而不依赖技能：则修正值&gt;100%；数值越大，加成越高，表示该职业对数值依赖越严重。
2.相反，如果该职业是依赖技能，而不依赖数值：则修正值&lt;100%；数值越大，削减越高，表示该职业对技能依赖越严重。</t>
        </r>
      </text>
    </comment>
  </commentList>
</comments>
</file>

<file path=xl/sharedStrings.xml><?xml version="1.0" encoding="utf-8"?>
<sst xmlns="http://schemas.openxmlformats.org/spreadsheetml/2006/main" count="350" uniqueCount="168">
  <si>
    <t>等级99</t>
  </si>
  <si>
    <t>等级98</t>
  </si>
  <si>
    <t>等级97</t>
  </si>
  <si>
    <t>等级96</t>
  </si>
  <si>
    <t>等级95</t>
  </si>
  <si>
    <t>等级94</t>
  </si>
  <si>
    <t>等级93</t>
  </si>
  <si>
    <t>等级92</t>
  </si>
  <si>
    <t>等级91</t>
  </si>
  <si>
    <t>等级90</t>
  </si>
  <si>
    <t>等级89</t>
  </si>
  <si>
    <t>等级88</t>
  </si>
  <si>
    <t>等级87</t>
  </si>
  <si>
    <t>等级86</t>
  </si>
  <si>
    <t>等级85</t>
  </si>
  <si>
    <t>等级84</t>
  </si>
  <si>
    <t>等级83</t>
  </si>
  <si>
    <t>等级82</t>
  </si>
  <si>
    <t>等级81</t>
  </si>
  <si>
    <t>等级80</t>
  </si>
  <si>
    <t>等级79</t>
  </si>
  <si>
    <t>等级78</t>
  </si>
  <si>
    <t>等级77</t>
  </si>
  <si>
    <t>等级76</t>
  </si>
  <si>
    <t>等级75</t>
  </si>
  <si>
    <t>等级74</t>
  </si>
  <si>
    <t>等级73</t>
  </si>
  <si>
    <t>等级72</t>
  </si>
  <si>
    <t>等级71</t>
  </si>
  <si>
    <t>等级70</t>
  </si>
  <si>
    <t>等级69</t>
  </si>
  <si>
    <t>等级68</t>
  </si>
  <si>
    <t>等级67</t>
  </si>
  <si>
    <t>等级66</t>
  </si>
  <si>
    <t>等级65</t>
  </si>
  <si>
    <t>等级64</t>
  </si>
  <si>
    <t>等级63</t>
  </si>
  <si>
    <t>等级62</t>
  </si>
  <si>
    <t>等级61</t>
  </si>
  <si>
    <t>等级60</t>
  </si>
  <si>
    <t>等级59</t>
  </si>
  <si>
    <t>等级58</t>
  </si>
  <si>
    <t>等级57</t>
  </si>
  <si>
    <t>等级56</t>
  </si>
  <si>
    <t>等级55</t>
  </si>
  <si>
    <t>等级54</t>
  </si>
  <si>
    <t>等级53</t>
  </si>
  <si>
    <t>等级52</t>
  </si>
  <si>
    <t>等级51</t>
  </si>
  <si>
    <t>等级50</t>
  </si>
  <si>
    <t>等级49</t>
  </si>
  <si>
    <t>等级48</t>
  </si>
  <si>
    <t>等级47</t>
  </si>
  <si>
    <t>等级46</t>
  </si>
  <si>
    <t>等级45</t>
  </si>
  <si>
    <t>等级44</t>
  </si>
  <si>
    <t>等级43</t>
  </si>
  <si>
    <t>等级42</t>
  </si>
  <si>
    <t>等级41</t>
  </si>
  <si>
    <t>等级40</t>
  </si>
  <si>
    <t>等级39</t>
  </si>
  <si>
    <t>等级38</t>
  </si>
  <si>
    <t>等级37</t>
  </si>
  <si>
    <t>等级36</t>
  </si>
  <si>
    <t>等级35</t>
  </si>
  <si>
    <t>等级34</t>
  </si>
  <si>
    <t>等级33</t>
  </si>
  <si>
    <t>等级32</t>
  </si>
  <si>
    <t>等级31</t>
  </si>
  <si>
    <t>等级30</t>
  </si>
  <si>
    <t>等级29</t>
  </si>
  <si>
    <t>等级28</t>
  </si>
  <si>
    <t>等级27</t>
  </si>
  <si>
    <t>等级26</t>
  </si>
  <si>
    <t>等级25</t>
  </si>
  <si>
    <t>等级24</t>
  </si>
  <si>
    <t>等级23</t>
  </si>
  <si>
    <t>等级22</t>
  </si>
  <si>
    <t>等级21</t>
  </si>
  <si>
    <t>等级20</t>
  </si>
  <si>
    <t>等级19</t>
  </si>
  <si>
    <t>等级18</t>
  </si>
  <si>
    <t>等级17</t>
  </si>
  <si>
    <t>等级16</t>
  </si>
  <si>
    <t>等级15</t>
  </si>
  <si>
    <t>等级14</t>
  </si>
  <si>
    <t>等级13</t>
  </si>
  <si>
    <t>等级12</t>
  </si>
  <si>
    <t>等级11</t>
  </si>
  <si>
    <t>等级10</t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</si>
  <si>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</si>
  <si>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</si>
  <si>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</si>
  <si>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</si>
  <si>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</si>
  <si>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</si>
  <si>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</si>
  <si>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</si>
  <si>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战士</t>
  </si>
  <si>
    <t>狂战</t>
  </si>
  <si>
    <t>弓手</t>
  </si>
  <si>
    <t>盗贼</t>
  </si>
  <si>
    <t>法师</t>
  </si>
  <si>
    <t>咒师</t>
  </si>
  <si>
    <t>术士</t>
  </si>
  <si>
    <t>骑士</t>
  </si>
  <si>
    <t>牧师</t>
  </si>
  <si>
    <t>巫师</t>
  </si>
  <si>
    <t>圣骑</t>
    <phoneticPr fontId="6" type="noConversion"/>
  </si>
  <si>
    <t>物坦</t>
    <phoneticPr fontId="6" type="noConversion"/>
  </si>
  <si>
    <r>
      <t>武将I</t>
    </r>
    <r>
      <rPr>
        <b/>
        <sz val="12"/>
        <rFont val="宋体"/>
        <family val="3"/>
        <charset val="134"/>
      </rPr>
      <t>D</t>
    </r>
    <phoneticPr fontId="3" type="noConversion"/>
  </si>
  <si>
    <t>生命值</t>
    <phoneticPr fontId="5" type="noConversion"/>
  </si>
  <si>
    <t>回复力</t>
    <phoneticPr fontId="5" type="noConversion"/>
  </si>
  <si>
    <t>武力</t>
    <phoneticPr fontId="5" type="noConversion"/>
  </si>
  <si>
    <t>职业基础评分</t>
    <phoneticPr fontId="5" type="noConversion"/>
  </si>
  <si>
    <t>总值</t>
    <phoneticPr fontId="5" type="noConversion"/>
  </si>
  <si>
    <t>职业属性偏向&amp;修正</t>
    <phoneticPr fontId="5" type="noConversion"/>
  </si>
  <si>
    <t>职业属性修正</t>
    <phoneticPr fontId="5" type="noConversion"/>
  </si>
  <si>
    <t>属性排序</t>
    <phoneticPr fontId="6" type="noConversion"/>
  </si>
  <si>
    <t>星级</t>
    <phoneticPr fontId="6" type="noConversion"/>
  </si>
  <si>
    <t>总属性</t>
    <phoneticPr fontId="13" type="noConversion"/>
  </si>
  <si>
    <t>基础属性</t>
    <phoneticPr fontId="13" type="noConversion"/>
  </si>
  <si>
    <t>属性比例</t>
    <phoneticPr fontId="13" type="noConversion"/>
  </si>
  <si>
    <t>基准值</t>
    <phoneticPr fontId="13" type="noConversion"/>
  </si>
  <si>
    <t>属性分配</t>
    <phoneticPr fontId="5" type="noConversion"/>
  </si>
  <si>
    <t>占比</t>
    <phoneticPr fontId="6" type="noConversion"/>
  </si>
  <si>
    <t>递增比例</t>
    <phoneticPr fontId="13" type="noConversion"/>
  </si>
  <si>
    <t>等级</t>
    <phoneticPr fontId="13" type="noConversion"/>
  </si>
  <si>
    <t>递增量</t>
    <phoneticPr fontId="13" type="noConversion"/>
  </si>
  <si>
    <t>每5级递增量</t>
    <phoneticPr fontId="13" type="noConversion"/>
  </si>
  <si>
    <t>初始数值</t>
    <phoneticPr fontId="13" type="noConversion"/>
  </si>
  <si>
    <t>2阶方程系数     y=a0+a1x+a2x2</t>
  </si>
  <si>
    <t>a1=｛INDEX(LINEST(y变量单元格区域, x变量单元格区域^{1,2},TRUE,TRUE),1,2)｝</t>
  </si>
  <si>
    <t>a2=｛INDEX(LINEST(y变量单元格区域, x变量单元格区域^{1,2},TRUE,TRUE),1,1)｝</t>
  </si>
  <si>
    <t>a0=｛INDEX(LINEST(y变量单元格区域, x变量单元格区域^{1,2},TRUE,TRUE),1,3)｝</t>
    <phoneticPr fontId="13" type="noConversion"/>
  </si>
  <si>
    <t>等级</t>
    <phoneticPr fontId="13" type="noConversion"/>
  </si>
  <si>
    <t>常量</t>
    <phoneticPr fontId="13" type="noConversion"/>
  </si>
  <si>
    <t>每级增加属性</t>
    <phoneticPr fontId="13" type="noConversion"/>
  </si>
  <si>
    <t>查询等级</t>
    <phoneticPr fontId="5" type="noConversion"/>
  </si>
  <si>
    <t>总值</t>
    <phoneticPr fontId="6" type="noConversion"/>
  </si>
  <si>
    <t>原总属性</t>
    <phoneticPr fontId="5" type="noConversion"/>
  </si>
  <si>
    <t>修正后总属性</t>
    <phoneticPr fontId="5" type="noConversion"/>
  </si>
  <si>
    <t>递增间隔</t>
    <phoneticPr fontId="5" type="noConversion"/>
  </si>
  <si>
    <t>步进幅度</t>
    <phoneticPr fontId="5" type="noConversion"/>
  </si>
  <si>
    <t>修正初始间隔</t>
    <phoneticPr fontId="5" type="noConversion"/>
  </si>
  <si>
    <t>三阶系数</t>
    <phoneticPr fontId="5" type="noConversion"/>
  </si>
  <si>
    <t>二阶系数</t>
    <phoneticPr fontId="5" type="noConversion"/>
  </si>
  <si>
    <t>一阶系数</t>
    <phoneticPr fontId="5" type="noConversion"/>
  </si>
  <si>
    <t>属性分配2</t>
    <phoneticPr fontId="5" type="noConversion"/>
  </si>
  <si>
    <t>属性分配方式1</t>
  </si>
  <si>
    <t>属性分配方式2</t>
    <phoneticPr fontId="5" type="noConversion"/>
  </si>
  <si>
    <t>属性分配方式3</t>
    <phoneticPr fontId="5" type="noConversion"/>
  </si>
  <si>
    <t>占百分比</t>
    <phoneticPr fontId="6" type="noConversion"/>
  </si>
  <si>
    <t>次级分配属性</t>
  </si>
  <si>
    <t>次级分配属性</t>
    <phoneticPr fontId="13" type="noConversion"/>
  </si>
  <si>
    <t>基准差</t>
    <phoneticPr fontId="13" type="noConversion"/>
  </si>
  <si>
    <t>星级</t>
    <phoneticPr fontId="13" type="noConversion"/>
  </si>
  <si>
    <t>星级</t>
    <phoneticPr fontId="3" type="noConversion"/>
  </si>
  <si>
    <t>属性分配方式</t>
    <phoneticPr fontId="3" type="noConversion"/>
  </si>
  <si>
    <t>职业</t>
    <phoneticPr fontId="3" type="noConversion"/>
  </si>
  <si>
    <t>战士</t>
    <phoneticPr fontId="3" type="noConversion"/>
  </si>
  <si>
    <t>物坦</t>
  </si>
  <si>
    <t>等级1</t>
    <phoneticPr fontId="3" type="noConversion"/>
  </si>
  <si>
    <t>防御</t>
    <phoneticPr fontId="5" type="noConversion"/>
  </si>
  <si>
    <t>防御</t>
    <phoneticPr fontId="5" type="noConversion"/>
  </si>
  <si>
    <t>均衡</t>
  </si>
  <si>
    <t>均衡</t>
    <phoneticPr fontId="6" type="noConversion"/>
  </si>
  <si>
    <t>圣骑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</si>
</sst>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5">
    <xf numFmtId="0" fontId="0" fillId="0" borderId="0" xfId="0"/>
    <xf numFmtId="0" fontId="2" fillId="0" borderId="0" xfId="1"/>
    <xf numFmtId="0" fontId="2" fillId="0" borderId="0" xfId="1" applyNumberFormat="1" applyFill="1"/>
    <xf numFmtId="0" fontId="2" fillId="0" borderId="0" xfId="1" applyFont="1"/>
    <xf numFmtId="0" fontId="4" fillId="0" borderId="0" xfId="1" applyFont="1"/>
    <xf numFmtId="0" fontId="7" fillId="0" borderId="0" xfId="1" applyFont="1"/>
    <xf numFmtId="0" fontId="10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3" borderId="0" xfId="0" applyFill="1"/>
    <xf numFmtId="0" fontId="9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4" fillId="4" borderId="0" xfId="1" applyFont="1" applyFill="1"/>
    <xf numFmtId="0" fontId="2" fillId="0" borderId="0" xfId="1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'6星每级加强属性曲线演算'!$A$2:$A$100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'6星每级加强属性曲线演算'!$B$2:$B$100</c:f>
              <c:numCache>
                <c:formatCode>General</c:formatCode>
                <c:ptCount val="99"/>
                <c:pt idx="0">
                  <c:v>50</c:v>
                </c:pt>
                <c:pt idx="1">
                  <c:v>68</c:v>
                </c:pt>
                <c:pt idx="2">
                  <c:v>86</c:v>
                </c:pt>
                <c:pt idx="3">
                  <c:v>104</c:v>
                </c:pt>
                <c:pt idx="4">
                  <c:v>122</c:v>
                </c:pt>
                <c:pt idx="5">
                  <c:v>140</c:v>
                </c:pt>
                <c:pt idx="6">
                  <c:v>176</c:v>
                </c:pt>
                <c:pt idx="7">
                  <c:v>212</c:v>
                </c:pt>
                <c:pt idx="8">
                  <c:v>248</c:v>
                </c:pt>
                <c:pt idx="9">
                  <c:v>284</c:v>
                </c:pt>
                <c:pt idx="10">
                  <c:v>320</c:v>
                </c:pt>
                <c:pt idx="11">
                  <c:v>374</c:v>
                </c:pt>
                <c:pt idx="12">
                  <c:v>428</c:v>
                </c:pt>
                <c:pt idx="13">
                  <c:v>482</c:v>
                </c:pt>
                <c:pt idx="14">
                  <c:v>536</c:v>
                </c:pt>
                <c:pt idx="15">
                  <c:v>590</c:v>
                </c:pt>
                <c:pt idx="16">
                  <c:v>662</c:v>
                </c:pt>
                <c:pt idx="17">
                  <c:v>734</c:v>
                </c:pt>
                <c:pt idx="18">
                  <c:v>806</c:v>
                </c:pt>
                <c:pt idx="19">
                  <c:v>878</c:v>
                </c:pt>
                <c:pt idx="20">
                  <c:v>950</c:v>
                </c:pt>
                <c:pt idx="21">
                  <c:v>1040</c:v>
                </c:pt>
                <c:pt idx="22">
                  <c:v>1130</c:v>
                </c:pt>
                <c:pt idx="23">
                  <c:v>1220</c:v>
                </c:pt>
                <c:pt idx="24">
                  <c:v>1310</c:v>
                </c:pt>
                <c:pt idx="25">
                  <c:v>1400</c:v>
                </c:pt>
                <c:pt idx="26">
                  <c:v>1508</c:v>
                </c:pt>
                <c:pt idx="27">
                  <c:v>1616</c:v>
                </c:pt>
                <c:pt idx="28">
                  <c:v>1724</c:v>
                </c:pt>
                <c:pt idx="29">
                  <c:v>1832</c:v>
                </c:pt>
                <c:pt idx="30">
                  <c:v>1940</c:v>
                </c:pt>
                <c:pt idx="31">
                  <c:v>2066</c:v>
                </c:pt>
                <c:pt idx="32">
                  <c:v>2192</c:v>
                </c:pt>
                <c:pt idx="33">
                  <c:v>2318</c:v>
                </c:pt>
                <c:pt idx="34">
                  <c:v>2444</c:v>
                </c:pt>
                <c:pt idx="35">
                  <c:v>2570</c:v>
                </c:pt>
                <c:pt idx="36">
                  <c:v>2714</c:v>
                </c:pt>
                <c:pt idx="37">
                  <c:v>2858</c:v>
                </c:pt>
                <c:pt idx="38">
                  <c:v>3002</c:v>
                </c:pt>
                <c:pt idx="39">
                  <c:v>3146</c:v>
                </c:pt>
                <c:pt idx="40">
                  <c:v>3290</c:v>
                </c:pt>
                <c:pt idx="41">
                  <c:v>3452</c:v>
                </c:pt>
                <c:pt idx="42">
                  <c:v>3614</c:v>
                </c:pt>
                <c:pt idx="43">
                  <c:v>3776</c:v>
                </c:pt>
                <c:pt idx="44">
                  <c:v>3938</c:v>
                </c:pt>
                <c:pt idx="45">
                  <c:v>4100</c:v>
                </c:pt>
                <c:pt idx="46">
                  <c:v>4280</c:v>
                </c:pt>
                <c:pt idx="47">
                  <c:v>4460</c:v>
                </c:pt>
                <c:pt idx="48">
                  <c:v>4640</c:v>
                </c:pt>
                <c:pt idx="49">
                  <c:v>4820</c:v>
                </c:pt>
                <c:pt idx="50">
                  <c:v>5000</c:v>
                </c:pt>
                <c:pt idx="51">
                  <c:v>5198</c:v>
                </c:pt>
                <c:pt idx="52">
                  <c:v>5396</c:v>
                </c:pt>
                <c:pt idx="53">
                  <c:v>5594</c:v>
                </c:pt>
                <c:pt idx="54">
                  <c:v>5792</c:v>
                </c:pt>
                <c:pt idx="55">
                  <c:v>5990</c:v>
                </c:pt>
                <c:pt idx="56">
                  <c:v>6206</c:v>
                </c:pt>
                <c:pt idx="57">
                  <c:v>6422</c:v>
                </c:pt>
                <c:pt idx="58">
                  <c:v>6638</c:v>
                </c:pt>
                <c:pt idx="59">
                  <c:v>6854</c:v>
                </c:pt>
                <c:pt idx="60">
                  <c:v>7070</c:v>
                </c:pt>
                <c:pt idx="61">
                  <c:v>7304</c:v>
                </c:pt>
                <c:pt idx="62">
                  <c:v>7538</c:v>
                </c:pt>
                <c:pt idx="63">
                  <c:v>7772</c:v>
                </c:pt>
                <c:pt idx="64">
                  <c:v>8006</c:v>
                </c:pt>
                <c:pt idx="65">
                  <c:v>8240</c:v>
                </c:pt>
                <c:pt idx="66">
                  <c:v>8492</c:v>
                </c:pt>
                <c:pt idx="67">
                  <c:v>8744</c:v>
                </c:pt>
                <c:pt idx="68">
                  <c:v>8996</c:v>
                </c:pt>
                <c:pt idx="69">
                  <c:v>9248</c:v>
                </c:pt>
                <c:pt idx="70">
                  <c:v>9500</c:v>
                </c:pt>
                <c:pt idx="71">
                  <c:v>9770</c:v>
                </c:pt>
                <c:pt idx="72">
                  <c:v>10040</c:v>
                </c:pt>
                <c:pt idx="73">
                  <c:v>10310</c:v>
                </c:pt>
                <c:pt idx="74">
                  <c:v>10580</c:v>
                </c:pt>
                <c:pt idx="75">
                  <c:v>10850</c:v>
                </c:pt>
                <c:pt idx="76">
                  <c:v>11138</c:v>
                </c:pt>
                <c:pt idx="77">
                  <c:v>11426</c:v>
                </c:pt>
                <c:pt idx="78">
                  <c:v>11714</c:v>
                </c:pt>
                <c:pt idx="79">
                  <c:v>12002</c:v>
                </c:pt>
                <c:pt idx="80">
                  <c:v>12290</c:v>
                </c:pt>
                <c:pt idx="81">
                  <c:v>12596</c:v>
                </c:pt>
                <c:pt idx="82">
                  <c:v>12902</c:v>
                </c:pt>
                <c:pt idx="83">
                  <c:v>13208</c:v>
                </c:pt>
                <c:pt idx="84">
                  <c:v>13514</c:v>
                </c:pt>
                <c:pt idx="85">
                  <c:v>13820</c:v>
                </c:pt>
                <c:pt idx="86">
                  <c:v>14144</c:v>
                </c:pt>
                <c:pt idx="87">
                  <c:v>14468</c:v>
                </c:pt>
                <c:pt idx="88">
                  <c:v>14792</c:v>
                </c:pt>
                <c:pt idx="89">
                  <c:v>15116</c:v>
                </c:pt>
                <c:pt idx="90">
                  <c:v>15440</c:v>
                </c:pt>
                <c:pt idx="91">
                  <c:v>15782</c:v>
                </c:pt>
                <c:pt idx="92">
                  <c:v>16124</c:v>
                </c:pt>
                <c:pt idx="93">
                  <c:v>16466</c:v>
                </c:pt>
                <c:pt idx="94">
                  <c:v>16808</c:v>
                </c:pt>
                <c:pt idx="95">
                  <c:v>17150</c:v>
                </c:pt>
                <c:pt idx="96">
                  <c:v>17510</c:v>
                </c:pt>
                <c:pt idx="97">
                  <c:v>17870</c:v>
                </c:pt>
                <c:pt idx="98">
                  <c:v>18230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98768"/>
        <c:axId val="321300400"/>
      </c:scatterChart>
      <c:valAx>
        <c:axId val="2554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00400"/>
        <c:crosses val="autoZero"/>
        <c:crossBetween val="midCat"/>
      </c:valAx>
      <c:valAx>
        <c:axId val="321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4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'5星每级加强属性曲线演算'!$A$2:$A$100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'5星每级加强属性曲线演算'!$B$2:$B$100</c:f>
              <c:numCache>
                <c:formatCode>General</c:formatCode>
                <c:ptCount val="99"/>
                <c:pt idx="0">
                  <c:v>38</c:v>
                </c:pt>
                <c:pt idx="1">
                  <c:v>52</c:v>
                </c:pt>
                <c:pt idx="2">
                  <c:v>66</c:v>
                </c:pt>
                <c:pt idx="3">
                  <c:v>80</c:v>
                </c:pt>
                <c:pt idx="4">
                  <c:v>94</c:v>
                </c:pt>
                <c:pt idx="5">
                  <c:v>108</c:v>
                </c:pt>
                <c:pt idx="6">
                  <c:v>136</c:v>
                </c:pt>
                <c:pt idx="7">
                  <c:v>164</c:v>
                </c:pt>
                <c:pt idx="8">
                  <c:v>192</c:v>
                </c:pt>
                <c:pt idx="9">
                  <c:v>220</c:v>
                </c:pt>
                <c:pt idx="10">
                  <c:v>248</c:v>
                </c:pt>
                <c:pt idx="11">
                  <c:v>289</c:v>
                </c:pt>
                <c:pt idx="12">
                  <c:v>330</c:v>
                </c:pt>
                <c:pt idx="13">
                  <c:v>371</c:v>
                </c:pt>
                <c:pt idx="14">
                  <c:v>412</c:v>
                </c:pt>
                <c:pt idx="15">
                  <c:v>453</c:v>
                </c:pt>
                <c:pt idx="16">
                  <c:v>508</c:v>
                </c:pt>
                <c:pt idx="17">
                  <c:v>563</c:v>
                </c:pt>
                <c:pt idx="18">
                  <c:v>618</c:v>
                </c:pt>
                <c:pt idx="19">
                  <c:v>673</c:v>
                </c:pt>
                <c:pt idx="20">
                  <c:v>728</c:v>
                </c:pt>
                <c:pt idx="21">
                  <c:v>797</c:v>
                </c:pt>
                <c:pt idx="22">
                  <c:v>866</c:v>
                </c:pt>
                <c:pt idx="23">
                  <c:v>935</c:v>
                </c:pt>
                <c:pt idx="24">
                  <c:v>1004</c:v>
                </c:pt>
                <c:pt idx="25">
                  <c:v>1073</c:v>
                </c:pt>
                <c:pt idx="26">
                  <c:v>1156</c:v>
                </c:pt>
                <c:pt idx="27">
                  <c:v>1239</c:v>
                </c:pt>
                <c:pt idx="28">
                  <c:v>1322</c:v>
                </c:pt>
                <c:pt idx="29">
                  <c:v>1405</c:v>
                </c:pt>
                <c:pt idx="30">
                  <c:v>1488</c:v>
                </c:pt>
                <c:pt idx="31">
                  <c:v>1585</c:v>
                </c:pt>
                <c:pt idx="32">
                  <c:v>1682</c:v>
                </c:pt>
                <c:pt idx="33">
                  <c:v>1779</c:v>
                </c:pt>
                <c:pt idx="34">
                  <c:v>1876</c:v>
                </c:pt>
                <c:pt idx="35">
                  <c:v>1973</c:v>
                </c:pt>
                <c:pt idx="36">
                  <c:v>2084</c:v>
                </c:pt>
                <c:pt idx="37">
                  <c:v>2195</c:v>
                </c:pt>
                <c:pt idx="38">
                  <c:v>2306</c:v>
                </c:pt>
                <c:pt idx="39">
                  <c:v>2417</c:v>
                </c:pt>
                <c:pt idx="40">
                  <c:v>2528</c:v>
                </c:pt>
                <c:pt idx="41">
                  <c:v>2652</c:v>
                </c:pt>
                <c:pt idx="42">
                  <c:v>2776</c:v>
                </c:pt>
                <c:pt idx="43">
                  <c:v>2900</c:v>
                </c:pt>
                <c:pt idx="44">
                  <c:v>3024</c:v>
                </c:pt>
                <c:pt idx="45">
                  <c:v>3148</c:v>
                </c:pt>
                <c:pt idx="46">
                  <c:v>3286</c:v>
                </c:pt>
                <c:pt idx="47">
                  <c:v>3424</c:v>
                </c:pt>
                <c:pt idx="48">
                  <c:v>3562</c:v>
                </c:pt>
                <c:pt idx="49">
                  <c:v>3700</c:v>
                </c:pt>
                <c:pt idx="50">
                  <c:v>3838</c:v>
                </c:pt>
                <c:pt idx="51">
                  <c:v>3990</c:v>
                </c:pt>
                <c:pt idx="52">
                  <c:v>4142</c:v>
                </c:pt>
                <c:pt idx="53">
                  <c:v>4294</c:v>
                </c:pt>
                <c:pt idx="54">
                  <c:v>4446</c:v>
                </c:pt>
                <c:pt idx="55">
                  <c:v>4598</c:v>
                </c:pt>
                <c:pt idx="56">
                  <c:v>4764</c:v>
                </c:pt>
                <c:pt idx="57">
                  <c:v>4930</c:v>
                </c:pt>
                <c:pt idx="58">
                  <c:v>5096</c:v>
                </c:pt>
                <c:pt idx="59">
                  <c:v>5262</c:v>
                </c:pt>
                <c:pt idx="60">
                  <c:v>5428</c:v>
                </c:pt>
                <c:pt idx="61">
                  <c:v>5608</c:v>
                </c:pt>
                <c:pt idx="62">
                  <c:v>5788</c:v>
                </c:pt>
                <c:pt idx="63">
                  <c:v>5968</c:v>
                </c:pt>
                <c:pt idx="64">
                  <c:v>6148</c:v>
                </c:pt>
                <c:pt idx="65">
                  <c:v>6328</c:v>
                </c:pt>
                <c:pt idx="66">
                  <c:v>6522</c:v>
                </c:pt>
                <c:pt idx="67">
                  <c:v>6716</c:v>
                </c:pt>
                <c:pt idx="68">
                  <c:v>6910</c:v>
                </c:pt>
                <c:pt idx="69">
                  <c:v>7104</c:v>
                </c:pt>
                <c:pt idx="70">
                  <c:v>7298</c:v>
                </c:pt>
                <c:pt idx="71">
                  <c:v>7505</c:v>
                </c:pt>
                <c:pt idx="72">
                  <c:v>7712</c:v>
                </c:pt>
                <c:pt idx="73">
                  <c:v>7919</c:v>
                </c:pt>
                <c:pt idx="74">
                  <c:v>8126</c:v>
                </c:pt>
                <c:pt idx="75">
                  <c:v>8333</c:v>
                </c:pt>
                <c:pt idx="76">
                  <c:v>8554</c:v>
                </c:pt>
                <c:pt idx="77">
                  <c:v>8775</c:v>
                </c:pt>
                <c:pt idx="78">
                  <c:v>8996</c:v>
                </c:pt>
                <c:pt idx="79">
                  <c:v>9217</c:v>
                </c:pt>
                <c:pt idx="80">
                  <c:v>9438</c:v>
                </c:pt>
                <c:pt idx="81">
                  <c:v>9673</c:v>
                </c:pt>
                <c:pt idx="82">
                  <c:v>9908</c:v>
                </c:pt>
                <c:pt idx="83">
                  <c:v>10143</c:v>
                </c:pt>
                <c:pt idx="84">
                  <c:v>10378</c:v>
                </c:pt>
                <c:pt idx="85">
                  <c:v>10613</c:v>
                </c:pt>
                <c:pt idx="86">
                  <c:v>10862</c:v>
                </c:pt>
                <c:pt idx="87">
                  <c:v>11111</c:v>
                </c:pt>
                <c:pt idx="88">
                  <c:v>11360</c:v>
                </c:pt>
                <c:pt idx="89">
                  <c:v>11609</c:v>
                </c:pt>
                <c:pt idx="90">
                  <c:v>11858</c:v>
                </c:pt>
                <c:pt idx="91">
                  <c:v>12121</c:v>
                </c:pt>
                <c:pt idx="92">
                  <c:v>12384</c:v>
                </c:pt>
                <c:pt idx="93">
                  <c:v>12647</c:v>
                </c:pt>
                <c:pt idx="94">
                  <c:v>12910</c:v>
                </c:pt>
                <c:pt idx="95">
                  <c:v>13173</c:v>
                </c:pt>
                <c:pt idx="96">
                  <c:v>13449</c:v>
                </c:pt>
                <c:pt idx="97">
                  <c:v>13725</c:v>
                </c:pt>
                <c:pt idx="98">
                  <c:v>14001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6048"/>
        <c:axId val="138986608"/>
      </c:scatterChart>
      <c:valAx>
        <c:axId val="1389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6608"/>
        <c:crosses val="autoZero"/>
        <c:crossBetween val="midCat"/>
      </c:valAx>
      <c:valAx>
        <c:axId val="1389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'4星每级加强属性曲线演算'!$A$2:$A$100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'4星每级加强属性曲线演算'!$B$2:$B$100</c:f>
              <c:numCache>
                <c:formatCode>General</c:formatCode>
                <c:ptCount val="99"/>
                <c:pt idx="0">
                  <c:v>30</c:v>
                </c:pt>
                <c:pt idx="1">
                  <c:v>41</c:v>
                </c:pt>
                <c:pt idx="2">
                  <c:v>52</c:v>
                </c:pt>
                <c:pt idx="3">
                  <c:v>63</c:v>
                </c:pt>
                <c:pt idx="4">
                  <c:v>74</c:v>
                </c:pt>
                <c:pt idx="5">
                  <c:v>85</c:v>
                </c:pt>
                <c:pt idx="6">
                  <c:v>106</c:v>
                </c:pt>
                <c:pt idx="7">
                  <c:v>127</c:v>
                </c:pt>
                <c:pt idx="8">
                  <c:v>148</c:v>
                </c:pt>
                <c:pt idx="9">
                  <c:v>169</c:v>
                </c:pt>
                <c:pt idx="10">
                  <c:v>190</c:v>
                </c:pt>
                <c:pt idx="11">
                  <c:v>222</c:v>
                </c:pt>
                <c:pt idx="12">
                  <c:v>254</c:v>
                </c:pt>
                <c:pt idx="13">
                  <c:v>286</c:v>
                </c:pt>
                <c:pt idx="14">
                  <c:v>318</c:v>
                </c:pt>
                <c:pt idx="15">
                  <c:v>350</c:v>
                </c:pt>
                <c:pt idx="16">
                  <c:v>393</c:v>
                </c:pt>
                <c:pt idx="17">
                  <c:v>436</c:v>
                </c:pt>
                <c:pt idx="18">
                  <c:v>479</c:v>
                </c:pt>
                <c:pt idx="19">
                  <c:v>522</c:v>
                </c:pt>
                <c:pt idx="20">
                  <c:v>565</c:v>
                </c:pt>
                <c:pt idx="21">
                  <c:v>618</c:v>
                </c:pt>
                <c:pt idx="22">
                  <c:v>671</c:v>
                </c:pt>
                <c:pt idx="23">
                  <c:v>724</c:v>
                </c:pt>
                <c:pt idx="24">
                  <c:v>777</c:v>
                </c:pt>
                <c:pt idx="25">
                  <c:v>830</c:v>
                </c:pt>
                <c:pt idx="26">
                  <c:v>894</c:v>
                </c:pt>
                <c:pt idx="27">
                  <c:v>958</c:v>
                </c:pt>
                <c:pt idx="28">
                  <c:v>1022</c:v>
                </c:pt>
                <c:pt idx="29">
                  <c:v>1086</c:v>
                </c:pt>
                <c:pt idx="30">
                  <c:v>1150</c:v>
                </c:pt>
                <c:pt idx="31">
                  <c:v>1225</c:v>
                </c:pt>
                <c:pt idx="32">
                  <c:v>1300</c:v>
                </c:pt>
                <c:pt idx="33">
                  <c:v>1375</c:v>
                </c:pt>
                <c:pt idx="34">
                  <c:v>1450</c:v>
                </c:pt>
                <c:pt idx="35">
                  <c:v>1525</c:v>
                </c:pt>
                <c:pt idx="36">
                  <c:v>1610</c:v>
                </c:pt>
                <c:pt idx="37">
                  <c:v>1695</c:v>
                </c:pt>
                <c:pt idx="38">
                  <c:v>1780</c:v>
                </c:pt>
                <c:pt idx="39">
                  <c:v>1865</c:v>
                </c:pt>
                <c:pt idx="40">
                  <c:v>1950</c:v>
                </c:pt>
                <c:pt idx="41">
                  <c:v>2046</c:v>
                </c:pt>
                <c:pt idx="42">
                  <c:v>2142</c:v>
                </c:pt>
                <c:pt idx="43">
                  <c:v>2238</c:v>
                </c:pt>
                <c:pt idx="44">
                  <c:v>2334</c:v>
                </c:pt>
                <c:pt idx="45">
                  <c:v>2430</c:v>
                </c:pt>
                <c:pt idx="46">
                  <c:v>2537</c:v>
                </c:pt>
                <c:pt idx="47">
                  <c:v>2644</c:v>
                </c:pt>
                <c:pt idx="48">
                  <c:v>2751</c:v>
                </c:pt>
                <c:pt idx="49">
                  <c:v>2858</c:v>
                </c:pt>
                <c:pt idx="50">
                  <c:v>2965</c:v>
                </c:pt>
                <c:pt idx="51">
                  <c:v>3082</c:v>
                </c:pt>
                <c:pt idx="52">
                  <c:v>3199</c:v>
                </c:pt>
                <c:pt idx="53">
                  <c:v>3316</c:v>
                </c:pt>
                <c:pt idx="54">
                  <c:v>3433</c:v>
                </c:pt>
                <c:pt idx="55">
                  <c:v>3550</c:v>
                </c:pt>
                <c:pt idx="56">
                  <c:v>3678</c:v>
                </c:pt>
                <c:pt idx="57">
                  <c:v>3806</c:v>
                </c:pt>
                <c:pt idx="58">
                  <c:v>3934</c:v>
                </c:pt>
                <c:pt idx="59">
                  <c:v>4062</c:v>
                </c:pt>
                <c:pt idx="60">
                  <c:v>4190</c:v>
                </c:pt>
                <c:pt idx="61">
                  <c:v>4329</c:v>
                </c:pt>
                <c:pt idx="62">
                  <c:v>4468</c:v>
                </c:pt>
                <c:pt idx="63">
                  <c:v>4607</c:v>
                </c:pt>
                <c:pt idx="64">
                  <c:v>4746</c:v>
                </c:pt>
                <c:pt idx="65">
                  <c:v>4885</c:v>
                </c:pt>
                <c:pt idx="66">
                  <c:v>5034</c:v>
                </c:pt>
                <c:pt idx="67">
                  <c:v>5183</c:v>
                </c:pt>
                <c:pt idx="68">
                  <c:v>5332</c:v>
                </c:pt>
                <c:pt idx="69">
                  <c:v>5481</c:v>
                </c:pt>
                <c:pt idx="70">
                  <c:v>5630</c:v>
                </c:pt>
                <c:pt idx="71">
                  <c:v>5790</c:v>
                </c:pt>
                <c:pt idx="72">
                  <c:v>5950</c:v>
                </c:pt>
                <c:pt idx="73">
                  <c:v>6110</c:v>
                </c:pt>
                <c:pt idx="74">
                  <c:v>6270</c:v>
                </c:pt>
                <c:pt idx="75">
                  <c:v>6430</c:v>
                </c:pt>
                <c:pt idx="76">
                  <c:v>6601</c:v>
                </c:pt>
                <c:pt idx="77">
                  <c:v>6772</c:v>
                </c:pt>
                <c:pt idx="78">
                  <c:v>6943</c:v>
                </c:pt>
                <c:pt idx="79">
                  <c:v>7114</c:v>
                </c:pt>
                <c:pt idx="80">
                  <c:v>7285</c:v>
                </c:pt>
                <c:pt idx="81">
                  <c:v>7466</c:v>
                </c:pt>
                <c:pt idx="82">
                  <c:v>7647</c:v>
                </c:pt>
                <c:pt idx="83">
                  <c:v>7828</c:v>
                </c:pt>
                <c:pt idx="84">
                  <c:v>8009</c:v>
                </c:pt>
                <c:pt idx="85">
                  <c:v>8190</c:v>
                </c:pt>
                <c:pt idx="86">
                  <c:v>8382</c:v>
                </c:pt>
                <c:pt idx="87">
                  <c:v>8574</c:v>
                </c:pt>
                <c:pt idx="88">
                  <c:v>8766</c:v>
                </c:pt>
                <c:pt idx="89">
                  <c:v>8958</c:v>
                </c:pt>
                <c:pt idx="90">
                  <c:v>9150</c:v>
                </c:pt>
                <c:pt idx="91">
                  <c:v>9353</c:v>
                </c:pt>
                <c:pt idx="92">
                  <c:v>9556</c:v>
                </c:pt>
                <c:pt idx="93">
                  <c:v>9759</c:v>
                </c:pt>
                <c:pt idx="94">
                  <c:v>9962</c:v>
                </c:pt>
                <c:pt idx="95">
                  <c:v>10165</c:v>
                </c:pt>
                <c:pt idx="96">
                  <c:v>10378</c:v>
                </c:pt>
                <c:pt idx="97">
                  <c:v>10591</c:v>
                </c:pt>
                <c:pt idx="98">
                  <c:v>10804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8848"/>
        <c:axId val="138989408"/>
      </c:scatterChart>
      <c:valAx>
        <c:axId val="1389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9408"/>
        <c:crosses val="autoZero"/>
        <c:crossBetween val="midCat"/>
      </c:valAx>
      <c:valAx>
        <c:axId val="138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'3星每级加强属性曲线演算'!$A$2:$A$100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'3星每级加强属性曲线演算'!$B$2:$B$100</c:f>
              <c:numCache>
                <c:formatCode>General</c:formatCode>
                <c:ptCount val="99"/>
                <c:pt idx="0">
                  <c:v>23</c:v>
                </c:pt>
                <c:pt idx="1">
                  <c:v>31</c:v>
                </c:pt>
                <c:pt idx="2">
                  <c:v>39</c:v>
                </c:pt>
                <c:pt idx="3">
                  <c:v>47</c:v>
                </c:pt>
                <c:pt idx="4">
                  <c:v>55</c:v>
                </c:pt>
                <c:pt idx="5">
                  <c:v>63</c:v>
                </c:pt>
                <c:pt idx="6">
                  <c:v>79</c:v>
                </c:pt>
                <c:pt idx="7">
                  <c:v>95</c:v>
                </c:pt>
                <c:pt idx="8">
                  <c:v>111</c:v>
                </c:pt>
                <c:pt idx="9">
                  <c:v>127</c:v>
                </c:pt>
                <c:pt idx="10">
                  <c:v>143</c:v>
                </c:pt>
                <c:pt idx="11">
                  <c:v>168</c:v>
                </c:pt>
                <c:pt idx="12">
                  <c:v>193</c:v>
                </c:pt>
                <c:pt idx="13">
                  <c:v>218</c:v>
                </c:pt>
                <c:pt idx="14">
                  <c:v>243</c:v>
                </c:pt>
                <c:pt idx="15">
                  <c:v>268</c:v>
                </c:pt>
                <c:pt idx="16">
                  <c:v>301</c:v>
                </c:pt>
                <c:pt idx="17">
                  <c:v>334</c:v>
                </c:pt>
                <c:pt idx="18">
                  <c:v>367</c:v>
                </c:pt>
                <c:pt idx="19">
                  <c:v>400</c:v>
                </c:pt>
                <c:pt idx="20">
                  <c:v>433</c:v>
                </c:pt>
                <c:pt idx="21">
                  <c:v>474</c:v>
                </c:pt>
                <c:pt idx="22">
                  <c:v>515</c:v>
                </c:pt>
                <c:pt idx="23">
                  <c:v>556</c:v>
                </c:pt>
                <c:pt idx="24">
                  <c:v>597</c:v>
                </c:pt>
                <c:pt idx="25">
                  <c:v>638</c:v>
                </c:pt>
                <c:pt idx="26">
                  <c:v>687</c:v>
                </c:pt>
                <c:pt idx="27">
                  <c:v>736</c:v>
                </c:pt>
                <c:pt idx="28">
                  <c:v>785</c:v>
                </c:pt>
                <c:pt idx="29">
                  <c:v>834</c:v>
                </c:pt>
                <c:pt idx="30">
                  <c:v>883</c:v>
                </c:pt>
                <c:pt idx="31">
                  <c:v>940</c:v>
                </c:pt>
                <c:pt idx="32">
                  <c:v>997</c:v>
                </c:pt>
                <c:pt idx="33">
                  <c:v>1054</c:v>
                </c:pt>
                <c:pt idx="34">
                  <c:v>1111</c:v>
                </c:pt>
                <c:pt idx="35">
                  <c:v>1168</c:v>
                </c:pt>
                <c:pt idx="36">
                  <c:v>1234</c:v>
                </c:pt>
                <c:pt idx="37">
                  <c:v>1300</c:v>
                </c:pt>
                <c:pt idx="38">
                  <c:v>1366</c:v>
                </c:pt>
                <c:pt idx="39">
                  <c:v>1432</c:v>
                </c:pt>
                <c:pt idx="40">
                  <c:v>1498</c:v>
                </c:pt>
                <c:pt idx="41">
                  <c:v>1572</c:v>
                </c:pt>
                <c:pt idx="42">
                  <c:v>1646</c:v>
                </c:pt>
                <c:pt idx="43">
                  <c:v>1720</c:v>
                </c:pt>
                <c:pt idx="44">
                  <c:v>1794</c:v>
                </c:pt>
                <c:pt idx="45">
                  <c:v>1868</c:v>
                </c:pt>
                <c:pt idx="46">
                  <c:v>1950</c:v>
                </c:pt>
                <c:pt idx="47">
                  <c:v>2032</c:v>
                </c:pt>
                <c:pt idx="48">
                  <c:v>2114</c:v>
                </c:pt>
                <c:pt idx="49">
                  <c:v>2196</c:v>
                </c:pt>
                <c:pt idx="50">
                  <c:v>2278</c:v>
                </c:pt>
                <c:pt idx="51">
                  <c:v>2368</c:v>
                </c:pt>
                <c:pt idx="52">
                  <c:v>2458</c:v>
                </c:pt>
                <c:pt idx="53">
                  <c:v>2548</c:v>
                </c:pt>
                <c:pt idx="54">
                  <c:v>2638</c:v>
                </c:pt>
                <c:pt idx="55">
                  <c:v>2728</c:v>
                </c:pt>
                <c:pt idx="56">
                  <c:v>2826</c:v>
                </c:pt>
                <c:pt idx="57">
                  <c:v>2924</c:v>
                </c:pt>
                <c:pt idx="58">
                  <c:v>3022</c:v>
                </c:pt>
                <c:pt idx="59">
                  <c:v>3120</c:v>
                </c:pt>
                <c:pt idx="60">
                  <c:v>3218</c:v>
                </c:pt>
                <c:pt idx="61">
                  <c:v>3325</c:v>
                </c:pt>
                <c:pt idx="62">
                  <c:v>3432</c:v>
                </c:pt>
                <c:pt idx="63">
                  <c:v>3539</c:v>
                </c:pt>
                <c:pt idx="64">
                  <c:v>3646</c:v>
                </c:pt>
                <c:pt idx="65">
                  <c:v>3753</c:v>
                </c:pt>
                <c:pt idx="66">
                  <c:v>3868</c:v>
                </c:pt>
                <c:pt idx="67">
                  <c:v>3983</c:v>
                </c:pt>
                <c:pt idx="68">
                  <c:v>4098</c:v>
                </c:pt>
                <c:pt idx="69">
                  <c:v>4213</c:v>
                </c:pt>
                <c:pt idx="70">
                  <c:v>4328</c:v>
                </c:pt>
                <c:pt idx="71">
                  <c:v>4451</c:v>
                </c:pt>
                <c:pt idx="72">
                  <c:v>4574</c:v>
                </c:pt>
                <c:pt idx="73">
                  <c:v>4697</c:v>
                </c:pt>
                <c:pt idx="74">
                  <c:v>4820</c:v>
                </c:pt>
                <c:pt idx="75">
                  <c:v>4943</c:v>
                </c:pt>
                <c:pt idx="76">
                  <c:v>5074</c:v>
                </c:pt>
                <c:pt idx="77">
                  <c:v>5205</c:v>
                </c:pt>
                <c:pt idx="78">
                  <c:v>5336</c:v>
                </c:pt>
                <c:pt idx="79">
                  <c:v>5467</c:v>
                </c:pt>
                <c:pt idx="80">
                  <c:v>5598</c:v>
                </c:pt>
                <c:pt idx="81">
                  <c:v>5737</c:v>
                </c:pt>
                <c:pt idx="82">
                  <c:v>5876</c:v>
                </c:pt>
                <c:pt idx="83">
                  <c:v>6015</c:v>
                </c:pt>
                <c:pt idx="84">
                  <c:v>6154</c:v>
                </c:pt>
                <c:pt idx="85">
                  <c:v>6293</c:v>
                </c:pt>
                <c:pt idx="86">
                  <c:v>6441</c:v>
                </c:pt>
                <c:pt idx="87">
                  <c:v>6589</c:v>
                </c:pt>
                <c:pt idx="88">
                  <c:v>6737</c:v>
                </c:pt>
                <c:pt idx="89">
                  <c:v>6885</c:v>
                </c:pt>
                <c:pt idx="90">
                  <c:v>7033</c:v>
                </c:pt>
                <c:pt idx="91">
                  <c:v>7189</c:v>
                </c:pt>
                <c:pt idx="92">
                  <c:v>7345</c:v>
                </c:pt>
                <c:pt idx="93">
                  <c:v>7501</c:v>
                </c:pt>
                <c:pt idx="94">
                  <c:v>7657</c:v>
                </c:pt>
                <c:pt idx="95">
                  <c:v>7813</c:v>
                </c:pt>
                <c:pt idx="96">
                  <c:v>7977</c:v>
                </c:pt>
                <c:pt idx="97">
                  <c:v>8141</c:v>
                </c:pt>
                <c:pt idx="98">
                  <c:v>8305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48"/>
        <c:axId val="138992208"/>
      </c:scatterChart>
      <c:valAx>
        <c:axId val="138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92208"/>
        <c:crosses val="autoZero"/>
        <c:crossBetween val="midCat"/>
      </c:valAx>
      <c:valAx>
        <c:axId val="138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'2星每级加强属性曲线演算'!$A$2:$A$100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'2星每级加强属性曲线演算'!$B$2:$B$100</c:f>
              <c:numCache>
                <c:formatCode>General</c:formatCode>
                <c:ptCount val="99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61</c:v>
                </c:pt>
                <c:pt idx="7">
                  <c:v>74</c:v>
                </c:pt>
                <c:pt idx="8">
                  <c:v>87</c:v>
                </c:pt>
                <c:pt idx="9">
                  <c:v>100</c:v>
                </c:pt>
                <c:pt idx="10">
                  <c:v>113</c:v>
                </c:pt>
                <c:pt idx="11">
                  <c:v>132</c:v>
                </c:pt>
                <c:pt idx="12">
                  <c:v>151</c:v>
                </c:pt>
                <c:pt idx="13">
                  <c:v>170</c:v>
                </c:pt>
                <c:pt idx="14">
                  <c:v>189</c:v>
                </c:pt>
                <c:pt idx="15">
                  <c:v>208</c:v>
                </c:pt>
                <c:pt idx="16">
                  <c:v>233</c:v>
                </c:pt>
                <c:pt idx="17">
                  <c:v>258</c:v>
                </c:pt>
                <c:pt idx="18">
                  <c:v>283</c:v>
                </c:pt>
                <c:pt idx="19">
                  <c:v>308</c:v>
                </c:pt>
                <c:pt idx="20">
                  <c:v>333</c:v>
                </c:pt>
                <c:pt idx="21">
                  <c:v>365</c:v>
                </c:pt>
                <c:pt idx="22">
                  <c:v>397</c:v>
                </c:pt>
                <c:pt idx="23">
                  <c:v>429</c:v>
                </c:pt>
                <c:pt idx="24">
                  <c:v>461</c:v>
                </c:pt>
                <c:pt idx="25">
                  <c:v>493</c:v>
                </c:pt>
                <c:pt idx="26">
                  <c:v>531</c:v>
                </c:pt>
                <c:pt idx="27">
                  <c:v>569</c:v>
                </c:pt>
                <c:pt idx="28">
                  <c:v>607</c:v>
                </c:pt>
                <c:pt idx="29">
                  <c:v>645</c:v>
                </c:pt>
                <c:pt idx="30">
                  <c:v>683</c:v>
                </c:pt>
                <c:pt idx="31">
                  <c:v>727</c:v>
                </c:pt>
                <c:pt idx="32">
                  <c:v>771</c:v>
                </c:pt>
                <c:pt idx="33">
                  <c:v>815</c:v>
                </c:pt>
                <c:pt idx="34">
                  <c:v>859</c:v>
                </c:pt>
                <c:pt idx="35">
                  <c:v>903</c:v>
                </c:pt>
                <c:pt idx="36">
                  <c:v>954</c:v>
                </c:pt>
                <c:pt idx="37">
                  <c:v>1005</c:v>
                </c:pt>
                <c:pt idx="38">
                  <c:v>1056</c:v>
                </c:pt>
                <c:pt idx="39">
                  <c:v>1107</c:v>
                </c:pt>
                <c:pt idx="40">
                  <c:v>1158</c:v>
                </c:pt>
                <c:pt idx="41">
                  <c:v>1215</c:v>
                </c:pt>
                <c:pt idx="42">
                  <c:v>1272</c:v>
                </c:pt>
                <c:pt idx="43">
                  <c:v>1329</c:v>
                </c:pt>
                <c:pt idx="44">
                  <c:v>1386</c:v>
                </c:pt>
                <c:pt idx="45">
                  <c:v>1443</c:v>
                </c:pt>
                <c:pt idx="46">
                  <c:v>1506</c:v>
                </c:pt>
                <c:pt idx="47">
                  <c:v>1569</c:v>
                </c:pt>
                <c:pt idx="48">
                  <c:v>1632</c:v>
                </c:pt>
                <c:pt idx="49">
                  <c:v>1695</c:v>
                </c:pt>
                <c:pt idx="50">
                  <c:v>1758</c:v>
                </c:pt>
                <c:pt idx="51">
                  <c:v>1828</c:v>
                </c:pt>
                <c:pt idx="52">
                  <c:v>1898</c:v>
                </c:pt>
                <c:pt idx="53">
                  <c:v>1968</c:v>
                </c:pt>
                <c:pt idx="54">
                  <c:v>2038</c:v>
                </c:pt>
                <c:pt idx="55">
                  <c:v>2108</c:v>
                </c:pt>
                <c:pt idx="56">
                  <c:v>2184</c:v>
                </c:pt>
                <c:pt idx="57">
                  <c:v>2260</c:v>
                </c:pt>
                <c:pt idx="58">
                  <c:v>2336</c:v>
                </c:pt>
                <c:pt idx="59">
                  <c:v>2412</c:v>
                </c:pt>
                <c:pt idx="60">
                  <c:v>2488</c:v>
                </c:pt>
                <c:pt idx="61">
                  <c:v>2570</c:v>
                </c:pt>
                <c:pt idx="62">
                  <c:v>2652</c:v>
                </c:pt>
                <c:pt idx="63">
                  <c:v>2734</c:v>
                </c:pt>
                <c:pt idx="64">
                  <c:v>2816</c:v>
                </c:pt>
                <c:pt idx="65">
                  <c:v>2898</c:v>
                </c:pt>
                <c:pt idx="66">
                  <c:v>2986</c:v>
                </c:pt>
                <c:pt idx="67">
                  <c:v>3074</c:v>
                </c:pt>
                <c:pt idx="68">
                  <c:v>3162</c:v>
                </c:pt>
                <c:pt idx="69">
                  <c:v>3250</c:v>
                </c:pt>
                <c:pt idx="70">
                  <c:v>3338</c:v>
                </c:pt>
                <c:pt idx="71">
                  <c:v>3433</c:v>
                </c:pt>
                <c:pt idx="72">
                  <c:v>3528</c:v>
                </c:pt>
                <c:pt idx="73">
                  <c:v>3623</c:v>
                </c:pt>
                <c:pt idx="74">
                  <c:v>3718</c:v>
                </c:pt>
                <c:pt idx="75">
                  <c:v>3813</c:v>
                </c:pt>
                <c:pt idx="76">
                  <c:v>3914</c:v>
                </c:pt>
                <c:pt idx="77">
                  <c:v>4015</c:v>
                </c:pt>
                <c:pt idx="78">
                  <c:v>4116</c:v>
                </c:pt>
                <c:pt idx="79">
                  <c:v>4217</c:v>
                </c:pt>
                <c:pt idx="80">
                  <c:v>4318</c:v>
                </c:pt>
                <c:pt idx="81">
                  <c:v>4425</c:v>
                </c:pt>
                <c:pt idx="82">
                  <c:v>4532</c:v>
                </c:pt>
                <c:pt idx="83">
                  <c:v>4639</c:v>
                </c:pt>
                <c:pt idx="84">
                  <c:v>4746</c:v>
                </c:pt>
                <c:pt idx="85">
                  <c:v>4853</c:v>
                </c:pt>
                <c:pt idx="86">
                  <c:v>4967</c:v>
                </c:pt>
                <c:pt idx="87">
                  <c:v>5081</c:v>
                </c:pt>
                <c:pt idx="88">
                  <c:v>5195</c:v>
                </c:pt>
                <c:pt idx="89">
                  <c:v>5309</c:v>
                </c:pt>
                <c:pt idx="90">
                  <c:v>5423</c:v>
                </c:pt>
                <c:pt idx="91">
                  <c:v>5543</c:v>
                </c:pt>
                <c:pt idx="92">
                  <c:v>5663</c:v>
                </c:pt>
                <c:pt idx="93">
                  <c:v>5783</c:v>
                </c:pt>
                <c:pt idx="94">
                  <c:v>5903</c:v>
                </c:pt>
                <c:pt idx="95">
                  <c:v>6023</c:v>
                </c:pt>
                <c:pt idx="96">
                  <c:v>6149</c:v>
                </c:pt>
                <c:pt idx="97">
                  <c:v>6275</c:v>
                </c:pt>
                <c:pt idx="98">
                  <c:v>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4144"/>
        <c:axId val="311774704"/>
      </c:scatterChart>
      <c:valAx>
        <c:axId val="3117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4704"/>
        <c:crosses val="autoZero"/>
        <c:crossBetween val="midCat"/>
      </c:valAx>
      <c:valAx>
        <c:axId val="311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'1星每级加强属性曲线演算'!$A$2:$A$100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'1星每级加强属性曲线演算'!$B$2:$B$100</c:f>
              <c:numCache>
                <c:formatCode>General</c:formatCode>
                <c:ptCount val="99"/>
                <c:pt idx="0">
                  <c:v>13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38</c:v>
                </c:pt>
                <c:pt idx="6">
                  <c:v>48</c:v>
                </c:pt>
                <c:pt idx="7">
                  <c:v>58</c:v>
                </c:pt>
                <c:pt idx="8">
                  <c:v>68</c:v>
                </c:pt>
                <c:pt idx="9">
                  <c:v>78</c:v>
                </c:pt>
                <c:pt idx="10">
                  <c:v>88</c:v>
                </c:pt>
                <c:pt idx="11">
                  <c:v>103</c:v>
                </c:pt>
                <c:pt idx="12">
                  <c:v>118</c:v>
                </c:pt>
                <c:pt idx="13">
                  <c:v>133</c:v>
                </c:pt>
                <c:pt idx="14">
                  <c:v>148</c:v>
                </c:pt>
                <c:pt idx="15">
                  <c:v>163</c:v>
                </c:pt>
                <c:pt idx="16">
                  <c:v>182</c:v>
                </c:pt>
                <c:pt idx="17">
                  <c:v>201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282</c:v>
                </c:pt>
                <c:pt idx="22">
                  <c:v>306</c:v>
                </c:pt>
                <c:pt idx="23">
                  <c:v>330</c:v>
                </c:pt>
                <c:pt idx="24">
                  <c:v>354</c:v>
                </c:pt>
                <c:pt idx="25">
                  <c:v>378</c:v>
                </c:pt>
                <c:pt idx="26">
                  <c:v>407</c:v>
                </c:pt>
                <c:pt idx="27">
                  <c:v>436</c:v>
                </c:pt>
                <c:pt idx="28">
                  <c:v>465</c:v>
                </c:pt>
                <c:pt idx="29">
                  <c:v>494</c:v>
                </c:pt>
                <c:pt idx="30">
                  <c:v>523</c:v>
                </c:pt>
                <c:pt idx="31">
                  <c:v>557</c:v>
                </c:pt>
                <c:pt idx="32">
                  <c:v>591</c:v>
                </c:pt>
                <c:pt idx="33">
                  <c:v>625</c:v>
                </c:pt>
                <c:pt idx="34">
                  <c:v>659</c:v>
                </c:pt>
                <c:pt idx="35">
                  <c:v>693</c:v>
                </c:pt>
                <c:pt idx="36">
                  <c:v>732</c:v>
                </c:pt>
                <c:pt idx="37">
                  <c:v>771</c:v>
                </c:pt>
                <c:pt idx="38">
                  <c:v>810</c:v>
                </c:pt>
                <c:pt idx="39">
                  <c:v>849</c:v>
                </c:pt>
                <c:pt idx="40">
                  <c:v>888</c:v>
                </c:pt>
                <c:pt idx="41">
                  <c:v>932</c:v>
                </c:pt>
                <c:pt idx="42">
                  <c:v>976</c:v>
                </c:pt>
                <c:pt idx="43">
                  <c:v>1020</c:v>
                </c:pt>
                <c:pt idx="44">
                  <c:v>1064</c:v>
                </c:pt>
                <c:pt idx="45">
                  <c:v>1108</c:v>
                </c:pt>
                <c:pt idx="46">
                  <c:v>1156</c:v>
                </c:pt>
                <c:pt idx="47">
                  <c:v>1204</c:v>
                </c:pt>
                <c:pt idx="48">
                  <c:v>1252</c:v>
                </c:pt>
                <c:pt idx="49">
                  <c:v>1300</c:v>
                </c:pt>
                <c:pt idx="50">
                  <c:v>1348</c:v>
                </c:pt>
                <c:pt idx="51">
                  <c:v>1401</c:v>
                </c:pt>
                <c:pt idx="52">
                  <c:v>1454</c:v>
                </c:pt>
                <c:pt idx="53">
                  <c:v>1507</c:v>
                </c:pt>
                <c:pt idx="54">
                  <c:v>1560</c:v>
                </c:pt>
                <c:pt idx="55">
                  <c:v>1613</c:v>
                </c:pt>
                <c:pt idx="56">
                  <c:v>1671</c:v>
                </c:pt>
                <c:pt idx="57">
                  <c:v>1729</c:v>
                </c:pt>
                <c:pt idx="58">
                  <c:v>1787</c:v>
                </c:pt>
                <c:pt idx="59">
                  <c:v>1845</c:v>
                </c:pt>
                <c:pt idx="60">
                  <c:v>1903</c:v>
                </c:pt>
                <c:pt idx="61">
                  <c:v>1966</c:v>
                </c:pt>
                <c:pt idx="62">
                  <c:v>2029</c:v>
                </c:pt>
                <c:pt idx="63">
                  <c:v>2092</c:v>
                </c:pt>
                <c:pt idx="64">
                  <c:v>2155</c:v>
                </c:pt>
                <c:pt idx="65">
                  <c:v>2218</c:v>
                </c:pt>
                <c:pt idx="66">
                  <c:v>2286</c:v>
                </c:pt>
                <c:pt idx="67">
                  <c:v>2354</c:v>
                </c:pt>
                <c:pt idx="68">
                  <c:v>2422</c:v>
                </c:pt>
                <c:pt idx="69">
                  <c:v>2490</c:v>
                </c:pt>
                <c:pt idx="70">
                  <c:v>2558</c:v>
                </c:pt>
                <c:pt idx="71">
                  <c:v>2631</c:v>
                </c:pt>
                <c:pt idx="72">
                  <c:v>2704</c:v>
                </c:pt>
                <c:pt idx="73">
                  <c:v>2777</c:v>
                </c:pt>
                <c:pt idx="74">
                  <c:v>2850</c:v>
                </c:pt>
                <c:pt idx="75">
                  <c:v>2923</c:v>
                </c:pt>
                <c:pt idx="76">
                  <c:v>3000</c:v>
                </c:pt>
                <c:pt idx="77">
                  <c:v>3077</c:v>
                </c:pt>
                <c:pt idx="78">
                  <c:v>3154</c:v>
                </c:pt>
                <c:pt idx="79">
                  <c:v>3231</c:v>
                </c:pt>
                <c:pt idx="80">
                  <c:v>3308</c:v>
                </c:pt>
                <c:pt idx="81">
                  <c:v>3390</c:v>
                </c:pt>
                <c:pt idx="82">
                  <c:v>3472</c:v>
                </c:pt>
                <c:pt idx="83">
                  <c:v>3554</c:v>
                </c:pt>
                <c:pt idx="84">
                  <c:v>3636</c:v>
                </c:pt>
                <c:pt idx="85">
                  <c:v>3718</c:v>
                </c:pt>
                <c:pt idx="86">
                  <c:v>3805</c:v>
                </c:pt>
                <c:pt idx="87">
                  <c:v>3892</c:v>
                </c:pt>
                <c:pt idx="88">
                  <c:v>3979</c:v>
                </c:pt>
                <c:pt idx="89">
                  <c:v>4066</c:v>
                </c:pt>
                <c:pt idx="90">
                  <c:v>4153</c:v>
                </c:pt>
                <c:pt idx="91">
                  <c:v>4245</c:v>
                </c:pt>
                <c:pt idx="92">
                  <c:v>4337</c:v>
                </c:pt>
                <c:pt idx="93">
                  <c:v>4429</c:v>
                </c:pt>
                <c:pt idx="94">
                  <c:v>4521</c:v>
                </c:pt>
                <c:pt idx="95">
                  <c:v>4613</c:v>
                </c:pt>
                <c:pt idx="96">
                  <c:v>4710</c:v>
                </c:pt>
                <c:pt idx="97">
                  <c:v>4807</c:v>
                </c:pt>
                <c:pt idx="98">
                  <c:v>4904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6944"/>
        <c:axId val="311777504"/>
      </c:scatterChart>
      <c:valAx>
        <c:axId val="3117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7504"/>
        <c:crosses val="autoZero"/>
        <c:crossBetween val="midCat"/>
      </c:valAx>
      <c:valAx>
        <c:axId val="3117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&#31435;&#39033;\GUN\gun&#27491;&#2433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&#31435;&#39033;\GUN\ship-lev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monster3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32;&#39033;&#30446;\&#25968;&#20540;&#34920;&#26684;\&#21508;&#31995;&#32479;&#25968;&#20540;&#27604;&#20363;\&#21508;&#31995;&#32479;&#25968;&#20540;&#27604;&#2036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summon"/>
      <sheetName val="achevements"/>
      <sheetName val="Role"/>
      <sheetName val="Enemy"/>
      <sheetName val="World"/>
      <sheetName val="battle"/>
      <sheetName val="Arena"/>
      <sheetName val="Arena2"/>
      <sheetName val="item"/>
      <sheetName val="itemgroup"/>
      <sheetName val="effect"/>
      <sheetName val="Refresh"/>
      <sheetName val="pay"/>
      <sheetName val="tips"/>
      <sheetName val="Skill"/>
      <sheetName val="数据"/>
      <sheetName val="Boxer"/>
      <sheetName val="Gunner"/>
      <sheetName val="Barmaid"/>
      <sheetName val="Assassin"/>
      <sheetName val="Tamer"/>
      <sheetName val="Vampire"/>
      <sheetName val="sound"/>
    </sheetNames>
    <sheetDataSet>
      <sheetData sheetId="0" refreshError="1"/>
      <sheetData sheetId="1" refreshError="1"/>
      <sheetData sheetId="2" refreshError="1">
        <row r="2">
          <cell r="AI2" t="str">
            <v>指定角色在指定数量地区获胜</v>
          </cell>
          <cell r="AJ2" t="str">
            <v>拳手</v>
          </cell>
        </row>
        <row r="3">
          <cell r="AI3" t="str">
            <v>学会指定的技能</v>
          </cell>
          <cell r="AJ3" t="str">
            <v>酒吧女</v>
          </cell>
        </row>
        <row r="4">
          <cell r="AI4" t="str">
            <v>学会全技能</v>
          </cell>
          <cell r="AJ4" t="str">
            <v>枪手</v>
          </cell>
        </row>
        <row r="5">
          <cell r="AI5" t="str">
            <v>角色加入队伍</v>
          </cell>
          <cell r="AJ5" t="str">
            <v>刺客</v>
          </cell>
        </row>
        <row r="6">
          <cell r="AI6" t="str">
            <v>同一场战斗暴击指定次数</v>
          </cell>
          <cell r="AJ6" t="str">
            <v>兽王</v>
          </cell>
        </row>
        <row r="7">
          <cell r="AI7" t="str">
            <v>战斗胜利次数</v>
          </cell>
          <cell r="AJ7" t="str">
            <v>吸血鬼</v>
          </cell>
        </row>
        <row r="8">
          <cell r="AI8" t="str">
            <v>指定关卡胜利次数</v>
          </cell>
          <cell r="AJ8" t="str">
            <v>全体</v>
          </cell>
        </row>
        <row r="9">
          <cell r="AI9" t="str">
            <v>指定街区全S</v>
          </cell>
          <cell r="AJ9" t="str">
            <v>敌人</v>
          </cell>
        </row>
        <row r="10">
          <cell r="AI10" t="str">
            <v>技能使用总次数</v>
          </cell>
        </row>
        <row r="11">
          <cell r="AI11" t="str">
            <v>任意角色单独出战胜利次数</v>
          </cell>
        </row>
        <row r="12">
          <cell r="AI12" t="str">
            <v>指定角色组合在不同街区胜利x次</v>
          </cell>
        </row>
        <row r="13">
          <cell r="AI13" t="str">
            <v>复活次数</v>
          </cell>
        </row>
        <row r="14">
          <cell r="AI14" t="str">
            <v>使用不同的技能次数</v>
          </cell>
        </row>
        <row r="15">
          <cell r="AI15" t="str">
            <v>出售金钱数</v>
          </cell>
        </row>
        <row r="16">
          <cell r="AI16" t="str">
            <v>鉴定物品次数</v>
          </cell>
        </row>
        <row r="17">
          <cell r="AI17" t="str">
            <v>购买金钱数</v>
          </cell>
        </row>
        <row r="18">
          <cell r="AI18" t="str">
            <v>购买美金数</v>
          </cell>
        </row>
        <row r="19">
          <cell r="AI19" t="str">
            <v>全角色全cp满</v>
          </cell>
        </row>
        <row r="20">
          <cell r="AI20" t="str">
            <v>竞技场指定完成度</v>
          </cell>
        </row>
        <row r="21">
          <cell r="AI21" t="str">
            <v>全街区</v>
          </cell>
        </row>
      </sheetData>
      <sheetData sheetId="3" refreshError="1"/>
      <sheetData sheetId="4" refreshError="1">
        <row r="2">
          <cell r="AD2" t="str">
            <v>奶妈优先</v>
          </cell>
        </row>
        <row r="3">
          <cell r="AD3" t="str">
            <v>远程输出优先</v>
          </cell>
        </row>
        <row r="4">
          <cell r="AD4" t="str">
            <v>距离近优先</v>
          </cell>
        </row>
        <row r="5">
          <cell r="AD5" t="str">
            <v>剩余生命比例少优先</v>
          </cell>
        </row>
        <row r="6">
          <cell r="AD6" t="str">
            <v>生命值高优先</v>
          </cell>
        </row>
        <row r="7">
          <cell r="AD7" t="str">
            <v>李小梅</v>
          </cell>
        </row>
        <row r="8">
          <cell r="AD8" t="str">
            <v>随机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X2" t="str">
            <v>持续回血</v>
          </cell>
        </row>
        <row r="3">
          <cell r="X3" t="str">
            <v>增加对远程攻击防御</v>
          </cell>
        </row>
        <row r="4">
          <cell r="X4" t="str">
            <v>减少冷却时间</v>
          </cell>
        </row>
        <row r="5">
          <cell r="X5" t="str">
            <v>重生</v>
          </cell>
        </row>
        <row r="6">
          <cell r="X6" t="str">
            <v>AP增加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N2" t="str">
            <v>远程目标攻击</v>
          </cell>
          <cell r="AP2" t="str">
            <v>爆头</v>
          </cell>
          <cell r="AQ2" t="str">
            <v>直线</v>
          </cell>
        </row>
        <row r="3">
          <cell r="AN3" t="str">
            <v>近程目标攻击</v>
          </cell>
          <cell r="AP3" t="str">
            <v>击飞</v>
          </cell>
          <cell r="AQ3" t="str">
            <v>抛物线</v>
          </cell>
        </row>
        <row r="4">
          <cell r="AN4" t="str">
            <v>正中瞬移攻击</v>
          </cell>
          <cell r="AP4" t="str">
            <v>刀割</v>
          </cell>
          <cell r="AQ4" t="str">
            <v>抛物线正中</v>
          </cell>
        </row>
        <row r="5">
          <cell r="AN5" t="str">
            <v>全屏远程攻击</v>
          </cell>
          <cell r="AP5" t="str">
            <v>倒下</v>
          </cell>
          <cell r="AQ5" t="str">
            <v>正中间播放</v>
          </cell>
        </row>
        <row r="6">
          <cell r="AN6" t="str">
            <v>召唤全屏远程攻击</v>
          </cell>
          <cell r="AQ6" t="str">
            <v>直线正中</v>
          </cell>
        </row>
        <row r="7">
          <cell r="AN7" t="str">
            <v>瞬移攻击</v>
          </cell>
        </row>
        <row r="8">
          <cell r="AN8" t="str">
            <v>翻滚攻击</v>
          </cell>
        </row>
        <row r="9">
          <cell r="AN9" t="str">
            <v>非目标攻击</v>
          </cell>
        </row>
        <row r="10">
          <cell r="AN10" t="str">
            <v>队友加成</v>
          </cell>
        </row>
        <row r="11">
          <cell r="AN11" t="str">
            <v>全体加成</v>
          </cell>
        </row>
        <row r="12">
          <cell r="AN12" t="str">
            <v>自身加成</v>
          </cell>
        </row>
        <row r="13">
          <cell r="AN13" t="str">
            <v>光环</v>
          </cell>
        </row>
        <row r="14">
          <cell r="AN14" t="str">
            <v>复活</v>
          </cell>
        </row>
        <row r="15">
          <cell r="AN15" t="str">
            <v>被动技能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"/>
      <sheetName val="npcship"/>
      <sheetName val="expand"/>
      <sheetName val="Garbage"/>
      <sheetName val="world"/>
      <sheetName val="room"/>
      <sheetName val="exp"/>
      <sheetName val="quest"/>
      <sheetName val="Output-M"/>
      <sheetName val="Output-C"/>
      <sheetName val="roomPassenger"/>
      <sheetName val="man"/>
      <sheetName val="daily quest"/>
      <sheetName val="Assistant"/>
      <sheetName val="pay"/>
      <sheetName val="notes"/>
      <sheetName val="achievement"/>
      <sheetName val="Logo"/>
      <sheetName val="setting"/>
      <sheetName val="push"/>
      <sheetName val="version"/>
      <sheetName val="stage"/>
      <sheetName val="Dialogue"/>
      <sheetName val="Engineer"/>
      <sheetName val="skin"/>
      <sheetName val="sound"/>
      <sheetName val="profan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3">
          <cell r="I23" t="str">
            <v>无</v>
          </cell>
        </row>
        <row r="24">
          <cell r="I24" t="str">
            <v>best</v>
          </cell>
        </row>
        <row r="25">
          <cell r="I25" t="str">
            <v>great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y"/>
      <sheetName val="ArenaRankAward"/>
      <sheetName val="fwords"/>
      <sheetName val="activities"/>
      <sheetName val="interaccount"/>
      <sheetName val="personalactivities"/>
      <sheetName val="academy"/>
      <sheetName val="master"/>
      <sheetName val="npc"/>
      <sheetName val="quest"/>
      <sheetName val="sysopen"/>
      <sheetName val="shop"/>
      <sheetName val="runegroup"/>
      <sheetName val="skyarenaconvic"/>
      <sheetName val="skyarenaRankReward"/>
      <sheetName val="skyarenaWeekReward"/>
      <sheetName val="pay"/>
      <sheetName val="masterablity"/>
      <sheetName val="minegroup"/>
      <sheetName val="wanted"/>
      <sheetName val="wantedname"/>
      <sheetName val="battlemap"/>
      <sheetName val="enemygroup"/>
      <sheetName val="exattrib"/>
      <sheetName val="randomgroup"/>
      <sheetName val="dungeons"/>
      <sheetName val="activereward"/>
      <sheetName val="activeinfo"/>
      <sheetName val="extDropItem"/>
      <sheetName val="rune"/>
      <sheetName val="item"/>
      <sheetName val="itemgroup"/>
      <sheetName val="boxgroup"/>
      <sheetName val="broadcast"/>
      <sheetName val="Lotus.Rank"/>
      <sheetName val="Lotus.AccumulatedReward"/>
      <sheetName val="Guardian"/>
      <sheetName val="simbattle"/>
      <sheetName val="dragonquest"/>
      <sheetName val="dragonquest2"/>
      <sheetName val="towerformula"/>
      <sheetName val="bankLV"/>
      <sheetName val="guild"/>
      <sheetName val="guildTavern"/>
      <sheetName val="guildTavernLevel"/>
      <sheetName val="simRankReward"/>
      <sheetName val="GuildAuthority"/>
      <sheetName val="guildactivities"/>
      <sheetName val="GuildWarGradeData"/>
      <sheetName val="GuildWarRankData"/>
      <sheetName val="compose"/>
      <sheetName val="feed"/>
      <sheetName val="dragonRankReward"/>
      <sheetName val="sound"/>
      <sheetName val="公式表"/>
      <sheetName val="post"/>
      <sheetName val="postStage"/>
      <sheetName val="postRecipientsSuffix"/>
      <sheetName val="postBuff"/>
      <sheetName val="postlv"/>
      <sheetName val="postComment"/>
      <sheetName val="slot"/>
      <sheetName val="slotreward"/>
      <sheetName val="blackmarketitem"/>
      <sheetName val="blackmarketname"/>
      <sheetName val="prixbet"/>
      <sheetName val="prixreward"/>
      <sheetName val="prixrule"/>
      <sheetName val="数据"/>
      <sheetName val="card"/>
      <sheetName val="cardexp"/>
      <sheetName val="cardgroup"/>
      <sheetName val="cardtrick"/>
      <sheetName val="cardlevel"/>
      <sheetName val="evolution"/>
      <sheetName val="EBReward"/>
      <sheetName val="cardsplit"/>
    </sheetNames>
    <sheetDataSet>
      <sheetData sheetId="0"/>
      <sheetData sheetId="1"/>
      <sheetData sheetId="2"/>
      <sheetData sheetId="3">
        <row r="2">
          <cell r="T2" t="str">
            <v>首充</v>
          </cell>
        </row>
        <row r="3">
          <cell r="T3" t="str">
            <v>充值折扣</v>
          </cell>
        </row>
        <row r="4">
          <cell r="T4" t="str">
            <v>充值返利</v>
          </cell>
        </row>
        <row r="5">
          <cell r="T5" t="str">
            <v>连续登录</v>
          </cell>
        </row>
        <row r="6">
          <cell r="T6" t="str">
            <v>午餐晚餐</v>
          </cell>
        </row>
        <row r="7">
          <cell r="T7" t="str">
            <v>斗恶龙</v>
          </cell>
        </row>
        <row r="8">
          <cell r="T8" t="str">
            <v>PVP</v>
          </cell>
        </row>
        <row r="9">
          <cell r="T9" t="str">
            <v>升级礼包</v>
          </cell>
        </row>
        <row r="10">
          <cell r="T10" t="str">
            <v>升级VIP送礼</v>
          </cell>
        </row>
        <row r="11">
          <cell r="T11" t="str">
            <v>公会战</v>
          </cell>
        </row>
        <row r="12">
          <cell r="T12" t="str">
            <v>武斗会</v>
          </cell>
        </row>
        <row r="13">
          <cell r="T13" t="str">
            <v>充值每日返利</v>
          </cell>
        </row>
        <row r="14">
          <cell r="T14" t="str">
            <v>节日活动</v>
          </cell>
        </row>
        <row r="15">
          <cell r="T15" t="str">
            <v>消费返利</v>
          </cell>
        </row>
        <row r="16">
          <cell r="T16" t="str">
            <v>幸运转盘</v>
          </cell>
        </row>
        <row r="17">
          <cell r="T17" t="str">
            <v>排行榜展示</v>
          </cell>
        </row>
        <row r="18">
          <cell r="T18" t="str">
            <v>兑换码</v>
          </cell>
        </row>
        <row r="19">
          <cell r="T19" t="str">
            <v>开服冲级大赛</v>
          </cell>
        </row>
        <row r="20">
          <cell r="T20" t="str">
            <v>开服冲级大赛展示</v>
          </cell>
        </row>
        <row r="21">
          <cell r="T21" t="str">
            <v>开服声望大赛</v>
          </cell>
        </row>
        <row r="22">
          <cell r="T22" t="str">
            <v>开服声望大赛展示</v>
          </cell>
        </row>
        <row r="23">
          <cell r="T23" t="str">
            <v>开服竞技场大赛</v>
          </cell>
        </row>
        <row r="24">
          <cell r="T24" t="str">
            <v>开服竞技场大赛展示</v>
          </cell>
        </row>
        <row r="25">
          <cell r="T25" t="str">
            <v>首届驭兽大赛</v>
          </cell>
        </row>
        <row r="26">
          <cell r="T26" t="str">
            <v>首届驭兽大赛展示</v>
          </cell>
        </row>
      </sheetData>
      <sheetData sheetId="4"/>
      <sheetData sheetId="5"/>
      <sheetData sheetId="6"/>
      <sheetData sheetId="7"/>
      <sheetData sheetId="8">
        <row r="2">
          <cell r="S2" t="str">
            <v>神兽合成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M2" t="str">
            <v>HP加成</v>
          </cell>
        </row>
      </sheetData>
      <sheetData sheetId="18"/>
      <sheetData sheetId="19"/>
      <sheetData sheetId="20"/>
      <sheetData sheetId="21"/>
      <sheetData sheetId="22"/>
      <sheetData sheetId="23"/>
      <sheetData sheetId="24">
        <row r="2">
          <cell r="I2" t="str">
            <v>起点</v>
          </cell>
        </row>
      </sheetData>
      <sheetData sheetId="25"/>
      <sheetData sheetId="26"/>
      <sheetData sheetId="27"/>
      <sheetData sheetId="28"/>
      <sheetData sheetId="29">
        <row r="2">
          <cell r="O2" t="str">
            <v>废品</v>
          </cell>
        </row>
      </sheetData>
      <sheetData sheetId="30">
        <row r="2">
          <cell r="AA2" t="str">
            <v>攻击装备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P2" t="str">
            <v>公会战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占比"/>
    </sheetNames>
    <sheetDataSet>
      <sheetData sheetId="0">
        <row r="1">
          <cell r="O1" t="str">
            <v>星级</v>
          </cell>
        </row>
        <row r="2">
          <cell r="I2">
            <v>50</v>
          </cell>
          <cell r="J2">
            <v>5</v>
          </cell>
          <cell r="K2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5"/>
  <sheetViews>
    <sheetView zoomScale="115" zoomScaleNormal="115" workbookViewId="0">
      <pane xSplit="1" ySplit="1" topLeftCell="B2" activePane="bottomRight" state="frozen"/>
      <selection pane="topRight"/>
      <selection pane="bottomLeft"/>
      <selection pane="bottomRight" activeCell="E19" sqref="E19"/>
    </sheetView>
  </sheetViews>
  <sheetFormatPr defaultColWidth="9" defaultRowHeight="15.6" x14ac:dyDescent="0.25"/>
  <cols>
    <col min="1" max="1" width="13.88671875" style="1" bestFit="1" customWidth="1"/>
    <col min="2" max="3" width="13.88671875" style="1" customWidth="1"/>
    <col min="4" max="4" width="15" style="1" bestFit="1" customWidth="1"/>
    <col min="5" max="5" width="21.44140625" style="1" bestFit="1" customWidth="1"/>
    <col min="6" max="6" width="21.44140625" style="1" customWidth="1"/>
    <col min="7" max="9" width="16.109375" style="1" bestFit="1" customWidth="1"/>
    <col min="10" max="11" width="15.88671875" style="1" bestFit="1" customWidth="1"/>
    <col min="12" max="12" width="12.77734375" style="1" bestFit="1" customWidth="1"/>
    <col min="13" max="17" width="11.6640625" style="1" bestFit="1" customWidth="1"/>
    <col min="18" max="19" width="12.77734375" style="1" bestFit="1" customWidth="1"/>
    <col min="20" max="24" width="11.6640625" style="1" bestFit="1" customWidth="1"/>
    <col min="25" max="26" width="12.77734375" style="1" bestFit="1" customWidth="1"/>
    <col min="27" max="27" width="11.6640625" style="1" bestFit="1" customWidth="1"/>
    <col min="28" max="29" width="12.77734375" style="1" bestFit="1" customWidth="1"/>
    <col min="30" max="30" width="11.6640625" style="1" bestFit="1" customWidth="1"/>
    <col min="31" max="31" width="12.77734375" style="1" bestFit="1" customWidth="1"/>
    <col min="32" max="34" width="13.88671875" style="1" bestFit="1" customWidth="1"/>
    <col min="35" max="53" width="12.77734375" style="1" bestFit="1" customWidth="1"/>
    <col min="54" max="54" width="13.88671875" style="1" bestFit="1" customWidth="1"/>
    <col min="55" max="63" width="16.109375" style="1" bestFit="1" customWidth="1"/>
    <col min="64" max="64" width="15.88671875" style="1" bestFit="1" customWidth="1"/>
    <col min="65" max="69" width="9" style="1"/>
    <col min="70" max="72" width="17.21875" style="1" bestFit="1" customWidth="1"/>
    <col min="73" max="73" width="15" style="1" bestFit="1" customWidth="1"/>
    <col min="74" max="80" width="16.109375" style="1" bestFit="1" customWidth="1"/>
    <col min="81" max="84" width="17.21875" style="1" bestFit="1" customWidth="1"/>
    <col min="85" max="94" width="20.44140625" style="1" bestFit="1" customWidth="1"/>
    <col min="95" max="103" width="21.6640625" style="1" bestFit="1" customWidth="1"/>
    <col min="104" max="16384" width="9" style="1"/>
  </cols>
  <sheetData>
    <row r="1" spans="1:103" s="4" customFormat="1" x14ac:dyDescent="0.25">
      <c r="A1" s="5" t="s">
        <v>110</v>
      </c>
      <c r="B1" s="27" t="s">
        <v>157</v>
      </c>
      <c r="C1" s="27" t="s">
        <v>159</v>
      </c>
      <c r="D1" s="27" t="s">
        <v>158</v>
      </c>
      <c r="E1" s="4" t="s">
        <v>162</v>
      </c>
      <c r="F1" s="4" t="s">
        <v>97</v>
      </c>
      <c r="G1" s="4" t="s">
        <v>96</v>
      </c>
      <c r="H1" s="4" t="s">
        <v>95</v>
      </c>
      <c r="I1" s="4" t="s">
        <v>94</v>
      </c>
      <c r="J1" s="4" t="s">
        <v>93</v>
      </c>
      <c r="K1" s="4" t="s">
        <v>92</v>
      </c>
      <c r="L1" s="4" t="s">
        <v>91</v>
      </c>
      <c r="M1" s="4" t="s">
        <v>90</v>
      </c>
      <c r="N1" s="4" t="s">
        <v>89</v>
      </c>
      <c r="O1" s="4" t="s">
        <v>88</v>
      </c>
      <c r="P1" s="4" t="s">
        <v>87</v>
      </c>
      <c r="Q1" s="4" t="s">
        <v>86</v>
      </c>
      <c r="R1" s="4" t="s">
        <v>85</v>
      </c>
      <c r="S1" s="4" t="s">
        <v>84</v>
      </c>
      <c r="T1" s="4" t="s">
        <v>83</v>
      </c>
      <c r="U1" s="4" t="s">
        <v>82</v>
      </c>
      <c r="V1" s="4" t="s">
        <v>81</v>
      </c>
      <c r="W1" s="4" t="s">
        <v>80</v>
      </c>
      <c r="X1" s="4" t="s">
        <v>79</v>
      </c>
      <c r="Y1" s="4" t="s">
        <v>78</v>
      </c>
      <c r="Z1" s="4" t="s">
        <v>77</v>
      </c>
      <c r="AA1" s="4" t="s">
        <v>76</v>
      </c>
      <c r="AB1" s="4" t="s">
        <v>75</v>
      </c>
      <c r="AC1" s="4" t="s">
        <v>74</v>
      </c>
      <c r="AD1" s="4" t="s">
        <v>73</v>
      </c>
      <c r="AE1" s="4" t="s">
        <v>72</v>
      </c>
      <c r="AF1" s="4" t="s">
        <v>71</v>
      </c>
      <c r="AG1" s="4" t="s">
        <v>70</v>
      </c>
      <c r="AH1" s="4" t="s">
        <v>69</v>
      </c>
      <c r="AI1" s="4" t="s">
        <v>68</v>
      </c>
      <c r="AJ1" s="4" t="s">
        <v>67</v>
      </c>
      <c r="AK1" s="4" t="s">
        <v>66</v>
      </c>
      <c r="AL1" s="4" t="s">
        <v>65</v>
      </c>
      <c r="AM1" s="4" t="s">
        <v>64</v>
      </c>
      <c r="AN1" s="4" t="s">
        <v>63</v>
      </c>
      <c r="AO1" s="4" t="s">
        <v>62</v>
      </c>
      <c r="AP1" s="4" t="s">
        <v>61</v>
      </c>
      <c r="AQ1" s="4" t="s">
        <v>60</v>
      </c>
      <c r="AR1" s="4" t="s">
        <v>59</v>
      </c>
      <c r="AS1" s="4" t="s">
        <v>58</v>
      </c>
      <c r="AT1" s="4" t="s">
        <v>57</v>
      </c>
      <c r="AU1" s="4" t="s">
        <v>56</v>
      </c>
      <c r="AV1" s="4" t="s">
        <v>55</v>
      </c>
      <c r="AW1" s="4" t="s">
        <v>54</v>
      </c>
      <c r="AX1" s="4" t="s">
        <v>53</v>
      </c>
      <c r="AY1" s="4" t="s">
        <v>52</v>
      </c>
      <c r="AZ1" s="4" t="s">
        <v>51</v>
      </c>
      <c r="BA1" s="4" t="s">
        <v>50</v>
      </c>
      <c r="BB1" s="4" t="s">
        <v>49</v>
      </c>
      <c r="BC1" s="4" t="s">
        <v>48</v>
      </c>
      <c r="BD1" s="4" t="s">
        <v>47</v>
      </c>
      <c r="BE1" s="4" t="s">
        <v>46</v>
      </c>
      <c r="BF1" s="4" t="s">
        <v>45</v>
      </c>
      <c r="BG1" s="4" t="s">
        <v>44</v>
      </c>
      <c r="BH1" s="4" t="s">
        <v>43</v>
      </c>
      <c r="BI1" s="4" t="s">
        <v>42</v>
      </c>
      <c r="BJ1" s="4" t="s">
        <v>41</v>
      </c>
      <c r="BK1" s="4" t="s">
        <v>40</v>
      </c>
      <c r="BL1" s="4" t="s">
        <v>39</v>
      </c>
      <c r="BM1" s="4" t="s">
        <v>38</v>
      </c>
      <c r="BN1" s="4" t="s">
        <v>37</v>
      </c>
      <c r="BO1" s="4" t="s">
        <v>36</v>
      </c>
      <c r="BP1" s="4" t="s">
        <v>35</v>
      </c>
      <c r="BQ1" s="4" t="s">
        <v>34</v>
      </c>
      <c r="BR1" s="4" t="s">
        <v>33</v>
      </c>
      <c r="BS1" s="4" t="s">
        <v>32</v>
      </c>
      <c r="BT1" s="4" t="s">
        <v>31</v>
      </c>
      <c r="BU1" s="4" t="s">
        <v>30</v>
      </c>
      <c r="BV1" s="4" t="s">
        <v>29</v>
      </c>
      <c r="BW1" s="4" t="s">
        <v>28</v>
      </c>
      <c r="BX1" s="4" t="s">
        <v>27</v>
      </c>
      <c r="BY1" s="4" t="s">
        <v>26</v>
      </c>
      <c r="BZ1" s="4" t="s">
        <v>25</v>
      </c>
      <c r="CA1" s="4" t="s">
        <v>24</v>
      </c>
      <c r="CB1" s="4" t="s">
        <v>23</v>
      </c>
      <c r="CC1" s="4" t="s">
        <v>22</v>
      </c>
      <c r="CD1" s="4" t="s">
        <v>21</v>
      </c>
      <c r="CE1" s="4" t="s">
        <v>20</v>
      </c>
      <c r="CF1" s="4" t="s">
        <v>19</v>
      </c>
      <c r="CG1" s="4" t="s">
        <v>18</v>
      </c>
      <c r="CH1" s="4" t="s">
        <v>17</v>
      </c>
      <c r="CI1" s="4" t="s">
        <v>16</v>
      </c>
      <c r="CJ1" s="4" t="s">
        <v>15</v>
      </c>
      <c r="CK1" s="4" t="s">
        <v>14</v>
      </c>
      <c r="CL1" s="4" t="s">
        <v>13</v>
      </c>
      <c r="CM1" s="4" t="s">
        <v>12</v>
      </c>
      <c r="CN1" s="4" t="s">
        <v>11</v>
      </c>
      <c r="CO1" s="4" t="s">
        <v>10</v>
      </c>
      <c r="CP1" s="4" t="s">
        <v>9</v>
      </c>
      <c r="CQ1" s="4" t="s">
        <v>8</v>
      </c>
      <c r="CR1" s="4" t="s">
        <v>7</v>
      </c>
      <c r="CS1" s="4" t="s">
        <v>6</v>
      </c>
      <c r="CT1" s="4" t="s">
        <v>5</v>
      </c>
      <c r="CU1" s="4" t="s">
        <v>4</v>
      </c>
      <c r="CV1" s="4" t="s">
        <v>3</v>
      </c>
      <c r="CW1" s="4" t="s">
        <v>2</v>
      </c>
      <c r="CX1" s="4" t="s">
        <v>1</v>
      </c>
      <c r="CY1" s="4" t="s">
        <v>0</v>
      </c>
    </row>
    <row r="2" spans="1:103" s="3" customFormat="1" x14ac:dyDescent="0.25">
      <c r="A2" s="2">
        <v>110021</v>
      </c>
      <c r="B2" s="2">
        <v>6</v>
      </c>
      <c r="C2" s="2" t="s">
        <v>160</v>
      </c>
      <c r="D2" s="2">
        <v>1</v>
      </c>
      <c r="E2" s="28" t="str">
        <f ca="1">ROUND((VLOOKUP(VALUE(RIGHT(E$1,LEN(E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E$1,LEN(E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E$1,LEN(E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E$1,LEN(E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E$1,LEN(E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E$1,LEN(E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E$1,LEN(E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E$1,LEN(E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6,1,11,3</v>
      </c>
      <c r="F2" s="28" t="str">
        <f ca="1">ROUND((VLOOKUP(VALUE(RIGHT(F$1,LEN(F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F$1,LEN(F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F$1,LEN(F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F$1,LEN(F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F$1,LEN(F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F$1,LEN(F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F$1,LEN(F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F$1,LEN(F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6,1,11,3</v>
      </c>
      <c r="G2" s="28" t="str">
        <f ca="1">ROUND((VLOOKUP(VALUE(RIGHT(G$1,LEN(G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G$1,LEN(G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G$1,LEN(G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G$1,LEN(G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G$1,LEN(G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G$1,LEN(G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G$1,LEN(G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G$1,LEN(G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6,1,11,3</v>
      </c>
      <c r="H2" s="28" t="str">
        <f ca="1">ROUND((VLOOKUP(VALUE(RIGHT(H$1,LEN(H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H$1,LEN(H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H$1,LEN(H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H$1,LEN(H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H$1,LEN(H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H$1,LEN(H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H$1,LEN(H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H$1,LEN(H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6,1,11,3</v>
      </c>
      <c r="I2" s="28" t="str">
        <f ca="1">ROUND((VLOOKUP(VALUE(RIGHT(I$1,LEN(I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I$1,LEN(I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I$1,LEN(I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I$1,LEN(I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I$1,LEN(I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I$1,LEN(I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I$1,LEN(I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I$1,LEN(I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6,1,11,3</v>
      </c>
      <c r="J2" s="28" t="str">
        <f ca="1">ROUND((VLOOKUP(VALUE(RIGHT(J$1,LEN(J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J$1,LEN(J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J$1,LEN(J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J$1,LEN(J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J$1,LEN(J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J$1,LEN(J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J$1,LEN(J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J$1,LEN(J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11,3,22,7</v>
      </c>
      <c r="K2" s="28" t="str">
        <f ca="1">ROUND((VLOOKUP(VALUE(RIGHT(K$1,LEN(K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K$1,LEN(K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K$1,LEN(K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K$1,LEN(K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K$1,LEN(K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K$1,LEN(K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K$1,LEN(K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K$1,LEN(K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11,3,22,7</v>
      </c>
      <c r="L2" s="28" t="str">
        <f ca="1">ROUND((VLOOKUP(VALUE(RIGHT(L$1,LEN(L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L$1,LEN(L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L$1,LEN(L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L$1,LEN(L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L$1,LEN(L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L$1,LEN(L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L$1,LEN(L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L$1,LEN(L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11,3,22,7</v>
      </c>
      <c r="M2" s="28" t="str">
        <f ca="1">ROUND((VLOOKUP(VALUE(RIGHT(M$1,LEN(M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M$1,LEN(M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M$1,LEN(M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M$1,LEN(M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M$1,LEN(M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M$1,LEN(M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M$1,LEN(M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M$1,LEN(M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11,3,22,7</v>
      </c>
      <c r="N2" s="28" t="str">
        <f ca="1">ROUND((VLOOKUP(VALUE(RIGHT(N$1,LEN(N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N$1,LEN(N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N$1,LEN(N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N$1,LEN(N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N$1,LEN(N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N$1,LEN(N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N$1,LEN(N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N$1,LEN(N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11,3,22,7</v>
      </c>
      <c r="O2" s="28" t="str">
        <f ca="1">ROUND((VLOOKUP(VALUE(RIGHT(O$1,LEN(O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O$1,LEN(O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O$1,LEN(O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O$1,LEN(O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O$1,LEN(O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O$1,LEN(O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O$1,LEN(O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O$1,LEN(O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17,4,33,10</v>
      </c>
      <c r="P2" s="28" t="str">
        <f ca="1">ROUND((VLOOKUP(VALUE(RIGHT(P$1,LEN(P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P$1,LEN(P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P$1,LEN(P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P$1,LEN(P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P$1,LEN(P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P$1,LEN(P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P$1,LEN(P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P$1,LEN(P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17,4,33,10</v>
      </c>
      <c r="Q2" s="28" t="str">
        <f ca="1">ROUND((VLOOKUP(VALUE(RIGHT(Q$1,LEN(Q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Q$1,LEN(Q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Q$1,LEN(Q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Q$1,LEN(Q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Q$1,LEN(Q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Q$1,LEN(Q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Q$1,LEN(Q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Q$1,LEN(Q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17,4,33,10</v>
      </c>
      <c r="R2" s="28" t="str">
        <f ca="1">ROUND((VLOOKUP(VALUE(RIGHT(R$1,LEN(R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R$1,LEN(R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R$1,LEN(R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R$1,LEN(R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R$1,LEN(R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R$1,LEN(R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R$1,LEN(R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R$1,LEN(R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17,4,33,10</v>
      </c>
      <c r="S2" s="28" t="str">
        <f ca="1">ROUND((VLOOKUP(VALUE(RIGHT(S$1,LEN(S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S$1,LEN(S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S$1,LEN(S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S$1,LEN(S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S$1,LEN(S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S$1,LEN(S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S$1,LEN(S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S$1,LEN(S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17,4,33,10</v>
      </c>
      <c r="T2" s="28" t="str">
        <f ca="1">ROUND((VLOOKUP(VALUE(RIGHT(T$1,LEN(T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T$1,LEN(T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T$1,LEN(T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T$1,LEN(T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T$1,LEN(T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T$1,LEN(T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T$1,LEN(T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T$1,LEN(T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22,5,44,13</v>
      </c>
      <c r="U2" s="28" t="str">
        <f ca="1">ROUND((VLOOKUP(VALUE(RIGHT(U$1,LEN(U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U$1,LEN(U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U$1,LEN(U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U$1,LEN(U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U$1,LEN(U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U$1,LEN(U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U$1,LEN(U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U$1,LEN(U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22,5,44,13</v>
      </c>
      <c r="V2" s="28" t="str">
        <f ca="1">ROUND((VLOOKUP(VALUE(RIGHT(V$1,LEN(V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V$1,LEN(V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V$1,LEN(V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V$1,LEN(V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V$1,LEN(V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V$1,LEN(V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V$1,LEN(V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V$1,LEN(V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22,5,44,13</v>
      </c>
      <c r="W2" s="28" t="str">
        <f ca="1">ROUND((VLOOKUP(VALUE(RIGHT(W$1,LEN(W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W$1,LEN(W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W$1,LEN(W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W$1,LEN(W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W$1,LEN(W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W$1,LEN(W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W$1,LEN(W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W$1,LEN(W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22,5,44,13</v>
      </c>
      <c r="X2" s="28" t="str">
        <f ca="1">ROUND((VLOOKUP(VALUE(RIGHT(X$1,LEN(X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X$1,LEN(X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X$1,LEN(X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X$1,LEN(X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X$1,LEN(X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X$1,LEN(X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X$1,LEN(X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X$1,LEN(X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22,5,44,13</v>
      </c>
      <c r="Y2" s="28" t="str">
        <f ca="1">ROUND((VLOOKUP(VALUE(RIGHT(Y$1,LEN(Y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Y$1,LEN(Y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Y$1,LEN(Y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Y$1,LEN(Y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Y$1,LEN(Y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Y$1,LEN(Y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Y$1,LEN(Y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Y$1,LEN(Y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28,7,55,17</v>
      </c>
      <c r="Z2" s="28" t="str">
        <f ca="1">ROUND((VLOOKUP(VALUE(RIGHT(Z$1,LEN(Z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Z$1,LEN(Z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Z$1,LEN(Z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Z$1,LEN(Z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Z$1,LEN(Z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Z$1,LEN(Z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Z$1,LEN(Z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Z$1,LEN(Z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28,7,55,17</v>
      </c>
      <c r="AA2" s="28" t="str">
        <f ca="1">ROUND((VLOOKUP(VALUE(RIGHT(AA$1,LEN(AA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A$1,LEN(AA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A$1,LEN(AA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A$1,LEN(AA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A$1,LEN(AA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A$1,LEN(AA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A$1,LEN(AA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A$1,LEN(AA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28,7,55,17</v>
      </c>
      <c r="AB2" s="28" t="str">
        <f ca="1">ROUND((VLOOKUP(VALUE(RIGHT(AB$1,LEN(AB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B$1,LEN(AB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B$1,LEN(AB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B$1,LEN(AB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B$1,LEN(AB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B$1,LEN(AB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B$1,LEN(AB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B$1,LEN(AB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28,7,55,17</v>
      </c>
      <c r="AC2" s="28" t="str">
        <f ca="1">ROUND((VLOOKUP(VALUE(RIGHT(AC$1,LEN(AC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C$1,LEN(AC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C$1,LEN(AC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C$1,LEN(AC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C$1,LEN(AC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C$1,LEN(AC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C$1,LEN(AC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C$1,LEN(AC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28,7,55,17</v>
      </c>
      <c r="AD2" s="28" t="str">
        <f ca="1">ROUND((VLOOKUP(VALUE(RIGHT(AD$1,LEN(AD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D$1,LEN(AD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D$1,LEN(AD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D$1,LEN(AD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D$1,LEN(AD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D$1,LEN(AD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D$1,LEN(AD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D$1,LEN(AD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33,8,66,20</v>
      </c>
      <c r="AE2" s="28" t="str">
        <f ca="1">ROUND((VLOOKUP(VALUE(RIGHT(AE$1,LEN(AE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E$1,LEN(AE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E$1,LEN(AE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E$1,LEN(AE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E$1,LEN(AE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E$1,LEN(AE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E$1,LEN(AE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E$1,LEN(AE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33,8,66,20</v>
      </c>
      <c r="AF2" s="28" t="str">
        <f ca="1">ROUND((VLOOKUP(VALUE(RIGHT(AF$1,LEN(AF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F$1,LEN(AF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F$1,LEN(AF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F$1,LEN(AF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F$1,LEN(AF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F$1,LEN(AF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F$1,LEN(AF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F$1,LEN(AF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33,8,66,20</v>
      </c>
      <c r="AG2" s="28" t="str">
        <f ca="1">ROUND((VLOOKUP(VALUE(RIGHT(AG$1,LEN(AG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G$1,LEN(AG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G$1,LEN(AG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G$1,LEN(AG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G$1,LEN(AG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G$1,LEN(AG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G$1,LEN(AG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G$1,LEN(AG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33,8,66,20</v>
      </c>
      <c r="AH2" s="28" t="str">
        <f ca="1">ROUND((VLOOKUP(VALUE(RIGHT(AH$1,LEN(AH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H$1,LEN(AH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H$1,LEN(AH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H$1,LEN(AH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H$1,LEN(AH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H$1,LEN(AH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H$1,LEN(AH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H$1,LEN(AH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33,8,66,20</v>
      </c>
      <c r="AI2" s="28" t="str">
        <f ca="1">ROUND((VLOOKUP(VALUE(RIGHT(AI$1,LEN(AI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I$1,LEN(AI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I$1,LEN(AI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I$1,LEN(AI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I$1,LEN(AI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I$1,LEN(AI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I$1,LEN(AI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I$1,LEN(AI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39,9,77,23</v>
      </c>
      <c r="AJ2" s="28" t="str">
        <f ca="1">ROUND((VLOOKUP(VALUE(RIGHT(AJ$1,LEN(AJ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J$1,LEN(AJ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J$1,LEN(AJ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J$1,LEN(AJ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J$1,LEN(AJ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J$1,LEN(AJ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J$1,LEN(AJ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J$1,LEN(AJ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39,9,77,23</v>
      </c>
      <c r="AK2" s="28" t="str">
        <f ca="1">ROUND((VLOOKUP(VALUE(RIGHT(AK$1,LEN(AK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K$1,LEN(AK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K$1,LEN(AK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K$1,LEN(AK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K$1,LEN(AK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K$1,LEN(AK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K$1,LEN(AK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K$1,LEN(AK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39,9,77,23</v>
      </c>
      <c r="AL2" s="28" t="str">
        <f ca="1">ROUND((VLOOKUP(VALUE(RIGHT(AL$1,LEN(AL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L$1,LEN(AL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L$1,LEN(AL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L$1,LEN(AL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L$1,LEN(AL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L$1,LEN(AL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L$1,LEN(AL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L$1,LEN(AL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39,9,77,23</v>
      </c>
      <c r="AM2" s="28" t="str">
        <f ca="1">ROUND((VLOOKUP(VALUE(RIGHT(AM$1,LEN(AM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M$1,LEN(AM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M$1,LEN(AM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M$1,LEN(AM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M$1,LEN(AM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M$1,LEN(AM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M$1,LEN(AM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M$1,LEN(AM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39,9,77,23</v>
      </c>
      <c r="AN2" s="28" t="str">
        <f ca="1">ROUND((VLOOKUP(VALUE(RIGHT(AN$1,LEN(AN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N$1,LEN(AN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N$1,LEN(AN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N$1,LEN(AN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N$1,LEN(AN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N$1,LEN(AN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N$1,LEN(AN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N$1,LEN(AN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44,11,88,26</v>
      </c>
      <c r="AO2" s="28" t="str">
        <f ca="1">ROUND((VLOOKUP(VALUE(RIGHT(AO$1,LEN(AO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O$1,LEN(AO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O$1,LEN(AO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O$1,LEN(AO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O$1,LEN(AO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O$1,LEN(AO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O$1,LEN(AO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O$1,LEN(AO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44,11,88,26</v>
      </c>
      <c r="AP2" s="28" t="str">
        <f ca="1">ROUND((VLOOKUP(VALUE(RIGHT(AP$1,LEN(AP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P$1,LEN(AP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P$1,LEN(AP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P$1,LEN(AP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P$1,LEN(AP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P$1,LEN(AP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P$1,LEN(AP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P$1,LEN(AP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44,11,88,26</v>
      </c>
      <c r="AQ2" s="28" t="str">
        <f ca="1">ROUND((VLOOKUP(VALUE(RIGHT(AQ$1,LEN(AQ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Q$1,LEN(AQ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Q$1,LEN(AQ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Q$1,LEN(AQ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Q$1,LEN(AQ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Q$1,LEN(AQ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Q$1,LEN(AQ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Q$1,LEN(AQ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44,11,88,26</v>
      </c>
      <c r="AR2" s="28" t="str">
        <f ca="1">ROUND((VLOOKUP(VALUE(RIGHT(AR$1,LEN(AR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R$1,LEN(AR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R$1,LEN(AR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R$1,LEN(AR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R$1,LEN(AR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R$1,LEN(AR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R$1,LEN(AR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R$1,LEN(AR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44,11,88,26</v>
      </c>
      <c r="AS2" s="28" t="str">
        <f ca="1">ROUND((VLOOKUP(VALUE(RIGHT(AS$1,LEN(AS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S$1,LEN(AS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S$1,LEN(AS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S$1,LEN(AS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S$1,LEN(AS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S$1,LEN(AS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S$1,LEN(AS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S$1,LEN(AS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50,12,98,30</v>
      </c>
      <c r="AT2" s="28" t="str">
        <f ca="1">ROUND((VLOOKUP(VALUE(RIGHT(AT$1,LEN(AT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T$1,LEN(AT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T$1,LEN(AT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T$1,LEN(AT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T$1,LEN(AT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T$1,LEN(AT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T$1,LEN(AT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T$1,LEN(AT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50,12,98,30</v>
      </c>
      <c r="AU2" s="28" t="str">
        <f ca="1">ROUND((VLOOKUP(VALUE(RIGHT(AU$1,LEN(AU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U$1,LEN(AU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U$1,LEN(AU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U$1,LEN(AU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U$1,LEN(AU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U$1,LEN(AU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U$1,LEN(AU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U$1,LEN(AU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50,12,98,30</v>
      </c>
      <c r="AV2" s="28" t="str">
        <f ca="1">ROUND((VLOOKUP(VALUE(RIGHT(AV$1,LEN(AV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V$1,LEN(AV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V$1,LEN(AV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V$1,LEN(AV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V$1,LEN(AV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V$1,LEN(AV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V$1,LEN(AV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V$1,LEN(AV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50,12,98,30</v>
      </c>
      <c r="AW2" s="28" t="str">
        <f ca="1">ROUND((VLOOKUP(VALUE(RIGHT(AW$1,LEN(AW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W$1,LEN(AW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W$1,LEN(AW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W$1,LEN(AW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W$1,LEN(AW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W$1,LEN(AW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W$1,LEN(AW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W$1,LEN(AW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50,12,98,30</v>
      </c>
      <c r="AX2" s="28" t="str">
        <f ca="1">ROUND((VLOOKUP(VALUE(RIGHT(AX$1,LEN(AX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X$1,LEN(AX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X$1,LEN(AX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X$1,LEN(AX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X$1,LEN(AX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X$1,LEN(AX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X$1,LEN(AX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X$1,LEN(AX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55,13,109,33</v>
      </c>
      <c r="AY2" s="28" t="str">
        <f ca="1">ROUND((VLOOKUP(VALUE(RIGHT(AY$1,LEN(AY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Y$1,LEN(AY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Y$1,LEN(AY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Y$1,LEN(AY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Y$1,LEN(AY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Y$1,LEN(AY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Y$1,LEN(AY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Y$1,LEN(AY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55,13,109,33</v>
      </c>
      <c r="AZ2" s="28" t="str">
        <f ca="1">ROUND((VLOOKUP(VALUE(RIGHT(AZ$1,LEN(AZ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AZ$1,LEN(AZ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AZ$1,LEN(AZ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AZ$1,LEN(AZ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AZ$1,LEN(AZ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AZ$1,LEN(AZ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AZ$1,LEN(AZ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AZ$1,LEN(AZ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55,13,109,33</v>
      </c>
      <c r="BA2" s="28" t="str">
        <f ca="1">ROUND((VLOOKUP(VALUE(RIGHT(BA$1,LEN(BA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A$1,LEN(BA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A$1,LEN(BA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A$1,LEN(BA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A$1,LEN(BA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A$1,LEN(BA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A$1,LEN(BA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A$1,LEN(BA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55,13,109,33</v>
      </c>
      <c r="BB2" s="28" t="str">
        <f ca="1">ROUND((VLOOKUP(VALUE(RIGHT(BB$1,LEN(BB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B$1,LEN(BB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B$1,LEN(BB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B$1,LEN(BB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B$1,LEN(BB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B$1,LEN(BB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B$1,LEN(BB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B$1,LEN(BB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55,13,109,33</v>
      </c>
      <c r="BC2" s="28" t="str">
        <f ca="1">ROUND((VLOOKUP(VALUE(RIGHT(BC$1,LEN(BC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C$1,LEN(BC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C$1,LEN(BC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C$1,LEN(BC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C$1,LEN(BC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C$1,LEN(BC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C$1,LEN(BC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C$1,LEN(BC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61,15,120,36</v>
      </c>
      <c r="BD2" s="28" t="str">
        <f ca="1">ROUND((VLOOKUP(VALUE(RIGHT(BD$1,LEN(BD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D$1,LEN(BD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D$1,LEN(BD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D$1,LEN(BD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D$1,LEN(BD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D$1,LEN(BD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D$1,LEN(BD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D$1,LEN(BD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61,15,120,36</v>
      </c>
      <c r="BE2" s="28" t="str">
        <f ca="1">ROUND((VLOOKUP(VALUE(RIGHT(BE$1,LEN(BE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E$1,LEN(BE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E$1,LEN(BE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E$1,LEN(BE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E$1,LEN(BE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E$1,LEN(BE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E$1,LEN(BE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E$1,LEN(BE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61,15,120,36</v>
      </c>
      <c r="BF2" s="28" t="str">
        <f ca="1">ROUND((VLOOKUP(VALUE(RIGHT(BF$1,LEN(BF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F$1,LEN(BF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F$1,LEN(BF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F$1,LEN(BF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F$1,LEN(BF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F$1,LEN(BF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F$1,LEN(BF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F$1,LEN(BF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61,15,120,36</v>
      </c>
      <c r="BG2" s="28" t="str">
        <f ca="1">ROUND((VLOOKUP(VALUE(RIGHT(BG$1,LEN(BG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G$1,LEN(BG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G$1,LEN(BG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G$1,LEN(BG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G$1,LEN(BG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G$1,LEN(BG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G$1,LEN(BG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G$1,LEN(BG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61,15,120,36</v>
      </c>
      <c r="BH2" s="28" t="str">
        <f ca="1">ROUND((VLOOKUP(VALUE(RIGHT(BH$1,LEN(BH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H$1,LEN(BH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H$1,LEN(BH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H$1,LEN(BH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H$1,LEN(BH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H$1,LEN(BH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H$1,LEN(BH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H$1,LEN(BH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66,16,131,40</v>
      </c>
      <c r="BI2" s="28" t="str">
        <f ca="1">ROUND((VLOOKUP(VALUE(RIGHT(BI$1,LEN(BI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I$1,LEN(BI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I$1,LEN(BI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I$1,LEN(BI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I$1,LEN(BI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I$1,LEN(BI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I$1,LEN(BI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I$1,LEN(BI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66,16,131,40</v>
      </c>
      <c r="BJ2" s="28" t="str">
        <f ca="1">ROUND((VLOOKUP(VALUE(RIGHT(BJ$1,LEN(BJ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J$1,LEN(BJ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J$1,LEN(BJ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J$1,LEN(BJ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J$1,LEN(BJ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J$1,LEN(BJ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J$1,LEN(BJ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J$1,LEN(BJ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66,16,131,40</v>
      </c>
      <c r="BK2" s="28" t="str">
        <f ca="1">ROUND((VLOOKUP(VALUE(RIGHT(BK$1,LEN(BK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K$1,LEN(BK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K$1,LEN(BK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K$1,LEN(BK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K$1,LEN(BK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K$1,LEN(BK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K$1,LEN(BK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K$1,LEN(BK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66,16,131,40</v>
      </c>
      <c r="BL2" s="28" t="str">
        <f ca="1">ROUND((VLOOKUP(VALUE(RIGHT(BL$1,LEN(BL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L$1,LEN(BL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L$1,LEN(BL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L$1,LEN(BL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L$1,LEN(BL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L$1,LEN(BL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L$1,LEN(BL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L$1,LEN(BL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66,16,131,40</v>
      </c>
      <c r="BM2" s="28" t="str">
        <f ca="1">ROUND((VLOOKUP(VALUE(RIGHT(BM$1,LEN(BM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M$1,LEN(BM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M$1,LEN(BM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M$1,LEN(BM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M$1,LEN(BM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M$1,LEN(BM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M$1,LEN(BM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M$1,LEN(BM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72,17,142,43</v>
      </c>
      <c r="BN2" s="28" t="str">
        <f ca="1">ROUND((VLOOKUP(VALUE(RIGHT(BN$1,LEN(BN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N$1,LEN(BN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N$1,LEN(BN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N$1,LEN(BN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N$1,LEN(BN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N$1,LEN(BN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N$1,LEN(BN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N$1,LEN(BN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72,17,142,43</v>
      </c>
      <c r="BO2" s="28" t="str">
        <f ca="1">ROUND((VLOOKUP(VALUE(RIGHT(BO$1,LEN(BO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O$1,LEN(BO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O$1,LEN(BO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O$1,LEN(BO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O$1,LEN(BO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O$1,LEN(BO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O$1,LEN(BO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O$1,LEN(BO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72,17,142,43</v>
      </c>
      <c r="BP2" s="28" t="str">
        <f ca="1">ROUND((VLOOKUP(VALUE(RIGHT(BP$1,LEN(BP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P$1,LEN(BP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P$1,LEN(BP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P$1,LEN(BP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P$1,LEN(BP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P$1,LEN(BP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P$1,LEN(BP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P$1,LEN(BP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72,17,142,43</v>
      </c>
      <c r="BQ2" s="28" t="str">
        <f ca="1">ROUND((VLOOKUP(VALUE(RIGHT(BQ$1,LEN(BQ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Q$1,LEN(BQ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Q$1,LEN(BQ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Q$1,LEN(BQ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Q$1,LEN(BQ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Q$1,LEN(BQ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Q$1,LEN(BQ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Q$1,LEN(BQ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72,17,142,43</v>
      </c>
      <c r="BR2" s="28" t="str">
        <f ca="1">ROUND((VLOOKUP(VALUE(RIGHT(BR$1,LEN(BR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R$1,LEN(BR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R$1,LEN(BR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R$1,LEN(BR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R$1,LEN(BR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R$1,LEN(BR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R$1,LEN(BR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R$1,LEN(BR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77,19,153,46</v>
      </c>
      <c r="BS2" s="28" t="str">
        <f ca="1">ROUND((VLOOKUP(VALUE(RIGHT(BS$1,LEN(BS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S$1,LEN(BS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S$1,LEN(BS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S$1,LEN(BS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S$1,LEN(BS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S$1,LEN(BS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S$1,LEN(BS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S$1,LEN(BS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77,19,153,46</v>
      </c>
      <c r="BT2" s="28" t="str">
        <f ca="1">ROUND((VLOOKUP(VALUE(RIGHT(BT$1,LEN(BT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T$1,LEN(BT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T$1,LEN(BT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T$1,LEN(BT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T$1,LEN(BT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T$1,LEN(BT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T$1,LEN(BT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T$1,LEN(BT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77,19,153,46</v>
      </c>
      <c r="BU2" s="28" t="str">
        <f ca="1">ROUND((VLOOKUP(VALUE(RIGHT(BU$1,LEN(BU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U$1,LEN(BU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U$1,LEN(BU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U$1,LEN(BU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U$1,LEN(BU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U$1,LEN(BU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U$1,LEN(BU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U$1,LEN(BU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77,19,153,46</v>
      </c>
      <c r="BV2" s="28" t="str">
        <f ca="1">ROUND((VLOOKUP(VALUE(RIGHT(BV$1,LEN(BV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V$1,LEN(BV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V$1,LEN(BV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V$1,LEN(BV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V$1,LEN(BV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V$1,LEN(BV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V$1,LEN(BV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V$1,LEN(BV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77,19,153,46</v>
      </c>
      <c r="BW2" s="28" t="str">
        <f ca="1">ROUND((VLOOKUP(VALUE(RIGHT(BW$1,LEN(BW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W$1,LEN(BW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W$1,LEN(BW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W$1,LEN(BW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W$1,LEN(BW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W$1,LEN(BW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W$1,LEN(BW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W$1,LEN(BW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83,20,164,50</v>
      </c>
      <c r="BX2" s="28" t="str">
        <f ca="1">ROUND((VLOOKUP(VALUE(RIGHT(BX$1,LEN(BX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X$1,LEN(BX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X$1,LEN(BX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X$1,LEN(BX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X$1,LEN(BX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X$1,LEN(BX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X$1,LEN(BX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X$1,LEN(BX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83,20,164,50</v>
      </c>
      <c r="BY2" s="28" t="str">
        <f ca="1">ROUND((VLOOKUP(VALUE(RIGHT(BY$1,LEN(BY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Y$1,LEN(BY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Y$1,LEN(BY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Y$1,LEN(BY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Y$1,LEN(BY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Y$1,LEN(BY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Y$1,LEN(BY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Y$1,LEN(BY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83,20,164,50</v>
      </c>
      <c r="BZ2" s="28" t="str">
        <f ca="1">ROUND((VLOOKUP(VALUE(RIGHT(BZ$1,LEN(BZ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BZ$1,LEN(BZ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BZ$1,LEN(BZ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BZ$1,LEN(BZ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BZ$1,LEN(BZ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BZ$1,LEN(BZ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BZ$1,LEN(BZ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BZ$1,LEN(BZ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83,20,164,50</v>
      </c>
      <c r="CA2" s="28" t="str">
        <f ca="1">ROUND((VLOOKUP(VALUE(RIGHT(CA$1,LEN(CA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A$1,LEN(CA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A$1,LEN(CA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A$1,LEN(CA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A$1,LEN(CA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A$1,LEN(CA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A$1,LEN(CA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A$1,LEN(CA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83,20,164,50</v>
      </c>
      <c r="CB2" s="28" t="str">
        <f ca="1">ROUND((VLOOKUP(VALUE(RIGHT(CB$1,LEN(CB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B$1,LEN(CB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B$1,LEN(CB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B$1,LEN(CB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B$1,LEN(CB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B$1,LEN(CB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B$1,LEN(CB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B$1,LEN(CB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88,22,175,53</v>
      </c>
      <c r="CC2" s="28" t="str">
        <f ca="1">ROUND((VLOOKUP(VALUE(RIGHT(CC$1,LEN(CC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C$1,LEN(CC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C$1,LEN(CC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C$1,LEN(CC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C$1,LEN(CC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C$1,LEN(CC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C$1,LEN(CC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C$1,LEN(CC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88,22,175,53</v>
      </c>
      <c r="CD2" s="28" t="str">
        <f ca="1">ROUND((VLOOKUP(VALUE(RIGHT(CD$1,LEN(CD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D$1,LEN(CD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D$1,LEN(CD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D$1,LEN(CD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D$1,LEN(CD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D$1,LEN(CD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D$1,LEN(CD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D$1,LEN(CD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88,22,175,53</v>
      </c>
      <c r="CE2" s="28" t="str">
        <f ca="1">ROUND((VLOOKUP(VALUE(RIGHT(CE$1,LEN(CE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E$1,LEN(CE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E$1,LEN(CE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E$1,LEN(CE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E$1,LEN(CE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E$1,LEN(CE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E$1,LEN(CE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E$1,LEN(CE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88,22,175,53</v>
      </c>
      <c r="CF2" s="28" t="str">
        <f ca="1">ROUND((VLOOKUP(VALUE(RIGHT(CF$1,LEN(CF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F$1,LEN(CF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F$1,LEN(CF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F$1,LEN(CF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F$1,LEN(CF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F$1,LEN(CF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F$1,LEN(CF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F$1,LEN(CF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88,22,175,53</v>
      </c>
      <c r="CG2" s="28" t="str">
        <f ca="1">ROUND((VLOOKUP(VALUE(RIGHT(CG$1,LEN(CG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G$1,LEN(CG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G$1,LEN(CG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G$1,LEN(CG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G$1,LEN(CG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G$1,LEN(CG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G$1,LEN(CG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G$1,LEN(CG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94,23,186,56</v>
      </c>
      <c r="CH2" s="28" t="str">
        <f ca="1">ROUND((VLOOKUP(VALUE(RIGHT(CH$1,LEN(CH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H$1,LEN(CH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H$1,LEN(CH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H$1,LEN(CH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H$1,LEN(CH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H$1,LEN(CH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H$1,LEN(CH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H$1,LEN(CH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94,23,186,56</v>
      </c>
      <c r="CI2" s="28" t="str">
        <f ca="1">ROUND((VLOOKUP(VALUE(RIGHT(CI$1,LEN(CI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I$1,LEN(CI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I$1,LEN(CI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I$1,LEN(CI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I$1,LEN(CI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I$1,LEN(CI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I$1,LEN(CI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I$1,LEN(CI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94,23,186,56</v>
      </c>
      <c r="CJ2" s="28" t="str">
        <f ca="1">ROUND((VLOOKUP(VALUE(RIGHT(CJ$1,LEN(CJ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J$1,LEN(CJ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J$1,LEN(CJ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J$1,LEN(CJ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J$1,LEN(CJ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J$1,LEN(CJ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J$1,LEN(CJ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J$1,LEN(CJ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94,23,186,56</v>
      </c>
      <c r="CK2" s="28" t="str">
        <f ca="1">ROUND((VLOOKUP(VALUE(RIGHT(CK$1,LEN(CK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K$1,LEN(CK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K$1,LEN(CK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K$1,LEN(CK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K$1,LEN(CK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K$1,LEN(CK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K$1,LEN(CK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K$1,LEN(CK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94,23,186,56</v>
      </c>
      <c r="CL2" s="28" t="str">
        <f ca="1">ROUND((VLOOKUP(VALUE(RIGHT(CL$1,LEN(CL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L$1,LEN(CL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L$1,LEN(CL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L$1,LEN(CL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L$1,LEN(CL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L$1,LEN(CL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L$1,LEN(CL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L$1,LEN(CL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99,24,197,60</v>
      </c>
      <c r="CM2" s="28" t="str">
        <f ca="1">ROUND((VLOOKUP(VALUE(RIGHT(CM$1,LEN(CM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M$1,LEN(CM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M$1,LEN(CM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M$1,LEN(CM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M$1,LEN(CM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M$1,LEN(CM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M$1,LEN(CM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M$1,LEN(CM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99,24,197,60</v>
      </c>
      <c r="CN2" s="28" t="str">
        <f ca="1">ROUND((VLOOKUP(VALUE(RIGHT(CN$1,LEN(CN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N$1,LEN(CN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N$1,LEN(CN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N$1,LEN(CN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N$1,LEN(CN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N$1,LEN(CN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N$1,LEN(CN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N$1,LEN(CN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99,24,197,60</v>
      </c>
      <c r="CO2" s="28" t="str">
        <f ca="1">ROUND((VLOOKUP(VALUE(RIGHT(CO$1,LEN(CO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O$1,LEN(CO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O$1,LEN(CO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O$1,LEN(CO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O$1,LEN(CO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O$1,LEN(CO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O$1,LEN(CO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O$1,LEN(CO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99,24,197,60</v>
      </c>
      <c r="CP2" s="28" t="str">
        <f ca="1">ROUND((VLOOKUP(VALUE(RIGHT(CP$1,LEN(CP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P$1,LEN(CP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P$1,LEN(CP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P$1,LEN(CP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P$1,LEN(CP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P$1,LEN(CP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P$1,LEN(CP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P$1,LEN(CP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99,24,197,60</v>
      </c>
      <c r="CQ2" s="28" t="str">
        <f ca="1">ROUND((VLOOKUP(VALUE(RIGHT(CQ$1,LEN(CQ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Q$1,LEN(CQ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Q$1,LEN(CQ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Q$1,LEN(CQ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Q$1,LEN(CQ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Q$1,LEN(CQ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Q$1,LEN(CQ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Q$1,LEN(CQ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105,26,208,63</v>
      </c>
      <c r="CR2" s="28" t="str">
        <f ca="1">ROUND((VLOOKUP(VALUE(RIGHT(CR$1,LEN(CR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R$1,LEN(CR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R$1,LEN(CR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R$1,LEN(CR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R$1,LEN(CR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R$1,LEN(CR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R$1,LEN(CR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R$1,LEN(CR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105,26,208,63</v>
      </c>
      <c r="CS2" s="28" t="str">
        <f ca="1">ROUND((VLOOKUP(VALUE(RIGHT(CS$1,LEN(CS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S$1,LEN(CS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S$1,LEN(CS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S$1,LEN(CS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S$1,LEN(CS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S$1,LEN(CS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S$1,LEN(CS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S$1,LEN(CS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105,26,208,63</v>
      </c>
      <c r="CT2" s="28" t="str">
        <f ca="1">ROUND((VLOOKUP(VALUE(RIGHT(CT$1,LEN(CT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T$1,LEN(CT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T$1,LEN(CT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T$1,LEN(CT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T$1,LEN(CT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T$1,LEN(CT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T$1,LEN(CT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T$1,LEN(CT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105,26,208,63</v>
      </c>
      <c r="CU2" s="28" t="str">
        <f ca="1">ROUND((VLOOKUP(VALUE(RIGHT(CU$1,LEN(CU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U$1,LEN(CU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U$1,LEN(CU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U$1,LEN(CU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U$1,LEN(CU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U$1,LEN(CU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U$1,LEN(CU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U$1,LEN(CU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105,26,208,63</v>
      </c>
      <c r="CV2" s="28" t="str">
        <f ca="1">ROUND((VLOOKUP(VALUE(RIGHT(CV$1,LEN(CV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V$1,LEN(CV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V$1,LEN(CV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V$1,LEN(CV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V$1,LEN(CV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V$1,LEN(CV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V$1,LEN(CV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V$1,LEN(CV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110,27,219,66</v>
      </c>
      <c r="CW2" s="28" t="str">
        <f ca="1">ROUND((VLOOKUP(VALUE(RIGHT(CW$1,LEN(CW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W$1,LEN(CW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W$1,LEN(CW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W$1,LEN(CW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W$1,LEN(CW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W$1,LEN(CW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W$1,LEN(CW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W$1,LEN(CW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110,27,219,66</v>
      </c>
      <c r="CX2" s="28" t="str">
        <f ca="1">ROUND((VLOOKUP(VALUE(RIGHT(CX$1,LEN(CX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X$1,LEN(CX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X$1,LEN(CX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X$1,LEN(CX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X$1,LEN(CX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X$1,LEN(CX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X$1,LEN(CX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X$1,LEN(CX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110,27,219,66</v>
      </c>
      <c r="CY2" s="28" t="str">
        <f ca="1">ROUND((VLOOKUP(VALUE(RIGHT(CY$1,LEN(CY$1)-2)),INDIRECT(TEXT("'"&amp;$B2&amp;"星每级加强属性曲线演算'","")&amp;"!$A$2:$C$100"),3,FALSE)*VLOOKUP($C2,职业分类属性!$A$3:$G$15,7,FALSE))*INDIRECT(ADDRESS(MATCH($C2,职业分类属性!$A$1:$A$15,0),MATCH("生命值",职业分类属性!$A$2:$E$2,0),1,1,"职业分类属性"))*((星级总属性!$K$3)/(星级总属性!$K$3+星级总属性!$L$3))+(VLOOKUP(VALUE(RIGHT(CY$1,LEN(CY$1)-2)),INDIRECT(TEXT("'"&amp;$B2&amp;"星每级加强属性曲线演算'","")&amp;"!$A$2:$C$100"),3,FALSE)*VLOOKUP($C2,职业分类属性!$A$3:$G$15,7,FALSE))*(HLOOKUP(HLOOKUP("生命值",职业属性偏向!$B$3:$E$16,14,FALSE),INDIRECT(TEXT($D$1&amp;$D2&amp;"!$B$2:$G$3","")),2,FALSE)/INDIRECT(TEXT($D$1&amp;$D2&amp;"!$H$3","")))*((星级总属性!$L$3)/(星级总属性!$K$3+星级总属性!$L$3)),0)&amp;","&amp;ROUND((VLOOKUP(VALUE(RIGHT(CY$1,LEN(CY$1)-2)),INDIRECT(TEXT("'"&amp;$B2&amp;"星每级加强属性曲线演算'","")&amp;"!$A$2:$C$100"),3,FALSE)*VLOOKUP($C2,职业分类属性!$A$3:$G$15,7,FALSE))*INDIRECT(ADDRESS(MATCH($C2,职业分类属性!$A$1:$A$15,0),MATCH("回复力",职业分类属性!$A$2:$E$2,0),1,1,"职业分类属性"))*((星级总属性!$K$3)/(星级总属性!$K$3+星级总属性!$L$3))+(VLOOKUP(VALUE(RIGHT(CY$1,LEN(CY$1)-2)),INDIRECT(TEXT("'"&amp;$B2&amp;"星每级加强属性曲线演算'","")&amp;"!$A$2:$C$100"),3,FALSE)*VLOOKUP($C2,职业分类属性!$A$3:$G$15,7,FALSE))*(HLOOKUP(HLOOKUP("回复力",职业属性偏向!$B$3:$E$16,14,FALSE),INDIRECT(TEXT($D$1&amp;$D2&amp;"!$B$2:$G$3","")),2,FALSE)/INDIRECT(TEXT($D$1&amp;$D2&amp;"!$H$3","")))*((星级总属性!$L$3)/(星级总属性!$K$3+星级总属性!$L$3)),0)&amp;","&amp;ROUND((VLOOKUP(VALUE(RIGHT(CY$1,LEN(CY$1)-2)),INDIRECT(TEXT("'"&amp;$B2&amp;"星每级加强属性曲线演算'","")&amp;"!$A$2:$C$100"),3,FALSE)*VLOOKUP($C2,职业分类属性!$A$3:$G$15,7,FALSE))*INDIRECT(ADDRESS(MATCH($C2,职业分类属性!$A$1:$A$15,0),MATCH("武力",职业分类属性!$A$2:$E$2,0),1,1,"职业分类属性"))*((星级总属性!$K$3)/(星级总属性!$K$3+星级总属性!$L$3))+(VLOOKUP(VALUE(RIGHT(CY$1,LEN(CY$1)-2)),INDIRECT(TEXT("'"&amp;$B2&amp;"星每级加强属性曲线演算'","")&amp;"!$A$2:$C$100"),3,FALSE)*VLOOKUP($C2,职业分类属性!$A$3:$G$15,7,FALSE))*(HLOOKUP(HLOOKUP("武力",职业属性偏向!$B$3:$E$16,14,FALSE),INDIRECT(TEXT($D$1&amp;$D2&amp;"!$B$2:$G$3","")),2,FALSE)/INDIRECT(TEXT($D$1&amp;$D2&amp;"!$H$3","")))*((星级总属性!$L$3)/(星级总属性!$K$3+星级总属性!$L$3)),0)&amp;","&amp;ROUND((VLOOKUP(VALUE(RIGHT(CY$1,LEN(CY$1)-2)),INDIRECT(TEXT("'"&amp;$B2&amp;"星每级加强属性曲线演算'","")&amp;"!$A$2:$C$100"),3,FALSE)*VLOOKUP($C2,职业分类属性!$A$3:$G$15,7,FALSE))*INDIRECT(ADDRESS(MATCH($C2,职业分类属性!$A$1:$A$15,0),MATCH("防御",职业分类属性!$A$2:$E$2,0),1,1,"职业分类属性"))*((星级总属性!$K$3)/(星级总属性!$K$3+星级总属性!$L$3))+(VLOOKUP(VALUE(RIGHT(CY$1,LEN(CY$1)-2)),INDIRECT(TEXT("'"&amp;$B2&amp;"星每级加强属性曲线演算'","")&amp;"!$A$2:$C$100"),3,FALSE)*VLOOKUP($C2,职业分类属性!$A$3:$G$15,7,FALSE))*(HLOOKUP(HLOOKUP("防御",职业属性偏向!$B$3:$E$16,14,FALSE),INDIRECT(TEXT($D$1&amp;$D2&amp;"!$B$2:$G$3","")),2,FALSE)/INDIRECT(TEXT($D$1&amp;$D2&amp;"!$H$3","")))*((星级总属性!$L$3)/(星级总属性!$K$3+星级总属性!$L$3)),0)</f>
        <v>110,27,219,66</v>
      </c>
    </row>
    <row r="3" spans="1:103" x14ac:dyDescent="0.25">
      <c r="A3" s="2">
        <v>110021</v>
      </c>
      <c r="B3" s="2">
        <v>5</v>
      </c>
      <c r="C3" s="2" t="s">
        <v>101</v>
      </c>
      <c r="D3" s="2">
        <v>2</v>
      </c>
      <c r="E3" s="28" t="str">
        <f ca="1">ROUND((VLOOKUP(VALUE(RIGHT(E$1,LEN(E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E$1,LEN(E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E$1,LEN(E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E$1,LEN(E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E$1,LEN(E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E$1,LEN(E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E$1,LEN(E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E$1,LEN(E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2,0,9,2</v>
      </c>
      <c r="F3" s="28" t="str">
        <f ca="1">ROUND((VLOOKUP(VALUE(RIGHT(F$1,LEN(F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F$1,LEN(F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F$1,LEN(F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F$1,LEN(F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F$1,LEN(F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F$1,LEN(F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F$1,LEN(F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F$1,LEN(F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2,0,9,2</v>
      </c>
      <c r="G3" s="28" t="str">
        <f ca="1">ROUND((VLOOKUP(VALUE(RIGHT(G$1,LEN(G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G$1,LEN(G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G$1,LEN(G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G$1,LEN(G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G$1,LEN(G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G$1,LEN(G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G$1,LEN(G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G$1,LEN(G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2,0,9,2</v>
      </c>
      <c r="H3" s="28" t="str">
        <f ca="1">ROUND((VLOOKUP(VALUE(RIGHT(H$1,LEN(H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H$1,LEN(H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H$1,LEN(H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H$1,LEN(H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H$1,LEN(H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H$1,LEN(H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H$1,LEN(H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H$1,LEN(H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2,0,9,2</v>
      </c>
      <c r="I3" s="28" t="str">
        <f ca="1">ROUND((VLOOKUP(VALUE(RIGHT(I$1,LEN(I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I$1,LEN(I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I$1,LEN(I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I$1,LEN(I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I$1,LEN(I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I$1,LEN(I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I$1,LEN(I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I$1,LEN(I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2,0,9,2</v>
      </c>
      <c r="J3" s="28" t="str">
        <f ca="1">ROUND((VLOOKUP(VALUE(RIGHT(J$1,LEN(J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J$1,LEN(J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J$1,LEN(J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J$1,LEN(J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J$1,LEN(J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J$1,LEN(J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J$1,LEN(J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J$1,LEN(J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5,1,18,4</v>
      </c>
      <c r="K3" s="28" t="str">
        <f ca="1">ROUND((VLOOKUP(VALUE(RIGHT(K$1,LEN(K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K$1,LEN(K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K$1,LEN(K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K$1,LEN(K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K$1,LEN(K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K$1,LEN(K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K$1,LEN(K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K$1,LEN(K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5,1,18,4</v>
      </c>
      <c r="L3" s="28" t="str">
        <f ca="1">ROUND((VLOOKUP(VALUE(RIGHT(L$1,LEN(L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L$1,LEN(L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L$1,LEN(L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L$1,LEN(L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L$1,LEN(L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L$1,LEN(L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L$1,LEN(L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L$1,LEN(L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5,1,18,4</v>
      </c>
      <c r="M3" s="28" t="str">
        <f ca="1">ROUND((VLOOKUP(VALUE(RIGHT(M$1,LEN(M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M$1,LEN(M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M$1,LEN(M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M$1,LEN(M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M$1,LEN(M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M$1,LEN(M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M$1,LEN(M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M$1,LEN(M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5,1,18,4</v>
      </c>
      <c r="N3" s="28" t="str">
        <f ca="1">ROUND((VLOOKUP(VALUE(RIGHT(N$1,LEN(N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N$1,LEN(N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N$1,LEN(N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N$1,LEN(N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N$1,LEN(N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N$1,LEN(N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N$1,LEN(N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N$1,LEN(N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5,1,18,4</v>
      </c>
      <c r="O3" s="28" t="str">
        <f ca="1">ROUND((VLOOKUP(VALUE(RIGHT(O$1,LEN(O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O$1,LEN(O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O$1,LEN(O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O$1,LEN(O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O$1,LEN(O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O$1,LEN(O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O$1,LEN(O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O$1,LEN(O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7,1,27,6</v>
      </c>
      <c r="P3" s="28" t="str">
        <f ca="1">ROUND((VLOOKUP(VALUE(RIGHT(P$1,LEN(P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P$1,LEN(P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P$1,LEN(P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P$1,LEN(P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P$1,LEN(P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P$1,LEN(P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P$1,LEN(P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P$1,LEN(P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7,1,27,6</v>
      </c>
      <c r="Q3" s="28" t="str">
        <f ca="1">ROUND((VLOOKUP(VALUE(RIGHT(Q$1,LEN(Q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Q$1,LEN(Q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Q$1,LEN(Q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Q$1,LEN(Q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Q$1,LEN(Q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Q$1,LEN(Q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Q$1,LEN(Q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Q$1,LEN(Q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7,1,27,6</v>
      </c>
      <c r="R3" s="28" t="str">
        <f ca="1">ROUND((VLOOKUP(VALUE(RIGHT(R$1,LEN(R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R$1,LEN(R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R$1,LEN(R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R$1,LEN(R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R$1,LEN(R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R$1,LEN(R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R$1,LEN(R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R$1,LEN(R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7,1,27,6</v>
      </c>
      <c r="S3" s="28" t="str">
        <f ca="1">ROUND((VLOOKUP(VALUE(RIGHT(S$1,LEN(S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S$1,LEN(S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S$1,LEN(S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S$1,LEN(S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S$1,LEN(S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S$1,LEN(S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S$1,LEN(S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S$1,LEN(S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7,1,27,6</v>
      </c>
      <c r="T3" s="28" t="str">
        <f ca="1">ROUND((VLOOKUP(VALUE(RIGHT(T$1,LEN(T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T$1,LEN(T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T$1,LEN(T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T$1,LEN(T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T$1,LEN(T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T$1,LEN(T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T$1,LEN(T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T$1,LEN(T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9,1,36,7</v>
      </c>
      <c r="U3" s="28" t="str">
        <f ca="1">ROUND((VLOOKUP(VALUE(RIGHT(U$1,LEN(U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U$1,LEN(U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U$1,LEN(U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U$1,LEN(U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U$1,LEN(U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U$1,LEN(U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U$1,LEN(U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U$1,LEN(U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9,1,36,7</v>
      </c>
      <c r="V3" s="28" t="str">
        <f ca="1">ROUND((VLOOKUP(VALUE(RIGHT(V$1,LEN(V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V$1,LEN(V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V$1,LEN(V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V$1,LEN(V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V$1,LEN(V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V$1,LEN(V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V$1,LEN(V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V$1,LEN(V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9,1,36,7</v>
      </c>
      <c r="W3" s="28" t="str">
        <f ca="1">ROUND((VLOOKUP(VALUE(RIGHT(W$1,LEN(W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W$1,LEN(W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W$1,LEN(W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W$1,LEN(W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W$1,LEN(W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W$1,LEN(W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W$1,LEN(W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W$1,LEN(W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9,1,36,7</v>
      </c>
      <c r="X3" s="28" t="str">
        <f ca="1">ROUND((VLOOKUP(VALUE(RIGHT(X$1,LEN(X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X$1,LEN(X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X$1,LEN(X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X$1,LEN(X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X$1,LEN(X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X$1,LEN(X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X$1,LEN(X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X$1,LEN(X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9,1,36,7</v>
      </c>
      <c r="Y3" s="28" t="str">
        <f ca="1">ROUND((VLOOKUP(VALUE(RIGHT(Y$1,LEN(Y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Y$1,LEN(Y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Y$1,LEN(Y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Y$1,LEN(Y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Y$1,LEN(Y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Y$1,LEN(Y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Y$1,LEN(Y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Y$1,LEN(Y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12,1,45,9</v>
      </c>
      <c r="Z3" s="28" t="str">
        <f ca="1">ROUND((VLOOKUP(VALUE(RIGHT(Z$1,LEN(Z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Z$1,LEN(Z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Z$1,LEN(Z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Z$1,LEN(Z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Z$1,LEN(Z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Z$1,LEN(Z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Z$1,LEN(Z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Z$1,LEN(Z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12,1,45,9</v>
      </c>
      <c r="AA3" s="28" t="str">
        <f ca="1">ROUND((VLOOKUP(VALUE(RIGHT(AA$1,LEN(AA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A$1,LEN(AA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A$1,LEN(AA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A$1,LEN(AA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A$1,LEN(AA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A$1,LEN(AA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A$1,LEN(AA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A$1,LEN(AA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12,1,45,9</v>
      </c>
      <c r="AB3" s="28" t="str">
        <f ca="1">ROUND((VLOOKUP(VALUE(RIGHT(AB$1,LEN(AB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B$1,LEN(AB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B$1,LEN(AB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B$1,LEN(AB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B$1,LEN(AB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B$1,LEN(AB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B$1,LEN(AB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B$1,LEN(AB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12,1,45,9</v>
      </c>
      <c r="AC3" s="28" t="str">
        <f ca="1">ROUND((VLOOKUP(VALUE(RIGHT(AC$1,LEN(AC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C$1,LEN(AC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C$1,LEN(AC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C$1,LEN(AC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C$1,LEN(AC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C$1,LEN(AC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C$1,LEN(AC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C$1,LEN(AC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12,1,45,9</v>
      </c>
      <c r="AD3" s="28" t="str">
        <f ca="1">ROUND((VLOOKUP(VALUE(RIGHT(AD$1,LEN(AD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D$1,LEN(AD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D$1,LEN(AD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D$1,LEN(AD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D$1,LEN(AD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D$1,LEN(AD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D$1,LEN(AD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D$1,LEN(AD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14,2,54,11</v>
      </c>
      <c r="AE3" s="28" t="str">
        <f ca="1">ROUND((VLOOKUP(VALUE(RIGHT(AE$1,LEN(AE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E$1,LEN(AE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E$1,LEN(AE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E$1,LEN(AE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E$1,LEN(AE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E$1,LEN(AE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E$1,LEN(AE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E$1,LEN(AE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14,2,54,11</v>
      </c>
      <c r="AF3" s="28" t="str">
        <f ca="1">ROUND((VLOOKUP(VALUE(RIGHT(AF$1,LEN(AF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F$1,LEN(AF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F$1,LEN(AF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F$1,LEN(AF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F$1,LEN(AF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F$1,LEN(AF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F$1,LEN(AF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F$1,LEN(AF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14,2,54,11</v>
      </c>
      <c r="AG3" s="28" t="str">
        <f ca="1">ROUND((VLOOKUP(VALUE(RIGHT(AG$1,LEN(AG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G$1,LEN(AG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G$1,LEN(AG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G$1,LEN(AG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G$1,LEN(AG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G$1,LEN(AG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G$1,LEN(AG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G$1,LEN(AG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14,2,54,11</v>
      </c>
      <c r="AH3" s="28" t="str">
        <f ca="1">ROUND((VLOOKUP(VALUE(RIGHT(AH$1,LEN(AH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H$1,LEN(AH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H$1,LEN(AH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H$1,LEN(AH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H$1,LEN(AH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H$1,LEN(AH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H$1,LEN(AH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H$1,LEN(AH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14,2,54,11</v>
      </c>
      <c r="AI3" s="28" t="str">
        <f ca="1">ROUND((VLOOKUP(VALUE(RIGHT(AI$1,LEN(AI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I$1,LEN(AI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I$1,LEN(AI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I$1,LEN(AI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I$1,LEN(AI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I$1,LEN(AI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I$1,LEN(AI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I$1,LEN(AI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16,2,64,13</v>
      </c>
      <c r="AJ3" s="28" t="str">
        <f ca="1">ROUND((VLOOKUP(VALUE(RIGHT(AJ$1,LEN(AJ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J$1,LEN(AJ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J$1,LEN(AJ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J$1,LEN(AJ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J$1,LEN(AJ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J$1,LEN(AJ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J$1,LEN(AJ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J$1,LEN(AJ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16,2,64,13</v>
      </c>
      <c r="AK3" s="28" t="str">
        <f ca="1">ROUND((VLOOKUP(VALUE(RIGHT(AK$1,LEN(AK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K$1,LEN(AK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K$1,LEN(AK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K$1,LEN(AK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K$1,LEN(AK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K$1,LEN(AK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K$1,LEN(AK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K$1,LEN(AK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16,2,64,13</v>
      </c>
      <c r="AL3" s="28" t="str">
        <f ca="1">ROUND((VLOOKUP(VALUE(RIGHT(AL$1,LEN(AL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L$1,LEN(AL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L$1,LEN(AL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L$1,LEN(AL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L$1,LEN(AL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L$1,LEN(AL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L$1,LEN(AL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L$1,LEN(AL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16,2,64,13</v>
      </c>
      <c r="AM3" s="28" t="str">
        <f ca="1">ROUND((VLOOKUP(VALUE(RIGHT(AM$1,LEN(AM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M$1,LEN(AM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M$1,LEN(AM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M$1,LEN(AM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M$1,LEN(AM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M$1,LEN(AM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M$1,LEN(AM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M$1,LEN(AM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16,2,64,13</v>
      </c>
      <c r="AN3" s="28" t="str">
        <f ca="1">ROUND((VLOOKUP(VALUE(RIGHT(AN$1,LEN(AN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N$1,LEN(AN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N$1,LEN(AN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N$1,LEN(AN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N$1,LEN(AN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N$1,LEN(AN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N$1,LEN(AN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N$1,LEN(AN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19,2,73,15</v>
      </c>
      <c r="AO3" s="28" t="str">
        <f ca="1">ROUND((VLOOKUP(VALUE(RIGHT(AO$1,LEN(AO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O$1,LEN(AO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O$1,LEN(AO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O$1,LEN(AO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O$1,LEN(AO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O$1,LEN(AO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O$1,LEN(AO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O$1,LEN(AO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19,2,73,15</v>
      </c>
      <c r="AP3" s="28" t="str">
        <f ca="1">ROUND((VLOOKUP(VALUE(RIGHT(AP$1,LEN(AP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P$1,LEN(AP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P$1,LEN(AP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P$1,LEN(AP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P$1,LEN(AP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P$1,LEN(AP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P$1,LEN(AP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P$1,LEN(AP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19,2,73,15</v>
      </c>
      <c r="AQ3" s="28" t="str">
        <f ca="1">ROUND((VLOOKUP(VALUE(RIGHT(AQ$1,LEN(AQ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Q$1,LEN(AQ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Q$1,LEN(AQ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Q$1,LEN(AQ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Q$1,LEN(AQ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Q$1,LEN(AQ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Q$1,LEN(AQ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Q$1,LEN(AQ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19,2,73,15</v>
      </c>
      <c r="AR3" s="28" t="str">
        <f ca="1">ROUND((VLOOKUP(VALUE(RIGHT(AR$1,LEN(AR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R$1,LEN(AR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R$1,LEN(AR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R$1,LEN(AR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R$1,LEN(AR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R$1,LEN(AR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R$1,LEN(AR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R$1,LEN(AR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19,2,73,15</v>
      </c>
      <c r="AS3" s="28" t="str">
        <f ca="1">ROUND((VLOOKUP(VALUE(RIGHT(AS$1,LEN(AS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S$1,LEN(AS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S$1,LEN(AS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S$1,LEN(AS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S$1,LEN(AS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S$1,LEN(AS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S$1,LEN(AS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S$1,LEN(AS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21,2,81,17</v>
      </c>
      <c r="AT3" s="28" t="str">
        <f ca="1">ROUND((VLOOKUP(VALUE(RIGHT(AT$1,LEN(AT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T$1,LEN(AT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T$1,LEN(AT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T$1,LEN(AT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T$1,LEN(AT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T$1,LEN(AT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T$1,LEN(AT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T$1,LEN(AT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21,2,81,17</v>
      </c>
      <c r="AU3" s="28" t="str">
        <f ca="1">ROUND((VLOOKUP(VALUE(RIGHT(AU$1,LEN(AU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U$1,LEN(AU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U$1,LEN(AU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U$1,LEN(AU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U$1,LEN(AU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U$1,LEN(AU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U$1,LEN(AU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U$1,LEN(AU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21,2,81,17</v>
      </c>
      <c r="AV3" s="28" t="str">
        <f ca="1">ROUND((VLOOKUP(VALUE(RIGHT(AV$1,LEN(AV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V$1,LEN(AV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V$1,LEN(AV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V$1,LEN(AV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V$1,LEN(AV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V$1,LEN(AV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V$1,LEN(AV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V$1,LEN(AV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21,2,81,17</v>
      </c>
      <c r="AW3" s="28" t="str">
        <f ca="1">ROUND((VLOOKUP(VALUE(RIGHT(AW$1,LEN(AW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W$1,LEN(AW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W$1,LEN(AW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W$1,LEN(AW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W$1,LEN(AW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W$1,LEN(AW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W$1,LEN(AW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W$1,LEN(AW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21,2,81,17</v>
      </c>
      <c r="AX3" s="28" t="str">
        <f ca="1">ROUND((VLOOKUP(VALUE(RIGHT(AX$1,LEN(AX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X$1,LEN(AX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X$1,LEN(AX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X$1,LEN(AX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X$1,LEN(AX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X$1,LEN(AX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X$1,LEN(AX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X$1,LEN(AX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23,3,90,19</v>
      </c>
      <c r="AY3" s="28" t="str">
        <f ca="1">ROUND((VLOOKUP(VALUE(RIGHT(AY$1,LEN(AY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Y$1,LEN(AY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Y$1,LEN(AY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Y$1,LEN(AY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Y$1,LEN(AY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Y$1,LEN(AY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Y$1,LEN(AY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Y$1,LEN(AY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23,3,90,19</v>
      </c>
      <c r="AZ3" s="28" t="str">
        <f ca="1">ROUND((VLOOKUP(VALUE(RIGHT(AZ$1,LEN(AZ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AZ$1,LEN(AZ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AZ$1,LEN(AZ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AZ$1,LEN(AZ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AZ$1,LEN(AZ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AZ$1,LEN(AZ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AZ$1,LEN(AZ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AZ$1,LEN(AZ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23,3,90,19</v>
      </c>
      <c r="BA3" s="28" t="str">
        <f ca="1">ROUND((VLOOKUP(VALUE(RIGHT(BA$1,LEN(BA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A$1,LEN(BA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A$1,LEN(BA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A$1,LEN(BA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A$1,LEN(BA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A$1,LEN(BA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A$1,LEN(BA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A$1,LEN(BA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23,3,90,19</v>
      </c>
      <c r="BB3" s="28" t="str">
        <f ca="1">ROUND((VLOOKUP(VALUE(RIGHT(BB$1,LEN(BB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B$1,LEN(BB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B$1,LEN(BB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B$1,LEN(BB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B$1,LEN(BB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B$1,LEN(BB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B$1,LEN(BB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B$1,LEN(BB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23,3,90,19</v>
      </c>
      <c r="BC3" s="28" t="str">
        <f ca="1">ROUND((VLOOKUP(VALUE(RIGHT(BC$1,LEN(BC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C$1,LEN(BC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C$1,LEN(BC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C$1,LEN(BC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C$1,LEN(BC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C$1,LEN(BC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C$1,LEN(BC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C$1,LEN(BC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26,3,100,20</v>
      </c>
      <c r="BD3" s="28" t="str">
        <f ca="1">ROUND((VLOOKUP(VALUE(RIGHT(BD$1,LEN(BD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D$1,LEN(BD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D$1,LEN(BD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D$1,LEN(BD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D$1,LEN(BD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D$1,LEN(BD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D$1,LEN(BD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D$1,LEN(BD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26,3,100,20</v>
      </c>
      <c r="BE3" s="28" t="str">
        <f ca="1">ROUND((VLOOKUP(VALUE(RIGHT(BE$1,LEN(BE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E$1,LEN(BE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E$1,LEN(BE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E$1,LEN(BE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E$1,LEN(BE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E$1,LEN(BE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E$1,LEN(BE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E$1,LEN(BE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26,3,100,20</v>
      </c>
      <c r="BF3" s="28" t="str">
        <f ca="1">ROUND((VLOOKUP(VALUE(RIGHT(BF$1,LEN(BF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F$1,LEN(BF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F$1,LEN(BF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F$1,LEN(BF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F$1,LEN(BF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F$1,LEN(BF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F$1,LEN(BF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F$1,LEN(BF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26,3,100,20</v>
      </c>
      <c r="BG3" s="28" t="str">
        <f ca="1">ROUND((VLOOKUP(VALUE(RIGHT(BG$1,LEN(BG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G$1,LEN(BG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G$1,LEN(BG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G$1,LEN(BG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G$1,LEN(BG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G$1,LEN(BG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G$1,LEN(BG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G$1,LEN(BG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26,3,100,20</v>
      </c>
      <c r="BH3" s="28" t="str">
        <f ca="1">ROUND((VLOOKUP(VALUE(RIGHT(BH$1,LEN(BH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H$1,LEN(BH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H$1,LEN(BH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H$1,LEN(BH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H$1,LEN(BH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H$1,LEN(BH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H$1,LEN(BH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H$1,LEN(BH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28,3,109,22</v>
      </c>
      <c r="BI3" s="28" t="str">
        <f ca="1">ROUND((VLOOKUP(VALUE(RIGHT(BI$1,LEN(BI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I$1,LEN(BI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I$1,LEN(BI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I$1,LEN(BI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I$1,LEN(BI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I$1,LEN(BI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I$1,LEN(BI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I$1,LEN(BI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28,3,109,22</v>
      </c>
      <c r="BJ3" s="28" t="str">
        <f ca="1">ROUND((VLOOKUP(VALUE(RIGHT(BJ$1,LEN(BJ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J$1,LEN(BJ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J$1,LEN(BJ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J$1,LEN(BJ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J$1,LEN(BJ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J$1,LEN(BJ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J$1,LEN(BJ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J$1,LEN(BJ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28,3,109,22</v>
      </c>
      <c r="BK3" s="28" t="str">
        <f ca="1">ROUND((VLOOKUP(VALUE(RIGHT(BK$1,LEN(BK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K$1,LEN(BK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K$1,LEN(BK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K$1,LEN(BK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K$1,LEN(BK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K$1,LEN(BK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K$1,LEN(BK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K$1,LEN(BK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28,3,109,22</v>
      </c>
      <c r="BL3" s="28" t="str">
        <f ca="1">ROUND((VLOOKUP(VALUE(RIGHT(BL$1,LEN(BL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L$1,LEN(BL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L$1,LEN(BL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L$1,LEN(BL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L$1,LEN(BL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L$1,LEN(BL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L$1,LEN(BL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L$1,LEN(BL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28,3,109,22</v>
      </c>
      <c r="BM3" s="28" t="str">
        <f ca="1">ROUND((VLOOKUP(VALUE(RIGHT(BM$1,LEN(BM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M$1,LEN(BM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M$1,LEN(BM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M$1,LEN(BM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M$1,LEN(BM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M$1,LEN(BM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M$1,LEN(BM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M$1,LEN(BM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30,3,118,24</v>
      </c>
      <c r="BN3" s="28" t="str">
        <f ca="1">ROUND((VLOOKUP(VALUE(RIGHT(BN$1,LEN(BN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N$1,LEN(BN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N$1,LEN(BN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N$1,LEN(BN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N$1,LEN(BN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N$1,LEN(BN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N$1,LEN(BN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N$1,LEN(BN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30,3,118,24</v>
      </c>
      <c r="BO3" s="28" t="str">
        <f ca="1">ROUND((VLOOKUP(VALUE(RIGHT(BO$1,LEN(BO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O$1,LEN(BO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O$1,LEN(BO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O$1,LEN(BO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O$1,LEN(BO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O$1,LEN(BO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O$1,LEN(BO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O$1,LEN(BO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30,3,118,24</v>
      </c>
      <c r="BP3" s="28" t="str">
        <f ca="1">ROUND((VLOOKUP(VALUE(RIGHT(BP$1,LEN(BP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P$1,LEN(BP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P$1,LEN(BP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P$1,LEN(BP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P$1,LEN(BP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P$1,LEN(BP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P$1,LEN(BP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P$1,LEN(BP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30,3,118,24</v>
      </c>
      <c r="BQ3" s="28" t="str">
        <f ca="1">ROUND((VLOOKUP(VALUE(RIGHT(BQ$1,LEN(BQ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Q$1,LEN(BQ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Q$1,LEN(BQ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Q$1,LEN(BQ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Q$1,LEN(BQ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Q$1,LEN(BQ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Q$1,LEN(BQ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Q$1,LEN(BQ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30,3,118,24</v>
      </c>
      <c r="BR3" s="28" t="str">
        <f ca="1">ROUND((VLOOKUP(VALUE(RIGHT(BR$1,LEN(BR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R$1,LEN(BR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R$1,LEN(BR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R$1,LEN(BR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R$1,LEN(BR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R$1,LEN(BR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R$1,LEN(BR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R$1,LEN(BR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33,4,127,26</v>
      </c>
      <c r="BS3" s="28" t="str">
        <f ca="1">ROUND((VLOOKUP(VALUE(RIGHT(BS$1,LEN(BS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S$1,LEN(BS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S$1,LEN(BS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S$1,LEN(BS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S$1,LEN(BS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S$1,LEN(BS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S$1,LEN(BS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S$1,LEN(BS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33,4,127,26</v>
      </c>
      <c r="BT3" s="28" t="str">
        <f ca="1">ROUND((VLOOKUP(VALUE(RIGHT(BT$1,LEN(BT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T$1,LEN(BT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T$1,LEN(BT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T$1,LEN(BT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T$1,LEN(BT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T$1,LEN(BT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T$1,LEN(BT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T$1,LEN(BT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33,4,127,26</v>
      </c>
      <c r="BU3" s="28" t="str">
        <f ca="1">ROUND((VLOOKUP(VALUE(RIGHT(BU$1,LEN(BU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U$1,LEN(BU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U$1,LEN(BU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U$1,LEN(BU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U$1,LEN(BU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U$1,LEN(BU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U$1,LEN(BU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U$1,LEN(BU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33,4,127,26</v>
      </c>
      <c r="BV3" s="28" t="str">
        <f ca="1">ROUND((VLOOKUP(VALUE(RIGHT(BV$1,LEN(BV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V$1,LEN(BV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V$1,LEN(BV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V$1,LEN(BV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V$1,LEN(BV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V$1,LEN(BV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V$1,LEN(BV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V$1,LEN(BV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33,4,127,26</v>
      </c>
      <c r="BW3" s="28" t="str">
        <f ca="1">ROUND((VLOOKUP(VALUE(RIGHT(BW$1,LEN(BW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W$1,LEN(BW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W$1,LEN(BW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W$1,LEN(BW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W$1,LEN(BW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W$1,LEN(BW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W$1,LEN(BW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W$1,LEN(BW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35,4,136,28</v>
      </c>
      <c r="BX3" s="28" t="str">
        <f ca="1">ROUND((VLOOKUP(VALUE(RIGHT(BX$1,LEN(BX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X$1,LEN(BX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X$1,LEN(BX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X$1,LEN(BX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X$1,LEN(BX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X$1,LEN(BX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X$1,LEN(BX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X$1,LEN(BX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35,4,136,28</v>
      </c>
      <c r="BY3" s="28" t="str">
        <f ca="1">ROUND((VLOOKUP(VALUE(RIGHT(BY$1,LEN(BY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Y$1,LEN(BY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Y$1,LEN(BY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Y$1,LEN(BY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Y$1,LEN(BY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Y$1,LEN(BY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Y$1,LEN(BY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Y$1,LEN(BY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35,4,136,28</v>
      </c>
      <c r="BZ3" s="28" t="str">
        <f ca="1">ROUND((VLOOKUP(VALUE(RIGHT(BZ$1,LEN(BZ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BZ$1,LEN(BZ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BZ$1,LEN(BZ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BZ$1,LEN(BZ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BZ$1,LEN(BZ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BZ$1,LEN(BZ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BZ$1,LEN(BZ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BZ$1,LEN(BZ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35,4,136,28</v>
      </c>
      <c r="CA3" s="28" t="str">
        <f ca="1">ROUND((VLOOKUP(VALUE(RIGHT(CA$1,LEN(CA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A$1,LEN(CA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A$1,LEN(CA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A$1,LEN(CA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A$1,LEN(CA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A$1,LEN(CA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A$1,LEN(CA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A$1,LEN(CA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35,4,136,28</v>
      </c>
      <c r="CB3" s="28" t="str">
        <f ca="1">ROUND((VLOOKUP(VALUE(RIGHT(CB$1,LEN(CB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B$1,LEN(CB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B$1,LEN(CB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B$1,LEN(CB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B$1,LEN(CB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B$1,LEN(CB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B$1,LEN(CB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B$1,LEN(CB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37,4,145,30</v>
      </c>
      <c r="CC3" s="28" t="str">
        <f ca="1">ROUND((VLOOKUP(VALUE(RIGHT(CC$1,LEN(CC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C$1,LEN(CC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C$1,LEN(CC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C$1,LEN(CC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C$1,LEN(CC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C$1,LEN(CC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C$1,LEN(CC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C$1,LEN(CC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37,4,145,30</v>
      </c>
      <c r="CD3" s="28" t="str">
        <f ca="1">ROUND((VLOOKUP(VALUE(RIGHT(CD$1,LEN(CD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D$1,LEN(CD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D$1,LEN(CD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D$1,LEN(CD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D$1,LEN(CD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D$1,LEN(CD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D$1,LEN(CD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D$1,LEN(CD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37,4,145,30</v>
      </c>
      <c r="CE3" s="28" t="str">
        <f ca="1">ROUND((VLOOKUP(VALUE(RIGHT(CE$1,LEN(CE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E$1,LEN(CE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E$1,LEN(CE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E$1,LEN(CE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E$1,LEN(CE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E$1,LEN(CE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E$1,LEN(CE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E$1,LEN(CE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37,4,145,30</v>
      </c>
      <c r="CF3" s="28" t="str">
        <f ca="1">ROUND((VLOOKUP(VALUE(RIGHT(CF$1,LEN(CF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F$1,LEN(CF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F$1,LEN(CF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F$1,LEN(CF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F$1,LEN(CF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F$1,LEN(CF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F$1,LEN(CF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F$1,LEN(CF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37,4,145,30</v>
      </c>
      <c r="CG3" s="28" t="str">
        <f ca="1">ROUND((VLOOKUP(VALUE(RIGHT(CG$1,LEN(CG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G$1,LEN(CG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G$1,LEN(CG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G$1,LEN(CG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G$1,LEN(CG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G$1,LEN(CG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G$1,LEN(CG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G$1,LEN(CG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40,4,154,32</v>
      </c>
      <c r="CH3" s="28" t="str">
        <f ca="1">ROUND((VLOOKUP(VALUE(RIGHT(CH$1,LEN(CH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H$1,LEN(CH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H$1,LEN(CH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H$1,LEN(CH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H$1,LEN(CH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H$1,LEN(CH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H$1,LEN(CH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H$1,LEN(CH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40,4,154,32</v>
      </c>
      <c r="CI3" s="28" t="str">
        <f ca="1">ROUND((VLOOKUP(VALUE(RIGHT(CI$1,LEN(CI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I$1,LEN(CI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I$1,LEN(CI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I$1,LEN(CI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I$1,LEN(CI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I$1,LEN(CI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I$1,LEN(CI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I$1,LEN(CI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40,4,154,32</v>
      </c>
      <c r="CJ3" s="28" t="str">
        <f ca="1">ROUND((VLOOKUP(VALUE(RIGHT(CJ$1,LEN(CJ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J$1,LEN(CJ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J$1,LEN(CJ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J$1,LEN(CJ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J$1,LEN(CJ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J$1,LEN(CJ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J$1,LEN(CJ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J$1,LEN(CJ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40,4,154,32</v>
      </c>
      <c r="CK3" s="28" t="str">
        <f ca="1">ROUND((VLOOKUP(VALUE(RIGHT(CK$1,LEN(CK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K$1,LEN(CK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K$1,LEN(CK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K$1,LEN(CK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K$1,LEN(CK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K$1,LEN(CK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K$1,LEN(CK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K$1,LEN(CK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40,4,154,32</v>
      </c>
      <c r="CL3" s="28" t="str">
        <f ca="1">ROUND((VLOOKUP(VALUE(RIGHT(CL$1,LEN(CL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L$1,LEN(CL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L$1,LEN(CL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L$1,LEN(CL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L$1,LEN(CL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L$1,LEN(CL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L$1,LEN(CL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L$1,LEN(CL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42,5,163,33</v>
      </c>
      <c r="CM3" s="28" t="str">
        <f ca="1">ROUND((VLOOKUP(VALUE(RIGHT(CM$1,LEN(CM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M$1,LEN(CM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M$1,LEN(CM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M$1,LEN(CM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M$1,LEN(CM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M$1,LEN(CM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M$1,LEN(CM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M$1,LEN(CM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42,5,163,33</v>
      </c>
      <c r="CN3" s="28" t="str">
        <f ca="1">ROUND((VLOOKUP(VALUE(RIGHT(CN$1,LEN(CN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N$1,LEN(CN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N$1,LEN(CN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N$1,LEN(CN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N$1,LEN(CN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N$1,LEN(CN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N$1,LEN(CN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N$1,LEN(CN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42,5,163,33</v>
      </c>
      <c r="CO3" s="28" t="str">
        <f ca="1">ROUND((VLOOKUP(VALUE(RIGHT(CO$1,LEN(CO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O$1,LEN(CO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O$1,LEN(CO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O$1,LEN(CO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O$1,LEN(CO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O$1,LEN(CO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O$1,LEN(CO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O$1,LEN(CO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42,5,163,33</v>
      </c>
      <c r="CP3" s="28" t="str">
        <f ca="1">ROUND((VLOOKUP(VALUE(RIGHT(CP$1,LEN(CP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P$1,LEN(CP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P$1,LEN(CP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P$1,LEN(CP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P$1,LEN(CP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P$1,LEN(CP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P$1,LEN(CP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P$1,LEN(CP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42,5,163,33</v>
      </c>
      <c r="CQ3" s="28" t="str">
        <f ca="1">ROUND((VLOOKUP(VALUE(RIGHT(CQ$1,LEN(CQ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Q$1,LEN(CQ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Q$1,LEN(CQ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Q$1,LEN(CQ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Q$1,LEN(CQ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Q$1,LEN(CQ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Q$1,LEN(CQ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Q$1,LEN(CQ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44,5,172,35</v>
      </c>
      <c r="CR3" s="28" t="str">
        <f ca="1">ROUND((VLOOKUP(VALUE(RIGHT(CR$1,LEN(CR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R$1,LEN(CR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R$1,LEN(CR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R$1,LEN(CR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R$1,LEN(CR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R$1,LEN(CR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R$1,LEN(CR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R$1,LEN(CR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44,5,172,35</v>
      </c>
      <c r="CS3" s="28" t="str">
        <f ca="1">ROUND((VLOOKUP(VALUE(RIGHT(CS$1,LEN(CS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S$1,LEN(CS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S$1,LEN(CS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S$1,LEN(CS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S$1,LEN(CS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S$1,LEN(CS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S$1,LEN(CS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S$1,LEN(CS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44,5,172,35</v>
      </c>
      <c r="CT3" s="28" t="str">
        <f ca="1">ROUND((VLOOKUP(VALUE(RIGHT(CT$1,LEN(CT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T$1,LEN(CT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T$1,LEN(CT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T$1,LEN(CT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T$1,LEN(CT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T$1,LEN(CT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T$1,LEN(CT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T$1,LEN(CT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44,5,172,35</v>
      </c>
      <c r="CU3" s="28" t="str">
        <f ca="1">ROUND((VLOOKUP(VALUE(RIGHT(CU$1,LEN(CU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U$1,LEN(CU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U$1,LEN(CU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U$1,LEN(CU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U$1,LEN(CU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U$1,LEN(CU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U$1,LEN(CU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U$1,LEN(CU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44,5,172,35</v>
      </c>
      <c r="CV3" s="28" t="str">
        <f ca="1">ROUND((VLOOKUP(VALUE(RIGHT(CV$1,LEN(CV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V$1,LEN(CV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V$1,LEN(CV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V$1,LEN(CV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V$1,LEN(CV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V$1,LEN(CV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V$1,LEN(CV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V$1,LEN(CV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47,5,181,37</v>
      </c>
      <c r="CW3" s="28" t="str">
        <f ca="1">ROUND((VLOOKUP(VALUE(RIGHT(CW$1,LEN(CW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W$1,LEN(CW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W$1,LEN(CW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W$1,LEN(CW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W$1,LEN(CW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W$1,LEN(CW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W$1,LEN(CW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W$1,LEN(CW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47,5,181,37</v>
      </c>
      <c r="CX3" s="28" t="str">
        <f ca="1">ROUND((VLOOKUP(VALUE(RIGHT(CX$1,LEN(CX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X$1,LEN(CX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X$1,LEN(CX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X$1,LEN(CX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X$1,LEN(CX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X$1,LEN(CX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X$1,LEN(CX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X$1,LEN(CX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47,5,181,37</v>
      </c>
      <c r="CY3" s="28" t="str">
        <f ca="1">ROUND((VLOOKUP(VALUE(RIGHT(CY$1,LEN(CY$1)-2)),INDIRECT(TEXT("'"&amp;$B3&amp;"星每级加强属性曲线演算'","")&amp;"!$A$2:$C$100"),3,FALSE)*VLOOKUP($C3,职业分类属性!$A$3:$G$15,7,FALSE))*INDIRECT(ADDRESS(MATCH($C3,职业分类属性!$A$1:$A$15,0),MATCH("生命值",职业分类属性!$A$2:$E$2,0),1,1,"职业分类属性"))*((星级总属性!$K$3)/(星级总属性!$K$3+星级总属性!$L$3))+(VLOOKUP(VALUE(RIGHT(CY$1,LEN(CY$1)-2)),INDIRECT(TEXT("'"&amp;$B3&amp;"星每级加强属性曲线演算'","")&amp;"!$A$2:$C$100"),3,FALSE)*VLOOKUP($C3,职业分类属性!$A$3:$G$15,7,FALSE))*(HLOOKUP(HLOOKUP("生命值",职业属性偏向!$B$3:$E$16,14,FALSE),INDIRECT(TEXT($D$1&amp;$D3&amp;"!$B$2:$G$3","")),2,FALSE)/INDIRECT(TEXT($D$1&amp;$D3&amp;"!$H$3","")))*((星级总属性!$L$3)/(星级总属性!$K$3+星级总属性!$L$3)),0)&amp;","&amp;ROUND((VLOOKUP(VALUE(RIGHT(CY$1,LEN(CY$1)-2)),INDIRECT(TEXT("'"&amp;$B3&amp;"星每级加强属性曲线演算'","")&amp;"!$A$2:$C$100"),3,FALSE)*VLOOKUP($C3,职业分类属性!$A$3:$G$15,7,FALSE))*INDIRECT(ADDRESS(MATCH($C3,职业分类属性!$A$1:$A$15,0),MATCH("回复力",职业分类属性!$A$2:$E$2,0),1,1,"职业分类属性"))*((星级总属性!$K$3)/(星级总属性!$K$3+星级总属性!$L$3))+(VLOOKUP(VALUE(RIGHT(CY$1,LEN(CY$1)-2)),INDIRECT(TEXT("'"&amp;$B3&amp;"星每级加强属性曲线演算'","")&amp;"!$A$2:$C$100"),3,FALSE)*VLOOKUP($C3,职业分类属性!$A$3:$G$15,7,FALSE))*(HLOOKUP(HLOOKUP("回复力",职业属性偏向!$B$3:$E$16,14,FALSE),INDIRECT(TEXT($D$1&amp;$D3&amp;"!$B$2:$G$3","")),2,FALSE)/INDIRECT(TEXT($D$1&amp;$D3&amp;"!$H$3","")))*((星级总属性!$L$3)/(星级总属性!$K$3+星级总属性!$L$3)),0)&amp;","&amp;ROUND((VLOOKUP(VALUE(RIGHT(CY$1,LEN(CY$1)-2)),INDIRECT(TEXT("'"&amp;$B3&amp;"星每级加强属性曲线演算'","")&amp;"!$A$2:$C$100"),3,FALSE)*VLOOKUP($C3,职业分类属性!$A$3:$G$15,7,FALSE))*INDIRECT(ADDRESS(MATCH($C3,职业分类属性!$A$1:$A$15,0),MATCH("武力",职业分类属性!$A$2:$E$2,0),1,1,"职业分类属性"))*((星级总属性!$K$3)/(星级总属性!$K$3+星级总属性!$L$3))+(VLOOKUP(VALUE(RIGHT(CY$1,LEN(CY$1)-2)),INDIRECT(TEXT("'"&amp;$B3&amp;"星每级加强属性曲线演算'","")&amp;"!$A$2:$C$100"),3,FALSE)*VLOOKUP($C3,职业分类属性!$A$3:$G$15,7,FALSE))*(HLOOKUP(HLOOKUP("武力",职业属性偏向!$B$3:$E$16,14,FALSE),INDIRECT(TEXT($D$1&amp;$D3&amp;"!$B$2:$G$3","")),2,FALSE)/INDIRECT(TEXT($D$1&amp;$D3&amp;"!$H$3","")))*((星级总属性!$L$3)/(星级总属性!$K$3+星级总属性!$L$3)),0)&amp;","&amp;ROUND((VLOOKUP(VALUE(RIGHT(CY$1,LEN(CY$1)-2)),INDIRECT(TEXT("'"&amp;$B3&amp;"星每级加强属性曲线演算'","")&amp;"!$A$2:$C$100"),3,FALSE)*VLOOKUP($C3,职业分类属性!$A$3:$G$15,7,FALSE))*INDIRECT(ADDRESS(MATCH($C3,职业分类属性!$A$1:$A$15,0),MATCH("防御",职业分类属性!$A$2:$E$2,0),1,1,"职业分类属性"))*((星级总属性!$K$3)/(星级总属性!$K$3+星级总属性!$L$3))+(VLOOKUP(VALUE(RIGHT(CY$1,LEN(CY$1)-2)),INDIRECT(TEXT("'"&amp;$B3&amp;"星每级加强属性曲线演算'","")&amp;"!$A$2:$C$100"),3,FALSE)*VLOOKUP($C3,职业分类属性!$A$3:$G$15,7,FALSE))*(HLOOKUP(HLOOKUP("防御",职业属性偏向!$B$3:$E$16,14,FALSE),INDIRECT(TEXT($D$1&amp;$D3&amp;"!$B$2:$G$3","")),2,FALSE)/INDIRECT(TEXT($D$1&amp;$D3&amp;"!$H$3","")))*((星级总属性!$L$3)/(星级总属性!$K$3+星级总属性!$L$3)),0)</f>
        <v>47,5,181,37</v>
      </c>
    </row>
    <row r="4" spans="1:103" x14ac:dyDescent="0.25">
      <c r="A4" s="2">
        <v>110031</v>
      </c>
      <c r="B4" s="2">
        <v>4</v>
      </c>
      <c r="C4" s="2" t="s">
        <v>102</v>
      </c>
      <c r="D4" s="2">
        <v>3</v>
      </c>
      <c r="E4" s="28" t="str">
        <f ca="1">ROUND((VLOOKUP(VALUE(RIGHT(E$1,LEN(E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E$1,LEN(E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E$1,LEN(E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E$1,LEN(E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E$1,LEN(E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E$1,LEN(E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E$1,LEN(E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E$1,LEN(E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1,1,5,1</v>
      </c>
      <c r="F4" s="28" t="str">
        <f ca="1">ROUND((VLOOKUP(VALUE(RIGHT(F$1,LEN(F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F$1,LEN(F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F$1,LEN(F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F$1,LEN(F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F$1,LEN(F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F$1,LEN(F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F$1,LEN(F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F$1,LEN(F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1,1,5,1</v>
      </c>
      <c r="G4" s="28" t="str">
        <f ca="1">ROUND((VLOOKUP(VALUE(RIGHT(G$1,LEN(G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G$1,LEN(G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G$1,LEN(G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G$1,LEN(G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G$1,LEN(G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G$1,LEN(G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G$1,LEN(G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G$1,LEN(G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1,1,5,1</v>
      </c>
      <c r="H4" s="28" t="str">
        <f ca="1">ROUND((VLOOKUP(VALUE(RIGHT(H$1,LEN(H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H$1,LEN(H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H$1,LEN(H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H$1,LEN(H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H$1,LEN(H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H$1,LEN(H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H$1,LEN(H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H$1,LEN(H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1,1,5,1</v>
      </c>
      <c r="I4" s="28" t="str">
        <f ca="1">ROUND((VLOOKUP(VALUE(RIGHT(I$1,LEN(I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I$1,LEN(I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I$1,LEN(I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I$1,LEN(I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I$1,LEN(I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I$1,LEN(I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I$1,LEN(I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I$1,LEN(I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1,1,5,1</v>
      </c>
      <c r="J4" s="28" t="str">
        <f ca="1">ROUND((VLOOKUP(VALUE(RIGHT(J$1,LEN(J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J$1,LEN(J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J$1,LEN(J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J$1,LEN(J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J$1,LEN(J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J$1,LEN(J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J$1,LEN(J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J$1,LEN(J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1,1,10,1</v>
      </c>
      <c r="K4" s="28" t="str">
        <f ca="1">ROUND((VLOOKUP(VALUE(RIGHT(K$1,LEN(K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K$1,LEN(K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K$1,LEN(K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K$1,LEN(K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K$1,LEN(K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K$1,LEN(K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K$1,LEN(K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K$1,LEN(K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1,1,10,1</v>
      </c>
      <c r="L4" s="28" t="str">
        <f ca="1">ROUND((VLOOKUP(VALUE(RIGHT(L$1,LEN(L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L$1,LEN(L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L$1,LEN(L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L$1,LEN(L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L$1,LEN(L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L$1,LEN(L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L$1,LEN(L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L$1,LEN(L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1,1,10,1</v>
      </c>
      <c r="M4" s="28" t="str">
        <f ca="1">ROUND((VLOOKUP(VALUE(RIGHT(M$1,LEN(M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M$1,LEN(M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M$1,LEN(M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M$1,LEN(M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M$1,LEN(M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M$1,LEN(M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M$1,LEN(M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M$1,LEN(M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1,1,10,1</v>
      </c>
      <c r="N4" s="28" t="str">
        <f ca="1">ROUND((VLOOKUP(VALUE(RIGHT(N$1,LEN(N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N$1,LEN(N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N$1,LEN(N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N$1,LEN(N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N$1,LEN(N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N$1,LEN(N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N$1,LEN(N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N$1,LEN(N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1,1,10,1</v>
      </c>
      <c r="O4" s="28" t="str">
        <f ca="1">ROUND((VLOOKUP(VALUE(RIGHT(O$1,LEN(O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O$1,LEN(O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O$1,LEN(O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O$1,LEN(O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O$1,LEN(O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O$1,LEN(O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O$1,LEN(O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O$1,LEN(O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2,2,16,2</v>
      </c>
      <c r="P4" s="28" t="str">
        <f ca="1">ROUND((VLOOKUP(VALUE(RIGHT(P$1,LEN(P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P$1,LEN(P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P$1,LEN(P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P$1,LEN(P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P$1,LEN(P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P$1,LEN(P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P$1,LEN(P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P$1,LEN(P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2,2,16,2</v>
      </c>
      <c r="Q4" s="28" t="str">
        <f ca="1">ROUND((VLOOKUP(VALUE(RIGHT(Q$1,LEN(Q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Q$1,LEN(Q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Q$1,LEN(Q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Q$1,LEN(Q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Q$1,LEN(Q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Q$1,LEN(Q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Q$1,LEN(Q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Q$1,LEN(Q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2,2,16,2</v>
      </c>
      <c r="R4" s="28" t="str">
        <f ca="1">ROUND((VLOOKUP(VALUE(RIGHT(R$1,LEN(R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R$1,LEN(R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R$1,LEN(R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R$1,LEN(R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R$1,LEN(R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R$1,LEN(R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R$1,LEN(R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R$1,LEN(R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2,2,16,2</v>
      </c>
      <c r="S4" s="28" t="str">
        <f ca="1">ROUND((VLOOKUP(VALUE(RIGHT(S$1,LEN(S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S$1,LEN(S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S$1,LEN(S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S$1,LEN(S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S$1,LEN(S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S$1,LEN(S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S$1,LEN(S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S$1,LEN(S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2,2,16,2</v>
      </c>
      <c r="T4" s="28" t="str">
        <f ca="1">ROUND((VLOOKUP(VALUE(RIGHT(T$1,LEN(T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T$1,LEN(T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T$1,LEN(T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T$1,LEN(T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T$1,LEN(T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T$1,LEN(T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T$1,LEN(T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T$1,LEN(T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2,2,21,2</v>
      </c>
      <c r="U4" s="28" t="str">
        <f ca="1">ROUND((VLOOKUP(VALUE(RIGHT(U$1,LEN(U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U$1,LEN(U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U$1,LEN(U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U$1,LEN(U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U$1,LEN(U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U$1,LEN(U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U$1,LEN(U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U$1,LEN(U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2,2,21,2</v>
      </c>
      <c r="V4" s="28" t="str">
        <f ca="1">ROUND((VLOOKUP(VALUE(RIGHT(V$1,LEN(V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V$1,LEN(V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V$1,LEN(V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V$1,LEN(V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V$1,LEN(V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V$1,LEN(V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V$1,LEN(V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V$1,LEN(V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2,2,21,2</v>
      </c>
      <c r="W4" s="28" t="str">
        <f ca="1">ROUND((VLOOKUP(VALUE(RIGHT(W$1,LEN(W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W$1,LEN(W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W$1,LEN(W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W$1,LEN(W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W$1,LEN(W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W$1,LEN(W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W$1,LEN(W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W$1,LEN(W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2,2,21,2</v>
      </c>
      <c r="X4" s="28" t="str">
        <f ca="1">ROUND((VLOOKUP(VALUE(RIGHT(X$1,LEN(X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X$1,LEN(X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X$1,LEN(X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X$1,LEN(X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X$1,LEN(X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X$1,LEN(X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X$1,LEN(X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X$1,LEN(X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2,2,21,2</v>
      </c>
      <c r="Y4" s="28" t="str">
        <f ca="1">ROUND((VLOOKUP(VALUE(RIGHT(Y$1,LEN(Y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Y$1,LEN(Y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Y$1,LEN(Y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Y$1,LEN(Y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Y$1,LEN(Y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Y$1,LEN(Y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Y$1,LEN(Y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Y$1,LEN(Y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3,3,26,3</v>
      </c>
      <c r="Z4" s="28" t="str">
        <f ca="1">ROUND((VLOOKUP(VALUE(RIGHT(Z$1,LEN(Z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Z$1,LEN(Z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Z$1,LEN(Z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Z$1,LEN(Z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Z$1,LEN(Z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Z$1,LEN(Z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Z$1,LEN(Z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Z$1,LEN(Z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3,3,26,3</v>
      </c>
      <c r="AA4" s="28" t="str">
        <f ca="1">ROUND((VLOOKUP(VALUE(RIGHT(AA$1,LEN(AA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A$1,LEN(AA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A$1,LEN(AA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A$1,LEN(AA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A$1,LEN(AA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A$1,LEN(AA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A$1,LEN(AA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A$1,LEN(AA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3,3,26,3</v>
      </c>
      <c r="AB4" s="28" t="str">
        <f ca="1">ROUND((VLOOKUP(VALUE(RIGHT(AB$1,LEN(AB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B$1,LEN(AB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B$1,LEN(AB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B$1,LEN(AB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B$1,LEN(AB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B$1,LEN(AB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B$1,LEN(AB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B$1,LEN(AB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3,3,26,3</v>
      </c>
      <c r="AC4" s="28" t="str">
        <f ca="1">ROUND((VLOOKUP(VALUE(RIGHT(AC$1,LEN(AC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C$1,LEN(AC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C$1,LEN(AC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C$1,LEN(AC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C$1,LEN(AC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C$1,LEN(AC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C$1,LEN(AC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C$1,LEN(AC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3,3,26,3</v>
      </c>
      <c r="AD4" s="28" t="str">
        <f ca="1">ROUND((VLOOKUP(VALUE(RIGHT(AD$1,LEN(AD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D$1,LEN(AD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D$1,LEN(AD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D$1,LEN(AD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D$1,LEN(AD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D$1,LEN(AD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D$1,LEN(AD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D$1,LEN(AD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3,3,32,3</v>
      </c>
      <c r="AE4" s="28" t="str">
        <f ca="1">ROUND((VLOOKUP(VALUE(RIGHT(AE$1,LEN(AE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E$1,LEN(AE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E$1,LEN(AE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E$1,LEN(AE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E$1,LEN(AE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E$1,LEN(AE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E$1,LEN(AE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E$1,LEN(AE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3,3,32,3</v>
      </c>
      <c r="AF4" s="28" t="str">
        <f ca="1">ROUND((VLOOKUP(VALUE(RIGHT(AF$1,LEN(AF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F$1,LEN(AF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F$1,LEN(AF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F$1,LEN(AF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F$1,LEN(AF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F$1,LEN(AF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F$1,LEN(AF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F$1,LEN(AF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3,3,32,3</v>
      </c>
      <c r="AG4" s="28" t="str">
        <f ca="1">ROUND((VLOOKUP(VALUE(RIGHT(AG$1,LEN(AG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G$1,LEN(AG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G$1,LEN(AG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G$1,LEN(AG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G$1,LEN(AG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G$1,LEN(AG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G$1,LEN(AG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G$1,LEN(AG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3,3,32,3</v>
      </c>
      <c r="AH4" s="28" t="str">
        <f ca="1">ROUND((VLOOKUP(VALUE(RIGHT(AH$1,LEN(AH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H$1,LEN(AH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H$1,LEN(AH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H$1,LEN(AH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H$1,LEN(AH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H$1,LEN(AH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H$1,LEN(AH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H$1,LEN(AH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3,3,32,3</v>
      </c>
      <c r="AI4" s="28" t="str">
        <f ca="1">ROUND((VLOOKUP(VALUE(RIGHT(AI$1,LEN(AI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I$1,LEN(AI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I$1,LEN(AI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I$1,LEN(AI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I$1,LEN(AI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I$1,LEN(AI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I$1,LEN(AI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I$1,LEN(AI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4,4,37,4</v>
      </c>
      <c r="AJ4" s="28" t="str">
        <f ca="1">ROUND((VLOOKUP(VALUE(RIGHT(AJ$1,LEN(AJ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J$1,LEN(AJ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J$1,LEN(AJ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J$1,LEN(AJ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J$1,LEN(AJ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J$1,LEN(AJ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J$1,LEN(AJ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J$1,LEN(AJ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4,4,37,4</v>
      </c>
      <c r="AK4" s="28" t="str">
        <f ca="1">ROUND((VLOOKUP(VALUE(RIGHT(AK$1,LEN(AK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K$1,LEN(AK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K$1,LEN(AK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K$1,LEN(AK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K$1,LEN(AK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K$1,LEN(AK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K$1,LEN(AK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K$1,LEN(AK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4,4,37,4</v>
      </c>
      <c r="AL4" s="28" t="str">
        <f ca="1">ROUND((VLOOKUP(VALUE(RIGHT(AL$1,LEN(AL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L$1,LEN(AL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L$1,LEN(AL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L$1,LEN(AL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L$1,LEN(AL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L$1,LEN(AL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L$1,LEN(AL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L$1,LEN(AL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4,4,37,4</v>
      </c>
      <c r="AM4" s="28" t="str">
        <f ca="1">ROUND((VLOOKUP(VALUE(RIGHT(AM$1,LEN(AM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M$1,LEN(AM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M$1,LEN(AM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M$1,LEN(AM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M$1,LEN(AM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M$1,LEN(AM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M$1,LEN(AM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M$1,LEN(AM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4,4,37,4</v>
      </c>
      <c r="AN4" s="28" t="str">
        <f ca="1">ROUND((VLOOKUP(VALUE(RIGHT(AN$1,LEN(AN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N$1,LEN(AN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N$1,LEN(AN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N$1,LEN(AN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N$1,LEN(AN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N$1,LEN(AN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N$1,LEN(AN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N$1,LEN(AN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4,4,42,4</v>
      </c>
      <c r="AO4" s="28" t="str">
        <f ca="1">ROUND((VLOOKUP(VALUE(RIGHT(AO$1,LEN(AO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O$1,LEN(AO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O$1,LEN(AO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O$1,LEN(AO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O$1,LEN(AO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O$1,LEN(AO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O$1,LEN(AO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O$1,LEN(AO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4,4,42,4</v>
      </c>
      <c r="AP4" s="28" t="str">
        <f ca="1">ROUND((VLOOKUP(VALUE(RIGHT(AP$1,LEN(AP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P$1,LEN(AP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P$1,LEN(AP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P$1,LEN(AP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P$1,LEN(AP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P$1,LEN(AP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P$1,LEN(AP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P$1,LEN(AP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4,4,42,4</v>
      </c>
      <c r="AQ4" s="28" t="str">
        <f ca="1">ROUND((VLOOKUP(VALUE(RIGHT(AQ$1,LEN(AQ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Q$1,LEN(AQ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Q$1,LEN(AQ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Q$1,LEN(AQ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Q$1,LEN(AQ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Q$1,LEN(AQ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Q$1,LEN(AQ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Q$1,LEN(AQ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4,4,42,4</v>
      </c>
      <c r="AR4" s="28" t="str">
        <f ca="1">ROUND((VLOOKUP(VALUE(RIGHT(AR$1,LEN(AR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R$1,LEN(AR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R$1,LEN(AR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R$1,LEN(AR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R$1,LEN(AR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R$1,LEN(AR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R$1,LEN(AR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R$1,LEN(AR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4,4,42,4</v>
      </c>
      <c r="AS4" s="28" t="str">
        <f ca="1">ROUND((VLOOKUP(VALUE(RIGHT(AS$1,LEN(AS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S$1,LEN(AS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S$1,LEN(AS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S$1,LEN(AS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S$1,LEN(AS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S$1,LEN(AS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S$1,LEN(AS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S$1,LEN(AS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5,5,48,5</v>
      </c>
      <c r="AT4" s="28" t="str">
        <f ca="1">ROUND((VLOOKUP(VALUE(RIGHT(AT$1,LEN(AT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T$1,LEN(AT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T$1,LEN(AT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T$1,LEN(AT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T$1,LEN(AT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T$1,LEN(AT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T$1,LEN(AT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T$1,LEN(AT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5,5,48,5</v>
      </c>
      <c r="AU4" s="28" t="str">
        <f ca="1">ROUND((VLOOKUP(VALUE(RIGHT(AU$1,LEN(AU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U$1,LEN(AU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U$1,LEN(AU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U$1,LEN(AU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U$1,LEN(AU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U$1,LEN(AU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U$1,LEN(AU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U$1,LEN(AU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5,5,48,5</v>
      </c>
      <c r="AV4" s="28" t="str">
        <f ca="1">ROUND((VLOOKUP(VALUE(RIGHT(AV$1,LEN(AV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V$1,LEN(AV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V$1,LEN(AV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V$1,LEN(AV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V$1,LEN(AV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V$1,LEN(AV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V$1,LEN(AV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V$1,LEN(AV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5,5,48,5</v>
      </c>
      <c r="AW4" s="28" t="str">
        <f ca="1">ROUND((VLOOKUP(VALUE(RIGHT(AW$1,LEN(AW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W$1,LEN(AW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W$1,LEN(AW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W$1,LEN(AW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W$1,LEN(AW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W$1,LEN(AW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W$1,LEN(AW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W$1,LEN(AW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5,5,48,5</v>
      </c>
      <c r="AX4" s="28" t="str">
        <f ca="1">ROUND((VLOOKUP(VALUE(RIGHT(AX$1,LEN(AX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X$1,LEN(AX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X$1,LEN(AX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X$1,LEN(AX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X$1,LEN(AX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X$1,LEN(AX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X$1,LEN(AX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X$1,LEN(AX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5,5,53,5</v>
      </c>
      <c r="AY4" s="28" t="str">
        <f ca="1">ROUND((VLOOKUP(VALUE(RIGHT(AY$1,LEN(AY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Y$1,LEN(AY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Y$1,LEN(AY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Y$1,LEN(AY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Y$1,LEN(AY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Y$1,LEN(AY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Y$1,LEN(AY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Y$1,LEN(AY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5,5,53,5</v>
      </c>
      <c r="AZ4" s="28" t="str">
        <f ca="1">ROUND((VLOOKUP(VALUE(RIGHT(AZ$1,LEN(AZ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AZ$1,LEN(AZ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AZ$1,LEN(AZ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AZ$1,LEN(AZ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AZ$1,LEN(AZ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AZ$1,LEN(AZ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AZ$1,LEN(AZ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AZ$1,LEN(AZ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5,5,53,5</v>
      </c>
      <c r="BA4" s="28" t="str">
        <f ca="1">ROUND((VLOOKUP(VALUE(RIGHT(BA$1,LEN(BA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A$1,LEN(BA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A$1,LEN(BA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A$1,LEN(BA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A$1,LEN(BA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A$1,LEN(BA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A$1,LEN(BA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A$1,LEN(BA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5,5,53,5</v>
      </c>
      <c r="BB4" s="28" t="str">
        <f ca="1">ROUND((VLOOKUP(VALUE(RIGHT(BB$1,LEN(BB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B$1,LEN(BB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B$1,LEN(BB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B$1,LEN(BB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B$1,LEN(BB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B$1,LEN(BB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B$1,LEN(BB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B$1,LEN(BB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5,5,53,5</v>
      </c>
      <c r="BC4" s="28" t="str">
        <f ca="1">ROUND((VLOOKUP(VALUE(RIGHT(BC$1,LEN(BC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C$1,LEN(BC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C$1,LEN(BC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C$1,LEN(BC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C$1,LEN(BC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C$1,LEN(BC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C$1,LEN(BC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C$1,LEN(BC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6,6,58,6</v>
      </c>
      <c r="BD4" s="28" t="str">
        <f ca="1">ROUND((VLOOKUP(VALUE(RIGHT(BD$1,LEN(BD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D$1,LEN(BD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D$1,LEN(BD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D$1,LEN(BD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D$1,LEN(BD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D$1,LEN(BD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D$1,LEN(BD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D$1,LEN(BD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6,6,58,6</v>
      </c>
      <c r="BE4" s="28" t="str">
        <f ca="1">ROUND((VLOOKUP(VALUE(RIGHT(BE$1,LEN(BE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E$1,LEN(BE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E$1,LEN(BE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E$1,LEN(BE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E$1,LEN(BE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E$1,LEN(BE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E$1,LEN(BE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E$1,LEN(BE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6,6,58,6</v>
      </c>
      <c r="BF4" s="28" t="str">
        <f ca="1">ROUND((VLOOKUP(VALUE(RIGHT(BF$1,LEN(BF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F$1,LEN(BF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F$1,LEN(BF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F$1,LEN(BF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F$1,LEN(BF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F$1,LEN(BF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F$1,LEN(BF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F$1,LEN(BF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6,6,58,6</v>
      </c>
      <c r="BG4" s="28" t="str">
        <f ca="1">ROUND((VLOOKUP(VALUE(RIGHT(BG$1,LEN(BG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G$1,LEN(BG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G$1,LEN(BG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G$1,LEN(BG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G$1,LEN(BG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G$1,LEN(BG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G$1,LEN(BG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G$1,LEN(BG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6,6,58,6</v>
      </c>
      <c r="BH4" s="28" t="str">
        <f ca="1">ROUND((VLOOKUP(VALUE(RIGHT(BH$1,LEN(BH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H$1,LEN(BH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H$1,LEN(BH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H$1,LEN(BH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H$1,LEN(BH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H$1,LEN(BH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H$1,LEN(BH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H$1,LEN(BH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7,7,64,7</v>
      </c>
      <c r="BI4" s="28" t="str">
        <f ca="1">ROUND((VLOOKUP(VALUE(RIGHT(BI$1,LEN(BI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I$1,LEN(BI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I$1,LEN(BI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I$1,LEN(BI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I$1,LEN(BI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I$1,LEN(BI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I$1,LEN(BI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I$1,LEN(BI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7,7,64,7</v>
      </c>
      <c r="BJ4" s="28" t="str">
        <f ca="1">ROUND((VLOOKUP(VALUE(RIGHT(BJ$1,LEN(BJ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J$1,LEN(BJ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J$1,LEN(BJ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J$1,LEN(BJ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J$1,LEN(BJ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J$1,LEN(BJ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J$1,LEN(BJ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J$1,LEN(BJ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7,7,64,7</v>
      </c>
      <c r="BK4" s="28" t="str">
        <f ca="1">ROUND((VLOOKUP(VALUE(RIGHT(BK$1,LEN(BK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K$1,LEN(BK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K$1,LEN(BK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K$1,LEN(BK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K$1,LEN(BK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K$1,LEN(BK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K$1,LEN(BK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K$1,LEN(BK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7,7,64,7</v>
      </c>
      <c r="BL4" s="28" t="str">
        <f ca="1">ROUND((VLOOKUP(VALUE(RIGHT(BL$1,LEN(BL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L$1,LEN(BL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L$1,LEN(BL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L$1,LEN(BL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L$1,LEN(BL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L$1,LEN(BL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L$1,LEN(BL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L$1,LEN(BL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7,7,64,7</v>
      </c>
      <c r="BM4" s="28" t="str">
        <f ca="1">ROUND((VLOOKUP(VALUE(RIGHT(BM$1,LEN(BM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M$1,LEN(BM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M$1,LEN(BM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M$1,LEN(BM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M$1,LEN(BM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M$1,LEN(BM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M$1,LEN(BM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M$1,LEN(BM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7,7,69,7</v>
      </c>
      <c r="BN4" s="28" t="str">
        <f ca="1">ROUND((VLOOKUP(VALUE(RIGHT(BN$1,LEN(BN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N$1,LEN(BN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N$1,LEN(BN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N$1,LEN(BN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N$1,LEN(BN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N$1,LEN(BN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N$1,LEN(BN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N$1,LEN(BN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7,7,69,7</v>
      </c>
      <c r="BO4" s="28" t="str">
        <f ca="1">ROUND((VLOOKUP(VALUE(RIGHT(BO$1,LEN(BO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O$1,LEN(BO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O$1,LEN(BO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O$1,LEN(BO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O$1,LEN(BO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O$1,LEN(BO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O$1,LEN(BO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O$1,LEN(BO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7,7,69,7</v>
      </c>
      <c r="BP4" s="28" t="str">
        <f ca="1">ROUND((VLOOKUP(VALUE(RIGHT(BP$1,LEN(BP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P$1,LEN(BP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P$1,LEN(BP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P$1,LEN(BP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P$1,LEN(BP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P$1,LEN(BP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P$1,LEN(BP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P$1,LEN(BP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7,7,69,7</v>
      </c>
      <c r="BQ4" s="28" t="str">
        <f ca="1">ROUND((VLOOKUP(VALUE(RIGHT(BQ$1,LEN(BQ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Q$1,LEN(BQ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Q$1,LEN(BQ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Q$1,LEN(BQ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Q$1,LEN(BQ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Q$1,LEN(BQ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Q$1,LEN(BQ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Q$1,LEN(BQ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7,7,69,7</v>
      </c>
      <c r="BR4" s="28" t="str">
        <f ca="1">ROUND((VLOOKUP(VALUE(RIGHT(BR$1,LEN(BR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R$1,LEN(BR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R$1,LEN(BR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R$1,LEN(BR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R$1,LEN(BR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R$1,LEN(BR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R$1,LEN(BR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R$1,LEN(BR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8,8,74,8</v>
      </c>
      <c r="BS4" s="28" t="str">
        <f ca="1">ROUND((VLOOKUP(VALUE(RIGHT(BS$1,LEN(BS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S$1,LEN(BS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S$1,LEN(BS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S$1,LEN(BS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S$1,LEN(BS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S$1,LEN(BS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S$1,LEN(BS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S$1,LEN(BS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8,8,74,8</v>
      </c>
      <c r="BT4" s="28" t="str">
        <f ca="1">ROUND((VLOOKUP(VALUE(RIGHT(BT$1,LEN(BT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T$1,LEN(BT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T$1,LEN(BT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T$1,LEN(BT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T$1,LEN(BT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T$1,LEN(BT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T$1,LEN(BT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T$1,LEN(BT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8,8,74,8</v>
      </c>
      <c r="BU4" s="28" t="str">
        <f ca="1">ROUND((VLOOKUP(VALUE(RIGHT(BU$1,LEN(BU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U$1,LEN(BU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U$1,LEN(BU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U$1,LEN(BU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U$1,LEN(BU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U$1,LEN(BU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U$1,LEN(BU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U$1,LEN(BU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8,8,74,8</v>
      </c>
      <c r="BV4" s="28" t="str">
        <f ca="1">ROUND((VLOOKUP(VALUE(RIGHT(BV$1,LEN(BV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V$1,LEN(BV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V$1,LEN(BV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V$1,LEN(BV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V$1,LEN(BV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V$1,LEN(BV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V$1,LEN(BV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V$1,LEN(BV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8,8,74,8</v>
      </c>
      <c r="BW4" s="28" t="str">
        <f ca="1">ROUND((VLOOKUP(VALUE(RIGHT(BW$1,LEN(BW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W$1,LEN(BW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W$1,LEN(BW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W$1,LEN(BW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W$1,LEN(BW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W$1,LEN(BW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W$1,LEN(BW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W$1,LEN(BW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8,8,80,8</v>
      </c>
      <c r="BX4" s="28" t="str">
        <f ca="1">ROUND((VLOOKUP(VALUE(RIGHT(BX$1,LEN(BX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X$1,LEN(BX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X$1,LEN(BX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X$1,LEN(BX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X$1,LEN(BX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X$1,LEN(BX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X$1,LEN(BX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X$1,LEN(BX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8,8,80,8</v>
      </c>
      <c r="BY4" s="28" t="str">
        <f ca="1">ROUND((VLOOKUP(VALUE(RIGHT(BY$1,LEN(BY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Y$1,LEN(BY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Y$1,LEN(BY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Y$1,LEN(BY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Y$1,LEN(BY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Y$1,LEN(BY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Y$1,LEN(BY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Y$1,LEN(BY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8,8,80,8</v>
      </c>
      <c r="BZ4" s="28" t="str">
        <f ca="1">ROUND((VLOOKUP(VALUE(RIGHT(BZ$1,LEN(BZ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BZ$1,LEN(BZ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BZ$1,LEN(BZ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BZ$1,LEN(BZ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BZ$1,LEN(BZ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BZ$1,LEN(BZ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BZ$1,LEN(BZ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BZ$1,LEN(BZ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8,8,80,8</v>
      </c>
      <c r="CA4" s="28" t="str">
        <f ca="1">ROUND((VLOOKUP(VALUE(RIGHT(CA$1,LEN(CA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A$1,LEN(CA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A$1,LEN(CA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A$1,LEN(CA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A$1,LEN(CA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A$1,LEN(CA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A$1,LEN(CA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A$1,LEN(CA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8,8,80,8</v>
      </c>
      <c r="CB4" s="28" t="str">
        <f ca="1">ROUND((VLOOKUP(VALUE(RIGHT(CB$1,LEN(CB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B$1,LEN(CB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B$1,LEN(CB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B$1,LEN(CB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B$1,LEN(CB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B$1,LEN(CB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B$1,LEN(CB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B$1,LEN(CB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9,9,85,9</v>
      </c>
      <c r="CC4" s="28" t="str">
        <f ca="1">ROUND((VLOOKUP(VALUE(RIGHT(CC$1,LEN(CC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C$1,LEN(CC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C$1,LEN(CC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C$1,LEN(CC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C$1,LEN(CC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C$1,LEN(CC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C$1,LEN(CC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C$1,LEN(CC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9,9,85,9</v>
      </c>
      <c r="CD4" s="28" t="str">
        <f ca="1">ROUND((VLOOKUP(VALUE(RIGHT(CD$1,LEN(CD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D$1,LEN(CD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D$1,LEN(CD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D$1,LEN(CD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D$1,LEN(CD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D$1,LEN(CD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D$1,LEN(CD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D$1,LEN(CD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9,9,85,9</v>
      </c>
      <c r="CE4" s="28" t="str">
        <f ca="1">ROUND((VLOOKUP(VALUE(RIGHT(CE$1,LEN(CE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E$1,LEN(CE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E$1,LEN(CE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E$1,LEN(CE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E$1,LEN(CE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E$1,LEN(CE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E$1,LEN(CE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E$1,LEN(CE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9,9,85,9</v>
      </c>
      <c r="CF4" s="28" t="str">
        <f ca="1">ROUND((VLOOKUP(VALUE(RIGHT(CF$1,LEN(CF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F$1,LEN(CF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F$1,LEN(CF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F$1,LEN(CF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F$1,LEN(CF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F$1,LEN(CF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F$1,LEN(CF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F$1,LEN(CF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9,9,85,9</v>
      </c>
      <c r="CG4" s="28" t="str">
        <f ca="1">ROUND((VLOOKUP(VALUE(RIGHT(CG$1,LEN(CG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G$1,LEN(CG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G$1,LEN(CG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G$1,LEN(CG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G$1,LEN(CG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G$1,LEN(CG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G$1,LEN(CG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G$1,LEN(CG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9,9,90,9</v>
      </c>
      <c r="CH4" s="28" t="str">
        <f ca="1">ROUND((VLOOKUP(VALUE(RIGHT(CH$1,LEN(CH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H$1,LEN(CH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H$1,LEN(CH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H$1,LEN(CH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H$1,LEN(CH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H$1,LEN(CH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H$1,LEN(CH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H$1,LEN(CH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9,9,90,9</v>
      </c>
      <c r="CI4" s="28" t="str">
        <f ca="1">ROUND((VLOOKUP(VALUE(RIGHT(CI$1,LEN(CI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I$1,LEN(CI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I$1,LEN(CI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I$1,LEN(CI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I$1,LEN(CI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I$1,LEN(CI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I$1,LEN(CI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I$1,LEN(CI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9,9,90,9</v>
      </c>
      <c r="CJ4" s="28" t="str">
        <f ca="1">ROUND((VLOOKUP(VALUE(RIGHT(CJ$1,LEN(CJ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J$1,LEN(CJ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J$1,LEN(CJ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J$1,LEN(CJ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J$1,LEN(CJ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J$1,LEN(CJ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J$1,LEN(CJ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J$1,LEN(CJ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9,9,90,9</v>
      </c>
      <c r="CK4" s="28" t="str">
        <f ca="1">ROUND((VLOOKUP(VALUE(RIGHT(CK$1,LEN(CK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K$1,LEN(CK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K$1,LEN(CK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K$1,LEN(CK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K$1,LEN(CK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K$1,LEN(CK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K$1,LEN(CK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K$1,LEN(CK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9,9,90,9</v>
      </c>
      <c r="CL4" s="28" t="str">
        <f ca="1">ROUND((VLOOKUP(VALUE(RIGHT(CL$1,LEN(CL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L$1,LEN(CL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L$1,LEN(CL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L$1,LEN(CL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L$1,LEN(CL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L$1,LEN(CL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L$1,LEN(CL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L$1,LEN(CL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10,10,96,10</v>
      </c>
      <c r="CM4" s="28" t="str">
        <f ca="1">ROUND((VLOOKUP(VALUE(RIGHT(CM$1,LEN(CM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M$1,LEN(CM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M$1,LEN(CM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M$1,LEN(CM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M$1,LEN(CM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M$1,LEN(CM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M$1,LEN(CM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M$1,LEN(CM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10,10,96,10</v>
      </c>
      <c r="CN4" s="28" t="str">
        <f ca="1">ROUND((VLOOKUP(VALUE(RIGHT(CN$1,LEN(CN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N$1,LEN(CN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N$1,LEN(CN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N$1,LEN(CN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N$1,LEN(CN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N$1,LEN(CN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N$1,LEN(CN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N$1,LEN(CN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10,10,96,10</v>
      </c>
      <c r="CO4" s="28" t="str">
        <f ca="1">ROUND((VLOOKUP(VALUE(RIGHT(CO$1,LEN(CO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O$1,LEN(CO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O$1,LEN(CO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O$1,LEN(CO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O$1,LEN(CO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O$1,LEN(CO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O$1,LEN(CO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O$1,LEN(CO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10,10,96,10</v>
      </c>
      <c r="CP4" s="28" t="str">
        <f ca="1">ROUND((VLOOKUP(VALUE(RIGHT(CP$1,LEN(CP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P$1,LEN(CP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P$1,LEN(CP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P$1,LEN(CP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P$1,LEN(CP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P$1,LEN(CP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P$1,LEN(CP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P$1,LEN(CP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10,10,96,10</v>
      </c>
      <c r="CQ4" s="28" t="str">
        <f ca="1">ROUND((VLOOKUP(VALUE(RIGHT(CQ$1,LEN(CQ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Q$1,LEN(CQ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Q$1,LEN(CQ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Q$1,LEN(CQ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Q$1,LEN(CQ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Q$1,LEN(CQ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Q$1,LEN(CQ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Q$1,LEN(CQ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10,10,101,10</v>
      </c>
      <c r="CR4" s="28" t="str">
        <f ca="1">ROUND((VLOOKUP(VALUE(RIGHT(CR$1,LEN(CR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R$1,LEN(CR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R$1,LEN(CR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R$1,LEN(CR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R$1,LEN(CR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R$1,LEN(CR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R$1,LEN(CR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R$1,LEN(CR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10,10,101,10</v>
      </c>
      <c r="CS4" s="28" t="str">
        <f ca="1">ROUND((VLOOKUP(VALUE(RIGHT(CS$1,LEN(CS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S$1,LEN(CS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S$1,LEN(CS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S$1,LEN(CS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S$1,LEN(CS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S$1,LEN(CS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S$1,LEN(CS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S$1,LEN(CS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10,10,101,10</v>
      </c>
      <c r="CT4" s="28" t="str">
        <f ca="1">ROUND((VLOOKUP(VALUE(RIGHT(CT$1,LEN(CT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T$1,LEN(CT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T$1,LEN(CT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T$1,LEN(CT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T$1,LEN(CT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T$1,LEN(CT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T$1,LEN(CT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T$1,LEN(CT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10,10,101,10</v>
      </c>
      <c r="CU4" s="28" t="str">
        <f ca="1">ROUND((VLOOKUP(VALUE(RIGHT(CU$1,LEN(CU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U$1,LEN(CU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U$1,LEN(CU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U$1,LEN(CU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U$1,LEN(CU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U$1,LEN(CU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U$1,LEN(CU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U$1,LEN(CU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10,10,101,10</v>
      </c>
      <c r="CV4" s="28" t="str">
        <f ca="1">ROUND((VLOOKUP(VALUE(RIGHT(CV$1,LEN(CV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V$1,LEN(CV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V$1,LEN(CV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V$1,LEN(CV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V$1,LEN(CV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V$1,LEN(CV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V$1,LEN(CV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V$1,LEN(CV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11,11,106,11</v>
      </c>
      <c r="CW4" s="28" t="str">
        <f ca="1">ROUND((VLOOKUP(VALUE(RIGHT(CW$1,LEN(CW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W$1,LEN(CW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W$1,LEN(CW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W$1,LEN(CW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W$1,LEN(CW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W$1,LEN(CW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W$1,LEN(CW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W$1,LEN(CW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11,11,106,11</v>
      </c>
      <c r="CX4" s="28" t="str">
        <f ca="1">ROUND((VLOOKUP(VALUE(RIGHT(CX$1,LEN(CX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X$1,LEN(CX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X$1,LEN(CX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X$1,LEN(CX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X$1,LEN(CX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X$1,LEN(CX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X$1,LEN(CX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X$1,LEN(CX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11,11,106,11</v>
      </c>
      <c r="CY4" s="28" t="str">
        <f ca="1">ROUND((VLOOKUP(VALUE(RIGHT(CY$1,LEN(CY$1)-2)),INDIRECT(TEXT("'"&amp;$B4&amp;"星每级加强属性曲线演算'","")&amp;"!$A$2:$C$100"),3,FALSE)*VLOOKUP($C4,职业分类属性!$A$3:$G$15,7,FALSE))*INDIRECT(ADDRESS(MATCH($C4,职业分类属性!$A$1:$A$15,0),MATCH("生命值",职业分类属性!$A$2:$E$2,0),1,1,"职业分类属性"))*((星级总属性!$K$3)/(星级总属性!$K$3+星级总属性!$L$3))+(VLOOKUP(VALUE(RIGHT(CY$1,LEN(CY$1)-2)),INDIRECT(TEXT("'"&amp;$B4&amp;"星每级加强属性曲线演算'","")&amp;"!$A$2:$C$100"),3,FALSE)*VLOOKUP($C4,职业分类属性!$A$3:$G$15,7,FALSE))*(HLOOKUP(HLOOKUP("生命值",职业属性偏向!$B$3:$E$16,14,FALSE),INDIRECT(TEXT($D$1&amp;$D4&amp;"!$B$2:$G$3","")),2,FALSE)/INDIRECT(TEXT($D$1&amp;$D4&amp;"!$H$3","")))*((星级总属性!$L$3)/(星级总属性!$K$3+星级总属性!$L$3)),0)&amp;","&amp;ROUND((VLOOKUP(VALUE(RIGHT(CY$1,LEN(CY$1)-2)),INDIRECT(TEXT("'"&amp;$B4&amp;"星每级加强属性曲线演算'","")&amp;"!$A$2:$C$100"),3,FALSE)*VLOOKUP($C4,职业分类属性!$A$3:$G$15,7,FALSE))*INDIRECT(ADDRESS(MATCH($C4,职业分类属性!$A$1:$A$15,0),MATCH("回复力",职业分类属性!$A$2:$E$2,0),1,1,"职业分类属性"))*((星级总属性!$K$3)/(星级总属性!$K$3+星级总属性!$L$3))+(VLOOKUP(VALUE(RIGHT(CY$1,LEN(CY$1)-2)),INDIRECT(TEXT("'"&amp;$B4&amp;"星每级加强属性曲线演算'","")&amp;"!$A$2:$C$100"),3,FALSE)*VLOOKUP($C4,职业分类属性!$A$3:$G$15,7,FALSE))*(HLOOKUP(HLOOKUP("回复力",职业属性偏向!$B$3:$E$16,14,FALSE),INDIRECT(TEXT($D$1&amp;$D4&amp;"!$B$2:$G$3","")),2,FALSE)/INDIRECT(TEXT($D$1&amp;$D4&amp;"!$H$3","")))*((星级总属性!$L$3)/(星级总属性!$K$3+星级总属性!$L$3)),0)&amp;","&amp;ROUND((VLOOKUP(VALUE(RIGHT(CY$1,LEN(CY$1)-2)),INDIRECT(TEXT("'"&amp;$B4&amp;"星每级加强属性曲线演算'","")&amp;"!$A$2:$C$100"),3,FALSE)*VLOOKUP($C4,职业分类属性!$A$3:$G$15,7,FALSE))*INDIRECT(ADDRESS(MATCH($C4,职业分类属性!$A$1:$A$15,0),MATCH("武力",职业分类属性!$A$2:$E$2,0),1,1,"职业分类属性"))*((星级总属性!$K$3)/(星级总属性!$K$3+星级总属性!$L$3))+(VLOOKUP(VALUE(RIGHT(CY$1,LEN(CY$1)-2)),INDIRECT(TEXT("'"&amp;$B4&amp;"星每级加强属性曲线演算'","")&amp;"!$A$2:$C$100"),3,FALSE)*VLOOKUP($C4,职业分类属性!$A$3:$G$15,7,FALSE))*(HLOOKUP(HLOOKUP("武力",职业属性偏向!$B$3:$E$16,14,FALSE),INDIRECT(TEXT($D$1&amp;$D4&amp;"!$B$2:$G$3","")),2,FALSE)/INDIRECT(TEXT($D$1&amp;$D4&amp;"!$H$3","")))*((星级总属性!$L$3)/(星级总属性!$K$3+星级总属性!$L$3)),0)&amp;","&amp;ROUND((VLOOKUP(VALUE(RIGHT(CY$1,LEN(CY$1)-2)),INDIRECT(TEXT("'"&amp;$B4&amp;"星每级加强属性曲线演算'","")&amp;"!$A$2:$C$100"),3,FALSE)*VLOOKUP($C4,职业分类属性!$A$3:$G$15,7,FALSE))*INDIRECT(ADDRESS(MATCH($C4,职业分类属性!$A$1:$A$15,0),MATCH("防御",职业分类属性!$A$2:$E$2,0),1,1,"职业分类属性"))*((星级总属性!$K$3)/(星级总属性!$K$3+星级总属性!$L$3))+(VLOOKUP(VALUE(RIGHT(CY$1,LEN(CY$1)-2)),INDIRECT(TEXT("'"&amp;$B4&amp;"星每级加强属性曲线演算'","")&amp;"!$A$2:$C$100"),3,FALSE)*VLOOKUP($C4,职业分类属性!$A$3:$G$15,7,FALSE))*(HLOOKUP(HLOOKUP("防御",职业属性偏向!$B$3:$E$16,14,FALSE),INDIRECT(TEXT($D$1&amp;$D4&amp;"!$B$2:$G$3","")),2,FALSE)/INDIRECT(TEXT($D$1&amp;$D4&amp;"!$H$3","")))*((星级总属性!$L$3)/(星级总属性!$K$3+星级总属性!$L$3)),0)</f>
        <v>11,11,106,11</v>
      </c>
    </row>
    <row r="5" spans="1:103" x14ac:dyDescent="0.25">
      <c r="A5" s="2">
        <v>110061</v>
      </c>
      <c r="B5" s="2">
        <v>3</v>
      </c>
      <c r="C5" s="2" t="s">
        <v>161</v>
      </c>
      <c r="D5" s="2">
        <v>1</v>
      </c>
      <c r="E5" s="28" t="str">
        <f ca="1">ROUND((VLOOKUP(VALUE(RIGHT(E$1,LEN(E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E$1,LEN(E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E$1,LEN(E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E$1,LEN(E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E$1,LEN(E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E$1,LEN(E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E$1,LEN(E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E$1,LEN(E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2,1,1,5</v>
      </c>
      <c r="F5" s="28" t="str">
        <f ca="1">ROUND((VLOOKUP(VALUE(RIGHT(F$1,LEN(F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F$1,LEN(F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F$1,LEN(F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F$1,LEN(F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F$1,LEN(F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F$1,LEN(F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F$1,LEN(F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F$1,LEN(F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2,1,1,5</v>
      </c>
      <c r="G5" s="28" t="str">
        <f ca="1">ROUND((VLOOKUP(VALUE(RIGHT(G$1,LEN(G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G$1,LEN(G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G$1,LEN(G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G$1,LEN(G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G$1,LEN(G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G$1,LEN(G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G$1,LEN(G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G$1,LEN(G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2,1,1,5</v>
      </c>
      <c r="H5" s="28" t="str">
        <f ca="1">ROUND((VLOOKUP(VALUE(RIGHT(H$1,LEN(H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H$1,LEN(H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H$1,LEN(H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H$1,LEN(H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H$1,LEN(H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H$1,LEN(H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H$1,LEN(H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H$1,LEN(H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2,1,1,5</v>
      </c>
      <c r="I5" s="28" t="str">
        <f ca="1">ROUND((VLOOKUP(VALUE(RIGHT(I$1,LEN(I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I$1,LEN(I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I$1,LEN(I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I$1,LEN(I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I$1,LEN(I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I$1,LEN(I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I$1,LEN(I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I$1,LEN(I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2,1,1,5</v>
      </c>
      <c r="J5" s="28" t="str">
        <f ca="1">ROUND((VLOOKUP(VALUE(RIGHT(J$1,LEN(J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J$1,LEN(J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J$1,LEN(J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J$1,LEN(J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J$1,LEN(J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J$1,LEN(J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J$1,LEN(J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J$1,LEN(J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4,1,2,10</v>
      </c>
      <c r="K5" s="28" t="str">
        <f ca="1">ROUND((VLOOKUP(VALUE(RIGHT(K$1,LEN(K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K$1,LEN(K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K$1,LEN(K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K$1,LEN(K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K$1,LEN(K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K$1,LEN(K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K$1,LEN(K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K$1,LEN(K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4,1,2,10</v>
      </c>
      <c r="L5" s="28" t="str">
        <f ca="1">ROUND((VLOOKUP(VALUE(RIGHT(L$1,LEN(L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L$1,LEN(L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L$1,LEN(L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L$1,LEN(L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L$1,LEN(L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L$1,LEN(L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L$1,LEN(L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L$1,LEN(L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4,1,2,10</v>
      </c>
      <c r="M5" s="28" t="str">
        <f ca="1">ROUND((VLOOKUP(VALUE(RIGHT(M$1,LEN(M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M$1,LEN(M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M$1,LEN(M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M$1,LEN(M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M$1,LEN(M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M$1,LEN(M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M$1,LEN(M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M$1,LEN(M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4,1,2,10</v>
      </c>
      <c r="N5" s="28" t="str">
        <f ca="1">ROUND((VLOOKUP(VALUE(RIGHT(N$1,LEN(N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N$1,LEN(N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N$1,LEN(N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N$1,LEN(N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N$1,LEN(N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N$1,LEN(N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N$1,LEN(N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N$1,LEN(N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4,1,2,10</v>
      </c>
      <c r="O5" s="28" t="str">
        <f ca="1">ROUND((VLOOKUP(VALUE(RIGHT(O$1,LEN(O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O$1,LEN(O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O$1,LEN(O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O$1,LEN(O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O$1,LEN(O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O$1,LEN(O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O$1,LEN(O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O$1,LEN(O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6,2,3,16</v>
      </c>
      <c r="P5" s="28" t="str">
        <f ca="1">ROUND((VLOOKUP(VALUE(RIGHT(P$1,LEN(P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P$1,LEN(P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P$1,LEN(P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P$1,LEN(P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P$1,LEN(P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P$1,LEN(P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P$1,LEN(P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P$1,LEN(P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6,2,3,16</v>
      </c>
      <c r="Q5" s="28" t="str">
        <f ca="1">ROUND((VLOOKUP(VALUE(RIGHT(Q$1,LEN(Q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Q$1,LEN(Q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Q$1,LEN(Q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Q$1,LEN(Q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Q$1,LEN(Q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Q$1,LEN(Q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Q$1,LEN(Q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Q$1,LEN(Q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6,2,3,16</v>
      </c>
      <c r="R5" s="28" t="str">
        <f ca="1">ROUND((VLOOKUP(VALUE(RIGHT(R$1,LEN(R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R$1,LEN(R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R$1,LEN(R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R$1,LEN(R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R$1,LEN(R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R$1,LEN(R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R$1,LEN(R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R$1,LEN(R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6,2,3,16</v>
      </c>
      <c r="S5" s="28" t="str">
        <f ca="1">ROUND((VLOOKUP(VALUE(RIGHT(S$1,LEN(S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S$1,LEN(S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S$1,LEN(S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S$1,LEN(S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S$1,LEN(S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S$1,LEN(S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S$1,LEN(S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S$1,LEN(S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6,2,3,16</v>
      </c>
      <c r="T5" s="28" t="str">
        <f ca="1">ROUND((VLOOKUP(VALUE(RIGHT(T$1,LEN(T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T$1,LEN(T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T$1,LEN(T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T$1,LEN(T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T$1,LEN(T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T$1,LEN(T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T$1,LEN(T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T$1,LEN(T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8,2,4,22</v>
      </c>
      <c r="U5" s="28" t="str">
        <f ca="1">ROUND((VLOOKUP(VALUE(RIGHT(U$1,LEN(U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U$1,LEN(U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U$1,LEN(U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U$1,LEN(U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U$1,LEN(U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U$1,LEN(U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U$1,LEN(U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U$1,LEN(U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8,2,4,22</v>
      </c>
      <c r="V5" s="28" t="str">
        <f ca="1">ROUND((VLOOKUP(VALUE(RIGHT(V$1,LEN(V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V$1,LEN(V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V$1,LEN(V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V$1,LEN(V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V$1,LEN(V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V$1,LEN(V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V$1,LEN(V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V$1,LEN(V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8,2,4,22</v>
      </c>
      <c r="W5" s="28" t="str">
        <f ca="1">ROUND((VLOOKUP(VALUE(RIGHT(W$1,LEN(W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W$1,LEN(W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W$1,LEN(W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W$1,LEN(W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W$1,LEN(W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W$1,LEN(W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W$1,LEN(W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W$1,LEN(W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8,2,4,22</v>
      </c>
      <c r="X5" s="28" t="str">
        <f ca="1">ROUND((VLOOKUP(VALUE(RIGHT(X$1,LEN(X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X$1,LEN(X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X$1,LEN(X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X$1,LEN(X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X$1,LEN(X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X$1,LEN(X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X$1,LEN(X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X$1,LEN(X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8,2,4,22</v>
      </c>
      <c r="Y5" s="28" t="str">
        <f ca="1">ROUND((VLOOKUP(VALUE(RIGHT(Y$1,LEN(Y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Y$1,LEN(Y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Y$1,LEN(Y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Y$1,LEN(Y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Y$1,LEN(Y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Y$1,LEN(Y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Y$1,LEN(Y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Y$1,LEN(Y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10,3,5,27</v>
      </c>
      <c r="Z5" s="28" t="str">
        <f ca="1">ROUND((VLOOKUP(VALUE(RIGHT(Z$1,LEN(Z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Z$1,LEN(Z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Z$1,LEN(Z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Z$1,LEN(Z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Z$1,LEN(Z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Z$1,LEN(Z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Z$1,LEN(Z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Z$1,LEN(Z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10,3,5,27</v>
      </c>
      <c r="AA5" s="28" t="str">
        <f ca="1">ROUND((VLOOKUP(VALUE(RIGHT(AA$1,LEN(AA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A$1,LEN(AA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A$1,LEN(AA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A$1,LEN(AA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A$1,LEN(AA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A$1,LEN(AA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A$1,LEN(AA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A$1,LEN(AA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10,3,5,27</v>
      </c>
      <c r="AB5" s="28" t="str">
        <f ca="1">ROUND((VLOOKUP(VALUE(RIGHT(AB$1,LEN(AB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B$1,LEN(AB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B$1,LEN(AB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B$1,LEN(AB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B$1,LEN(AB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B$1,LEN(AB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B$1,LEN(AB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B$1,LEN(AB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10,3,5,27</v>
      </c>
      <c r="AC5" s="28" t="str">
        <f ca="1">ROUND((VLOOKUP(VALUE(RIGHT(AC$1,LEN(AC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C$1,LEN(AC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C$1,LEN(AC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C$1,LEN(AC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C$1,LEN(AC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C$1,LEN(AC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C$1,LEN(AC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C$1,LEN(AC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10,3,5,27</v>
      </c>
      <c r="AD5" s="28" t="str">
        <f ca="1">ROUND((VLOOKUP(VALUE(RIGHT(AD$1,LEN(AD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D$1,LEN(AD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D$1,LEN(AD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D$1,LEN(AD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D$1,LEN(AD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D$1,LEN(AD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D$1,LEN(AD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D$1,LEN(AD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12,3,6,32</v>
      </c>
      <c r="AE5" s="28" t="str">
        <f ca="1">ROUND((VLOOKUP(VALUE(RIGHT(AE$1,LEN(AE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E$1,LEN(AE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E$1,LEN(AE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E$1,LEN(AE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E$1,LEN(AE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E$1,LEN(AE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E$1,LEN(AE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E$1,LEN(AE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12,3,6,32</v>
      </c>
      <c r="AF5" s="28" t="str">
        <f ca="1">ROUND((VLOOKUP(VALUE(RIGHT(AF$1,LEN(AF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F$1,LEN(AF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F$1,LEN(AF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F$1,LEN(AF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F$1,LEN(AF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F$1,LEN(AF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F$1,LEN(AF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F$1,LEN(AF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12,3,6,32</v>
      </c>
      <c r="AG5" s="28" t="str">
        <f ca="1">ROUND((VLOOKUP(VALUE(RIGHT(AG$1,LEN(AG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G$1,LEN(AG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G$1,LEN(AG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G$1,LEN(AG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G$1,LEN(AG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G$1,LEN(AG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G$1,LEN(AG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G$1,LEN(AG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12,3,6,32</v>
      </c>
      <c r="AH5" s="28" t="str">
        <f ca="1">ROUND((VLOOKUP(VALUE(RIGHT(AH$1,LEN(AH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H$1,LEN(AH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H$1,LEN(AH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H$1,LEN(AH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H$1,LEN(AH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H$1,LEN(AH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H$1,LEN(AH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H$1,LEN(AH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12,3,6,32</v>
      </c>
      <c r="AI5" s="28" t="str">
        <f ca="1">ROUND((VLOOKUP(VALUE(RIGHT(AI$1,LEN(AI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I$1,LEN(AI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I$1,LEN(AI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I$1,LEN(AI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I$1,LEN(AI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I$1,LEN(AI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I$1,LEN(AI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I$1,LEN(AI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14,4,7,37</v>
      </c>
      <c r="AJ5" s="28" t="str">
        <f ca="1">ROUND((VLOOKUP(VALUE(RIGHT(AJ$1,LEN(AJ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J$1,LEN(AJ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J$1,LEN(AJ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J$1,LEN(AJ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J$1,LEN(AJ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J$1,LEN(AJ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J$1,LEN(AJ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J$1,LEN(AJ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14,4,7,37</v>
      </c>
      <c r="AK5" s="28" t="str">
        <f ca="1">ROUND((VLOOKUP(VALUE(RIGHT(AK$1,LEN(AK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K$1,LEN(AK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K$1,LEN(AK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K$1,LEN(AK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K$1,LEN(AK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K$1,LEN(AK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K$1,LEN(AK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K$1,LEN(AK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14,4,7,37</v>
      </c>
      <c r="AL5" s="28" t="str">
        <f ca="1">ROUND((VLOOKUP(VALUE(RIGHT(AL$1,LEN(AL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L$1,LEN(AL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L$1,LEN(AL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L$1,LEN(AL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L$1,LEN(AL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L$1,LEN(AL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L$1,LEN(AL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L$1,LEN(AL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14,4,7,37</v>
      </c>
      <c r="AM5" s="28" t="str">
        <f ca="1">ROUND((VLOOKUP(VALUE(RIGHT(AM$1,LEN(AM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M$1,LEN(AM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M$1,LEN(AM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M$1,LEN(AM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M$1,LEN(AM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M$1,LEN(AM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M$1,LEN(AM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M$1,LEN(AM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14,4,7,37</v>
      </c>
      <c r="AN5" s="28" t="str">
        <f ca="1">ROUND((VLOOKUP(VALUE(RIGHT(AN$1,LEN(AN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N$1,LEN(AN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N$1,LEN(AN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N$1,LEN(AN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N$1,LEN(AN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N$1,LEN(AN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N$1,LEN(AN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N$1,LEN(AN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16,5,8,43</v>
      </c>
      <c r="AO5" s="28" t="str">
        <f ca="1">ROUND((VLOOKUP(VALUE(RIGHT(AO$1,LEN(AO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O$1,LEN(AO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O$1,LEN(AO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O$1,LEN(AO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O$1,LEN(AO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O$1,LEN(AO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O$1,LEN(AO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O$1,LEN(AO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16,5,8,43</v>
      </c>
      <c r="AP5" s="28" t="str">
        <f ca="1">ROUND((VLOOKUP(VALUE(RIGHT(AP$1,LEN(AP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P$1,LEN(AP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P$1,LEN(AP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P$1,LEN(AP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P$1,LEN(AP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P$1,LEN(AP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P$1,LEN(AP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P$1,LEN(AP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16,5,8,43</v>
      </c>
      <c r="AQ5" s="28" t="str">
        <f ca="1">ROUND((VLOOKUP(VALUE(RIGHT(AQ$1,LEN(AQ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Q$1,LEN(AQ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Q$1,LEN(AQ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Q$1,LEN(AQ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Q$1,LEN(AQ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Q$1,LEN(AQ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Q$1,LEN(AQ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Q$1,LEN(AQ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16,5,8,43</v>
      </c>
      <c r="AR5" s="28" t="str">
        <f ca="1">ROUND((VLOOKUP(VALUE(RIGHT(AR$1,LEN(AR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R$1,LEN(AR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R$1,LEN(AR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R$1,LEN(AR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R$1,LEN(AR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R$1,LEN(AR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R$1,LEN(AR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R$1,LEN(AR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16,5,8,43</v>
      </c>
      <c r="AS5" s="28" t="str">
        <f ca="1">ROUND((VLOOKUP(VALUE(RIGHT(AS$1,LEN(AS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S$1,LEN(AS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S$1,LEN(AS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S$1,LEN(AS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S$1,LEN(AS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S$1,LEN(AS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S$1,LEN(AS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S$1,LEN(AS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18,5,9,48</v>
      </c>
      <c r="AT5" s="28" t="str">
        <f ca="1">ROUND((VLOOKUP(VALUE(RIGHT(AT$1,LEN(AT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T$1,LEN(AT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T$1,LEN(AT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T$1,LEN(AT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T$1,LEN(AT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T$1,LEN(AT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T$1,LEN(AT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T$1,LEN(AT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18,5,9,48</v>
      </c>
      <c r="AU5" s="28" t="str">
        <f ca="1">ROUND((VLOOKUP(VALUE(RIGHT(AU$1,LEN(AU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U$1,LEN(AU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U$1,LEN(AU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U$1,LEN(AU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U$1,LEN(AU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U$1,LEN(AU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U$1,LEN(AU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U$1,LEN(AU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18,5,9,48</v>
      </c>
      <c r="AV5" s="28" t="str">
        <f ca="1">ROUND((VLOOKUP(VALUE(RIGHT(AV$1,LEN(AV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V$1,LEN(AV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V$1,LEN(AV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V$1,LEN(AV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V$1,LEN(AV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V$1,LEN(AV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V$1,LEN(AV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V$1,LEN(AV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18,5,9,48</v>
      </c>
      <c r="AW5" s="28" t="str">
        <f ca="1">ROUND((VLOOKUP(VALUE(RIGHT(AW$1,LEN(AW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W$1,LEN(AW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W$1,LEN(AW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W$1,LEN(AW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W$1,LEN(AW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W$1,LEN(AW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W$1,LEN(AW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W$1,LEN(AW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18,5,9,48</v>
      </c>
      <c r="AX5" s="28" t="str">
        <f ca="1">ROUND((VLOOKUP(VALUE(RIGHT(AX$1,LEN(AX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X$1,LEN(AX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X$1,LEN(AX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X$1,LEN(AX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X$1,LEN(AX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X$1,LEN(AX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X$1,LEN(AX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X$1,LEN(AX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19,6,10,54</v>
      </c>
      <c r="AY5" s="28" t="str">
        <f ca="1">ROUND((VLOOKUP(VALUE(RIGHT(AY$1,LEN(AY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Y$1,LEN(AY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Y$1,LEN(AY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Y$1,LEN(AY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Y$1,LEN(AY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Y$1,LEN(AY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Y$1,LEN(AY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Y$1,LEN(AY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19,6,10,54</v>
      </c>
      <c r="AZ5" s="28" t="str">
        <f ca="1">ROUND((VLOOKUP(VALUE(RIGHT(AZ$1,LEN(AZ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AZ$1,LEN(AZ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AZ$1,LEN(AZ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AZ$1,LEN(AZ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AZ$1,LEN(AZ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AZ$1,LEN(AZ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AZ$1,LEN(AZ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AZ$1,LEN(AZ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19,6,10,54</v>
      </c>
      <c r="BA5" s="28" t="str">
        <f ca="1">ROUND((VLOOKUP(VALUE(RIGHT(BA$1,LEN(BA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A$1,LEN(BA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A$1,LEN(BA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A$1,LEN(BA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A$1,LEN(BA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A$1,LEN(BA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A$1,LEN(BA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A$1,LEN(BA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19,6,10,54</v>
      </c>
      <c r="BB5" s="28" t="str">
        <f ca="1">ROUND((VLOOKUP(VALUE(RIGHT(BB$1,LEN(BB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B$1,LEN(BB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B$1,LEN(BB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B$1,LEN(BB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B$1,LEN(BB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B$1,LEN(BB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B$1,LEN(BB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B$1,LEN(BB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19,6,10,54</v>
      </c>
      <c r="BC5" s="28" t="str">
        <f ca="1">ROUND((VLOOKUP(VALUE(RIGHT(BC$1,LEN(BC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C$1,LEN(BC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C$1,LEN(BC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C$1,LEN(BC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C$1,LEN(BC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C$1,LEN(BC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C$1,LEN(BC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C$1,LEN(BC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21,6,11,59</v>
      </c>
      <c r="BD5" s="28" t="str">
        <f ca="1">ROUND((VLOOKUP(VALUE(RIGHT(BD$1,LEN(BD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D$1,LEN(BD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D$1,LEN(BD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D$1,LEN(BD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D$1,LEN(BD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D$1,LEN(BD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D$1,LEN(BD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D$1,LEN(BD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21,6,11,59</v>
      </c>
      <c r="BE5" s="28" t="str">
        <f ca="1">ROUND((VLOOKUP(VALUE(RIGHT(BE$1,LEN(BE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E$1,LEN(BE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E$1,LEN(BE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E$1,LEN(BE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E$1,LEN(BE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E$1,LEN(BE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E$1,LEN(BE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E$1,LEN(BE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21,6,11,59</v>
      </c>
      <c r="BF5" s="28" t="str">
        <f ca="1">ROUND((VLOOKUP(VALUE(RIGHT(BF$1,LEN(BF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F$1,LEN(BF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F$1,LEN(BF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F$1,LEN(BF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F$1,LEN(BF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F$1,LEN(BF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F$1,LEN(BF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F$1,LEN(BF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21,6,11,59</v>
      </c>
      <c r="BG5" s="28" t="str">
        <f ca="1">ROUND((VLOOKUP(VALUE(RIGHT(BG$1,LEN(BG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G$1,LEN(BG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G$1,LEN(BG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G$1,LEN(BG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G$1,LEN(BG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G$1,LEN(BG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G$1,LEN(BG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G$1,LEN(BG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21,6,11,59</v>
      </c>
      <c r="BH5" s="28" t="str">
        <f ca="1">ROUND((VLOOKUP(VALUE(RIGHT(BH$1,LEN(BH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H$1,LEN(BH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H$1,LEN(BH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H$1,LEN(BH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H$1,LEN(BH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H$1,LEN(BH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H$1,LEN(BH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H$1,LEN(BH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23,7,11,64</v>
      </c>
      <c r="BI5" s="28" t="str">
        <f ca="1">ROUND((VLOOKUP(VALUE(RIGHT(BI$1,LEN(BI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I$1,LEN(BI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I$1,LEN(BI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I$1,LEN(BI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I$1,LEN(BI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I$1,LEN(BI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I$1,LEN(BI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I$1,LEN(BI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23,7,11,64</v>
      </c>
      <c r="BJ5" s="28" t="str">
        <f ca="1">ROUND((VLOOKUP(VALUE(RIGHT(BJ$1,LEN(BJ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J$1,LEN(BJ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J$1,LEN(BJ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J$1,LEN(BJ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J$1,LEN(BJ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J$1,LEN(BJ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J$1,LEN(BJ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J$1,LEN(BJ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23,7,11,64</v>
      </c>
      <c r="BK5" s="28" t="str">
        <f ca="1">ROUND((VLOOKUP(VALUE(RIGHT(BK$1,LEN(BK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K$1,LEN(BK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K$1,LEN(BK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K$1,LEN(BK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K$1,LEN(BK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K$1,LEN(BK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K$1,LEN(BK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K$1,LEN(BK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23,7,11,64</v>
      </c>
      <c r="BL5" s="28" t="str">
        <f ca="1">ROUND((VLOOKUP(VALUE(RIGHT(BL$1,LEN(BL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L$1,LEN(BL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L$1,LEN(BL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L$1,LEN(BL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L$1,LEN(BL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L$1,LEN(BL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L$1,LEN(BL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L$1,LEN(BL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23,7,11,64</v>
      </c>
      <c r="BM5" s="28" t="str">
        <f ca="1">ROUND((VLOOKUP(VALUE(RIGHT(BM$1,LEN(BM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M$1,LEN(BM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M$1,LEN(BM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M$1,LEN(BM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M$1,LEN(BM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M$1,LEN(BM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M$1,LEN(BM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M$1,LEN(BM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25,7,13,70</v>
      </c>
      <c r="BN5" s="28" t="str">
        <f ca="1">ROUND((VLOOKUP(VALUE(RIGHT(BN$1,LEN(BN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N$1,LEN(BN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N$1,LEN(BN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N$1,LEN(BN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N$1,LEN(BN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N$1,LEN(BN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N$1,LEN(BN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N$1,LEN(BN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25,7,13,70</v>
      </c>
      <c r="BO5" s="28" t="str">
        <f ca="1">ROUND((VLOOKUP(VALUE(RIGHT(BO$1,LEN(BO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O$1,LEN(BO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O$1,LEN(BO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O$1,LEN(BO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O$1,LEN(BO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O$1,LEN(BO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O$1,LEN(BO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O$1,LEN(BO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25,7,13,70</v>
      </c>
      <c r="BP5" s="28" t="str">
        <f ca="1">ROUND((VLOOKUP(VALUE(RIGHT(BP$1,LEN(BP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P$1,LEN(BP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P$1,LEN(BP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P$1,LEN(BP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P$1,LEN(BP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P$1,LEN(BP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P$1,LEN(BP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P$1,LEN(BP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25,7,13,70</v>
      </c>
      <c r="BQ5" s="28" t="str">
        <f ca="1">ROUND((VLOOKUP(VALUE(RIGHT(BQ$1,LEN(BQ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Q$1,LEN(BQ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Q$1,LEN(BQ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Q$1,LEN(BQ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Q$1,LEN(BQ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Q$1,LEN(BQ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Q$1,LEN(BQ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Q$1,LEN(BQ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25,7,13,70</v>
      </c>
      <c r="BR5" s="28" t="str">
        <f ca="1">ROUND((VLOOKUP(VALUE(RIGHT(BR$1,LEN(BR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R$1,LEN(BR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R$1,LEN(BR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R$1,LEN(BR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R$1,LEN(BR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R$1,LEN(BR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R$1,LEN(BR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R$1,LEN(BR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27,8,13,75</v>
      </c>
      <c r="BS5" s="28" t="str">
        <f ca="1">ROUND((VLOOKUP(VALUE(RIGHT(BS$1,LEN(BS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S$1,LEN(BS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S$1,LEN(BS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S$1,LEN(BS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S$1,LEN(BS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S$1,LEN(BS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S$1,LEN(BS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S$1,LEN(BS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27,8,13,75</v>
      </c>
      <c r="BT5" s="28" t="str">
        <f ca="1">ROUND((VLOOKUP(VALUE(RIGHT(BT$1,LEN(BT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T$1,LEN(BT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T$1,LEN(BT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T$1,LEN(BT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T$1,LEN(BT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T$1,LEN(BT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T$1,LEN(BT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T$1,LEN(BT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27,8,13,75</v>
      </c>
      <c r="BU5" s="28" t="str">
        <f ca="1">ROUND((VLOOKUP(VALUE(RIGHT(BU$1,LEN(BU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U$1,LEN(BU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U$1,LEN(BU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U$1,LEN(BU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U$1,LEN(BU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U$1,LEN(BU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U$1,LEN(BU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U$1,LEN(BU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27,8,13,75</v>
      </c>
      <c r="BV5" s="28" t="str">
        <f ca="1">ROUND((VLOOKUP(VALUE(RIGHT(BV$1,LEN(BV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V$1,LEN(BV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V$1,LEN(BV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V$1,LEN(BV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V$1,LEN(BV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V$1,LEN(BV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V$1,LEN(BV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V$1,LEN(BV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27,8,13,75</v>
      </c>
      <c r="BW5" s="28" t="str">
        <f ca="1">ROUND((VLOOKUP(VALUE(RIGHT(BW$1,LEN(BW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W$1,LEN(BW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W$1,LEN(BW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W$1,LEN(BW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W$1,LEN(BW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W$1,LEN(BW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W$1,LEN(BW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W$1,LEN(BW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29,8,14,80</v>
      </c>
      <c r="BX5" s="28" t="str">
        <f ca="1">ROUND((VLOOKUP(VALUE(RIGHT(BX$1,LEN(BX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X$1,LEN(BX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X$1,LEN(BX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X$1,LEN(BX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X$1,LEN(BX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X$1,LEN(BX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X$1,LEN(BX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X$1,LEN(BX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29,8,14,80</v>
      </c>
      <c r="BY5" s="28" t="str">
        <f ca="1">ROUND((VLOOKUP(VALUE(RIGHT(BY$1,LEN(BY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Y$1,LEN(BY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Y$1,LEN(BY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Y$1,LEN(BY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Y$1,LEN(BY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Y$1,LEN(BY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Y$1,LEN(BY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Y$1,LEN(BY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29,8,14,80</v>
      </c>
      <c r="BZ5" s="28" t="str">
        <f ca="1">ROUND((VLOOKUP(VALUE(RIGHT(BZ$1,LEN(BZ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BZ$1,LEN(BZ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BZ$1,LEN(BZ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BZ$1,LEN(BZ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BZ$1,LEN(BZ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BZ$1,LEN(BZ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BZ$1,LEN(BZ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BZ$1,LEN(BZ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29,8,14,80</v>
      </c>
      <c r="CA5" s="28" t="str">
        <f ca="1">ROUND((VLOOKUP(VALUE(RIGHT(CA$1,LEN(CA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A$1,LEN(CA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A$1,LEN(CA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A$1,LEN(CA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A$1,LEN(CA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A$1,LEN(CA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A$1,LEN(CA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A$1,LEN(CA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29,8,14,80</v>
      </c>
      <c r="CB5" s="28" t="str">
        <f ca="1">ROUND((VLOOKUP(VALUE(RIGHT(CB$1,LEN(CB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B$1,LEN(CB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B$1,LEN(CB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B$1,LEN(CB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B$1,LEN(CB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B$1,LEN(CB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B$1,LEN(CB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B$1,LEN(CB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31,9,15,85</v>
      </c>
      <c r="CC5" s="28" t="str">
        <f ca="1">ROUND((VLOOKUP(VALUE(RIGHT(CC$1,LEN(CC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C$1,LEN(CC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C$1,LEN(CC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C$1,LEN(CC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C$1,LEN(CC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C$1,LEN(CC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C$1,LEN(CC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C$1,LEN(CC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31,9,15,85</v>
      </c>
      <c r="CD5" s="28" t="str">
        <f ca="1">ROUND((VLOOKUP(VALUE(RIGHT(CD$1,LEN(CD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D$1,LEN(CD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D$1,LEN(CD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D$1,LEN(CD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D$1,LEN(CD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D$1,LEN(CD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D$1,LEN(CD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D$1,LEN(CD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31,9,15,85</v>
      </c>
      <c r="CE5" s="28" t="str">
        <f ca="1">ROUND((VLOOKUP(VALUE(RIGHT(CE$1,LEN(CE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E$1,LEN(CE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E$1,LEN(CE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E$1,LEN(CE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E$1,LEN(CE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E$1,LEN(CE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E$1,LEN(CE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E$1,LEN(CE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31,9,15,85</v>
      </c>
      <c r="CF5" s="28" t="str">
        <f ca="1">ROUND((VLOOKUP(VALUE(RIGHT(CF$1,LEN(CF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F$1,LEN(CF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F$1,LEN(CF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F$1,LEN(CF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F$1,LEN(CF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F$1,LEN(CF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F$1,LEN(CF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F$1,LEN(CF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31,9,15,85</v>
      </c>
      <c r="CG5" s="28" t="str">
        <f ca="1">ROUND((VLOOKUP(VALUE(RIGHT(CG$1,LEN(CG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G$1,LEN(CG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G$1,LEN(CG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G$1,LEN(CG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G$1,LEN(CG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G$1,LEN(CG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G$1,LEN(CG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G$1,LEN(CG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33,10,16,91</v>
      </c>
      <c r="CH5" s="28" t="str">
        <f ca="1">ROUND((VLOOKUP(VALUE(RIGHT(CH$1,LEN(CH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H$1,LEN(CH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H$1,LEN(CH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H$1,LEN(CH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H$1,LEN(CH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H$1,LEN(CH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H$1,LEN(CH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H$1,LEN(CH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33,10,16,91</v>
      </c>
      <c r="CI5" s="28" t="str">
        <f ca="1">ROUND((VLOOKUP(VALUE(RIGHT(CI$1,LEN(CI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I$1,LEN(CI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I$1,LEN(CI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I$1,LEN(CI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I$1,LEN(CI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I$1,LEN(CI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I$1,LEN(CI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I$1,LEN(CI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33,10,16,91</v>
      </c>
      <c r="CJ5" s="28" t="str">
        <f ca="1">ROUND((VLOOKUP(VALUE(RIGHT(CJ$1,LEN(CJ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J$1,LEN(CJ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J$1,LEN(CJ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J$1,LEN(CJ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J$1,LEN(CJ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J$1,LEN(CJ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J$1,LEN(CJ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J$1,LEN(CJ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33,10,16,91</v>
      </c>
      <c r="CK5" s="28" t="str">
        <f ca="1">ROUND((VLOOKUP(VALUE(RIGHT(CK$1,LEN(CK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K$1,LEN(CK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K$1,LEN(CK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K$1,LEN(CK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K$1,LEN(CK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K$1,LEN(CK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K$1,LEN(CK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K$1,LEN(CK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33,10,16,91</v>
      </c>
      <c r="CL5" s="28" t="str">
        <f ca="1">ROUND((VLOOKUP(VALUE(RIGHT(CL$1,LEN(CL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L$1,LEN(CL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L$1,LEN(CL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L$1,LEN(CL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L$1,LEN(CL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L$1,LEN(CL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L$1,LEN(CL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L$1,LEN(CL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35,10,17,97</v>
      </c>
      <c r="CM5" s="28" t="str">
        <f ca="1">ROUND((VLOOKUP(VALUE(RIGHT(CM$1,LEN(CM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M$1,LEN(CM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M$1,LEN(CM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M$1,LEN(CM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M$1,LEN(CM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M$1,LEN(CM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M$1,LEN(CM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M$1,LEN(CM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35,10,17,97</v>
      </c>
      <c r="CN5" s="28" t="str">
        <f ca="1">ROUND((VLOOKUP(VALUE(RIGHT(CN$1,LEN(CN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N$1,LEN(CN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N$1,LEN(CN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N$1,LEN(CN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N$1,LEN(CN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N$1,LEN(CN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N$1,LEN(CN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N$1,LEN(CN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35,10,17,97</v>
      </c>
      <c r="CO5" s="28" t="str">
        <f ca="1">ROUND((VLOOKUP(VALUE(RIGHT(CO$1,LEN(CO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O$1,LEN(CO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O$1,LEN(CO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O$1,LEN(CO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O$1,LEN(CO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O$1,LEN(CO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O$1,LEN(CO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O$1,LEN(CO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35,10,17,97</v>
      </c>
      <c r="CP5" s="28" t="str">
        <f ca="1">ROUND((VLOOKUP(VALUE(RIGHT(CP$1,LEN(CP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P$1,LEN(CP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P$1,LEN(CP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P$1,LEN(CP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P$1,LEN(CP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P$1,LEN(CP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P$1,LEN(CP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P$1,LEN(CP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35,10,17,97</v>
      </c>
      <c r="CQ5" s="28" t="str">
        <f ca="1">ROUND((VLOOKUP(VALUE(RIGHT(CQ$1,LEN(CQ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Q$1,LEN(CQ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Q$1,LEN(CQ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Q$1,LEN(CQ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Q$1,LEN(CQ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Q$1,LEN(CQ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Q$1,LEN(CQ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Q$1,LEN(CQ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37,11,18,102</v>
      </c>
      <c r="CR5" s="28" t="str">
        <f ca="1">ROUND((VLOOKUP(VALUE(RIGHT(CR$1,LEN(CR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R$1,LEN(CR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R$1,LEN(CR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R$1,LEN(CR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R$1,LEN(CR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R$1,LEN(CR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R$1,LEN(CR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R$1,LEN(CR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37,11,18,102</v>
      </c>
      <c r="CS5" s="28" t="str">
        <f ca="1">ROUND((VLOOKUP(VALUE(RIGHT(CS$1,LEN(CS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S$1,LEN(CS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S$1,LEN(CS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S$1,LEN(CS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S$1,LEN(CS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S$1,LEN(CS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S$1,LEN(CS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S$1,LEN(CS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37,11,18,102</v>
      </c>
      <c r="CT5" s="28" t="str">
        <f ca="1">ROUND((VLOOKUP(VALUE(RIGHT(CT$1,LEN(CT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T$1,LEN(CT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T$1,LEN(CT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T$1,LEN(CT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T$1,LEN(CT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T$1,LEN(CT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T$1,LEN(CT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T$1,LEN(CT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37,11,18,102</v>
      </c>
      <c r="CU5" s="28" t="str">
        <f ca="1">ROUND((VLOOKUP(VALUE(RIGHT(CU$1,LEN(CU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U$1,LEN(CU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U$1,LEN(CU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U$1,LEN(CU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U$1,LEN(CU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U$1,LEN(CU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U$1,LEN(CU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U$1,LEN(CU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37,11,18,102</v>
      </c>
      <c r="CV5" s="28" t="str">
        <f ca="1">ROUND((VLOOKUP(VALUE(RIGHT(CV$1,LEN(CV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V$1,LEN(CV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V$1,LEN(CV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V$1,LEN(CV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V$1,LEN(CV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V$1,LEN(CV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V$1,LEN(CV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V$1,LEN(CV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39,11,19,107</v>
      </c>
      <c r="CW5" s="28" t="str">
        <f ca="1">ROUND((VLOOKUP(VALUE(RIGHT(CW$1,LEN(CW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W$1,LEN(CW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W$1,LEN(CW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W$1,LEN(CW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W$1,LEN(CW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W$1,LEN(CW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W$1,LEN(CW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W$1,LEN(CW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39,11,19,107</v>
      </c>
      <c r="CX5" s="28" t="str">
        <f ca="1">ROUND((VLOOKUP(VALUE(RIGHT(CX$1,LEN(CX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X$1,LEN(CX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X$1,LEN(CX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X$1,LEN(CX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X$1,LEN(CX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X$1,LEN(CX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X$1,LEN(CX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X$1,LEN(CX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39,11,19,107</v>
      </c>
      <c r="CY5" s="28" t="str">
        <f ca="1">ROUND((VLOOKUP(VALUE(RIGHT(CY$1,LEN(CY$1)-2)),INDIRECT(TEXT("'"&amp;$B5&amp;"星每级加强属性曲线演算'","")&amp;"!$A$2:$C$100"),3,FALSE)*VLOOKUP($C5,职业分类属性!$A$3:$G$15,7,FALSE))*INDIRECT(ADDRESS(MATCH($C5,职业分类属性!$A$1:$A$15,0),MATCH("生命值",职业分类属性!$A$2:$E$2,0),1,1,"职业分类属性"))*((星级总属性!$K$3)/(星级总属性!$K$3+星级总属性!$L$3))+(VLOOKUP(VALUE(RIGHT(CY$1,LEN(CY$1)-2)),INDIRECT(TEXT("'"&amp;$B5&amp;"星每级加强属性曲线演算'","")&amp;"!$A$2:$C$100"),3,FALSE)*VLOOKUP($C5,职业分类属性!$A$3:$G$15,7,FALSE))*(HLOOKUP(HLOOKUP("生命值",职业属性偏向!$B$3:$E$16,14,FALSE),INDIRECT(TEXT($D$1&amp;$D5&amp;"!$B$2:$G$3","")),2,FALSE)/INDIRECT(TEXT($D$1&amp;$D5&amp;"!$H$3","")))*((星级总属性!$L$3)/(星级总属性!$K$3+星级总属性!$L$3)),0)&amp;","&amp;ROUND((VLOOKUP(VALUE(RIGHT(CY$1,LEN(CY$1)-2)),INDIRECT(TEXT("'"&amp;$B5&amp;"星每级加强属性曲线演算'","")&amp;"!$A$2:$C$100"),3,FALSE)*VLOOKUP($C5,职业分类属性!$A$3:$G$15,7,FALSE))*INDIRECT(ADDRESS(MATCH($C5,职业分类属性!$A$1:$A$15,0),MATCH("回复力",职业分类属性!$A$2:$E$2,0),1,1,"职业分类属性"))*((星级总属性!$K$3)/(星级总属性!$K$3+星级总属性!$L$3))+(VLOOKUP(VALUE(RIGHT(CY$1,LEN(CY$1)-2)),INDIRECT(TEXT("'"&amp;$B5&amp;"星每级加强属性曲线演算'","")&amp;"!$A$2:$C$100"),3,FALSE)*VLOOKUP($C5,职业分类属性!$A$3:$G$15,7,FALSE))*(HLOOKUP(HLOOKUP("回复力",职业属性偏向!$B$3:$E$16,14,FALSE),INDIRECT(TEXT($D$1&amp;$D5&amp;"!$B$2:$G$3","")),2,FALSE)/INDIRECT(TEXT($D$1&amp;$D5&amp;"!$H$3","")))*((星级总属性!$L$3)/(星级总属性!$K$3+星级总属性!$L$3)),0)&amp;","&amp;ROUND((VLOOKUP(VALUE(RIGHT(CY$1,LEN(CY$1)-2)),INDIRECT(TEXT("'"&amp;$B5&amp;"星每级加强属性曲线演算'","")&amp;"!$A$2:$C$100"),3,FALSE)*VLOOKUP($C5,职业分类属性!$A$3:$G$15,7,FALSE))*INDIRECT(ADDRESS(MATCH($C5,职业分类属性!$A$1:$A$15,0),MATCH("武力",职业分类属性!$A$2:$E$2,0),1,1,"职业分类属性"))*((星级总属性!$K$3)/(星级总属性!$K$3+星级总属性!$L$3))+(VLOOKUP(VALUE(RIGHT(CY$1,LEN(CY$1)-2)),INDIRECT(TEXT("'"&amp;$B5&amp;"星每级加强属性曲线演算'","")&amp;"!$A$2:$C$100"),3,FALSE)*VLOOKUP($C5,职业分类属性!$A$3:$G$15,7,FALSE))*(HLOOKUP(HLOOKUP("武力",职业属性偏向!$B$3:$E$16,14,FALSE),INDIRECT(TEXT($D$1&amp;$D5&amp;"!$B$2:$G$3","")),2,FALSE)/INDIRECT(TEXT($D$1&amp;$D5&amp;"!$H$3","")))*((星级总属性!$L$3)/(星级总属性!$K$3+星级总属性!$L$3)),0)&amp;","&amp;ROUND((VLOOKUP(VALUE(RIGHT(CY$1,LEN(CY$1)-2)),INDIRECT(TEXT("'"&amp;$B5&amp;"星每级加强属性曲线演算'","")&amp;"!$A$2:$C$100"),3,FALSE)*VLOOKUP($C5,职业分类属性!$A$3:$G$15,7,FALSE))*INDIRECT(ADDRESS(MATCH($C5,职业分类属性!$A$1:$A$15,0),MATCH("防御",职业分类属性!$A$2:$E$2,0),1,1,"职业分类属性"))*((星级总属性!$K$3)/(星级总属性!$K$3+星级总属性!$L$3))+(VLOOKUP(VALUE(RIGHT(CY$1,LEN(CY$1)-2)),INDIRECT(TEXT("'"&amp;$B5&amp;"星每级加强属性曲线演算'","")&amp;"!$A$2:$C$100"),3,FALSE)*VLOOKUP($C5,职业分类属性!$A$3:$G$15,7,FALSE))*(HLOOKUP(HLOOKUP("防御",职业属性偏向!$B$3:$E$16,14,FALSE),INDIRECT(TEXT($D$1&amp;$D5&amp;"!$B$2:$G$3","")),2,FALSE)/INDIRECT(TEXT($D$1&amp;$D5&amp;"!$H$3","")))*((星级总属性!$L$3)/(星级总属性!$K$3+星级总属性!$L$3)),0)</f>
        <v>39,11,19,107</v>
      </c>
    </row>
  </sheetData>
  <phoneticPr fontId="3" type="noConversion"/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I4" sqref="I4"/>
    </sheetView>
  </sheetViews>
  <sheetFormatPr defaultRowHeight="14.4" x14ac:dyDescent="0.25"/>
  <cols>
    <col min="2" max="5" width="9" bestFit="1" customWidth="1"/>
    <col min="6" max="6" width="9.44140625" bestFit="1" customWidth="1"/>
  </cols>
  <sheetData>
    <row r="1" spans="1:6" x14ac:dyDescent="0.25">
      <c r="A1" s="31" t="s">
        <v>116</v>
      </c>
      <c r="B1" s="32"/>
      <c r="C1" s="32"/>
      <c r="D1" s="32"/>
      <c r="E1" s="32"/>
      <c r="F1" s="7"/>
    </row>
    <row r="2" spans="1:6" x14ac:dyDescent="0.25">
      <c r="A2" s="8" t="s">
        <v>118</v>
      </c>
      <c r="B2" s="9">
        <v>1</v>
      </c>
      <c r="C2" s="9">
        <v>2</v>
      </c>
      <c r="D2" s="9">
        <v>3</v>
      </c>
      <c r="E2" s="9">
        <v>4</v>
      </c>
    </row>
    <row r="3" spans="1:6" x14ac:dyDescent="0.25">
      <c r="A3" s="6" t="s">
        <v>98</v>
      </c>
      <c r="B3" s="13" t="str">
        <f>HLOOKUP(LARGE(职业分类属性!$B3:$E3,COLUMN()-1),职业分类属性!$B3:$E$16,17-ROW(),FALSE)</f>
        <v>武力</v>
      </c>
      <c r="C3" s="13" t="str">
        <f>HLOOKUP(LARGE(职业分类属性!$B3:$E3,COLUMN()-1),职业分类属性!$B3:$E$16,17-ROW(),FALSE)</f>
        <v>生命值</v>
      </c>
      <c r="D3" s="13" t="str">
        <f>HLOOKUP(LARGE(职业分类属性!$B3:$E3,COLUMN()-1),职业分类属性!$B3:$E$16,17-ROW(),FALSE)</f>
        <v>防御</v>
      </c>
      <c r="E3" s="13" t="str">
        <f>HLOOKUP(LARGE(职业分类属性!$B3:$E3,COLUMN()-1),职业分类属性!$B3:$E$16,17-ROW(),FALSE)</f>
        <v>回复力</v>
      </c>
    </row>
    <row r="4" spans="1:6" x14ac:dyDescent="0.25">
      <c r="A4" s="6" t="s">
        <v>99</v>
      </c>
      <c r="B4" s="13" t="str">
        <f>HLOOKUP(LARGE(职业分类属性!$B4:$E4,COLUMN()-1),职业分类属性!$B4:$E$16,17-ROW(),FALSE)</f>
        <v>武力</v>
      </c>
      <c r="C4" s="13" t="str">
        <f>HLOOKUP(LARGE(职业分类属性!$B4:$E4,COLUMN()-1),职业分类属性!$B4:$E$16,17-ROW(),FALSE)</f>
        <v>生命值</v>
      </c>
      <c r="D4" s="13" t="str">
        <f>HLOOKUP(LARGE(职业分类属性!$B4:$E4,COLUMN()-1),职业分类属性!$B4:$E$16,17-ROW(),FALSE)</f>
        <v>防御</v>
      </c>
      <c r="E4" s="13" t="str">
        <f>HLOOKUP(LARGE(职业分类属性!$B4:$E4,COLUMN()-1),职业分类属性!$B4:$E$16,17-ROW(),FALSE)</f>
        <v>回复力</v>
      </c>
    </row>
    <row r="5" spans="1:6" x14ac:dyDescent="0.25">
      <c r="A5" s="6" t="s">
        <v>100</v>
      </c>
      <c r="B5" s="13" t="str">
        <f>HLOOKUP(LARGE(职业分类属性!$B5:$E5,COLUMN()-1),职业分类属性!$B5:$E$16,17-ROW(),FALSE)</f>
        <v>武力</v>
      </c>
      <c r="C5" s="13" t="str">
        <f>HLOOKUP(LARGE(职业分类属性!$B5:$E5,COLUMN()-1),职业分类属性!$B5:$E$16,17-ROW(),FALSE)</f>
        <v>防御</v>
      </c>
      <c r="D5" s="13" t="str">
        <f>HLOOKUP(LARGE(职业分类属性!$B5:$E5,COLUMN()-1),职业分类属性!$B5:$E$16,17-ROW(),FALSE)</f>
        <v>生命值</v>
      </c>
      <c r="E5" s="13" t="str">
        <f>HLOOKUP(LARGE(职业分类属性!$B5:$E5,COLUMN()-1),职业分类属性!$B5:$E$16,17-ROW(),FALSE)</f>
        <v>生命值</v>
      </c>
    </row>
    <row r="6" spans="1:6" x14ac:dyDescent="0.25">
      <c r="A6" s="6" t="s">
        <v>101</v>
      </c>
      <c r="B6" s="13" t="str">
        <f>HLOOKUP(LARGE(职业分类属性!$B6:$E6,COLUMN()-1),职业分类属性!$B6:$E$16,17-ROW(),FALSE)</f>
        <v>武力</v>
      </c>
      <c r="C6" s="13" t="str">
        <f>HLOOKUP(LARGE(职业分类属性!$B6:$E6,COLUMN()-1),职业分类属性!$B6:$E$16,17-ROW(),FALSE)</f>
        <v>防御</v>
      </c>
      <c r="D6" s="13" t="str">
        <f>HLOOKUP(LARGE(职业分类属性!$B6:$E6,COLUMN()-1),职业分类属性!$B6:$E$16,17-ROW(),FALSE)</f>
        <v>生命值</v>
      </c>
      <c r="E6" s="13" t="str">
        <f>HLOOKUP(LARGE(职业分类属性!$B6:$E6,COLUMN()-1),职业分类属性!$B6:$E$16,17-ROW(),FALSE)</f>
        <v>回复力</v>
      </c>
    </row>
    <row r="7" spans="1:6" x14ac:dyDescent="0.25">
      <c r="A7" s="6" t="s">
        <v>102</v>
      </c>
      <c r="B7" s="13" t="str">
        <f>HLOOKUP(LARGE(职业分类属性!$B7:$E7,COLUMN()-1),职业分类属性!$B7:$E$16,17-ROW(),FALSE)</f>
        <v>武力</v>
      </c>
      <c r="C7" s="13" t="str">
        <f>HLOOKUP(LARGE(职业分类属性!$B7:$E7,COLUMN()-1),职业分类属性!$B7:$E$16,17-ROW(),FALSE)</f>
        <v>生命值</v>
      </c>
      <c r="D7" s="13" t="str">
        <f>HLOOKUP(LARGE(职业分类属性!$B7:$E7,COLUMN()-1),职业分类属性!$B7:$E$16,17-ROW(),FALSE)</f>
        <v>生命值</v>
      </c>
      <c r="E7" s="13" t="str">
        <f>HLOOKUP(LARGE(职业分类属性!$B7:$E7,COLUMN()-1),职业分类属性!$B7:$E$16,17-ROW(),FALSE)</f>
        <v>生命值</v>
      </c>
    </row>
    <row r="8" spans="1:6" x14ac:dyDescent="0.25">
      <c r="A8" s="6" t="s">
        <v>103</v>
      </c>
      <c r="B8" s="13" t="str">
        <f>HLOOKUP(LARGE(职业分类属性!$B8:$E8,COLUMN()-1),职业分类属性!$B8:$E$16,17-ROW(),FALSE)</f>
        <v>武力</v>
      </c>
      <c r="C8" s="13" t="str">
        <f>HLOOKUP(LARGE(职业分类属性!$B8:$E8,COLUMN()-1),职业分类属性!$B8:$E$16,17-ROW(),FALSE)</f>
        <v>回复力</v>
      </c>
      <c r="D8" s="13" t="str">
        <f>HLOOKUP(LARGE(职业分类属性!$B8:$E8,COLUMN()-1),职业分类属性!$B8:$E$16,17-ROW(),FALSE)</f>
        <v>回复力</v>
      </c>
      <c r="E8" s="13" t="str">
        <f>HLOOKUP(LARGE(职业分类属性!$B8:$E8,COLUMN()-1),职业分类属性!$B8:$E$16,17-ROW(),FALSE)</f>
        <v>生命值</v>
      </c>
    </row>
    <row r="9" spans="1:6" x14ac:dyDescent="0.25">
      <c r="A9" s="6" t="s">
        <v>104</v>
      </c>
      <c r="B9" s="13" t="str">
        <f>HLOOKUP(LARGE(职业分类属性!$B9:$E9,COLUMN()-1),职业分类属性!$B9:$E$16,17-ROW(),FALSE)</f>
        <v>武力</v>
      </c>
      <c r="C9" s="13" t="str">
        <f>HLOOKUP(LARGE(职业分类属性!$B9:$E9,COLUMN()-1),职业分类属性!$B9:$E$16,17-ROW(),FALSE)</f>
        <v>生命值</v>
      </c>
      <c r="D9" s="13" t="str">
        <f>HLOOKUP(LARGE(职业分类属性!$B9:$E9,COLUMN()-1),职业分类属性!$B9:$E$16,17-ROW(),FALSE)</f>
        <v>生命值</v>
      </c>
      <c r="E9" s="13" t="str">
        <f>HLOOKUP(LARGE(职业分类属性!$B9:$E9,COLUMN()-1),职业分类属性!$B9:$E$16,17-ROW(),FALSE)</f>
        <v>回复力</v>
      </c>
    </row>
    <row r="10" spans="1:6" x14ac:dyDescent="0.25">
      <c r="A10" s="6" t="s">
        <v>105</v>
      </c>
      <c r="B10" s="13" t="str">
        <f>HLOOKUP(LARGE(职业分类属性!$B10:$E10,COLUMN()-1),职业分类属性!$B10:$E$16,17-ROW(),FALSE)</f>
        <v>生命值</v>
      </c>
      <c r="C10" s="13" t="str">
        <f>HLOOKUP(LARGE(职业分类属性!$B10:$E10,COLUMN()-1),职业分类属性!$B10:$E$16,17-ROW(),FALSE)</f>
        <v>武力</v>
      </c>
      <c r="D10" s="13" t="str">
        <f>HLOOKUP(LARGE(职业分类属性!$B10:$E10,COLUMN()-1),职业分类属性!$B10:$E$16,17-ROW(),FALSE)</f>
        <v>防御</v>
      </c>
      <c r="E10" s="13" t="str">
        <f>HLOOKUP(LARGE(职业分类属性!$B10:$E10,COLUMN()-1),职业分类属性!$B10:$E$16,17-ROW(),FALSE)</f>
        <v>回复力</v>
      </c>
    </row>
    <row r="11" spans="1:6" x14ac:dyDescent="0.25">
      <c r="A11" s="6" t="s">
        <v>167</v>
      </c>
      <c r="B11" s="13" t="str">
        <f>HLOOKUP(LARGE(职业分类属性!$B11:$E11,COLUMN()-1),职业分类属性!$B11:$E$16,17-ROW(),FALSE)</f>
        <v>防御</v>
      </c>
      <c r="C11" s="13" t="str">
        <f>HLOOKUP(LARGE(职业分类属性!$B11:$E11,COLUMN()-1),职业分类属性!$B11:$E$16,17-ROW(),FALSE)</f>
        <v>回复力</v>
      </c>
      <c r="D11" s="13" t="str">
        <f>HLOOKUP(LARGE(职业分类属性!$B11:$E11,COLUMN()-1),职业分类属性!$B11:$E$16,17-ROW(),FALSE)</f>
        <v>生命值</v>
      </c>
      <c r="E11" s="13" t="str">
        <f>HLOOKUP(LARGE(职业分类属性!$B11:$E11,COLUMN()-1),职业分类属性!$B11:$E$16,17-ROW(),FALSE)</f>
        <v>武力</v>
      </c>
    </row>
    <row r="12" spans="1:6" x14ac:dyDescent="0.25">
      <c r="A12" s="6" t="s">
        <v>161</v>
      </c>
      <c r="B12" s="13" t="str">
        <f>HLOOKUP(LARGE(职业分类属性!$B12:$E12,COLUMN()-1),职业分类属性!$B12:$E$16,17-ROW(),FALSE)</f>
        <v>防御</v>
      </c>
      <c r="C12" s="13" t="str">
        <f>HLOOKUP(LARGE(职业分类属性!$B12:$E12,COLUMN()-1),职业分类属性!$B12:$E$16,17-ROW(),FALSE)</f>
        <v>生命值</v>
      </c>
      <c r="D12" s="13" t="str">
        <f>HLOOKUP(LARGE(职业分类属性!$B12:$E12,COLUMN()-1),职业分类属性!$B12:$E$16,17-ROW(),FALSE)</f>
        <v>回复力</v>
      </c>
      <c r="E12" s="13" t="str">
        <f>HLOOKUP(LARGE(职业分类属性!$B12:$E12,COLUMN()-1),职业分类属性!$B12:$E$16,17-ROW(),FALSE)</f>
        <v>回复力</v>
      </c>
    </row>
    <row r="13" spans="1:6" x14ac:dyDescent="0.25">
      <c r="A13" s="6" t="s">
        <v>165</v>
      </c>
      <c r="B13" s="13" t="str">
        <f>HLOOKUP(LARGE(职业分类属性!$B13:$E13,COLUMN()-1),职业分类属性!$B13:$E$16,17-ROW(),FALSE)</f>
        <v>生命值</v>
      </c>
      <c r="C13" s="13" t="str">
        <f>HLOOKUP(LARGE(职业分类属性!$B13:$E13,COLUMN()-1),职业分类属性!$B13:$E$16,17-ROW(),FALSE)</f>
        <v>生命值</v>
      </c>
      <c r="D13" s="13" t="str">
        <f>HLOOKUP(LARGE(职业分类属性!$B13:$E13,COLUMN()-1),职业分类属性!$B13:$E$16,17-ROW(),FALSE)</f>
        <v>生命值</v>
      </c>
      <c r="E13" s="13" t="str">
        <f>HLOOKUP(LARGE(职业分类属性!$B13:$E13,COLUMN()-1),职业分类属性!$B13:$E$16,17-ROW(),FALSE)</f>
        <v>生命值</v>
      </c>
    </row>
    <row r="14" spans="1:6" x14ac:dyDescent="0.25">
      <c r="A14" s="6" t="s">
        <v>106</v>
      </c>
      <c r="B14" s="13" t="str">
        <f>HLOOKUP(LARGE(职业分类属性!$B14:$E14,COLUMN()-1),职业分类属性!$B14:$E$16,17-ROW(),FALSE)</f>
        <v>回复力</v>
      </c>
      <c r="C14" s="13" t="str">
        <f>HLOOKUP(LARGE(职业分类属性!$B14:$E14,COLUMN()-1),职业分类属性!$B14:$E$16,17-ROW(),FALSE)</f>
        <v>防御</v>
      </c>
      <c r="D14" s="13" t="str">
        <f>HLOOKUP(LARGE(职业分类属性!$B14:$E14,COLUMN()-1),职业分类属性!$B14:$E$16,17-ROW(),FALSE)</f>
        <v>生命值</v>
      </c>
      <c r="E14" s="13" t="str">
        <f>HLOOKUP(LARGE(职业分类属性!$B14:$E14,COLUMN()-1),职业分类属性!$B14:$E$16,17-ROW(),FALSE)</f>
        <v>武力</v>
      </c>
    </row>
    <row r="15" spans="1:6" x14ac:dyDescent="0.25">
      <c r="A15" s="6" t="s">
        <v>107</v>
      </c>
      <c r="B15" s="13" t="str">
        <f>HLOOKUP(LARGE(职业分类属性!$B15:$E15,COLUMN()-1),职业分类属性!$B15:$E$16,17-ROW(),FALSE)</f>
        <v>武力</v>
      </c>
      <c r="C15" s="13" t="str">
        <f>HLOOKUP(LARGE(职业分类属性!$B15:$E15,COLUMN()-1),职业分类属性!$B15:$E$16,17-ROW(),FALSE)</f>
        <v>防御</v>
      </c>
      <c r="D15" s="13" t="str">
        <f>HLOOKUP(LARGE(职业分类属性!$B15:$E15,COLUMN()-1),职业分类属性!$B15:$E$16,17-ROW(),FALSE)</f>
        <v>生命值</v>
      </c>
      <c r="E15" s="13" t="str">
        <f>HLOOKUP(LARGE(职业分类属性!$B15:$E15,COLUMN()-1),职业分类属性!$B15:$E$16,17-ROW(),FALSE)</f>
        <v>回复力</v>
      </c>
    </row>
    <row r="16" spans="1:6" x14ac:dyDescent="0.25">
      <c r="A16" s="8" t="s">
        <v>118</v>
      </c>
      <c r="B16" s="9">
        <f>B2</f>
        <v>1</v>
      </c>
      <c r="C16" s="9">
        <f t="shared" ref="C16:E16" si="0">C2</f>
        <v>2</v>
      </c>
      <c r="D16" s="9">
        <f t="shared" si="0"/>
        <v>3</v>
      </c>
      <c r="E16" s="9">
        <f t="shared" si="0"/>
        <v>4</v>
      </c>
    </row>
  </sheetData>
  <mergeCells count="1">
    <mergeCell ref="A1:E1"/>
  </mergeCells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6" sqref="B6"/>
    </sheetView>
  </sheetViews>
  <sheetFormatPr defaultRowHeight="14.4" x14ac:dyDescent="0.25"/>
  <cols>
    <col min="1" max="1" width="14.109375" bestFit="1" customWidth="1"/>
    <col min="11" max="11" width="9.77734375" bestFit="1" customWidth="1"/>
    <col min="12" max="12" width="14.109375" bestFit="1" customWidth="1"/>
  </cols>
  <sheetData>
    <row r="1" spans="1:14" x14ac:dyDescent="0.25">
      <c r="A1" s="31" t="s">
        <v>116</v>
      </c>
      <c r="B1" s="32"/>
      <c r="C1" s="32"/>
      <c r="D1" s="32"/>
      <c r="E1" s="32"/>
      <c r="F1" s="32"/>
      <c r="G1" s="33"/>
      <c r="K1" s="29" t="s">
        <v>122</v>
      </c>
      <c r="L1" s="34"/>
    </row>
    <row r="2" spans="1:14" x14ac:dyDescent="0.25">
      <c r="A2" s="8" t="s">
        <v>119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K2" s="22" t="s">
        <v>121</v>
      </c>
      <c r="L2" s="22" t="s">
        <v>153</v>
      </c>
      <c r="N2" s="22" t="s">
        <v>126</v>
      </c>
    </row>
    <row r="3" spans="1:14" x14ac:dyDescent="0.25">
      <c r="A3" s="6" t="s">
        <v>121</v>
      </c>
      <c r="B3" s="15">
        <f>B$5*($K$3/($K$3+$L$3))</f>
        <v>3920</v>
      </c>
      <c r="C3" s="15">
        <f t="shared" ref="C3:G3" si="0">C$5*($K$3/($K$3+$L$3))</f>
        <v>5120</v>
      </c>
      <c r="D3" s="15">
        <f t="shared" si="0"/>
        <v>6640</v>
      </c>
      <c r="E3" s="15">
        <f t="shared" si="0"/>
        <v>8640</v>
      </c>
      <c r="F3" s="15">
        <f t="shared" si="0"/>
        <v>11200</v>
      </c>
      <c r="G3" s="15">
        <f t="shared" si="0"/>
        <v>14584</v>
      </c>
      <c r="K3" s="14">
        <v>4</v>
      </c>
      <c r="L3" s="14">
        <v>1</v>
      </c>
      <c r="N3" s="16">
        <v>0.3</v>
      </c>
    </row>
    <row r="4" spans="1:14" x14ac:dyDescent="0.25">
      <c r="A4" s="6" t="s">
        <v>154</v>
      </c>
      <c r="B4" s="15">
        <f>B$5*($L$3/($K$3+$L$3))</f>
        <v>980</v>
      </c>
      <c r="C4" s="15">
        <f t="shared" ref="C4:G4" si="1">C$5*($L$3/($K$3+$L$3))</f>
        <v>1280</v>
      </c>
      <c r="D4" s="15">
        <f t="shared" si="1"/>
        <v>1660</v>
      </c>
      <c r="E4" s="15">
        <f t="shared" si="1"/>
        <v>2160</v>
      </c>
      <c r="F4" s="15">
        <f t="shared" si="1"/>
        <v>2800</v>
      </c>
      <c r="G4" s="15">
        <f t="shared" si="1"/>
        <v>3646</v>
      </c>
    </row>
    <row r="5" spans="1:14" x14ac:dyDescent="0.25">
      <c r="A5" s="6" t="s">
        <v>120</v>
      </c>
      <c r="B5" s="15">
        <f>ROUND(C5/(1+$N$3),-2)</f>
        <v>4900</v>
      </c>
      <c r="C5" s="15">
        <f>ROUND(D5/(1+$N$3),-2)</f>
        <v>6400</v>
      </c>
      <c r="D5" s="15">
        <f>ROUND(E5/(1+$N$3),-2)</f>
        <v>8300</v>
      </c>
      <c r="E5" s="15">
        <f>ROUND(F5/(1+$N$3),-2)</f>
        <v>10800</v>
      </c>
      <c r="F5" s="15">
        <f>ROUND(G5/(1+$N$3),-2)</f>
        <v>14000</v>
      </c>
      <c r="G5" s="15">
        <f>'6星每级加强属性曲线演算'!B100</f>
        <v>18230</v>
      </c>
    </row>
    <row r="6" spans="1:14" x14ac:dyDescent="0.25">
      <c r="A6" s="6" t="s">
        <v>155</v>
      </c>
      <c r="B6" s="15">
        <f>$G$5/B5</f>
        <v>3.7204081632653061</v>
      </c>
      <c r="C6" s="15">
        <f t="shared" ref="C6:F6" si="2">$G$5/C5</f>
        <v>2.8484375000000002</v>
      </c>
      <c r="D6" s="15">
        <f t="shared" si="2"/>
        <v>2.1963855421686747</v>
      </c>
      <c r="E6" s="15">
        <f t="shared" si="2"/>
        <v>1.6879629629629629</v>
      </c>
      <c r="F6" s="15">
        <f t="shared" si="2"/>
        <v>1.302142857142857</v>
      </c>
      <c r="G6" s="15" t="s">
        <v>123</v>
      </c>
    </row>
  </sheetData>
  <mergeCells count="2">
    <mergeCell ref="A1:G1"/>
    <mergeCell ref="K1:L1"/>
  </mergeCells>
  <phoneticPr fontId="1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9" sqref="J9"/>
    </sheetView>
  </sheetViews>
  <sheetFormatPr defaultRowHeight="14.4" x14ac:dyDescent="0.25"/>
  <sheetData>
    <row r="1" spans="1:8" x14ac:dyDescent="0.25">
      <c r="A1" s="29" t="s">
        <v>124</v>
      </c>
      <c r="B1" s="30"/>
      <c r="C1" s="30"/>
      <c r="D1" s="30"/>
      <c r="E1" s="30"/>
      <c r="F1" s="30"/>
      <c r="G1" s="34"/>
      <c r="H1" s="24"/>
    </row>
    <row r="2" spans="1:8" x14ac:dyDescent="0.25">
      <c r="A2" s="21" t="s">
        <v>118</v>
      </c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 t="s">
        <v>139</v>
      </c>
    </row>
    <row r="3" spans="1:8" x14ac:dyDescent="0.25">
      <c r="A3" s="6" t="s">
        <v>125</v>
      </c>
      <c r="B3" s="15">
        <v>6</v>
      </c>
      <c r="C3" s="15">
        <v>5</v>
      </c>
      <c r="D3" s="15">
        <v>3</v>
      </c>
      <c r="E3" s="15">
        <v>2</v>
      </c>
      <c r="F3" s="15">
        <v>1</v>
      </c>
      <c r="G3" s="15">
        <v>1</v>
      </c>
      <c r="H3" s="15">
        <f>SUM(B3:G3)</f>
        <v>18</v>
      </c>
    </row>
    <row r="4" spans="1:8" x14ac:dyDescent="0.25">
      <c r="A4" s="6" t="s">
        <v>152</v>
      </c>
      <c r="B4" s="13">
        <f>B3/$H$3</f>
        <v>0.33333333333333331</v>
      </c>
      <c r="C4" s="13">
        <f t="shared" ref="C4:G4" si="0">C3/$H$3</f>
        <v>0.27777777777777779</v>
      </c>
      <c r="D4" s="13">
        <f t="shared" si="0"/>
        <v>0.16666666666666666</v>
      </c>
      <c r="E4" s="13">
        <f t="shared" si="0"/>
        <v>0.1111111111111111</v>
      </c>
      <c r="F4" s="13">
        <f t="shared" si="0"/>
        <v>5.5555555555555552E-2</v>
      </c>
      <c r="G4" s="13">
        <f t="shared" si="0"/>
        <v>5.5555555555555552E-2</v>
      </c>
      <c r="H4" s="13">
        <f>H3/$H$3</f>
        <v>1</v>
      </c>
    </row>
  </sheetData>
  <mergeCells count="1">
    <mergeCell ref="A1:G1"/>
  </mergeCells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9" sqref="E9"/>
    </sheetView>
  </sheetViews>
  <sheetFormatPr defaultRowHeight="14.4" x14ac:dyDescent="0.25"/>
  <sheetData>
    <row r="1" spans="1:8" x14ac:dyDescent="0.25">
      <c r="A1" s="29" t="s">
        <v>148</v>
      </c>
      <c r="B1" s="30"/>
      <c r="C1" s="30"/>
      <c r="D1" s="30"/>
      <c r="E1" s="30"/>
      <c r="F1" s="30"/>
      <c r="G1" s="34"/>
      <c r="H1" s="24"/>
    </row>
    <row r="2" spans="1:8" x14ac:dyDescent="0.25">
      <c r="A2" s="21" t="s">
        <v>118</v>
      </c>
      <c r="B2" s="26">
        <v>1</v>
      </c>
      <c r="C2" s="26">
        <v>2</v>
      </c>
      <c r="D2" s="22">
        <v>3</v>
      </c>
      <c r="E2" s="22">
        <v>4</v>
      </c>
      <c r="F2" s="22">
        <v>5</v>
      </c>
      <c r="G2" s="22">
        <v>6</v>
      </c>
      <c r="H2" s="22" t="s">
        <v>139</v>
      </c>
    </row>
    <row r="3" spans="1:8" x14ac:dyDescent="0.25">
      <c r="A3" s="6" t="s">
        <v>125</v>
      </c>
      <c r="B3" s="15">
        <v>5</v>
      </c>
      <c r="C3" s="15">
        <v>8</v>
      </c>
      <c r="D3" s="15">
        <v>2</v>
      </c>
      <c r="E3" s="15">
        <v>1</v>
      </c>
      <c r="F3" s="15">
        <v>1</v>
      </c>
      <c r="G3" s="15">
        <v>1</v>
      </c>
      <c r="H3" s="15">
        <f>SUM(B3:G3)</f>
        <v>18</v>
      </c>
    </row>
    <row r="4" spans="1:8" x14ac:dyDescent="0.25">
      <c r="A4" s="6" t="s">
        <v>152</v>
      </c>
      <c r="B4" s="13">
        <f>B3/$H$3</f>
        <v>0.27777777777777779</v>
      </c>
      <c r="C4" s="13">
        <f t="shared" ref="C4:G4" si="0">C3/$H$3</f>
        <v>0.44444444444444442</v>
      </c>
      <c r="D4" s="13">
        <f t="shared" si="0"/>
        <v>0.1111111111111111</v>
      </c>
      <c r="E4" s="13">
        <f t="shared" si="0"/>
        <v>5.5555555555555552E-2</v>
      </c>
      <c r="F4" s="13">
        <f t="shared" si="0"/>
        <v>5.5555555555555552E-2</v>
      </c>
      <c r="G4" s="13">
        <f t="shared" si="0"/>
        <v>5.5555555555555552E-2</v>
      </c>
      <c r="H4" s="13">
        <f>H3/$H$3</f>
        <v>1</v>
      </c>
    </row>
  </sheetData>
  <mergeCells count="1">
    <mergeCell ref="A1:G1"/>
  </mergeCells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8" sqref="C8"/>
    </sheetView>
  </sheetViews>
  <sheetFormatPr defaultRowHeight="14.4" x14ac:dyDescent="0.25"/>
  <sheetData>
    <row r="1" spans="1:8" x14ac:dyDescent="0.25">
      <c r="A1" s="29" t="s">
        <v>148</v>
      </c>
      <c r="B1" s="30"/>
      <c r="C1" s="30"/>
      <c r="D1" s="30"/>
      <c r="E1" s="30"/>
      <c r="F1" s="30"/>
      <c r="G1" s="34"/>
      <c r="H1" s="24"/>
    </row>
    <row r="2" spans="1:8" x14ac:dyDescent="0.25">
      <c r="A2" s="21" t="s">
        <v>118</v>
      </c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 t="s">
        <v>139</v>
      </c>
    </row>
    <row r="3" spans="1:8" x14ac:dyDescent="0.25">
      <c r="A3" s="6" t="s">
        <v>125</v>
      </c>
      <c r="B3" s="15">
        <v>3</v>
      </c>
      <c r="C3" s="15">
        <v>3</v>
      </c>
      <c r="D3" s="15">
        <v>3</v>
      </c>
      <c r="E3" s="15">
        <v>3</v>
      </c>
      <c r="F3" s="15">
        <v>3</v>
      </c>
      <c r="G3" s="15">
        <v>3</v>
      </c>
      <c r="H3" s="15">
        <f>SUM(B3:G3)</f>
        <v>18</v>
      </c>
    </row>
    <row r="4" spans="1:8" x14ac:dyDescent="0.25">
      <c r="A4" s="6" t="s">
        <v>152</v>
      </c>
      <c r="B4" s="13">
        <f>B3/$H$3</f>
        <v>0.16666666666666666</v>
      </c>
      <c r="C4" s="13">
        <f t="shared" ref="C4:G4" si="0">C3/$H$3</f>
        <v>0.16666666666666666</v>
      </c>
      <c r="D4" s="13">
        <f t="shared" si="0"/>
        <v>0.16666666666666666</v>
      </c>
      <c r="E4" s="13">
        <f t="shared" si="0"/>
        <v>0.16666666666666666</v>
      </c>
      <c r="F4" s="13">
        <f t="shared" si="0"/>
        <v>0.16666666666666666</v>
      </c>
      <c r="G4" s="13">
        <f t="shared" si="0"/>
        <v>0.16666666666666666</v>
      </c>
      <c r="H4" s="13">
        <f>H3/$H$3</f>
        <v>1</v>
      </c>
    </row>
  </sheetData>
  <mergeCells count="1">
    <mergeCell ref="A1:G1"/>
  </mergeCells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29" sqref="J29"/>
    </sheetView>
  </sheetViews>
  <sheetFormatPr defaultRowHeight="14.4" x14ac:dyDescent="0.25"/>
  <sheetData>
    <row r="1" spans="1:4" x14ac:dyDescent="0.25">
      <c r="A1" s="14">
        <v>1</v>
      </c>
      <c r="B1" s="14">
        <v>2</v>
      </c>
      <c r="C1" s="14">
        <v>3</v>
      </c>
      <c r="D1" s="14">
        <v>4</v>
      </c>
    </row>
    <row r="2" spans="1:4" x14ac:dyDescent="0.25">
      <c r="A2" s="22" t="s">
        <v>111</v>
      </c>
      <c r="B2" s="22" t="s">
        <v>112</v>
      </c>
      <c r="C2" s="22" t="s">
        <v>113</v>
      </c>
      <c r="D2" s="22" t="s">
        <v>163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topLeftCell="A28" workbookViewId="0">
      <selection activeCell="A4" sqref="A4"/>
    </sheetView>
  </sheetViews>
  <sheetFormatPr defaultRowHeight="14.4" x14ac:dyDescent="0.25"/>
  <cols>
    <col min="1" max="1" width="16.109375" bestFit="1" customWidth="1"/>
    <col min="2" max="2" width="9.44140625" bestFit="1" customWidth="1"/>
    <col min="7" max="7" width="14.109375" bestFit="1" customWidth="1"/>
  </cols>
  <sheetData>
    <row r="2" spans="1:8" x14ac:dyDescent="0.25">
      <c r="A2" s="25" t="s">
        <v>149</v>
      </c>
      <c r="E2" s="9" t="s">
        <v>138</v>
      </c>
      <c r="F2" s="7">
        <v>99</v>
      </c>
    </row>
    <row r="3" spans="1:8" x14ac:dyDescent="0.25">
      <c r="A3" s="8"/>
      <c r="B3" s="9" t="s">
        <v>111</v>
      </c>
      <c r="C3" s="9" t="s">
        <v>112</v>
      </c>
      <c r="D3" s="9" t="s">
        <v>113</v>
      </c>
      <c r="E3" s="9" t="s">
        <v>164</v>
      </c>
      <c r="F3" s="9" t="s">
        <v>140</v>
      </c>
      <c r="G3" s="9" t="s">
        <v>141</v>
      </c>
    </row>
    <row r="4" spans="1:8" x14ac:dyDescent="0.25">
      <c r="A4" s="9" t="s">
        <v>98</v>
      </c>
      <c r="B4" s="7">
        <f ca="1">ROUND($G4*职业分类属性!B3*((星级总属性!$K$3)/(星级总属性!$K$3+星级总属性!$L$3))+$G4*(HLOOKUP(HLOOKUP(武将总属性分配!B$3,职业属性偏向!$B$3:$E$16,14,FALSE),INDIRECT(TEXT($A$2&amp;"!$B$2:$G$3","")),2,FALSE)/INDIRECT(TEXT($A$2&amp;"!$H$3","")))*((星级总属性!$L$3)/(星级总属性!$K$3+星级总属性!$L$3)),0)</f>
        <v>5591</v>
      </c>
      <c r="C4" s="7">
        <f ca="1">ROUND($G4*职业分类属性!C3*((星级总属性!$K$3)/(星级总属性!$K$3+星级总属性!$L$3))+$G4*(HLOOKUP(HLOOKUP(武将总属性分配!C$3,职业属性偏向!$B$3:$E$16,14,FALSE),INDIRECT(TEXT($A$2&amp;"!$B$2:$G$3","")),2,FALSE)/INDIRECT(TEXT($A$2&amp;"!$H$3","")))*((星级总属性!$L$3)/(星级总属性!$K$3+星级总属性!$L$3)),0)</f>
        <v>1361</v>
      </c>
      <c r="D4" s="7">
        <f ca="1">ROUND($G4*职业分类属性!D3*((星级总属性!$K$3)/(星级总属性!$K$3+星级总属性!$L$3))+$G4*(HLOOKUP(HLOOKUP(武将总属性分配!D$3,职业属性偏向!$B$3:$E$16,14,FALSE),INDIRECT(TEXT($A$2&amp;"!$B$2:$G$3","")),2,FALSE)/INDIRECT(TEXT($A$2&amp;"!$H$3","")))*((星级总属性!$L$3)/(星级总属性!$K$3+星级总属性!$L$3)),0)</f>
        <v>11084</v>
      </c>
      <c r="E4" s="7">
        <f ca="1">ROUND($G4*职业分类属性!E3*((星级总属性!$K$3)/(星级总属性!$K$3+星级总属性!$L$3))+$G4*(HLOOKUP(HLOOKUP(武将总属性分配!E$3,职业属性偏向!$B$3:$E$16,14,FALSE),INDIRECT(TEXT($A$2&amp;"!$B$2:$G$3","")),2,FALSE)/INDIRECT(TEXT($A$2&amp;"!$H$3","")))*((星级总属性!$L$3)/(星级总属性!$K$3+星级总属性!$L$3)),0)</f>
        <v>3354</v>
      </c>
      <c r="F4" s="7">
        <f>VLOOKUP($F$2,'6星每级加强属性曲线演算'!$A$2:$B$100,2,FALSE)</f>
        <v>18230</v>
      </c>
      <c r="G4" s="7">
        <f>F4*职业分类属性!G3</f>
        <v>21876</v>
      </c>
      <c r="H4" t="str">
        <f>TEXT(A2&amp;"!$B$2:$G$3","")</f>
        <v>属性分配方式1!$B$2:$G$3</v>
      </c>
    </row>
    <row r="5" spans="1:8" x14ac:dyDescent="0.25">
      <c r="A5" s="9" t="s">
        <v>99</v>
      </c>
      <c r="B5" s="7">
        <f ca="1">ROUND($G5*职业分类属性!B4*((星级总属性!$K$3)/(星级总属性!$K$3+星级总属性!$L$3))+$G5*(HLOOKUP(HLOOKUP(武将总属性分配!B$3,职业属性偏向!$B$3:$E$16,14,FALSE),INDIRECT(TEXT($A$2&amp;"!$B$2:$G$3","")),2,FALSE)/INDIRECT(TEXT($A$2&amp;"!$H$3","")))*((星级总属性!$L$3)/(星级总属性!$K$3+星级总属性!$L$3)),0)</f>
        <v>3971</v>
      </c>
      <c r="C5" s="7">
        <f ca="1">ROUND($G5*职业分类属性!C4*((星级总属性!$K$3)/(星级总属性!$K$3+星级总属性!$L$3))+$G5*(HLOOKUP(HLOOKUP(武将总属性分配!C$3,职业属性偏向!$B$3:$E$16,14,FALSE),INDIRECT(TEXT($A$2&amp;"!$B$2:$G$3","")),2,FALSE)/INDIRECT(TEXT($A$2&amp;"!$H$3","")))*((星级总属性!$L$3)/(星级总属性!$K$3+星级总属性!$L$3)),0)</f>
        <v>716</v>
      </c>
      <c r="D5" s="7">
        <f ca="1">ROUND($G5*职业分类属性!D4*((星级总属性!$K$3)/(星级总属性!$K$3+星级总属性!$L$3))+$G5*(HLOOKUP(HLOOKUP(武将总属性分配!D$3,职业属性偏向!$B$3:$E$16,14,FALSE),INDIRECT(TEXT($A$2&amp;"!$B$2:$G$3","")),2,FALSE)/INDIRECT(TEXT($A$2&amp;"!$H$3","")))*((星级总属性!$L$3)/(星级总属性!$K$3+星级总属性!$L$3)),0)</f>
        <v>16747</v>
      </c>
      <c r="E5" s="7">
        <f ca="1">ROUND($G5*职业分类属性!E4*((星级总属性!$K$3)/(星级总属性!$K$3+星级总属性!$L$3))+$G5*(HLOOKUP(HLOOKUP(武将总属性分配!E$3,职业属性偏向!$B$3:$E$16,14,FALSE),INDIRECT(TEXT($A$2&amp;"!$B$2:$G$3","")),2,FALSE)/INDIRECT(TEXT($A$2&amp;"!$H$3","")))*((星级总属性!$L$3)/(星级总属性!$K$3+星级总属性!$L$3)),0)</f>
        <v>1738</v>
      </c>
      <c r="F5" s="7">
        <f>VLOOKUP($F$2,'6星每级加强属性曲线演算'!$A$2:$B$100,2,FALSE)</f>
        <v>18230</v>
      </c>
      <c r="G5" s="7">
        <f>F5*职业分类属性!G4</f>
        <v>23699</v>
      </c>
    </row>
    <row r="6" spans="1:8" x14ac:dyDescent="0.25">
      <c r="A6" s="9" t="s">
        <v>100</v>
      </c>
      <c r="B6" s="7">
        <f ca="1">ROUND($G6*职业分类属性!B5*((星级总属性!$K$3)/(星级总属性!$K$3+星级总属性!$L$3))+$G6*(HLOOKUP(HLOOKUP(武将总属性分配!B$3,职业属性偏向!$B$3:$E$16,14,FALSE),INDIRECT(TEXT($A$2&amp;"!$B$2:$G$3","")),2,FALSE)/INDIRECT(TEXT($A$2&amp;"!$H$3","")))*((星级总属性!$L$3)/(星级总属性!$K$3+星级总属性!$L$3)),0)</f>
        <v>1962</v>
      </c>
      <c r="C6" s="7">
        <f ca="1">ROUND($G6*职业分类属性!C5*((星级总属性!$K$3)/(星级总属性!$K$3+星级总属性!$L$3))+$G6*(HLOOKUP(HLOOKUP(武将总属性分配!C$3,职业属性偏向!$B$3:$E$16,14,FALSE),INDIRECT(TEXT($A$2&amp;"!$B$2:$G$3","")),2,FALSE)/INDIRECT(TEXT($A$2&amp;"!$H$3","")))*((星级总属性!$L$3)/(星级总属性!$K$3+星级总属性!$L$3)),0)</f>
        <v>1415</v>
      </c>
      <c r="D6" s="7">
        <f ca="1">ROUND($G6*职业分类属性!D5*((星级总属性!$K$3)/(星级总属性!$K$3+星级总属性!$L$3))+$G6*(HLOOKUP(HLOOKUP(武将总属性分配!D$3,职业属性偏向!$B$3:$E$16,14,FALSE),INDIRECT(TEXT($A$2&amp;"!$B$2:$G$3","")),2,FALSE)/INDIRECT(TEXT($A$2&amp;"!$H$3","")))*((星级总属性!$L$3)/(星级总属性!$K$3+星级总属性!$L$3)),0)</f>
        <v>10938</v>
      </c>
      <c r="E6" s="7">
        <f ca="1">ROUND($G6*职业分类属性!E5*((星级总属性!$K$3)/(星级总属性!$K$3+星级总属性!$L$3))+$G6*(HLOOKUP(HLOOKUP(武将总属性分配!E$3,职业属性偏向!$B$3:$E$16,14,FALSE),INDIRECT(TEXT($A$2&amp;"!$B$2:$G$3","")),2,FALSE)/INDIRECT(TEXT($A$2&amp;"!$H$3","")))*((星级总属性!$L$3)/(星级总属性!$K$3+星级总属性!$L$3)),0)</f>
        <v>1728</v>
      </c>
      <c r="F6" s="7">
        <f>VLOOKUP($F$2,'6星每级加强属性曲线演算'!$A$2:$B$100,2,FALSE)</f>
        <v>18230</v>
      </c>
      <c r="G6" s="7">
        <f>F6*职业分类属性!G5</f>
        <v>16407</v>
      </c>
    </row>
    <row r="7" spans="1:8" x14ac:dyDescent="0.25">
      <c r="A7" s="9" t="s">
        <v>101</v>
      </c>
      <c r="B7" s="7">
        <f ca="1">ROUND($G7*职业分类属性!B6*((星级总属性!$K$3)/(星级总属性!$K$3+星级总属性!$L$3))+$G7*(HLOOKUP(HLOOKUP(武将总属性分配!B$3,职业属性偏向!$B$3:$E$16,14,FALSE),INDIRECT(TEXT($A$2&amp;"!$B$2:$G$3","")),2,FALSE)/INDIRECT(TEXT($A$2&amp;"!$H$3","")))*((星级总属性!$L$3)/(星级总属性!$K$3+星级总属性!$L$3)),0)</f>
        <v>2471</v>
      </c>
      <c r="C7" s="7">
        <f ca="1">ROUND($G7*职业分类属性!C6*((星级总属性!$K$3)/(星级总属性!$K$3+星级总属性!$L$3))+$G7*(HLOOKUP(HLOOKUP(武将总属性分配!C$3,职业属性偏向!$B$3:$E$16,14,FALSE),INDIRECT(TEXT($A$2&amp;"!$B$2:$G$3","")),2,FALSE)/INDIRECT(TEXT($A$2&amp;"!$H$3","")))*((星级总属性!$L$3)/(星级总属性!$K$3+星级总属性!$L$3)),0)</f>
        <v>551</v>
      </c>
      <c r="D7" s="7">
        <f ca="1">ROUND($G7*职业分类属性!D6*((星级总属性!$K$3)/(星级总属性!$K$3+星级总属性!$L$3))+$G7*(HLOOKUP(HLOOKUP(武将总属性分配!D$3,职业属性偏向!$B$3:$E$16,14,FALSE),INDIRECT(TEXT($A$2&amp;"!$B$2:$G$3","")),2,FALSE)/INDIRECT(TEXT($A$2&amp;"!$H$3","")))*((星级总属性!$L$3)/(星级总属性!$K$3+星级总属性!$L$3)),0)</f>
        <v>12153</v>
      </c>
      <c r="E7" s="7">
        <f ca="1">ROUND($G7*职业分类属性!E6*((星级总属性!$K$3)/(星级总属性!$K$3+星级总属性!$L$3))+$G7*(HLOOKUP(HLOOKUP(武将总属性分配!E$3,职业属性偏向!$B$3:$E$16,14,FALSE),INDIRECT(TEXT($A$2&amp;"!$B$2:$G$3","")),2,FALSE)/INDIRECT(TEXT($A$2&amp;"!$H$3","")))*((星级总属性!$L$3)/(星级总属性!$K$3+星级总属性!$L$3)),0)</f>
        <v>2649</v>
      </c>
      <c r="F7" s="7">
        <f>VLOOKUP($F$2,'6星每级加强属性曲线演算'!$A$2:$B$100,2,FALSE)</f>
        <v>18230</v>
      </c>
      <c r="G7" s="7">
        <f>F7*职业分类属性!G6</f>
        <v>18230</v>
      </c>
    </row>
    <row r="8" spans="1:8" x14ac:dyDescent="0.25">
      <c r="A8" s="9" t="s">
        <v>102</v>
      </c>
      <c r="B8" s="7">
        <f ca="1">ROUND($G8*职业分类属性!B7*((星级总属性!$K$3)/(星级总属性!$K$3+星级总属性!$L$3))+$G8*(HLOOKUP(HLOOKUP(武将总属性分配!B$3,职业属性偏向!$B$3:$E$16,14,FALSE),INDIRECT(TEXT($A$2&amp;"!$B$2:$G$3","")),2,FALSE)/INDIRECT(TEXT($A$2&amp;"!$H$3","")))*((星级总属性!$L$3)/(星级总属性!$K$3+星级总属性!$L$3)),0)</f>
        <v>1219</v>
      </c>
      <c r="C8" s="7">
        <f ca="1">ROUND($G8*职业分类属性!C7*((星级总属性!$K$3)/(星级总属性!$K$3+星级总属性!$L$3))+$G8*(HLOOKUP(HLOOKUP(武将总属性分配!C$3,职业属性偏向!$B$3:$E$16,14,FALSE),INDIRECT(TEXT($A$2&amp;"!$B$2:$G$3","")),2,FALSE)/INDIRECT(TEXT($A$2&amp;"!$H$3","")))*((星级总属性!$L$3)/(星级总属性!$K$3+星级总属性!$L$3)),0)</f>
        <v>794</v>
      </c>
      <c r="D8" s="7">
        <f ca="1">ROUND($G8*职业分类属性!D7*((星级总属性!$K$3)/(星级总属性!$K$3+星级总属性!$L$3))+$G8*(HLOOKUP(HLOOKUP(武将总属性分配!D$3,职业属性偏向!$B$3:$E$16,14,FALSE),INDIRECT(TEXT($A$2&amp;"!$B$2:$G$3","")),2,FALSE)/INDIRECT(TEXT($A$2&amp;"!$H$3","")))*((星级总属性!$L$3)/(星级总属性!$K$3+星级总属性!$L$3)),0)</f>
        <v>9528</v>
      </c>
      <c r="E8" s="7">
        <f ca="1">ROUND($G8*职业分类属性!E7*((星级总属性!$K$3)/(星级总属性!$K$3+星级总属性!$L$3))+$G8*(HLOOKUP(HLOOKUP(武将总属性分配!E$3,职业属性偏向!$B$3:$E$16,14,FALSE),INDIRECT(TEXT($A$2&amp;"!$B$2:$G$3","")),2,FALSE)/INDIRECT(TEXT($A$2&amp;"!$H$3","")))*((星级总属性!$L$3)/(星级总属性!$K$3+星级总属性!$L$3)),0)</f>
        <v>936</v>
      </c>
      <c r="F8" s="7">
        <f>VLOOKUP($F$2,'6星每级加强属性曲线演算'!$A$2:$B$100,2,FALSE)</f>
        <v>18230</v>
      </c>
      <c r="G8" s="7">
        <f>F8*职业分类属性!G7</f>
        <v>12761</v>
      </c>
    </row>
    <row r="9" spans="1:8" x14ac:dyDescent="0.25">
      <c r="A9" s="9" t="s">
        <v>103</v>
      </c>
      <c r="B9" s="7">
        <f ca="1">ROUND($G9*职业分类属性!B8*((星级总属性!$K$3)/(星级总属性!$K$3+星级总属性!$L$3))+$G9*(HLOOKUP(HLOOKUP(武将总属性分配!B$3,职业属性偏向!$B$3:$E$16,14,FALSE),INDIRECT(TEXT($A$2&amp;"!$B$2:$G$3","")),2,FALSE)/INDIRECT(TEXT($A$2&amp;"!$H$3","")))*((星级总属性!$L$3)/(星级总属性!$K$3+星级总属性!$L$3)),0)</f>
        <v>1394</v>
      </c>
      <c r="C9" s="7">
        <f ca="1">ROUND($G9*职业分类属性!C8*((星级总属性!$K$3)/(星级总属性!$K$3+星级总属性!$L$3))+$G9*(HLOOKUP(HLOOKUP(武将总属性分配!C$3,职业属性偏向!$B$3:$E$16,14,FALSE),INDIRECT(TEXT($A$2&amp;"!$B$2:$G$3","")),2,FALSE)/INDIRECT(TEXT($A$2&amp;"!$H$3","")))*((星级总属性!$L$3)/(星级总属性!$K$3+星级总属性!$L$3)),0)</f>
        <v>2074</v>
      </c>
      <c r="D9" s="7">
        <f ca="1">ROUND($G9*职业分类属性!D8*((星级总属性!$K$3)/(星级总属性!$K$3+星级总属性!$L$3))+$G9*(HLOOKUP(HLOOKUP(武将总属性分配!D$3,职业属性偏向!$B$3:$E$16,14,FALSE),INDIRECT(TEXT($A$2&amp;"!$B$2:$G$3","")),2,FALSE)/INDIRECT(TEXT($A$2&amp;"!$H$3","")))*((星级总属性!$L$3)/(星级总属性!$K$3+星级总属性!$L$3)),0)</f>
        <v>8556</v>
      </c>
      <c r="E9" s="7">
        <f ca="1">ROUND($G9*职业分类属性!E8*((星级总属性!$K$3)/(星级总属性!$K$3+星级总属性!$L$3))+$G9*(HLOOKUP(HLOOKUP(武将总属性分配!E$3,职业属性偏向!$B$3:$E$16,14,FALSE),INDIRECT(TEXT($A$2&amp;"!$B$2:$G$3","")),2,FALSE)/INDIRECT(TEXT($A$2&amp;"!$H$3","")))*((星级总属性!$L$3)/(星级总属性!$K$3+星级总属性!$L$3)),0)</f>
        <v>2236</v>
      </c>
      <c r="F9" s="7">
        <f>VLOOKUP($F$2,'6星每级加强属性曲线演算'!$A$2:$B$100,2,FALSE)</f>
        <v>18230</v>
      </c>
      <c r="G9" s="7">
        <f>F9*职业分类属性!G8</f>
        <v>14584</v>
      </c>
    </row>
    <row r="10" spans="1:8" x14ac:dyDescent="0.25">
      <c r="A10" s="9" t="s">
        <v>104</v>
      </c>
      <c r="B10" s="7">
        <f ca="1">ROUND($G10*职业分类属性!B9*((星级总属性!$K$3)/(星级总属性!$K$3+星级总属性!$L$3))+$G10*(HLOOKUP(HLOOKUP(武将总属性分配!B$3,职业属性偏向!$B$3:$E$16,14,FALSE),INDIRECT(TEXT($A$2&amp;"!$B$2:$G$3","")),2,FALSE)/INDIRECT(TEXT($A$2&amp;"!$H$3","")))*((星级总属性!$L$3)/(星级总属性!$K$3+星级总属性!$L$3)),0)</f>
        <v>2560</v>
      </c>
      <c r="C10" s="7">
        <f ca="1">ROUND($G10*职业分类属性!C9*((星级总属性!$K$3)/(星级总属性!$K$3+星级总属性!$L$3))+$G10*(HLOOKUP(HLOOKUP(武将总属性分配!C$3,职业属性偏向!$B$3:$E$16,14,FALSE),INDIRECT(TEXT($A$2&amp;"!$B$2:$G$3","")),2,FALSE)/INDIRECT(TEXT($A$2&amp;"!$H$3","")))*((星级总属性!$L$3)/(星级总属性!$K$3+星级总属性!$L$3)),0)</f>
        <v>907</v>
      </c>
      <c r="D10" s="7">
        <f ca="1">ROUND($G10*职业分类属性!D9*((星级总属性!$K$3)/(星级总属性!$K$3+星级总属性!$L$3))+$G10*(HLOOKUP(HLOOKUP(武将总属性分配!D$3,职业属性偏向!$B$3:$E$16,14,FALSE),INDIRECT(TEXT($A$2&amp;"!$B$2:$G$3","")),2,FALSE)/INDIRECT(TEXT($A$2&amp;"!$H$3","")))*((星级总属性!$L$3)/(星级总属性!$K$3+星级总属性!$L$3)),0)</f>
        <v>8556</v>
      </c>
      <c r="E10" s="7">
        <f ca="1">ROUND($G10*职业分类属性!E9*((星级总属性!$K$3)/(星级总属性!$K$3+星级总属性!$L$3))+$G10*(HLOOKUP(HLOOKUP(武将总属性分配!E$3,职业属性偏向!$B$3:$E$16,14,FALSE),INDIRECT(TEXT($A$2&amp;"!$B$2:$G$3","")),2,FALSE)/INDIRECT(TEXT($A$2&amp;"!$H$3","")))*((星级总属性!$L$3)/(星级总属性!$K$3+星级总属性!$L$3)),0)</f>
        <v>2236</v>
      </c>
      <c r="F10" s="7">
        <f>VLOOKUP($F$2,'6星每级加强属性曲线演算'!$A$2:$B$100,2,FALSE)</f>
        <v>18230</v>
      </c>
      <c r="G10" s="7">
        <f>F10*职业分类属性!G9</f>
        <v>14584</v>
      </c>
    </row>
    <row r="11" spans="1:8" x14ac:dyDescent="0.25">
      <c r="A11" s="9" t="s">
        <v>105</v>
      </c>
      <c r="B11" s="7">
        <f ca="1">ROUND($G11*职业分类属性!B10*((星级总属性!$K$3)/(星级总属性!$K$3+星级总属性!$L$3))+$G11*(HLOOKUP(HLOOKUP(武将总属性分配!B$3,职业属性偏向!$B$3:$E$16,14,FALSE),INDIRECT(TEXT($A$2&amp;"!$B$2:$G$3","")),2,FALSE)/INDIRECT(TEXT($A$2&amp;"!$H$3","")))*((星级总属性!$L$3)/(星级总属性!$K$3+星级总属性!$L$3)),0)</f>
        <v>7531</v>
      </c>
      <c r="C11" s="7">
        <f ca="1">ROUND($G11*职业分类属性!C10*((星级总属性!$K$3)/(星级总属性!$K$3+星级总属性!$L$3))+$G11*(HLOOKUP(HLOOKUP(武将总属性分配!C$3,职业属性偏向!$B$3:$E$16,14,FALSE),INDIRECT(TEXT($A$2&amp;"!$B$2:$G$3","")),2,FALSE)/INDIRECT(TEXT($A$2&amp;"!$H$3","")))*((星级总属性!$L$3)/(星级总属性!$K$3+星级总属性!$L$3)),0)</f>
        <v>1729</v>
      </c>
      <c r="D11" s="7">
        <f ca="1">ROUND($G11*职业分类属性!D10*((星级总属性!$K$3)/(星级总属性!$K$3+星级总属性!$L$3))+$G11*(HLOOKUP(HLOOKUP(武将总属性分配!D$3,职业属性偏向!$B$3:$E$16,14,FALSE),INDIRECT(TEXT($A$2&amp;"!$B$2:$G$3","")),2,FALSE)/INDIRECT(TEXT($A$2&amp;"!$H$3","")))*((星级总属性!$L$3)/(星级总属性!$K$3+星级总属性!$L$3)),0)</f>
        <v>6470</v>
      </c>
      <c r="E11" s="7">
        <f ca="1">ROUND($G11*职业分类属性!E10*((星级总属性!$K$3)/(星级总属性!$K$3+星级总属性!$L$3))+$G11*(HLOOKUP(HLOOKUP(武将总属性分配!E$3,职业属性偏向!$B$3:$E$16,14,FALSE),INDIRECT(TEXT($A$2&amp;"!$B$2:$G$3","")),2,FALSE)/INDIRECT(TEXT($A$2&amp;"!$H$3","")))*((星级总属性!$L$3)/(星级总属性!$K$3+星级总属性!$L$3)),0)</f>
        <v>3877</v>
      </c>
      <c r="F11" s="7">
        <f>VLOOKUP($F$2,'6星每级加强属性曲线演算'!$A$2:$B$100,2,FALSE)</f>
        <v>18230</v>
      </c>
      <c r="G11" s="7">
        <f>F11*职业分类属性!G10</f>
        <v>20053</v>
      </c>
    </row>
    <row r="12" spans="1:8" x14ac:dyDescent="0.25">
      <c r="A12" s="9" t="s">
        <v>167</v>
      </c>
      <c r="B12" s="7">
        <f ca="1">ROUND($G12*职业分类属性!B11*((星级总属性!$K$3)/(星级总属性!$K$3+星级总属性!$L$3))+$G12*(HLOOKUP(HLOOKUP(武将总属性分配!B$3,职业属性偏向!$B$3:$E$16,14,FALSE),INDIRECT(TEXT($A$2&amp;"!$B$2:$G$3","")),2,FALSE)/INDIRECT(TEXT($A$2&amp;"!$H$3","")))*((星级总属性!$L$3)/(星级总属性!$K$3+星级总属性!$L$3)),0)</f>
        <v>2880</v>
      </c>
      <c r="C12" s="7">
        <f ca="1">ROUND($G12*职业分类属性!C11*((星级总属性!$K$3)/(星级总属性!$K$3+星级总属性!$L$3))+$G12*(HLOOKUP(HLOOKUP(武将总属性分配!C$3,职业属性偏向!$B$3:$E$16,14,FALSE),INDIRECT(TEXT($A$2&amp;"!$B$2:$G$3","")),2,FALSE)/INDIRECT(TEXT($A$2&amp;"!$H$3","")))*((星级总属性!$L$3)/(星级总属性!$K$3+星级总属性!$L$3)),0)</f>
        <v>4959</v>
      </c>
      <c r="D12" s="7">
        <f ca="1">ROUND($G12*职业分类属性!D11*((星级总属性!$K$3)/(星级总属性!$K$3+星级总属性!$L$3))+$G12*(HLOOKUP(HLOOKUP(武将总属性分配!D$3,职业属性偏向!$B$3:$E$16,14,FALSE),INDIRECT(TEXT($A$2&amp;"!$B$2:$G$3","")),2,FALSE)/INDIRECT(TEXT($A$2&amp;"!$H$3","")))*((星级总属性!$L$3)/(星级总属性!$K$3+星级总属性!$L$3)),0)</f>
        <v>2406</v>
      </c>
      <c r="E12" s="7">
        <f ca="1">ROUND($G12*职业分类属性!E11*((星级总属性!$K$3)/(星级总属性!$K$3+星级总属性!$L$3))+$G12*(HLOOKUP(HLOOKUP(武将总属性分配!E$3,职业属性偏向!$B$3:$E$16,14,FALSE),INDIRECT(TEXT($A$2&amp;"!$B$2:$G$3","")),2,FALSE)/INDIRECT(TEXT($A$2&amp;"!$H$3","")))*((星级总属性!$L$3)/(星级总属性!$K$3+星级总属性!$L$3)),0)</f>
        <v>5797</v>
      </c>
      <c r="F12" s="7">
        <f>VLOOKUP($F$2,'6星每级加强属性曲线演算'!$A$2:$B$100,2,FALSE)</f>
        <v>18230</v>
      </c>
      <c r="G12" s="7">
        <f>F12*职业分类属性!G11</f>
        <v>16407</v>
      </c>
    </row>
    <row r="13" spans="1:8" x14ac:dyDescent="0.25">
      <c r="A13" s="9" t="s">
        <v>161</v>
      </c>
      <c r="B13" s="7">
        <f ca="1">ROUND($G13*职业分类属性!B12*((星级总属性!$K$3)/(星级总属性!$K$3+星级总属性!$L$3))+$G13*(HLOOKUP(HLOOKUP(武将总属性分配!B$3,职业属性偏向!$B$3:$E$16,14,FALSE),INDIRECT(TEXT($A$2&amp;"!$B$2:$G$3","")),2,FALSE)/INDIRECT(TEXT($A$2&amp;"!$H$3","")))*((星级总属性!$L$3)/(星级总属性!$K$3+星级总属性!$L$3)),0)</f>
        <v>4323</v>
      </c>
      <c r="C13" s="7">
        <f ca="1">ROUND($G13*职业分类属性!C12*((星级总属性!$K$3)/(星级总属性!$K$3+星级总属性!$L$3))+$G13*(HLOOKUP(HLOOKUP(武将总属性分配!C$3,职业属性偏向!$B$3:$E$16,14,FALSE),INDIRECT(TEXT($A$2&amp;"!$B$2:$G$3","")),2,FALSE)/INDIRECT(TEXT($A$2&amp;"!$H$3","")))*((星级总属性!$L$3)/(星级总属性!$K$3+星级总属性!$L$3)),0)</f>
        <v>1248</v>
      </c>
      <c r="D13" s="7">
        <f ca="1">ROUND($G13*职业分类属性!D12*((星级总属性!$K$3)/(星级总属性!$K$3+星级总属性!$L$3))+$G13*(HLOOKUP(HLOOKUP(武将总属性分配!D$3,职业属性偏向!$B$3:$E$16,14,FALSE),INDIRECT(TEXT($A$2&amp;"!$B$2:$G$3","")),2,FALSE)/INDIRECT(TEXT($A$2&amp;"!$H$3","")))*((星级总属性!$L$3)/(星级总属性!$K$3+星级总属性!$L$3)),0)</f>
        <v>2139</v>
      </c>
      <c r="E13" s="7">
        <f ca="1">ROUND($G13*职业分类属性!E12*((星级总属性!$K$3)/(星级总属性!$K$3+星级总属性!$L$3))+$G13*(HLOOKUP(HLOOKUP(武将总属性分配!E$3,职业属性偏向!$B$3:$E$16,14,FALSE),INDIRECT(TEXT($A$2&amp;"!$B$2:$G$3","")),2,FALSE)/INDIRECT(TEXT($A$2&amp;"!$H$3","")))*((星级总属性!$L$3)/(星级总属性!$K$3+星级总属性!$L$3)),0)</f>
        <v>11898</v>
      </c>
      <c r="F13" s="7">
        <f>VLOOKUP($F$2,'6星每级加强属性曲线演算'!$A$2:$B$100,2,FALSE)</f>
        <v>18230</v>
      </c>
      <c r="G13" s="7">
        <f>F13*职业分类属性!G12</f>
        <v>20053</v>
      </c>
    </row>
    <row r="14" spans="1:8" x14ac:dyDescent="0.25">
      <c r="A14" s="9" t="s">
        <v>165</v>
      </c>
      <c r="B14" s="7">
        <f ca="1">ROUND($G14*职业分类属性!B13*((星级总属性!$K$3)/(星级总属性!$K$3+星级总属性!$L$3))+$G14*(HLOOKUP(HLOOKUP(武将总属性分配!B$3,职业属性偏向!$B$3:$E$16,14,FALSE),INDIRECT(TEXT($A$2&amp;"!$B$2:$G$3","")),2,FALSE)/INDIRECT(TEXT($A$2&amp;"!$H$3","")))*((星级总属性!$L$3)/(星级总属性!$K$3+星级总属性!$L$3)),0)</f>
        <v>5125</v>
      </c>
      <c r="C14" s="7">
        <f ca="1">ROUND($G14*职业分类属性!C13*((星级总属性!$K$3)/(星级总属性!$K$3+星级总属性!$L$3))+$G14*(HLOOKUP(HLOOKUP(武将总属性分配!C$3,职业属性偏向!$B$3:$E$16,14,FALSE),INDIRECT(TEXT($A$2&amp;"!$B$2:$G$3","")),2,FALSE)/INDIRECT(TEXT($A$2&amp;"!$H$3","")))*((星级总属性!$L$3)/(星级总属性!$K$3+星级总属性!$L$3)),0)</f>
        <v>4456</v>
      </c>
      <c r="D14" s="7">
        <f ca="1">ROUND($G14*职业分类属性!D13*((星级总属性!$K$3)/(星级总属性!$K$3+星级总属性!$L$3))+$G14*(HLOOKUP(HLOOKUP(武将总属性分配!D$3,职业属性偏向!$B$3:$E$16,14,FALSE),INDIRECT(TEXT($A$2&amp;"!$B$2:$G$3","")),2,FALSE)/INDIRECT(TEXT($A$2&amp;"!$H$3","")))*((星级总属性!$L$3)/(星级总属性!$K$3+星级总属性!$L$3)),0)</f>
        <v>5347</v>
      </c>
      <c r="E14" s="7">
        <f ca="1">ROUND($G14*职业分类属性!E13*((星级总属性!$K$3)/(星级总属性!$K$3+星级总属性!$L$3))+$G14*(HLOOKUP(HLOOKUP(武将总属性分配!E$3,职业属性偏向!$B$3:$E$16,14,FALSE),INDIRECT(TEXT($A$2&amp;"!$B$2:$G$3","")),2,FALSE)/INDIRECT(TEXT($A$2&amp;"!$H$3","")))*((星级总属性!$L$3)/(星级总属性!$K$3+星级总属性!$L$3)),0)</f>
        <v>4679</v>
      </c>
      <c r="F14" s="7">
        <f>VLOOKUP($F$2,'6星每级加强属性曲线演算'!$A$2:$B$100,2,FALSE)</f>
        <v>18230</v>
      </c>
      <c r="G14" s="7">
        <f>F14*职业分类属性!G13</f>
        <v>20053</v>
      </c>
    </row>
    <row r="15" spans="1:8" x14ac:dyDescent="0.25">
      <c r="A15" s="9" t="s">
        <v>106</v>
      </c>
      <c r="B15" s="7">
        <f ca="1">ROUND($G15*职业分类属性!B14*((星级总属性!$K$3)/(星级总属性!$K$3+星级总属性!$L$3))+$G15*(HLOOKUP(HLOOKUP(武将总属性分配!B$3,职业属性偏向!$B$3:$E$16,14,FALSE),INDIRECT(TEXT($A$2&amp;"!$B$2:$G$3","")),2,FALSE)/INDIRECT(TEXT($A$2&amp;"!$H$3","")))*((星级总属性!$L$3)/(星级总属性!$K$3+星级总属性!$L$3)),0)</f>
        <v>2094</v>
      </c>
      <c r="C15" s="7">
        <f ca="1">ROUND($G15*职业分类属性!C14*((星级总属性!$K$3)/(星级总属性!$K$3+星级总属性!$L$3))+$G15*(HLOOKUP(HLOOKUP(武将总属性分配!C$3,职业属性偏向!$B$3:$E$16,14,FALSE),INDIRECT(TEXT($A$2&amp;"!$B$2:$G$3","")),2,FALSE)/INDIRECT(TEXT($A$2&amp;"!$H$3","")))*((星级总属性!$L$3)/(星级总属性!$K$3+星级总属性!$L$3)),0)</f>
        <v>7908</v>
      </c>
      <c r="D15" s="7">
        <f ca="1">ROUND($G15*职业分类属性!D14*((星级总属性!$K$3)/(星级总属性!$K$3+星级总属性!$L$3))+$G15*(HLOOKUP(HLOOKUP(武将总属性分配!D$3,职业属性偏向!$B$3:$E$16,14,FALSE),INDIRECT(TEXT($A$2&amp;"!$B$2:$G$3","")),2,FALSE)/INDIRECT(TEXT($A$2&amp;"!$H$3","")))*((星级总属性!$L$3)/(星级总属性!$K$3+星级总属性!$L$3)),0)</f>
        <v>2022</v>
      </c>
      <c r="E15" s="7">
        <f ca="1">ROUND($G15*职业分类属性!E14*((星级总属性!$K$3)/(星级总属性!$K$3+星级总属性!$L$3))+$G15*(HLOOKUP(HLOOKUP(武将总属性分配!E$3,职业属性偏向!$B$3:$E$16,14,FALSE),INDIRECT(TEXT($A$2&amp;"!$B$2:$G$3","")),2,FALSE)/INDIRECT(TEXT($A$2&amp;"!$H$3","")))*((星级总属性!$L$3)/(星级总属性!$K$3+星级总属性!$L$3)),0)</f>
        <v>2236</v>
      </c>
      <c r="F15" s="7">
        <f>VLOOKUP($F$2,'6星每级加强属性曲线演算'!$A$2:$B$100,2,FALSE)</f>
        <v>18230</v>
      </c>
      <c r="G15" s="7">
        <f>F15*职业分类属性!G14</f>
        <v>14584</v>
      </c>
    </row>
    <row r="16" spans="1:8" x14ac:dyDescent="0.25">
      <c r="A16" s="9" t="s">
        <v>107</v>
      </c>
      <c r="B16" s="7">
        <f ca="1">ROUND($G16*职业分类属性!B15*((星级总属性!$K$3)/(星级总属性!$K$3+星级总属性!$L$3))+$G16*(HLOOKUP(HLOOKUP(武将总属性分配!B$3,职业属性偏向!$B$3:$E$16,14,FALSE),INDIRECT(TEXT($A$2&amp;"!$B$2:$G$3","")),2,FALSE)/INDIRECT(TEXT($A$2&amp;"!$H$3","")))*((星级总属性!$L$3)/(星级总属性!$K$3+星级总属性!$L$3)),0)</f>
        <v>1977</v>
      </c>
      <c r="C16" s="7">
        <f ca="1">ROUND($G16*职业分类属性!C15*((星级总属性!$K$3)/(星级总属性!$K$3+星级总属性!$L$3))+$G16*(HLOOKUP(HLOOKUP(武将总属性分配!C$3,职业属性偏向!$B$3:$E$16,14,FALSE),INDIRECT(TEXT($A$2&amp;"!$B$2:$G$3","")),2,FALSE)/INDIRECT(TEXT($A$2&amp;"!$H$3","")))*((星级总属性!$L$3)/(星级总属性!$K$3+星级总属性!$L$3)),0)</f>
        <v>907</v>
      </c>
      <c r="D16" s="7">
        <f ca="1">ROUND($G16*职业分类属性!D15*((星级总属性!$K$3)/(星级总属性!$K$3+星级总属性!$L$3))+$G16*(HLOOKUP(HLOOKUP(武将总属性分配!D$3,职业属性偏向!$B$3:$E$16,14,FALSE),INDIRECT(TEXT($A$2&amp;"!$B$2:$G$3","")),2,FALSE)/INDIRECT(TEXT($A$2&amp;"!$H$3","")))*((星级总属性!$L$3)/(星级总属性!$K$3+星级总属性!$L$3)),0)</f>
        <v>8556</v>
      </c>
      <c r="E16" s="7">
        <f ca="1">ROUND($G16*职业分类属性!E15*((星级总属性!$K$3)/(星级总属性!$K$3+星级总属性!$L$3))+$G16*(HLOOKUP(HLOOKUP(武将总属性分配!E$3,职业属性偏向!$B$3:$E$16,14,FALSE),INDIRECT(TEXT($A$2&amp;"!$B$2:$G$3","")),2,FALSE)/INDIRECT(TEXT($A$2&amp;"!$H$3","")))*((星级总属性!$L$3)/(星级总属性!$K$3+星级总属性!$L$3)),0)</f>
        <v>2820</v>
      </c>
      <c r="F16" s="7">
        <f>VLOOKUP($F$2,'6星每级加强属性曲线演算'!$A$2:$B$100,2,FALSE)</f>
        <v>18230</v>
      </c>
      <c r="G16" s="7">
        <f>F16*职业分类属性!G15</f>
        <v>14584</v>
      </c>
    </row>
    <row r="17" spans="1:7" x14ac:dyDescent="0.25">
      <c r="B17" s="9" t="str">
        <f>B3</f>
        <v>生命值</v>
      </c>
      <c r="C17" s="9" t="str">
        <f t="shared" ref="C17:E17" si="0">C3</f>
        <v>回复力</v>
      </c>
      <c r="D17" s="9" t="str">
        <f t="shared" si="0"/>
        <v>武力</v>
      </c>
      <c r="E17" s="9" t="str">
        <f t="shared" si="0"/>
        <v>防御</v>
      </c>
      <c r="F17" s="9" t="str">
        <f t="shared" ref="F17:G17" si="1">F3</f>
        <v>原总属性</v>
      </c>
      <c r="G17" s="9" t="str">
        <f t="shared" si="1"/>
        <v>修正后总属性</v>
      </c>
    </row>
    <row r="20" spans="1:7" x14ac:dyDescent="0.25">
      <c r="A20" s="25" t="s">
        <v>150</v>
      </c>
      <c r="E20" s="9" t="s">
        <v>138</v>
      </c>
      <c r="F20" s="7">
        <v>99</v>
      </c>
    </row>
    <row r="21" spans="1:7" x14ac:dyDescent="0.25">
      <c r="A21" s="8"/>
      <c r="B21" s="9" t="s">
        <v>111</v>
      </c>
      <c r="C21" s="9" t="s">
        <v>112</v>
      </c>
      <c r="D21" s="9" t="s">
        <v>113</v>
      </c>
      <c r="E21" s="9" t="s">
        <v>164</v>
      </c>
      <c r="F21" s="9" t="s">
        <v>140</v>
      </c>
      <c r="G21" s="9" t="s">
        <v>141</v>
      </c>
    </row>
    <row r="22" spans="1:7" x14ac:dyDescent="0.25">
      <c r="A22" s="9" t="s">
        <v>98</v>
      </c>
      <c r="B22" s="7">
        <f ca="1">ROUND($G22*职业分类属性!B3*((星级总属性!$K$3)/(星级总属性!$K$3+星级总属性!$L$3))+$G22*(HLOOKUP(HLOOKUP(武将总属性分配!B$3,职业属性偏向!$B$3:$E$16,14,FALSE),INDIRECT(TEXT($A$20&amp;"!$B$2:$G$3","")),2,FALSE)/INDIRECT(TEXT($A$20&amp;"!$H$3","")))*((星级总属性!$L$3)/(星级总属性!$K$3+星级总属性!$L$3)),0)</f>
        <v>6320</v>
      </c>
      <c r="C22" s="7">
        <f ca="1">ROUND($G22*职业分类属性!C3*((星级总属性!$K$3)/(星级总属性!$K$3+星级总属性!$L$3))+$G22*(HLOOKUP(HLOOKUP(武将总属性分配!C$3,职业属性偏向!$B$3:$E$16,14,FALSE),INDIRECT(TEXT($A$20&amp;"!$B$2:$G$3","")),2,FALSE)/INDIRECT(TEXT($A$20&amp;"!$H$3","")))*((星级总属性!$L$3)/(星级总属性!$K$3+星级总属性!$L$3)),0)</f>
        <v>1118</v>
      </c>
      <c r="D22" s="7">
        <f ca="1">ROUND($G22*职业分类属性!D3*((星级总属性!$K$3)/(星级总属性!$K$3+星级总属性!$L$3))+$G22*(HLOOKUP(HLOOKUP(武将总属性分配!D$3,职业属性偏向!$B$3:$E$16,14,FALSE),INDIRECT(TEXT($A$20&amp;"!$B$2:$G$3","")),2,FALSE)/INDIRECT(TEXT($A$20&amp;"!$H$3","")))*((星级总属性!$L$3)/(星级总属性!$K$3+星级总属性!$L$3)),0)</f>
        <v>10841</v>
      </c>
      <c r="E22" s="7">
        <f ca="1">ROUND($G22*职业分类属性!E3*((星级总属性!$K$3)/(星级总属性!$K$3+星级总属性!$L$3))+$G22*(HLOOKUP(HLOOKUP(武将总属性分配!E$3,职业属性偏向!$B$3:$E$16,14,FALSE),INDIRECT(TEXT($A$20&amp;"!$B$2:$G$3","")),2,FALSE)/INDIRECT(TEXT($A$20&amp;"!$H$3","")))*((星级总属性!$L$3)/(星级总属性!$K$3+星级总属性!$L$3)),0)</f>
        <v>3111</v>
      </c>
      <c r="F22" s="7">
        <f>VLOOKUP($F$20,'6星每级加强属性曲线演算'!$A$2:$B$100,2,FALSE)</f>
        <v>18230</v>
      </c>
      <c r="G22" s="7">
        <f>F22*职业分类属性!G3</f>
        <v>21876</v>
      </c>
    </row>
    <row r="23" spans="1:7" x14ac:dyDescent="0.25">
      <c r="A23" s="9" t="s">
        <v>99</v>
      </c>
      <c r="B23" s="7">
        <f ca="1">ROUND($G23*职业分类属性!B4*((星级总属性!$K$3)/(星级总属性!$K$3+星级总属性!$L$3))+$G23*(HLOOKUP(HLOOKUP(武将总属性分配!B$3,职业属性偏向!$B$3:$E$16,14,FALSE),INDIRECT(TEXT($A$20&amp;"!$B$2:$G$3","")),2,FALSE)/INDIRECT(TEXT($A$20&amp;"!$H$3","")))*((星级总属性!$L$3)/(星级总属性!$K$3+星级总属性!$L$3)),0)</f>
        <v>4761</v>
      </c>
      <c r="C23" s="7">
        <f ca="1">ROUND($G23*职业分类属性!C4*((星级总属性!$K$3)/(星级总属性!$K$3+星级总属性!$L$3))+$G23*(HLOOKUP(HLOOKUP(武将总属性分配!C$3,职业属性偏向!$B$3:$E$16,14,FALSE),INDIRECT(TEXT($A$20&amp;"!$B$2:$G$3","")),2,FALSE)/INDIRECT(TEXT($A$20&amp;"!$H$3","")))*((星级总属性!$L$3)/(星级总属性!$K$3+星级总属性!$L$3)),0)</f>
        <v>453</v>
      </c>
      <c r="D23" s="7">
        <f ca="1">ROUND($G23*职业分类属性!D4*((星级总属性!$K$3)/(星级总属性!$K$3+星级总属性!$L$3))+$G23*(HLOOKUP(HLOOKUP(武将总属性分配!D$3,职业属性偏向!$B$3:$E$16,14,FALSE),INDIRECT(TEXT($A$20&amp;"!$B$2:$G$3","")),2,FALSE)/INDIRECT(TEXT($A$20&amp;"!$H$3","")))*((星级总属性!$L$3)/(星级总属性!$K$3+星级总属性!$L$3)),0)</f>
        <v>16484</v>
      </c>
      <c r="E23" s="7">
        <f ca="1">ROUND($G23*职业分类属性!E4*((星级总属性!$K$3)/(星级总属性!$K$3+星级总属性!$L$3))+$G23*(HLOOKUP(HLOOKUP(武将总属性分配!E$3,职业属性偏向!$B$3:$E$16,14,FALSE),INDIRECT(TEXT($A$20&amp;"!$B$2:$G$3","")),2,FALSE)/INDIRECT(TEXT($A$20&amp;"!$H$3","")))*((星级总属性!$L$3)/(星级总属性!$K$3+星级总属性!$L$3)),0)</f>
        <v>1475</v>
      </c>
      <c r="F23" s="7">
        <f>VLOOKUP($F$20,'6星每级加强属性曲线演算'!$A$2:$B$100,2,FALSE)</f>
        <v>18230</v>
      </c>
      <c r="G23" s="7">
        <f>F23*职业分类属性!G4</f>
        <v>23699</v>
      </c>
    </row>
    <row r="24" spans="1:7" x14ac:dyDescent="0.25">
      <c r="A24" s="9" t="s">
        <v>100</v>
      </c>
      <c r="B24" s="7">
        <f ca="1">ROUND($G24*职业分类属性!B5*((星级总属性!$K$3)/(星级总属性!$K$3+星级总属性!$L$3))+$G24*(HLOOKUP(HLOOKUP(武将总属性分配!B$3,职业属性偏向!$B$3:$E$16,14,FALSE),INDIRECT(TEXT($A$20&amp;"!$B$2:$G$3","")),2,FALSE)/INDIRECT(TEXT($A$20&amp;"!$H$3","")))*((星级总属性!$L$3)/(星级总属性!$K$3+星级总属性!$L$3)),0)</f>
        <v>2508</v>
      </c>
      <c r="C24" s="7">
        <f ca="1">ROUND($G24*职业分类属性!C5*((星级总属性!$K$3)/(星级总属性!$K$3+星级总属性!$L$3))+$G24*(HLOOKUP(HLOOKUP(武将总属性分配!C$3,职业属性偏向!$B$3:$E$16,14,FALSE),INDIRECT(TEXT($A$20&amp;"!$B$2:$G$3","")),2,FALSE)/INDIRECT(TEXT($A$20&amp;"!$H$3","")))*((星级总属性!$L$3)/(星级总属性!$K$3+星级总属性!$L$3)),0)</f>
        <v>1232</v>
      </c>
      <c r="D24" s="7">
        <f ca="1">ROUND($G24*职业分类属性!D5*((星级总属性!$K$3)/(星级总属性!$K$3+星级总属性!$L$3))+$G24*(HLOOKUP(HLOOKUP(武将总属性分配!D$3,职业属性偏向!$B$3:$E$16,14,FALSE),INDIRECT(TEXT($A$20&amp;"!$B$2:$G$3","")),2,FALSE)/INDIRECT(TEXT($A$20&amp;"!$H$3","")))*((星级总属性!$L$3)/(星级总属性!$K$3+星级总属性!$L$3)),0)</f>
        <v>10756</v>
      </c>
      <c r="E24" s="7">
        <f ca="1">ROUND($G24*职业分类属性!E5*((星级总属性!$K$3)/(星级总属性!$K$3+星级总属性!$L$3))+$G24*(HLOOKUP(HLOOKUP(武将总属性分配!E$3,职业属性偏向!$B$3:$E$16,14,FALSE),INDIRECT(TEXT($A$20&amp;"!$B$2:$G$3","")),2,FALSE)/INDIRECT(TEXT($A$20&amp;"!$H$3","")))*((星级总属性!$L$3)/(星级总属性!$K$3+星级总属性!$L$3)),0)</f>
        <v>1546</v>
      </c>
      <c r="F24" s="7">
        <f>VLOOKUP($F$20,'6星每级加强属性曲线演算'!$A$2:$B$100,2,FALSE)</f>
        <v>18230</v>
      </c>
      <c r="G24" s="7">
        <f>F24*职业分类属性!G5</f>
        <v>16407</v>
      </c>
    </row>
    <row r="25" spans="1:7" x14ac:dyDescent="0.25">
      <c r="A25" s="9" t="s">
        <v>101</v>
      </c>
      <c r="B25" s="7">
        <f ca="1">ROUND($G25*职业分类属性!B6*((星级总属性!$K$3)/(星级总属性!$K$3+星级总属性!$L$3))+$G25*(HLOOKUP(HLOOKUP(武将总属性分配!B$3,职业属性偏向!$B$3:$E$16,14,FALSE),INDIRECT(TEXT($A$20&amp;"!$B$2:$G$3","")),2,FALSE)/INDIRECT(TEXT($A$20&amp;"!$H$3","")))*((星级总属性!$L$3)/(星级总属性!$K$3+星级总属性!$L$3)),0)</f>
        <v>3079</v>
      </c>
      <c r="C25" s="7">
        <f ca="1">ROUND($G25*职业分类属性!C6*((星级总属性!$K$3)/(星级总属性!$K$3+星级总属性!$L$3))+$G25*(HLOOKUP(HLOOKUP(武将总属性分配!C$3,职业属性偏向!$B$3:$E$16,14,FALSE),INDIRECT(TEXT($A$20&amp;"!$B$2:$G$3","")),2,FALSE)/INDIRECT(TEXT($A$20&amp;"!$H$3","")))*((星级总属性!$L$3)/(星级总属性!$K$3+星级总属性!$L$3)),0)</f>
        <v>348</v>
      </c>
      <c r="D25" s="7">
        <f ca="1">ROUND($G25*职业分类属性!D6*((星级总属性!$K$3)/(星级总属性!$K$3+星级总属性!$L$3))+$G25*(HLOOKUP(HLOOKUP(武将总属性分配!D$3,职业属性偏向!$B$3:$E$16,14,FALSE),INDIRECT(TEXT($A$20&amp;"!$B$2:$G$3","")),2,FALSE)/INDIRECT(TEXT($A$20&amp;"!$H$3","")))*((星级总属性!$L$3)/(星级总属性!$K$3+星级总属性!$L$3)),0)</f>
        <v>11951</v>
      </c>
      <c r="E25" s="7">
        <f ca="1">ROUND($G25*职业分类属性!E6*((星级总属性!$K$3)/(星级总属性!$K$3+星级总属性!$L$3))+$G25*(HLOOKUP(HLOOKUP(武将总属性分配!E$3,职业属性偏向!$B$3:$E$16,14,FALSE),INDIRECT(TEXT($A$20&amp;"!$B$2:$G$3","")),2,FALSE)/INDIRECT(TEXT($A$20&amp;"!$H$3","")))*((星级总属性!$L$3)/(星级总属性!$K$3+星级总属性!$L$3)),0)</f>
        <v>2447</v>
      </c>
      <c r="F25" s="7">
        <f>VLOOKUP($F$20,'6星每级加强属性曲线演算'!$A$2:$B$100,2,FALSE)</f>
        <v>18230</v>
      </c>
      <c r="G25" s="7">
        <f>F25*职业分类属性!G6</f>
        <v>18230</v>
      </c>
    </row>
    <row r="26" spans="1:7" x14ac:dyDescent="0.25">
      <c r="A26" s="9" t="s">
        <v>102</v>
      </c>
      <c r="B26" s="7">
        <f ca="1">ROUND($G26*职业分类属性!B7*((星级总属性!$K$3)/(星级总属性!$K$3+星级总属性!$L$3))+$G26*(HLOOKUP(HLOOKUP(武将总属性分配!B$3,职业属性偏向!$B$3:$E$16,14,FALSE),INDIRECT(TEXT($A$20&amp;"!$B$2:$G$3","")),2,FALSE)/INDIRECT(TEXT($A$20&amp;"!$H$3","")))*((星级总属性!$L$3)/(星级总属性!$K$3+星级总属性!$L$3)),0)</f>
        <v>1645</v>
      </c>
      <c r="C26" s="7">
        <f ca="1">ROUND($G26*职业分类属性!C7*((星级总属性!$K$3)/(星级总属性!$K$3+星级总属性!$L$3))+$G26*(HLOOKUP(HLOOKUP(武将总属性分配!C$3,职业属性偏向!$B$3:$E$16,14,FALSE),INDIRECT(TEXT($A$20&amp;"!$B$2:$G$3","")),2,FALSE)/INDIRECT(TEXT($A$20&amp;"!$H$3","")))*((星级总属性!$L$3)/(星级总属性!$K$3+星级总属性!$L$3)),0)</f>
        <v>652</v>
      </c>
      <c r="D26" s="7">
        <f ca="1">ROUND($G26*职业分类属性!D7*((星级总属性!$K$3)/(星级总属性!$K$3+星级总属性!$L$3))+$G26*(HLOOKUP(HLOOKUP(武将总属性分配!D$3,职业属性偏向!$B$3:$E$16,14,FALSE),INDIRECT(TEXT($A$20&amp;"!$B$2:$G$3","")),2,FALSE)/INDIRECT(TEXT($A$20&amp;"!$H$3","")))*((星级总属性!$L$3)/(星级总属性!$K$3+星级总属性!$L$3)),0)</f>
        <v>9386</v>
      </c>
      <c r="E26" s="7">
        <f ca="1">ROUND($G26*职业分类属性!E7*((星级总属性!$K$3)/(星级总属性!$K$3+星级总属性!$L$3))+$G26*(HLOOKUP(HLOOKUP(武将总属性分配!E$3,职业属性偏向!$B$3:$E$16,14,FALSE),INDIRECT(TEXT($A$20&amp;"!$B$2:$G$3","")),2,FALSE)/INDIRECT(TEXT($A$20&amp;"!$H$3","")))*((星级总属性!$L$3)/(星级总属性!$K$3+星级总属性!$L$3)),0)</f>
        <v>794</v>
      </c>
      <c r="F26" s="7">
        <f>VLOOKUP($F$20,'6星每级加强属性曲线演算'!$A$2:$B$100,2,FALSE)</f>
        <v>18230</v>
      </c>
      <c r="G26" s="7">
        <f>F26*职业分类属性!G7</f>
        <v>12761</v>
      </c>
    </row>
    <row r="27" spans="1:7" x14ac:dyDescent="0.25">
      <c r="A27" s="9" t="s">
        <v>103</v>
      </c>
      <c r="B27" s="7">
        <f ca="1">ROUND($G27*职业分类属性!B8*((星级总属性!$K$3)/(星级总属性!$K$3+星级总属性!$L$3))+$G27*(HLOOKUP(HLOOKUP(武将总属性分配!B$3,职业属性偏向!$B$3:$E$16,14,FALSE),INDIRECT(TEXT($A$20&amp;"!$B$2:$G$3","")),2,FALSE)/INDIRECT(TEXT($A$20&amp;"!$H$3","")))*((星级总属性!$L$3)/(星级总属性!$K$3+星级总属性!$L$3)),0)</f>
        <v>1880</v>
      </c>
      <c r="C27" s="7">
        <f ca="1">ROUND($G27*职业分类属性!C8*((星级总属性!$K$3)/(星级总属性!$K$3+星级总属性!$L$3))+$G27*(HLOOKUP(HLOOKUP(武将总属性分配!C$3,职业属性偏向!$B$3:$E$16,14,FALSE),INDIRECT(TEXT($A$20&amp;"!$B$2:$G$3","")),2,FALSE)/INDIRECT(TEXT($A$20&amp;"!$H$3","")))*((星级总属性!$L$3)/(星级总属性!$K$3+星级总属性!$L$3)),0)</f>
        <v>1912</v>
      </c>
      <c r="D27" s="7">
        <f ca="1">ROUND($G27*职业分类属性!D8*((星级总属性!$K$3)/(星级总属性!$K$3+星级总属性!$L$3))+$G27*(HLOOKUP(HLOOKUP(武将总属性分配!D$3,职业属性偏向!$B$3:$E$16,14,FALSE),INDIRECT(TEXT($A$20&amp;"!$B$2:$G$3","")),2,FALSE)/INDIRECT(TEXT($A$20&amp;"!$H$3","")))*((星级总属性!$L$3)/(星级总属性!$K$3+星级总属性!$L$3)),0)</f>
        <v>8394</v>
      </c>
      <c r="E27" s="7">
        <f ca="1">ROUND($G27*职业分类属性!E8*((星级总属性!$K$3)/(星级总属性!$K$3+星级总属性!$L$3))+$G27*(HLOOKUP(HLOOKUP(武将总属性分配!E$3,职业属性偏向!$B$3:$E$16,14,FALSE),INDIRECT(TEXT($A$20&amp;"!$B$2:$G$3","")),2,FALSE)/INDIRECT(TEXT($A$20&amp;"!$H$3","")))*((星级总属性!$L$3)/(星级总属性!$K$3+星级总属性!$L$3)),0)</f>
        <v>2074</v>
      </c>
      <c r="F27" s="7">
        <f>VLOOKUP($F$20,'6星每级加强属性曲线演算'!$A$2:$B$100,2,FALSE)</f>
        <v>18230</v>
      </c>
      <c r="G27" s="7">
        <f>F27*职业分类属性!G8</f>
        <v>14584</v>
      </c>
    </row>
    <row r="28" spans="1:7" x14ac:dyDescent="0.25">
      <c r="A28" s="9" t="s">
        <v>104</v>
      </c>
      <c r="B28" s="7">
        <f ca="1">ROUND($G28*职业分类属性!B9*((星级总属性!$K$3)/(星级总属性!$K$3+星级总属性!$L$3))+$G28*(HLOOKUP(HLOOKUP(武将总属性分配!B$3,职业属性偏向!$B$3:$E$16,14,FALSE),INDIRECT(TEXT($A$20&amp;"!$B$2:$G$3","")),2,FALSE)/INDIRECT(TEXT($A$20&amp;"!$H$3","")))*((星级总属性!$L$3)/(星级总属性!$K$3+星级总属性!$L$3)),0)</f>
        <v>3046</v>
      </c>
      <c r="C28" s="7">
        <f ca="1">ROUND($G28*职业分类属性!C9*((星级总属性!$K$3)/(星级总属性!$K$3+星级总属性!$L$3))+$G28*(HLOOKUP(HLOOKUP(武将总属性分配!C$3,职业属性偏向!$B$3:$E$16,14,FALSE),INDIRECT(TEXT($A$20&amp;"!$B$2:$G$3","")),2,FALSE)/INDIRECT(TEXT($A$20&amp;"!$H$3","")))*((星级总属性!$L$3)/(星级总属性!$K$3+星级总属性!$L$3)),0)</f>
        <v>745</v>
      </c>
      <c r="D28" s="7">
        <f ca="1">ROUND($G28*职业分类属性!D9*((星级总属性!$K$3)/(星级总属性!$K$3+星级总属性!$L$3))+$G28*(HLOOKUP(HLOOKUP(武将总属性分配!D$3,职业属性偏向!$B$3:$E$16,14,FALSE),INDIRECT(TEXT($A$20&amp;"!$B$2:$G$3","")),2,FALSE)/INDIRECT(TEXT($A$20&amp;"!$H$3","")))*((星级总属性!$L$3)/(星级总属性!$K$3+星级总属性!$L$3)),0)</f>
        <v>8394</v>
      </c>
      <c r="E28" s="7">
        <f ca="1">ROUND($G28*职业分类属性!E9*((星级总属性!$K$3)/(星级总属性!$K$3+星级总属性!$L$3))+$G28*(HLOOKUP(HLOOKUP(武将总属性分配!E$3,职业属性偏向!$B$3:$E$16,14,FALSE),INDIRECT(TEXT($A$20&amp;"!$B$2:$G$3","")),2,FALSE)/INDIRECT(TEXT($A$20&amp;"!$H$3","")))*((星级总属性!$L$3)/(星级总属性!$K$3+星级总属性!$L$3)),0)</f>
        <v>2074</v>
      </c>
      <c r="F28" s="7">
        <f>VLOOKUP($F$20,'6星每级加强属性曲线演算'!$A$2:$B$100,2,FALSE)</f>
        <v>18230</v>
      </c>
      <c r="G28" s="7">
        <f>F28*职业分类属性!G9</f>
        <v>14584</v>
      </c>
    </row>
    <row r="29" spans="1:7" x14ac:dyDescent="0.25">
      <c r="A29" s="9" t="s">
        <v>105</v>
      </c>
      <c r="B29" s="7">
        <f ca="1">ROUND($G29*职业分类属性!B10*((星级总属性!$K$3)/(星级总属性!$K$3+星级总属性!$L$3))+$G29*(HLOOKUP(HLOOKUP(武将总属性分配!B$3,职业属性偏向!$B$3:$E$16,14,FALSE),INDIRECT(TEXT($A$20&amp;"!$B$2:$G$3","")),2,FALSE)/INDIRECT(TEXT($A$20&amp;"!$H$3","")))*((星级总属性!$L$3)/(星级总属性!$K$3+星级总属性!$L$3)),0)</f>
        <v>8199</v>
      </c>
      <c r="C29" s="7">
        <f ca="1">ROUND($G29*职业分类属性!C10*((星级总属性!$K$3)/(星级总属性!$K$3+星级总属性!$L$3))+$G29*(HLOOKUP(HLOOKUP(武将总属性分配!C$3,职业属性偏向!$B$3:$E$16,14,FALSE),INDIRECT(TEXT($A$20&amp;"!$B$2:$G$3","")),2,FALSE)/INDIRECT(TEXT($A$20&amp;"!$H$3","")))*((星级总属性!$L$3)/(星级总属性!$K$3+星级总属性!$L$3)),0)</f>
        <v>1506</v>
      </c>
      <c r="D29" s="7">
        <f ca="1">ROUND($G29*职业分类属性!D10*((星级总属性!$K$3)/(星级总属性!$K$3+星级总属性!$L$3))+$G29*(HLOOKUP(HLOOKUP(武将总属性分配!D$3,职业属性偏向!$B$3:$E$16,14,FALSE),INDIRECT(TEXT($A$20&amp;"!$B$2:$G$3","")),2,FALSE)/INDIRECT(TEXT($A$20&amp;"!$H$3","")))*((星级总属性!$L$3)/(星级总属性!$K$3+星级总属性!$L$3)),0)</f>
        <v>6248</v>
      </c>
      <c r="E29" s="7">
        <f ca="1">ROUND($G29*职业分类属性!E10*((星级总属性!$K$3)/(星级总属性!$K$3+星级总属性!$L$3))+$G29*(HLOOKUP(HLOOKUP(武将总属性分配!E$3,职业属性偏向!$B$3:$E$16,14,FALSE),INDIRECT(TEXT($A$20&amp;"!$B$2:$G$3","")),2,FALSE)/INDIRECT(TEXT($A$20&amp;"!$H$3","")))*((星级总属性!$L$3)/(星级总属性!$K$3+星级总属性!$L$3)),0)</f>
        <v>3654</v>
      </c>
      <c r="F29" s="7">
        <f>VLOOKUP($F$20,'6星每级加强属性曲线演算'!$A$2:$B$100,2,FALSE)</f>
        <v>18230</v>
      </c>
      <c r="G29" s="7">
        <f>F29*职业分类属性!G10</f>
        <v>20053</v>
      </c>
    </row>
    <row r="30" spans="1:7" x14ac:dyDescent="0.25">
      <c r="A30" s="9" t="s">
        <v>167</v>
      </c>
      <c r="B30" s="7">
        <f ca="1">ROUND($G30*职业分类属性!B11*((星级总属性!$K$3)/(星级总属性!$K$3+星级总属性!$L$3))+$G30*(HLOOKUP(HLOOKUP(武将总属性分配!B$3,职业属性偏向!$B$3:$E$16,14,FALSE),INDIRECT(TEXT($A$20&amp;"!$B$2:$G$3","")),2,FALSE)/INDIRECT(TEXT($A$20&amp;"!$H$3","")))*((星级总属性!$L$3)/(星级总属性!$K$3+星级总属性!$L$3)),0)</f>
        <v>3427</v>
      </c>
      <c r="C30" s="7">
        <f ca="1">ROUND($G30*职业分类属性!C11*((星级总属性!$K$3)/(星级总属性!$K$3+星级总属性!$L$3))+$G30*(HLOOKUP(HLOOKUP(武将总属性分配!C$3,职业属性偏向!$B$3:$E$16,14,FALSE),INDIRECT(TEXT($A$20&amp;"!$B$2:$G$3","")),2,FALSE)/INDIRECT(TEXT($A$20&amp;"!$H$3","")))*((星级总属性!$L$3)/(星级总属性!$K$3+星级总属性!$L$3)),0)</f>
        <v>4776</v>
      </c>
      <c r="D30" s="7">
        <f ca="1">ROUND($G30*职业分类属性!D11*((星级总属性!$K$3)/(星级总属性!$K$3+星级总属性!$L$3))+$G30*(HLOOKUP(HLOOKUP(武将总属性分配!D$3,职业属性偏向!$B$3:$E$16,14,FALSE),INDIRECT(TEXT($A$20&amp;"!$B$2:$G$3","")),2,FALSE)/INDIRECT(TEXT($A$20&amp;"!$H$3","")))*((星级总属性!$L$3)/(星级总属性!$K$3+星级总属性!$L$3)),0)</f>
        <v>2224</v>
      </c>
      <c r="E30" s="7">
        <f ca="1">ROUND($G30*职业分类属性!E11*((星级总属性!$K$3)/(星级总属性!$K$3+星级总属性!$L$3))+$G30*(HLOOKUP(HLOOKUP(武将总属性分配!E$3,职业属性偏向!$B$3:$E$16,14,FALSE),INDIRECT(TEXT($A$20&amp;"!$B$2:$G$3","")),2,FALSE)/INDIRECT(TEXT($A$20&amp;"!$H$3","")))*((星级总属性!$L$3)/(星级总属性!$K$3+星级总属性!$L$3)),0)</f>
        <v>5615</v>
      </c>
      <c r="F30" s="7">
        <f>VLOOKUP($F$20,'6星每级加强属性曲线演算'!$A$2:$B$100,2,FALSE)</f>
        <v>18230</v>
      </c>
      <c r="G30" s="7">
        <f>F30*职业分类属性!G11</f>
        <v>16407</v>
      </c>
    </row>
    <row r="31" spans="1:7" x14ac:dyDescent="0.25">
      <c r="A31" s="9" t="s">
        <v>161</v>
      </c>
      <c r="B31" s="7">
        <f ca="1">ROUND($G31*职业分类属性!B12*((星级总属性!$K$3)/(星级总属性!$K$3+星级总属性!$L$3))+$G31*(HLOOKUP(HLOOKUP(武将总属性分配!B$3,职业属性偏向!$B$3:$E$16,14,FALSE),INDIRECT(TEXT($A$20&amp;"!$B$2:$G$3","")),2,FALSE)/INDIRECT(TEXT($A$20&amp;"!$H$3","")))*((星级总属性!$L$3)/(星级总属性!$K$3+星级总属性!$L$3)),0)</f>
        <v>4991</v>
      </c>
      <c r="C31" s="7">
        <f ca="1">ROUND($G31*职业分类属性!C12*((星级总属性!$K$3)/(星级总属性!$K$3+星级总属性!$L$3))+$G31*(HLOOKUP(HLOOKUP(武将总属性分配!C$3,职业属性偏向!$B$3:$E$16,14,FALSE),INDIRECT(TEXT($A$20&amp;"!$B$2:$G$3","")),2,FALSE)/INDIRECT(TEXT($A$20&amp;"!$H$3","")))*((星级总属性!$L$3)/(星级总属性!$K$3+星级总属性!$L$3)),0)</f>
        <v>1025</v>
      </c>
      <c r="D31" s="7">
        <f ca="1">ROUND($G31*职业分类属性!D12*((星级总属性!$K$3)/(星级总属性!$K$3+星级总属性!$L$3))+$G31*(HLOOKUP(HLOOKUP(武将总属性分配!D$3,职业属性偏向!$B$3:$E$16,14,FALSE),INDIRECT(TEXT($A$20&amp;"!$B$2:$G$3","")),2,FALSE)/INDIRECT(TEXT($A$20&amp;"!$H$3","")))*((星级总属性!$L$3)/(星级总属性!$K$3+星级总属性!$L$3)),0)</f>
        <v>1916</v>
      </c>
      <c r="E31" s="7">
        <f ca="1">ROUND($G31*职业分类属性!E12*((星级总属性!$K$3)/(星级总属性!$K$3+星级总属性!$L$3))+$G31*(HLOOKUP(HLOOKUP(武将总属性分配!E$3,职业属性偏向!$B$3:$E$16,14,FALSE),INDIRECT(TEXT($A$20&amp;"!$B$2:$G$3","")),2,FALSE)/INDIRECT(TEXT($A$20&amp;"!$H$3","")))*((星级总属性!$L$3)/(星级总属性!$K$3+星级总属性!$L$3)),0)</f>
        <v>11675</v>
      </c>
      <c r="F31" s="7">
        <f>VLOOKUP($F$20,'6星每级加强属性曲线演算'!$A$2:$B$100,2,FALSE)</f>
        <v>18230</v>
      </c>
      <c r="G31" s="7">
        <f>F31*职业分类属性!G12</f>
        <v>20053</v>
      </c>
    </row>
    <row r="32" spans="1:7" x14ac:dyDescent="0.25">
      <c r="A32" s="9" t="s">
        <v>165</v>
      </c>
      <c r="B32" s="7">
        <f ca="1">ROUND($G32*职业分类属性!B13*((星级总属性!$K$3)/(星级总属性!$K$3+星级总属性!$L$3))+$G32*(HLOOKUP(HLOOKUP(武将总属性分配!B$3,职业属性偏向!$B$3:$E$16,14,FALSE),INDIRECT(TEXT($A$20&amp;"!$B$2:$G$3","")),2,FALSE)/INDIRECT(TEXT($A$20&amp;"!$H$3","")))*((星级总属性!$L$3)/(星级总属性!$K$3+星级总属性!$L$3)),0)</f>
        <v>5793</v>
      </c>
      <c r="C32" s="7">
        <f ca="1">ROUND($G32*职业分类属性!C13*((星级总属性!$K$3)/(星级总属性!$K$3+星级总属性!$L$3))+$G32*(HLOOKUP(HLOOKUP(武将总属性分配!C$3,职业属性偏向!$B$3:$E$16,14,FALSE),INDIRECT(TEXT($A$20&amp;"!$B$2:$G$3","")),2,FALSE)/INDIRECT(TEXT($A$20&amp;"!$H$3","")))*((星级总属性!$L$3)/(星级总属性!$K$3+星级总属性!$L$3)),0)</f>
        <v>4233</v>
      </c>
      <c r="D32" s="7">
        <f ca="1">ROUND($G32*职业分类属性!D13*((星级总属性!$K$3)/(星级总属性!$K$3+星级总属性!$L$3))+$G32*(HLOOKUP(HLOOKUP(武将总属性分配!D$3,职业属性偏向!$B$3:$E$16,14,FALSE),INDIRECT(TEXT($A$20&amp;"!$B$2:$G$3","")),2,FALSE)/INDIRECT(TEXT($A$20&amp;"!$H$3","")))*((星级总属性!$L$3)/(星级总属性!$K$3+星级总属性!$L$3)),0)</f>
        <v>5125</v>
      </c>
      <c r="E32" s="7">
        <f ca="1">ROUND($G32*职业分类属性!E13*((星级总属性!$K$3)/(星级总属性!$K$3+星级总属性!$L$3))+$G32*(HLOOKUP(HLOOKUP(武将总属性分配!E$3,职业属性偏向!$B$3:$E$16,14,FALSE),INDIRECT(TEXT($A$20&amp;"!$B$2:$G$3","")),2,FALSE)/INDIRECT(TEXT($A$20&amp;"!$H$3","")))*((星级总属性!$L$3)/(星级总属性!$K$3+星级总属性!$L$3)),0)</f>
        <v>4456</v>
      </c>
      <c r="F32" s="7">
        <f>VLOOKUP($F$20,'6星每级加强属性曲线演算'!$A$2:$B$100,2,FALSE)</f>
        <v>18230</v>
      </c>
      <c r="G32" s="7">
        <f>F32*职业分类属性!G13</f>
        <v>20053</v>
      </c>
    </row>
    <row r="33" spans="1:7" x14ac:dyDescent="0.25">
      <c r="A33" s="9" t="s">
        <v>106</v>
      </c>
      <c r="B33" s="7">
        <f ca="1">ROUND($G33*职业分类属性!B14*((星级总属性!$K$3)/(星级总属性!$K$3+星级总属性!$L$3))+$G33*(HLOOKUP(HLOOKUP(武将总属性分配!B$3,职业属性偏向!$B$3:$E$16,14,FALSE),INDIRECT(TEXT($A$20&amp;"!$B$2:$G$3","")),2,FALSE)/INDIRECT(TEXT($A$20&amp;"!$H$3","")))*((星级总属性!$L$3)/(星级总属性!$K$3+星级总属性!$L$3)),0)</f>
        <v>2580</v>
      </c>
      <c r="C33" s="7">
        <f ca="1">ROUND($G33*职业分类属性!C14*((星级总属性!$K$3)/(星级总属性!$K$3+星级总属性!$L$3))+$G33*(HLOOKUP(HLOOKUP(武将总属性分配!C$3,职业属性偏向!$B$3:$E$16,14,FALSE),INDIRECT(TEXT($A$20&amp;"!$B$2:$G$3","")),2,FALSE)/INDIRECT(TEXT($A$20&amp;"!$H$3","")))*((星级总属性!$L$3)/(星级总属性!$K$3+星级总属性!$L$3)),0)</f>
        <v>7746</v>
      </c>
      <c r="D33" s="7">
        <f ca="1">ROUND($G33*职业分类属性!D14*((星级总属性!$K$3)/(星级总属性!$K$3+星级总属性!$L$3))+$G33*(HLOOKUP(HLOOKUP(武将总属性分配!D$3,职业属性偏向!$B$3:$E$16,14,FALSE),INDIRECT(TEXT($A$20&amp;"!$B$2:$G$3","")),2,FALSE)/INDIRECT(TEXT($A$20&amp;"!$H$3","")))*((星级总属性!$L$3)/(星级总属性!$K$3+星级总属性!$L$3)),0)</f>
        <v>1860</v>
      </c>
      <c r="E33" s="7">
        <f ca="1">ROUND($G33*职业分类属性!E14*((星级总属性!$K$3)/(星级总属性!$K$3+星级总属性!$L$3))+$G33*(HLOOKUP(HLOOKUP(武将总属性分配!E$3,职业属性偏向!$B$3:$E$16,14,FALSE),INDIRECT(TEXT($A$20&amp;"!$B$2:$G$3","")),2,FALSE)/INDIRECT(TEXT($A$20&amp;"!$H$3","")))*((星级总属性!$L$3)/(星级总属性!$K$3+星级总属性!$L$3)),0)</f>
        <v>2074</v>
      </c>
      <c r="F33" s="7">
        <f>VLOOKUP($F$20,'6星每级加强属性曲线演算'!$A$2:$B$100,2,FALSE)</f>
        <v>18230</v>
      </c>
      <c r="G33" s="7">
        <f>F33*职业分类属性!G14</f>
        <v>14584</v>
      </c>
    </row>
    <row r="34" spans="1:7" x14ac:dyDescent="0.25">
      <c r="A34" s="9" t="s">
        <v>107</v>
      </c>
      <c r="B34" s="7">
        <f ca="1">ROUND($G34*职业分类属性!B15*((星级总属性!$K$3)/(星级总属性!$K$3+星级总属性!$L$3))+$G34*(HLOOKUP(HLOOKUP(武将总属性分配!B$3,职业属性偏向!$B$3:$E$16,14,FALSE),INDIRECT(TEXT($A$20&amp;"!$B$2:$G$3","")),2,FALSE)/INDIRECT(TEXT($A$20&amp;"!$H$3","")))*((星级总属性!$L$3)/(星级总属性!$K$3+星级总属性!$L$3)),0)</f>
        <v>2463</v>
      </c>
      <c r="C34" s="7">
        <f ca="1">ROUND($G34*职业分类属性!C15*((星级总属性!$K$3)/(星级总属性!$K$3+星级总属性!$L$3))+$G34*(HLOOKUP(HLOOKUP(武将总属性分配!C$3,职业属性偏向!$B$3:$E$16,14,FALSE),INDIRECT(TEXT($A$20&amp;"!$B$2:$G$3","")),2,FALSE)/INDIRECT(TEXT($A$20&amp;"!$H$3","")))*((星级总属性!$L$3)/(星级总属性!$K$3+星级总属性!$L$3)),0)</f>
        <v>745</v>
      </c>
      <c r="D34" s="7">
        <f ca="1">ROUND($G34*职业分类属性!D15*((星级总属性!$K$3)/(星级总属性!$K$3+星级总属性!$L$3))+$G34*(HLOOKUP(HLOOKUP(武将总属性分配!D$3,职业属性偏向!$B$3:$E$16,14,FALSE),INDIRECT(TEXT($A$20&amp;"!$B$2:$G$3","")),2,FALSE)/INDIRECT(TEXT($A$20&amp;"!$H$3","")))*((星级总属性!$L$3)/(星级总属性!$K$3+星级总属性!$L$3)),0)</f>
        <v>8394</v>
      </c>
      <c r="E34" s="7">
        <f ca="1">ROUND($G34*职业分类属性!E15*((星级总属性!$K$3)/(星级总属性!$K$3+星级总属性!$L$3))+$G34*(HLOOKUP(HLOOKUP(武将总属性分配!E$3,职业属性偏向!$B$3:$E$16,14,FALSE),INDIRECT(TEXT($A$20&amp;"!$B$2:$G$3","")),2,FALSE)/INDIRECT(TEXT($A$20&amp;"!$H$3","")))*((星级总属性!$L$3)/(星级总属性!$K$3+星级总属性!$L$3)),0)</f>
        <v>2658</v>
      </c>
      <c r="F34" s="7">
        <f>VLOOKUP($F$20,'6星每级加强属性曲线演算'!$A$2:$B$100,2,FALSE)</f>
        <v>18230</v>
      </c>
      <c r="G34" s="7">
        <f>F34*职业分类属性!G15</f>
        <v>14584</v>
      </c>
    </row>
    <row r="35" spans="1:7" x14ac:dyDescent="0.25">
      <c r="B35" s="9" t="str">
        <f>B21</f>
        <v>生命值</v>
      </c>
      <c r="C35" s="9" t="str">
        <f t="shared" ref="C35:G35" si="2">C21</f>
        <v>回复力</v>
      </c>
      <c r="D35" s="9" t="str">
        <f t="shared" si="2"/>
        <v>武力</v>
      </c>
      <c r="E35" s="9" t="str">
        <f t="shared" si="2"/>
        <v>防御</v>
      </c>
      <c r="F35" s="9" t="str">
        <f t="shared" si="2"/>
        <v>原总属性</v>
      </c>
      <c r="G35" s="9" t="str">
        <f t="shared" si="2"/>
        <v>修正后总属性</v>
      </c>
    </row>
    <row r="37" spans="1:7" x14ac:dyDescent="0.25">
      <c r="A37" s="25" t="s">
        <v>151</v>
      </c>
      <c r="E37" s="9" t="s">
        <v>138</v>
      </c>
      <c r="F37" s="7">
        <v>99</v>
      </c>
    </row>
    <row r="38" spans="1:7" x14ac:dyDescent="0.25">
      <c r="A38" s="8"/>
      <c r="B38" s="9" t="s">
        <v>111</v>
      </c>
      <c r="C38" s="9" t="s">
        <v>112</v>
      </c>
      <c r="D38" s="9" t="s">
        <v>113</v>
      </c>
      <c r="E38" s="9" t="s">
        <v>164</v>
      </c>
      <c r="F38" s="9" t="s">
        <v>140</v>
      </c>
      <c r="G38" s="9" t="s">
        <v>141</v>
      </c>
    </row>
    <row r="39" spans="1:7" x14ac:dyDescent="0.25">
      <c r="A39" s="9" t="s">
        <v>98</v>
      </c>
      <c r="B39" s="7">
        <f ca="1">ROUND($G39*职业分类属性!B3*((星级总属性!$K$3)/(星级总属性!$K$3+星级总属性!$L$3))+$G39*(HLOOKUP(HLOOKUP(武将总属性分配!B$3,职业属性偏向!$B$3:$E$16,14,FALSE),INDIRECT(TEXT($A$37&amp;"!$B$2:$G$3","")),2,FALSE)/INDIRECT(TEXT($A$37&amp;"!$H$3","")))*((星级总属性!$L$3)/(星级总属性!$K$3+星级总属性!$L$3)),0)</f>
        <v>5104</v>
      </c>
      <c r="C39" s="7">
        <f ca="1">ROUND($G39*职业分类属性!C3*((星级总属性!$K$3)/(星级总属性!$K$3+星级总属性!$L$3))+$G39*(HLOOKUP(HLOOKUP(武将总属性分配!C$3,职业属性偏向!$B$3:$E$16,14,FALSE),INDIRECT(TEXT($A$37&amp;"!$B$2:$G$3","")),2,FALSE)/INDIRECT(TEXT($A$37&amp;"!$H$3","")))*((星级总属性!$L$3)/(星级总属性!$K$3+星级总属性!$L$3)),0)</f>
        <v>1604</v>
      </c>
      <c r="D39" s="7">
        <f ca="1">ROUND($G39*职业分类属性!D3*((星级总属性!$K$3)/(星级总属性!$K$3+星级总属性!$L$3))+$G39*(HLOOKUP(HLOOKUP(武将总属性分配!D$3,职业属性偏向!$B$3:$E$16,14,FALSE),INDIRECT(TEXT($A$37&amp;"!$B$2:$G$3","")),2,FALSE)/INDIRECT(TEXT($A$37&amp;"!$H$3","")))*((星级总属性!$L$3)/(星级总属性!$K$3+星级总属性!$L$3)),0)</f>
        <v>10355</v>
      </c>
      <c r="E39" s="7">
        <f ca="1">ROUND($G39*职业分类属性!E3*((星级总属性!$K$3)/(星级总属性!$K$3+星级总属性!$L$3))+$G39*(HLOOKUP(HLOOKUP(武将总属性分配!E$3,职业属性偏向!$B$3:$E$16,14,FALSE),INDIRECT(TEXT($A$37&amp;"!$B$2:$G$3","")),2,FALSE)/INDIRECT(TEXT($A$37&amp;"!$H$3","")))*((星级总属性!$L$3)/(星级总属性!$K$3+星级总属性!$L$3)),0)</f>
        <v>3354</v>
      </c>
      <c r="F39" s="7">
        <f>VLOOKUP($F$37,'6星每级加强属性曲线演算'!$A$2:$B$100,2,FALSE)</f>
        <v>18230</v>
      </c>
      <c r="G39" s="7">
        <f>F39*职业分类属性!G3</f>
        <v>21876</v>
      </c>
    </row>
    <row r="40" spans="1:7" x14ac:dyDescent="0.25">
      <c r="A40" s="9" t="s">
        <v>99</v>
      </c>
      <c r="B40" s="7">
        <f ca="1">ROUND($G40*职业分类属性!B4*((星级总属性!$K$3)/(星级总属性!$K$3+星级总属性!$L$3))+$G40*(HLOOKUP(HLOOKUP(武将总属性分配!B$3,职业属性偏向!$B$3:$E$16,14,FALSE),INDIRECT(TEXT($A$37&amp;"!$B$2:$G$3","")),2,FALSE)/INDIRECT(TEXT($A$37&amp;"!$H$3","")))*((星级总属性!$L$3)/(星级总属性!$K$3+星级总属性!$L$3)),0)</f>
        <v>3444</v>
      </c>
      <c r="C40" s="7">
        <f ca="1">ROUND($G40*职业分类属性!C4*((星级总属性!$K$3)/(星级总属性!$K$3+星级总属性!$L$3))+$G40*(HLOOKUP(HLOOKUP(武将总属性分配!C$3,职业属性偏向!$B$3:$E$16,14,FALSE),INDIRECT(TEXT($A$37&amp;"!$B$2:$G$3","")),2,FALSE)/INDIRECT(TEXT($A$37&amp;"!$H$3","")))*((星级总属性!$L$3)/(星级总属性!$K$3+星级总属性!$L$3)),0)</f>
        <v>980</v>
      </c>
      <c r="D40" s="7">
        <f ca="1">ROUND($G40*职业分类属性!D4*((星级总属性!$K$3)/(星级总属性!$K$3+星级总属性!$L$3))+$G40*(HLOOKUP(HLOOKUP(武将总属性分配!D$3,职业属性偏向!$B$3:$E$16,14,FALSE),INDIRECT(TEXT($A$37&amp;"!$B$2:$G$3","")),2,FALSE)/INDIRECT(TEXT($A$37&amp;"!$H$3","")))*((星级总属性!$L$3)/(星级总属性!$K$3+星级总属性!$L$3)),0)</f>
        <v>15957</v>
      </c>
      <c r="E40" s="7">
        <f ca="1">ROUND($G40*职业分类属性!E4*((星级总属性!$K$3)/(星级总属性!$K$3+星级总属性!$L$3))+$G40*(HLOOKUP(HLOOKUP(武将总属性分配!E$3,职业属性偏向!$B$3:$E$16,14,FALSE),INDIRECT(TEXT($A$37&amp;"!$B$2:$G$3","")),2,FALSE)/INDIRECT(TEXT($A$37&amp;"!$H$3","")))*((星级总属性!$L$3)/(星级总属性!$K$3+星级总属性!$L$3)),0)</f>
        <v>1738</v>
      </c>
      <c r="F40" s="7">
        <f>VLOOKUP($F$37,'6星每级加强属性曲线演算'!$A$2:$B$100,2,FALSE)</f>
        <v>18230</v>
      </c>
      <c r="G40" s="7">
        <f>F40*职业分类属性!G4</f>
        <v>23699</v>
      </c>
    </row>
    <row r="41" spans="1:7" x14ac:dyDescent="0.25">
      <c r="A41" s="9" t="s">
        <v>100</v>
      </c>
      <c r="B41" s="7">
        <f ca="1">ROUND($G41*职业分类属性!B5*((星级总属性!$K$3)/(星级总属性!$K$3+星级总属性!$L$3))+$G41*(HLOOKUP(HLOOKUP(武将总属性分配!B$3,职业属性偏向!$B$3:$E$16,14,FALSE),INDIRECT(TEXT($A$37&amp;"!$B$2:$G$3","")),2,FALSE)/INDIRECT(TEXT($A$37&amp;"!$H$3","")))*((星级总属性!$L$3)/(星级总属性!$K$3+星级总属性!$L$3)),0)</f>
        <v>1597</v>
      </c>
      <c r="C41" s="7">
        <f ca="1">ROUND($G41*职业分类属性!C5*((星级总属性!$K$3)/(星级总属性!$K$3+星级总属性!$L$3))+$G41*(HLOOKUP(HLOOKUP(武将总属性分配!C$3,职业属性偏向!$B$3:$E$16,14,FALSE),INDIRECT(TEXT($A$37&amp;"!$B$2:$G$3","")),2,FALSE)/INDIRECT(TEXT($A$37&amp;"!$H$3","")))*((星级总属性!$L$3)/(星级总属性!$K$3+星级总属性!$L$3)),0)</f>
        <v>1597</v>
      </c>
      <c r="D41" s="7">
        <f ca="1">ROUND($G41*职业分类属性!D5*((星级总属性!$K$3)/(星级总属性!$K$3+星级总属性!$L$3))+$G41*(HLOOKUP(HLOOKUP(武将总属性分配!D$3,职业属性偏向!$B$3:$E$16,14,FALSE),INDIRECT(TEXT($A$37&amp;"!$B$2:$G$3","")),2,FALSE)/INDIRECT(TEXT($A$37&amp;"!$H$3","")))*((星级总属性!$L$3)/(星级总属性!$K$3+星级总属性!$L$3)),0)</f>
        <v>10391</v>
      </c>
      <c r="E41" s="7">
        <f ca="1">ROUND($G41*职业分类属性!E5*((星级总属性!$K$3)/(星级总属性!$K$3+星级总属性!$L$3))+$G41*(HLOOKUP(HLOOKUP(武将总属性分配!E$3,职业属性偏向!$B$3:$E$16,14,FALSE),INDIRECT(TEXT($A$37&amp;"!$B$2:$G$3","")),2,FALSE)/INDIRECT(TEXT($A$37&amp;"!$H$3","")))*((星级总属性!$L$3)/(星级总属性!$K$3+星级总属性!$L$3)),0)</f>
        <v>1728</v>
      </c>
      <c r="F41" s="7">
        <f>VLOOKUP($F$37,'6星每级加强属性曲线演算'!$A$2:$B$100,2,FALSE)</f>
        <v>18230</v>
      </c>
      <c r="G41" s="7">
        <f>F41*职业分类属性!G5</f>
        <v>16407</v>
      </c>
    </row>
    <row r="42" spans="1:7" x14ac:dyDescent="0.25">
      <c r="A42" s="9" t="s">
        <v>101</v>
      </c>
      <c r="B42" s="7">
        <f ca="1">ROUND($G42*职业分类属性!B6*((星级总属性!$K$3)/(星级总属性!$K$3+星级总属性!$L$3))+$G42*(HLOOKUP(HLOOKUP(武将总属性分配!B$3,职业属性偏向!$B$3:$E$16,14,FALSE),INDIRECT(TEXT($A$37&amp;"!$B$2:$G$3","")),2,FALSE)/INDIRECT(TEXT($A$37&amp;"!$H$3","")))*((星级总属性!$L$3)/(星级总属性!$K$3+星级总属性!$L$3)),0)</f>
        <v>2066</v>
      </c>
      <c r="C42" s="7">
        <f ca="1">ROUND($G42*职业分类属性!C6*((星级总属性!$K$3)/(星级总属性!$K$3+星级总属性!$L$3))+$G42*(HLOOKUP(HLOOKUP(武将总属性分配!C$3,职业属性偏向!$B$3:$E$16,14,FALSE),INDIRECT(TEXT($A$37&amp;"!$B$2:$G$3","")),2,FALSE)/INDIRECT(TEXT($A$37&amp;"!$H$3","")))*((星级总属性!$L$3)/(星级总属性!$K$3+星级总属性!$L$3)),0)</f>
        <v>754</v>
      </c>
      <c r="D42" s="7">
        <f ca="1">ROUND($G42*职业分类属性!D6*((星级总属性!$K$3)/(星级总属性!$K$3+星级总属性!$L$3))+$G42*(HLOOKUP(HLOOKUP(武将总属性分配!D$3,职业属性偏向!$B$3:$E$16,14,FALSE),INDIRECT(TEXT($A$37&amp;"!$B$2:$G$3","")),2,FALSE)/INDIRECT(TEXT($A$37&amp;"!$H$3","")))*((星级总属性!$L$3)/(星级总属性!$K$3+星级总属性!$L$3)),0)</f>
        <v>11546</v>
      </c>
      <c r="E42" s="7">
        <f ca="1">ROUND($G42*职业分类属性!E6*((星级总属性!$K$3)/(星级总属性!$K$3+星级总属性!$L$3))+$G42*(HLOOKUP(HLOOKUP(武将总属性分配!E$3,职业属性偏向!$B$3:$E$16,14,FALSE),INDIRECT(TEXT($A$37&amp;"!$B$2:$G$3","")),2,FALSE)/INDIRECT(TEXT($A$37&amp;"!$H$3","")))*((星级总属性!$L$3)/(星级总属性!$K$3+星级总属性!$L$3)),0)</f>
        <v>2649</v>
      </c>
      <c r="F42" s="7">
        <f>VLOOKUP($F$37,'6星每级加强属性曲线演算'!$A$2:$B$100,2,FALSE)</f>
        <v>18230</v>
      </c>
      <c r="G42" s="7">
        <f>F42*职业分类属性!G6</f>
        <v>18230</v>
      </c>
    </row>
    <row r="43" spans="1:7" x14ac:dyDescent="0.25">
      <c r="A43" s="9" t="s">
        <v>102</v>
      </c>
      <c r="B43" s="7">
        <f ca="1">ROUND($G43*职业分类属性!B7*((星级总属性!$K$3)/(星级总属性!$K$3+星级总属性!$L$3))+$G43*(HLOOKUP(HLOOKUP(武将总属性分配!B$3,职业属性偏向!$B$3:$E$16,14,FALSE),INDIRECT(TEXT($A$37&amp;"!$B$2:$G$3","")),2,FALSE)/INDIRECT(TEXT($A$37&amp;"!$H$3","")))*((星级总属性!$L$3)/(星级总属性!$K$3+星级总属性!$L$3)),0)</f>
        <v>936</v>
      </c>
      <c r="C43" s="7">
        <f ca="1">ROUND($G43*职业分类属性!C7*((星级总属性!$K$3)/(星级总属性!$K$3+星级总属性!$L$3))+$G43*(HLOOKUP(HLOOKUP(武将总属性分配!C$3,职业属性偏向!$B$3:$E$16,14,FALSE),INDIRECT(TEXT($A$37&amp;"!$B$2:$G$3","")),2,FALSE)/INDIRECT(TEXT($A$37&amp;"!$H$3","")))*((星级总属性!$L$3)/(星级总属性!$K$3+星级总属性!$L$3)),0)</f>
        <v>936</v>
      </c>
      <c r="D43" s="7">
        <f ca="1">ROUND($G43*职业分类属性!D7*((星级总属性!$K$3)/(星级总属性!$K$3+星级总属性!$L$3))+$G43*(HLOOKUP(HLOOKUP(武将总属性分配!D$3,职业属性偏向!$B$3:$E$16,14,FALSE),INDIRECT(TEXT($A$37&amp;"!$B$2:$G$3","")),2,FALSE)/INDIRECT(TEXT($A$37&amp;"!$H$3","")))*((星级总属性!$L$3)/(星级总属性!$K$3+星级总属性!$L$3)),0)</f>
        <v>9103</v>
      </c>
      <c r="E43" s="7">
        <f ca="1">ROUND($G43*职业分类属性!E7*((星级总属性!$K$3)/(星级总属性!$K$3+星级总属性!$L$3))+$G43*(HLOOKUP(HLOOKUP(武将总属性分配!E$3,职业属性偏向!$B$3:$E$16,14,FALSE),INDIRECT(TEXT($A$37&amp;"!$B$2:$G$3","")),2,FALSE)/INDIRECT(TEXT($A$37&amp;"!$H$3","")))*((星级总属性!$L$3)/(星级总属性!$K$3+星级总属性!$L$3)),0)</f>
        <v>936</v>
      </c>
      <c r="F43" s="7">
        <f>VLOOKUP($F$37,'6星每级加强属性曲线演算'!$A$2:$B$100,2,FALSE)</f>
        <v>18230</v>
      </c>
      <c r="G43" s="7">
        <f>F43*职业分类属性!G7</f>
        <v>12761</v>
      </c>
    </row>
    <row r="44" spans="1:7" x14ac:dyDescent="0.25">
      <c r="A44" s="9" t="s">
        <v>103</v>
      </c>
      <c r="B44" s="7">
        <f ca="1">ROUND($G44*职业分类属性!B8*((星级总属性!$K$3)/(星级总属性!$K$3+星级总属性!$L$3))+$G44*(HLOOKUP(HLOOKUP(武将总属性分配!B$3,职业属性偏向!$B$3:$E$16,14,FALSE),INDIRECT(TEXT($A$37&amp;"!$B$2:$G$3","")),2,FALSE)/INDIRECT(TEXT($A$37&amp;"!$H$3","")))*((星级总属性!$L$3)/(星级总属性!$K$3+星级总属性!$L$3)),0)</f>
        <v>1069</v>
      </c>
      <c r="C44" s="7">
        <f ca="1">ROUND($G44*职业分类属性!C8*((星级总属性!$K$3)/(星级总属性!$K$3+星级总属性!$L$3))+$G44*(HLOOKUP(HLOOKUP(武将总属性分配!C$3,职业属性偏向!$B$3:$E$16,14,FALSE),INDIRECT(TEXT($A$37&amp;"!$B$2:$G$3","")),2,FALSE)/INDIRECT(TEXT($A$37&amp;"!$H$3","")))*((星级总属性!$L$3)/(星级总属性!$K$3+星级总属性!$L$3)),0)</f>
        <v>2236</v>
      </c>
      <c r="D44" s="7">
        <f ca="1">ROUND($G44*职业分类属性!D8*((星级总属性!$K$3)/(星级总属性!$K$3+星级总属性!$L$3))+$G44*(HLOOKUP(HLOOKUP(武将总属性分配!D$3,职业属性偏向!$B$3:$E$16,14,FALSE),INDIRECT(TEXT($A$37&amp;"!$B$2:$G$3","")),2,FALSE)/INDIRECT(TEXT($A$37&amp;"!$H$3","")))*((星级总属性!$L$3)/(星级总属性!$K$3+星级总属性!$L$3)),0)</f>
        <v>8070</v>
      </c>
      <c r="E44" s="7">
        <f ca="1">ROUND($G44*职业分类属性!E8*((星级总属性!$K$3)/(星级总属性!$K$3+星级总属性!$L$3))+$G44*(HLOOKUP(HLOOKUP(武将总属性分配!E$3,职业属性偏向!$B$3:$E$16,14,FALSE),INDIRECT(TEXT($A$37&amp;"!$B$2:$G$3","")),2,FALSE)/INDIRECT(TEXT($A$37&amp;"!$H$3","")))*((星级总属性!$L$3)/(星级总属性!$K$3+星级总属性!$L$3)),0)</f>
        <v>2236</v>
      </c>
      <c r="F44" s="7">
        <f>VLOOKUP($F$37,'6星每级加强属性曲线演算'!$A$2:$B$100,2,FALSE)</f>
        <v>18230</v>
      </c>
      <c r="G44" s="7">
        <f>F44*职业分类属性!G8</f>
        <v>14584</v>
      </c>
    </row>
    <row r="45" spans="1:7" x14ac:dyDescent="0.25">
      <c r="A45" s="9" t="s">
        <v>104</v>
      </c>
      <c r="B45" s="7">
        <f ca="1">ROUND($G45*职业分类属性!B9*((星级总属性!$K$3)/(星级总属性!$K$3+星级总属性!$L$3))+$G45*(HLOOKUP(HLOOKUP(武将总属性分配!B$3,职业属性偏向!$B$3:$E$16,14,FALSE),INDIRECT(TEXT($A$37&amp;"!$B$2:$G$3","")),2,FALSE)/INDIRECT(TEXT($A$37&amp;"!$H$3","")))*((星级总属性!$L$3)/(星级总属性!$K$3+星级总属性!$L$3)),0)</f>
        <v>2236</v>
      </c>
      <c r="C45" s="7">
        <f ca="1">ROUND($G45*职业分类属性!C9*((星级总属性!$K$3)/(星级总属性!$K$3+星级总属性!$L$3))+$G45*(HLOOKUP(HLOOKUP(武将总属性分配!C$3,职业属性偏向!$B$3:$E$16,14,FALSE),INDIRECT(TEXT($A$37&amp;"!$B$2:$G$3","")),2,FALSE)/INDIRECT(TEXT($A$37&amp;"!$H$3","")))*((星级总属性!$L$3)/(星级总属性!$K$3+星级总属性!$L$3)),0)</f>
        <v>1069</v>
      </c>
      <c r="D45" s="7">
        <f ca="1">ROUND($G45*职业分类属性!D9*((星级总属性!$K$3)/(星级总属性!$K$3+星级总属性!$L$3))+$G45*(HLOOKUP(HLOOKUP(武将总属性分配!D$3,职业属性偏向!$B$3:$E$16,14,FALSE),INDIRECT(TEXT($A$37&amp;"!$B$2:$G$3","")),2,FALSE)/INDIRECT(TEXT($A$37&amp;"!$H$3","")))*((星级总属性!$L$3)/(星级总属性!$K$3+星级总属性!$L$3)),0)</f>
        <v>8070</v>
      </c>
      <c r="E45" s="7">
        <f ca="1">ROUND($G45*职业分类属性!E9*((星级总属性!$K$3)/(星级总属性!$K$3+星级总属性!$L$3))+$G45*(HLOOKUP(HLOOKUP(武将总属性分配!E$3,职业属性偏向!$B$3:$E$16,14,FALSE),INDIRECT(TEXT($A$37&amp;"!$B$2:$G$3","")),2,FALSE)/INDIRECT(TEXT($A$37&amp;"!$H$3","")))*((星级总属性!$L$3)/(星级总属性!$K$3+星级总属性!$L$3)),0)</f>
        <v>2236</v>
      </c>
      <c r="F45" s="7">
        <f>VLOOKUP($F$37,'6星每级加强属性曲线演算'!$A$2:$B$100,2,FALSE)</f>
        <v>18230</v>
      </c>
      <c r="G45" s="7">
        <f>F45*职业分类属性!G9</f>
        <v>14584</v>
      </c>
    </row>
    <row r="46" spans="1:7" x14ac:dyDescent="0.25">
      <c r="A46" s="9" t="s">
        <v>105</v>
      </c>
      <c r="B46" s="7">
        <f ca="1">ROUND($G46*职业分类属性!B10*((星级总属性!$K$3)/(星级总属性!$K$3+星级总属性!$L$3))+$G46*(HLOOKUP(HLOOKUP(武将总属性分配!B$3,职业属性偏向!$B$3:$E$16,14,FALSE),INDIRECT(TEXT($A$37&amp;"!$B$2:$G$3","")),2,FALSE)/INDIRECT(TEXT($A$37&amp;"!$H$3","")))*((星级总属性!$L$3)/(星级总属性!$K$3+星级总属性!$L$3)),0)</f>
        <v>7085</v>
      </c>
      <c r="C46" s="7">
        <f ca="1">ROUND($G46*职业分类属性!C10*((星级总属性!$K$3)/(星级总属性!$K$3+星级总属性!$L$3))+$G46*(HLOOKUP(HLOOKUP(武将总属性分配!C$3,职业属性偏向!$B$3:$E$16,14,FALSE),INDIRECT(TEXT($A$37&amp;"!$B$2:$G$3","")),2,FALSE)/INDIRECT(TEXT($A$37&amp;"!$H$3","")))*((星级总属性!$L$3)/(星级总属性!$K$3+星级总属性!$L$3)),0)</f>
        <v>1952</v>
      </c>
      <c r="D46" s="7">
        <f ca="1">ROUND($G46*职业分类属性!D10*((星级总属性!$K$3)/(星级总属性!$K$3+星级总属性!$L$3))+$G46*(HLOOKUP(HLOOKUP(武将总属性分配!D$3,职业属性偏向!$B$3:$E$16,14,FALSE),INDIRECT(TEXT($A$37&amp;"!$B$2:$G$3","")),2,FALSE)/INDIRECT(TEXT($A$37&amp;"!$H$3","")))*((星级总属性!$L$3)/(星级总属性!$K$3+星级总属性!$L$3)),0)</f>
        <v>5802</v>
      </c>
      <c r="E46" s="7">
        <f ca="1">ROUND($G46*职业分类属性!E10*((星级总属性!$K$3)/(星级总属性!$K$3+星级总属性!$L$3))+$G46*(HLOOKUP(HLOOKUP(武将总属性分配!E$3,职业属性偏向!$B$3:$E$16,14,FALSE),INDIRECT(TEXT($A$37&amp;"!$B$2:$G$3","")),2,FALSE)/INDIRECT(TEXT($A$37&amp;"!$H$3","")))*((星级总属性!$L$3)/(星级总属性!$K$3+星级总属性!$L$3)),0)</f>
        <v>3877</v>
      </c>
      <c r="F46" s="7">
        <f>VLOOKUP($F$37,'6星每级加强属性曲线演算'!$A$2:$B$100,2,FALSE)</f>
        <v>18230</v>
      </c>
      <c r="G46" s="7">
        <f>F46*职业分类属性!G10</f>
        <v>20053</v>
      </c>
    </row>
    <row r="47" spans="1:7" x14ac:dyDescent="0.25">
      <c r="A47" s="9" t="s">
        <v>167</v>
      </c>
      <c r="B47" s="7">
        <f ca="1">ROUND($G47*职业分类属性!B11*((星级总属性!$K$3)/(星级总属性!$K$3+星级总属性!$L$3))+$G47*(HLOOKUP(HLOOKUP(武将总属性分配!B$3,职业属性偏向!$B$3:$E$16,14,FALSE),INDIRECT(TEXT($A$37&amp;"!$B$2:$G$3","")),2,FALSE)/INDIRECT(TEXT($A$37&amp;"!$H$3","")))*((星级总属性!$L$3)/(星级总属性!$K$3+星级总属性!$L$3)),0)</f>
        <v>2516</v>
      </c>
      <c r="C47" s="7">
        <f ca="1">ROUND($G47*职业分类属性!C11*((星级总属性!$K$3)/(星级总属性!$K$3+星级总属性!$L$3))+$G47*(HLOOKUP(HLOOKUP(武将总属性分配!C$3,职业属性偏向!$B$3:$E$16,14,FALSE),INDIRECT(TEXT($A$37&amp;"!$B$2:$G$3","")),2,FALSE)/INDIRECT(TEXT($A$37&amp;"!$H$3","")))*((星级总属性!$L$3)/(星级总属性!$K$3+星级总属性!$L$3)),0)</f>
        <v>5141</v>
      </c>
      <c r="D47" s="7">
        <f ca="1">ROUND($G47*职业分类属性!D11*((星级总属性!$K$3)/(星级总属性!$K$3+星级总属性!$L$3))+$G47*(HLOOKUP(HLOOKUP(武将总属性分配!D$3,职业属性偏向!$B$3:$E$16,14,FALSE),INDIRECT(TEXT($A$37&amp;"!$B$2:$G$3","")),2,FALSE)/INDIRECT(TEXT($A$37&amp;"!$H$3","")))*((星级总属性!$L$3)/(星级总属性!$K$3+星级总属性!$L$3)),0)</f>
        <v>1859</v>
      </c>
      <c r="E47" s="7">
        <f ca="1">ROUND($G47*职业分类属性!E11*((星级总属性!$K$3)/(星级总属性!$K$3+星级总属性!$L$3))+$G47*(HLOOKUP(HLOOKUP(武将总属性分配!E$3,职业属性偏向!$B$3:$E$16,14,FALSE),INDIRECT(TEXT($A$37&amp;"!$B$2:$G$3","")),2,FALSE)/INDIRECT(TEXT($A$37&amp;"!$H$3","")))*((星级总属性!$L$3)/(星级总属性!$K$3+星级总属性!$L$3)),0)</f>
        <v>5797</v>
      </c>
      <c r="F47" s="7">
        <f>VLOOKUP($F$37,'6星每级加强属性曲线演算'!$A$2:$B$100,2,FALSE)</f>
        <v>18230</v>
      </c>
      <c r="G47" s="7">
        <f>F47*职业分类属性!G11</f>
        <v>16407</v>
      </c>
    </row>
    <row r="48" spans="1:7" x14ac:dyDescent="0.25">
      <c r="A48" s="9" t="s">
        <v>161</v>
      </c>
      <c r="B48" s="7">
        <f ca="1">ROUND($G48*职业分类属性!B12*((星级总属性!$K$3)/(星级总属性!$K$3+星级总属性!$L$3))+$G48*(HLOOKUP(HLOOKUP(武将总属性分配!B$3,职业属性偏向!$B$3:$E$16,14,FALSE),INDIRECT(TEXT($A$37&amp;"!$B$2:$G$3","")),2,FALSE)/INDIRECT(TEXT($A$37&amp;"!$H$3","")))*((星级总属性!$L$3)/(星级总属性!$K$3+星级总属性!$L$3)),0)</f>
        <v>3877</v>
      </c>
      <c r="C48" s="7">
        <f ca="1">ROUND($G48*职业分类属性!C12*((星级总属性!$K$3)/(星级总属性!$K$3+星级总属性!$L$3))+$G48*(HLOOKUP(HLOOKUP(武将总属性分配!C$3,职业属性偏向!$B$3:$E$16,14,FALSE),INDIRECT(TEXT($A$37&amp;"!$B$2:$G$3","")),2,FALSE)/INDIRECT(TEXT($A$37&amp;"!$H$3","")))*((星级总属性!$L$3)/(星级总属性!$K$3+星级总属性!$L$3)),0)</f>
        <v>1471</v>
      </c>
      <c r="D48" s="7">
        <f ca="1">ROUND($G48*职业分类属性!D12*((星级总属性!$K$3)/(星级总属性!$K$3+星级总属性!$L$3))+$G48*(HLOOKUP(HLOOKUP(武将总属性分配!D$3,职业属性偏向!$B$3:$E$16,14,FALSE),INDIRECT(TEXT($A$37&amp;"!$B$2:$G$3","")),2,FALSE)/INDIRECT(TEXT($A$37&amp;"!$H$3","")))*((星级总属性!$L$3)/(星级总属性!$K$3+星级总属性!$L$3)),0)</f>
        <v>1471</v>
      </c>
      <c r="E48" s="7">
        <f ca="1">ROUND($G48*职业分类属性!E12*((星级总属性!$K$3)/(星级总属性!$K$3+星级总属性!$L$3))+$G48*(HLOOKUP(HLOOKUP(武将总属性分配!E$3,职业属性偏向!$B$3:$E$16,14,FALSE),INDIRECT(TEXT($A$37&amp;"!$B$2:$G$3","")),2,FALSE)/INDIRECT(TEXT($A$37&amp;"!$H$3","")))*((星级总属性!$L$3)/(星级总属性!$K$3+星级总属性!$L$3)),0)</f>
        <v>11898</v>
      </c>
      <c r="F48" s="7">
        <f>VLOOKUP($F$37,'6星每级加强属性曲线演算'!$A$2:$B$100,2,FALSE)</f>
        <v>18230</v>
      </c>
      <c r="G48" s="7">
        <f>F48*职业分类属性!G12</f>
        <v>20053</v>
      </c>
    </row>
    <row r="49" spans="1:7" x14ac:dyDescent="0.25">
      <c r="A49" s="9" t="s">
        <v>165</v>
      </c>
      <c r="B49" s="7">
        <f ca="1">ROUND($G49*职业分类属性!B13*((星级总属性!$K$3)/(星级总属性!$K$3+星级总属性!$L$3))+$G49*(HLOOKUP(HLOOKUP(武将总属性分配!B$3,职业属性偏向!$B$3:$E$16,14,FALSE),INDIRECT(TEXT($A$37&amp;"!$B$2:$G$3","")),2,FALSE)/INDIRECT(TEXT($A$37&amp;"!$H$3","")))*((星级总属性!$L$3)/(星级总属性!$K$3+星级总属性!$L$3)),0)</f>
        <v>4679</v>
      </c>
      <c r="C49" s="7">
        <f ca="1">ROUND($G49*职业分类属性!C13*((星级总属性!$K$3)/(星级总属性!$K$3+星级总属性!$L$3))+$G49*(HLOOKUP(HLOOKUP(武将总属性分配!C$3,职业属性偏向!$B$3:$E$16,14,FALSE),INDIRECT(TEXT($A$37&amp;"!$B$2:$G$3","")),2,FALSE)/INDIRECT(TEXT($A$37&amp;"!$H$3","")))*((星级总属性!$L$3)/(星级总属性!$K$3+星级总属性!$L$3)),0)</f>
        <v>4679</v>
      </c>
      <c r="D49" s="7">
        <f ca="1">ROUND($G49*职业分类属性!D13*((星级总属性!$K$3)/(星级总属性!$K$3+星级总属性!$L$3))+$G49*(HLOOKUP(HLOOKUP(武将总属性分配!D$3,职业属性偏向!$B$3:$E$16,14,FALSE),INDIRECT(TEXT($A$37&amp;"!$B$2:$G$3","")),2,FALSE)/INDIRECT(TEXT($A$37&amp;"!$H$3","")))*((星级总属性!$L$3)/(星级总属性!$K$3+星级总属性!$L$3)),0)</f>
        <v>4679</v>
      </c>
      <c r="E49" s="7">
        <f ca="1">ROUND($G49*职业分类属性!E13*((星级总属性!$K$3)/(星级总属性!$K$3+星级总属性!$L$3))+$G49*(HLOOKUP(HLOOKUP(武将总属性分配!E$3,职业属性偏向!$B$3:$E$16,14,FALSE),INDIRECT(TEXT($A$37&amp;"!$B$2:$G$3","")),2,FALSE)/INDIRECT(TEXT($A$37&amp;"!$H$3","")))*((星级总属性!$L$3)/(星级总属性!$K$3+星级总属性!$L$3)),0)</f>
        <v>4679</v>
      </c>
      <c r="F49" s="7">
        <f>VLOOKUP($F$37,'6星每级加强属性曲线演算'!$A$2:$B$100,2,FALSE)</f>
        <v>18230</v>
      </c>
      <c r="G49" s="7">
        <f>F49*职业分类属性!G13</f>
        <v>20053</v>
      </c>
    </row>
    <row r="50" spans="1:7" x14ac:dyDescent="0.25">
      <c r="A50" s="9" t="s">
        <v>106</v>
      </c>
      <c r="B50" s="7">
        <f ca="1">ROUND($G50*职业分类属性!B14*((星级总属性!$K$3)/(星级总属性!$K$3+星级总属性!$L$3))+$G50*(HLOOKUP(HLOOKUP(武将总属性分配!B$3,职业属性偏向!$B$3:$E$16,14,FALSE),INDIRECT(TEXT($A$37&amp;"!$B$2:$G$3","")),2,FALSE)/INDIRECT(TEXT($A$37&amp;"!$H$3","")))*((星级总属性!$L$3)/(星级总属性!$K$3+星级总属性!$L$3)),0)</f>
        <v>1770</v>
      </c>
      <c r="C50" s="7">
        <f ca="1">ROUND($G50*职业分类属性!C14*((星级总属性!$K$3)/(星级总属性!$K$3+星级总属性!$L$3))+$G50*(HLOOKUP(HLOOKUP(武将总属性分配!C$3,职业属性偏向!$B$3:$E$16,14,FALSE),INDIRECT(TEXT($A$37&amp;"!$B$2:$G$3","")),2,FALSE)/INDIRECT(TEXT($A$37&amp;"!$H$3","")))*((星级总属性!$L$3)/(星级总属性!$K$3+星级总属性!$L$3)),0)</f>
        <v>8070</v>
      </c>
      <c r="D50" s="7">
        <f ca="1">ROUND($G50*职业分类属性!D14*((星级总属性!$K$3)/(星级总属性!$K$3+星级总属性!$L$3))+$G50*(HLOOKUP(HLOOKUP(武将总属性分配!D$3,职业属性偏向!$B$3:$E$16,14,FALSE),INDIRECT(TEXT($A$37&amp;"!$B$2:$G$3","")),2,FALSE)/INDIRECT(TEXT($A$37&amp;"!$H$3","")))*((星级总属性!$L$3)/(星级总属性!$K$3+星级总属性!$L$3)),0)</f>
        <v>1536</v>
      </c>
      <c r="E50" s="7">
        <f ca="1">ROUND($G50*职业分类属性!E14*((星级总属性!$K$3)/(星级总属性!$K$3+星级总属性!$L$3))+$G50*(HLOOKUP(HLOOKUP(武将总属性分配!E$3,职业属性偏向!$B$3:$E$16,14,FALSE),INDIRECT(TEXT($A$37&amp;"!$B$2:$G$3","")),2,FALSE)/INDIRECT(TEXT($A$37&amp;"!$H$3","")))*((星级总属性!$L$3)/(星级总属性!$K$3+星级总属性!$L$3)),0)</f>
        <v>2236</v>
      </c>
      <c r="F50" s="7">
        <f>VLOOKUP($F$37,'6星每级加强属性曲线演算'!$A$2:$B$100,2,FALSE)</f>
        <v>18230</v>
      </c>
      <c r="G50" s="7">
        <f>F50*职业分类属性!G14</f>
        <v>14584</v>
      </c>
    </row>
    <row r="51" spans="1:7" x14ac:dyDescent="0.25">
      <c r="A51" s="9" t="s">
        <v>107</v>
      </c>
      <c r="B51" s="7">
        <f ca="1">ROUND($G51*职业分类属性!B15*((星级总属性!$K$3)/(星级总属性!$K$3+星级总属性!$L$3))+$G51*(HLOOKUP(HLOOKUP(武将总属性分配!B$3,职业属性偏向!$B$3:$E$16,14,FALSE),INDIRECT(TEXT($A$37&amp;"!$B$2:$G$3","")),2,FALSE)/INDIRECT(TEXT($A$37&amp;"!$H$3","")))*((星级总属性!$L$3)/(星级总属性!$K$3+星级总属性!$L$3)),0)</f>
        <v>1653</v>
      </c>
      <c r="C51" s="7">
        <f ca="1">ROUND($G51*职业分类属性!C15*((星级总属性!$K$3)/(星级总属性!$K$3+星级总属性!$L$3))+$G51*(HLOOKUP(HLOOKUP(武将总属性分配!C$3,职业属性偏向!$B$3:$E$16,14,FALSE),INDIRECT(TEXT($A$37&amp;"!$B$2:$G$3","")),2,FALSE)/INDIRECT(TEXT($A$37&amp;"!$H$3","")))*((星级总属性!$L$3)/(星级总属性!$K$3+星级总属性!$L$3)),0)</f>
        <v>1069</v>
      </c>
      <c r="D51" s="7">
        <f ca="1">ROUND($G51*职业分类属性!D15*((星级总属性!$K$3)/(星级总属性!$K$3+星级总属性!$L$3))+$G51*(HLOOKUP(HLOOKUP(武将总属性分配!D$3,职业属性偏向!$B$3:$E$16,14,FALSE),INDIRECT(TEXT($A$37&amp;"!$B$2:$G$3","")),2,FALSE)/INDIRECT(TEXT($A$37&amp;"!$H$3","")))*((星级总属性!$L$3)/(星级总属性!$K$3+星级总属性!$L$3)),0)</f>
        <v>8070</v>
      </c>
      <c r="E51" s="7">
        <f ca="1">ROUND($G51*职业分类属性!E15*((星级总属性!$K$3)/(星级总属性!$K$3+星级总属性!$L$3))+$G51*(HLOOKUP(HLOOKUP(武将总属性分配!E$3,职业属性偏向!$B$3:$E$16,14,FALSE),INDIRECT(TEXT($A$37&amp;"!$B$2:$G$3","")),2,FALSE)/INDIRECT(TEXT($A$37&amp;"!$H$3","")))*((星级总属性!$L$3)/(星级总属性!$K$3+星级总属性!$L$3)),0)</f>
        <v>2820</v>
      </c>
      <c r="F51" s="7">
        <f>VLOOKUP($F$37,'6星每级加强属性曲线演算'!$A$2:$B$100,2,FALSE)</f>
        <v>18230</v>
      </c>
      <c r="G51" s="7">
        <f>F51*职业分类属性!G15</f>
        <v>14584</v>
      </c>
    </row>
    <row r="52" spans="1:7" x14ac:dyDescent="0.25">
      <c r="B52" s="9" t="str">
        <f>B38</f>
        <v>生命值</v>
      </c>
      <c r="C52" s="9" t="str">
        <f t="shared" ref="C52:G52" si="3">C38</f>
        <v>回复力</v>
      </c>
      <c r="D52" s="9" t="str">
        <f t="shared" si="3"/>
        <v>武力</v>
      </c>
      <c r="E52" s="9" t="str">
        <f t="shared" si="3"/>
        <v>防御</v>
      </c>
      <c r="F52" s="9" t="str">
        <f t="shared" si="3"/>
        <v>原总属性</v>
      </c>
      <c r="G52" s="9" t="str">
        <f t="shared" si="3"/>
        <v>修正后总属性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workbookViewId="0">
      <selection activeCell="A2" sqref="A2:D2"/>
    </sheetView>
  </sheetViews>
  <sheetFormatPr defaultRowHeight="14.4" x14ac:dyDescent="0.25"/>
  <cols>
    <col min="2" max="2" width="13" style="17" bestFit="1" customWidth="1"/>
    <col min="3" max="3" width="8.88671875" style="17"/>
    <col min="4" max="4" width="12.109375" style="20" bestFit="1" customWidth="1"/>
    <col min="5" max="6" width="9" style="17"/>
    <col min="7" max="8" width="12.77734375" bestFit="1" customWidth="1"/>
    <col min="10" max="10" width="13" bestFit="1" customWidth="1"/>
    <col min="11" max="11" width="13" customWidth="1"/>
    <col min="12" max="12" width="9" style="14"/>
    <col min="13" max="13" width="13" style="14" bestFit="1" customWidth="1"/>
    <col min="14" max="14" width="9" style="14"/>
  </cols>
  <sheetData>
    <row r="1" spans="1:16" x14ac:dyDescent="0.25">
      <c r="A1" s="14" t="s">
        <v>127</v>
      </c>
      <c r="B1" s="14" t="s">
        <v>137</v>
      </c>
      <c r="C1" s="14" t="s">
        <v>128</v>
      </c>
      <c r="D1" s="18" t="s">
        <v>129</v>
      </c>
      <c r="E1" s="14"/>
      <c r="F1" s="22" t="s">
        <v>156</v>
      </c>
      <c r="G1" s="22" t="s">
        <v>130</v>
      </c>
      <c r="H1" s="22" t="s">
        <v>142</v>
      </c>
      <c r="I1" s="22" t="s">
        <v>143</v>
      </c>
      <c r="J1" s="22" t="s">
        <v>144</v>
      </c>
      <c r="K1" s="14"/>
      <c r="L1" s="14" t="s">
        <v>135</v>
      </c>
      <c r="M1" s="14" t="s">
        <v>137</v>
      </c>
    </row>
    <row r="2" spans="1:16" x14ac:dyDescent="0.25">
      <c r="A2" s="17">
        <v>1</v>
      </c>
      <c r="B2" s="17">
        <f>$G$2</f>
        <v>50</v>
      </c>
      <c r="C2">
        <f>INT((ROW()+$J$2)/$H$2)*$I$2</f>
        <v>18</v>
      </c>
      <c r="D2" s="19"/>
      <c r="E2"/>
      <c r="F2" s="15">
        <v>6</v>
      </c>
      <c r="G2" s="15">
        <f>[4]系统占比!I2</f>
        <v>50</v>
      </c>
      <c r="H2" s="15">
        <f>[4]系统占比!J2</f>
        <v>5</v>
      </c>
      <c r="I2" s="15">
        <f>[4]系统占比!K2</f>
        <v>18</v>
      </c>
      <c r="J2" s="15">
        <f>H2-ROW(C2)</f>
        <v>3</v>
      </c>
      <c r="L2" s="14">
        <f t="shared" ref="L2:L26" si="0">A2</f>
        <v>1</v>
      </c>
      <c r="M2" s="14">
        <f>ROUND($G$4*(($A2)^3)+$H$4*(($A2)^2)+$I$4*$A2+$J$4,0)</f>
        <v>56</v>
      </c>
      <c r="P2" t="s">
        <v>131</v>
      </c>
    </row>
    <row r="3" spans="1:16" x14ac:dyDescent="0.25">
      <c r="A3" s="17">
        <v>2</v>
      </c>
      <c r="B3" s="17">
        <f t="shared" ref="B3:B34" si="1">B2+C2</f>
        <v>68</v>
      </c>
      <c r="C3">
        <f t="shared" ref="C3:C66" si="2">INT((ROW()+$J$2)/$H$2)*$I$2</f>
        <v>18</v>
      </c>
      <c r="D3" s="19"/>
      <c r="E3" s="14"/>
      <c r="F3" s="14"/>
      <c r="G3" s="22" t="s">
        <v>145</v>
      </c>
      <c r="H3" s="22" t="s">
        <v>146</v>
      </c>
      <c r="I3" s="22" t="s">
        <v>147</v>
      </c>
      <c r="J3" s="22" t="s">
        <v>136</v>
      </c>
      <c r="L3" s="14">
        <f t="shared" si="0"/>
        <v>2</v>
      </c>
      <c r="M3" s="14">
        <f t="shared" ref="M3:M26" si="3">ROUND($G$4*(($A3)^3)+$H$4*(($A3)^2)+$I$4*$A3+$J$4,0)</f>
        <v>67</v>
      </c>
    </row>
    <row r="4" spans="1:16" x14ac:dyDescent="0.25">
      <c r="A4" s="17">
        <v>3</v>
      </c>
      <c r="B4" s="17">
        <f t="shared" si="1"/>
        <v>86</v>
      </c>
      <c r="C4">
        <f t="shared" si="2"/>
        <v>18</v>
      </c>
      <c r="D4" s="19"/>
      <c r="E4"/>
      <c r="F4"/>
      <c r="G4" s="15">
        <f>INDEX(LINEST($B$2:$B$100, $A$2:$A$100^{1,2,3},TRUE,TRUE),1,1)</f>
        <v>1.1111740993073652E-5</v>
      </c>
      <c r="H4" s="15">
        <f>INDEX(LINEST($B$2:$B$100, $A$2:$A$100^{1,2,3},TRUE,TRUE),1,2)</f>
        <v>1.7983305118794135</v>
      </c>
      <c r="I4" s="15">
        <f>INDEX(LINEST($B$2:$B$100, $A$2:$A$100^{1,2,3},TRUE,TRUE),1,3)</f>
        <v>5.471731407865942</v>
      </c>
      <c r="J4" s="15">
        <f>INDEX(LINEST($B$2:$B$100, $A$2:$A$100^{1,2,3},TRUE,TRUE),1,4)</f>
        <v>49.200409310862476</v>
      </c>
      <c r="L4" s="14">
        <f t="shared" si="0"/>
        <v>3</v>
      </c>
      <c r="M4" s="14">
        <f t="shared" si="3"/>
        <v>82</v>
      </c>
      <c r="P4" t="s">
        <v>134</v>
      </c>
    </row>
    <row r="5" spans="1:16" x14ac:dyDescent="0.25">
      <c r="A5" s="17">
        <v>4</v>
      </c>
      <c r="B5" s="17">
        <f t="shared" si="1"/>
        <v>104</v>
      </c>
      <c r="C5">
        <f t="shared" si="2"/>
        <v>18</v>
      </c>
      <c r="D5" s="19"/>
      <c r="E5"/>
      <c r="F5"/>
      <c r="L5" s="14">
        <f t="shared" si="0"/>
        <v>4</v>
      </c>
      <c r="M5" s="14">
        <f t="shared" si="3"/>
        <v>100</v>
      </c>
      <c r="P5" t="s">
        <v>132</v>
      </c>
    </row>
    <row r="6" spans="1:16" x14ac:dyDescent="0.25">
      <c r="A6" s="17">
        <v>5</v>
      </c>
      <c r="B6" s="17">
        <f t="shared" si="1"/>
        <v>122</v>
      </c>
      <c r="C6">
        <f t="shared" si="2"/>
        <v>18</v>
      </c>
      <c r="D6" s="19"/>
      <c r="E6"/>
      <c r="F6"/>
      <c r="L6" s="14">
        <f t="shared" si="0"/>
        <v>5</v>
      </c>
      <c r="M6" s="14">
        <f t="shared" si="3"/>
        <v>122</v>
      </c>
      <c r="P6" t="s">
        <v>133</v>
      </c>
    </row>
    <row r="7" spans="1:16" x14ac:dyDescent="0.25">
      <c r="A7" s="17">
        <v>6</v>
      </c>
      <c r="B7" s="17">
        <f t="shared" si="1"/>
        <v>140</v>
      </c>
      <c r="C7">
        <f t="shared" si="2"/>
        <v>36</v>
      </c>
      <c r="D7" s="19">
        <f>(B7-B2)/B2</f>
        <v>1.8</v>
      </c>
      <c r="E7"/>
      <c r="F7"/>
      <c r="L7" s="14">
        <f t="shared" si="0"/>
        <v>6</v>
      </c>
      <c r="M7" s="14">
        <f t="shared" si="3"/>
        <v>147</v>
      </c>
    </row>
    <row r="8" spans="1:16" x14ac:dyDescent="0.25">
      <c r="A8" s="17">
        <v>7</v>
      </c>
      <c r="B8" s="17">
        <f t="shared" si="1"/>
        <v>176</v>
      </c>
      <c r="C8">
        <f t="shared" si="2"/>
        <v>36</v>
      </c>
      <c r="D8" s="19"/>
      <c r="E8"/>
      <c r="F8"/>
      <c r="L8" s="14">
        <f t="shared" si="0"/>
        <v>7</v>
      </c>
      <c r="M8" s="14">
        <f t="shared" si="3"/>
        <v>176</v>
      </c>
    </row>
    <row r="9" spans="1:16" x14ac:dyDescent="0.25">
      <c r="A9" s="17">
        <v>8</v>
      </c>
      <c r="B9" s="17">
        <f t="shared" si="1"/>
        <v>212</v>
      </c>
      <c r="C9">
        <f t="shared" si="2"/>
        <v>36</v>
      </c>
      <c r="D9" s="19"/>
      <c r="E9"/>
      <c r="F9"/>
      <c r="L9" s="14">
        <f t="shared" si="0"/>
        <v>8</v>
      </c>
      <c r="M9" s="14">
        <f t="shared" si="3"/>
        <v>208</v>
      </c>
    </row>
    <row r="10" spans="1:16" x14ac:dyDescent="0.25">
      <c r="A10" s="17">
        <v>9</v>
      </c>
      <c r="B10" s="17">
        <f t="shared" si="1"/>
        <v>248</v>
      </c>
      <c r="C10">
        <f t="shared" si="2"/>
        <v>36</v>
      </c>
      <c r="D10" s="19"/>
      <c r="E10"/>
      <c r="F10"/>
      <c r="L10" s="14">
        <f t="shared" si="0"/>
        <v>9</v>
      </c>
      <c r="M10" s="14">
        <f t="shared" si="3"/>
        <v>244</v>
      </c>
    </row>
    <row r="11" spans="1:16" x14ac:dyDescent="0.25">
      <c r="A11" s="17">
        <v>10</v>
      </c>
      <c r="B11" s="17">
        <f t="shared" si="1"/>
        <v>284</v>
      </c>
      <c r="C11">
        <f t="shared" si="2"/>
        <v>36</v>
      </c>
      <c r="D11" s="19"/>
      <c r="E11"/>
      <c r="F11"/>
      <c r="L11" s="14">
        <f t="shared" si="0"/>
        <v>10</v>
      </c>
      <c r="M11" s="14">
        <f t="shared" si="3"/>
        <v>284</v>
      </c>
    </row>
    <row r="12" spans="1:16" x14ac:dyDescent="0.25">
      <c r="A12" s="17">
        <v>11</v>
      </c>
      <c r="B12" s="17">
        <f t="shared" si="1"/>
        <v>320</v>
      </c>
      <c r="C12">
        <f t="shared" si="2"/>
        <v>54</v>
      </c>
      <c r="D12" s="19">
        <f>(B12-B7)/B7</f>
        <v>1.2857142857142858</v>
      </c>
      <c r="E12"/>
      <c r="F12"/>
      <c r="L12" s="14">
        <f t="shared" si="0"/>
        <v>11</v>
      </c>
      <c r="M12" s="14">
        <f t="shared" si="3"/>
        <v>327</v>
      </c>
    </row>
    <row r="13" spans="1:16" x14ac:dyDescent="0.25">
      <c r="A13" s="17">
        <v>12</v>
      </c>
      <c r="B13" s="17">
        <f t="shared" si="1"/>
        <v>374</v>
      </c>
      <c r="C13">
        <f t="shared" si="2"/>
        <v>54</v>
      </c>
      <c r="D13" s="19"/>
      <c r="E13"/>
      <c r="F13"/>
      <c r="L13" s="14">
        <f t="shared" si="0"/>
        <v>12</v>
      </c>
      <c r="M13" s="14">
        <f t="shared" si="3"/>
        <v>374</v>
      </c>
    </row>
    <row r="14" spans="1:16" x14ac:dyDescent="0.25">
      <c r="A14" s="17">
        <v>13</v>
      </c>
      <c r="B14" s="17">
        <f t="shared" si="1"/>
        <v>428</v>
      </c>
      <c r="C14">
        <f t="shared" si="2"/>
        <v>54</v>
      </c>
      <c r="D14" s="19"/>
      <c r="E14"/>
      <c r="F14"/>
      <c r="L14" s="14">
        <f t="shared" si="0"/>
        <v>13</v>
      </c>
      <c r="M14" s="14">
        <f t="shared" si="3"/>
        <v>424</v>
      </c>
    </row>
    <row r="15" spans="1:16" x14ac:dyDescent="0.25">
      <c r="A15" s="17">
        <v>14</v>
      </c>
      <c r="B15" s="17">
        <f t="shared" si="1"/>
        <v>482</v>
      </c>
      <c r="C15">
        <f t="shared" si="2"/>
        <v>54</v>
      </c>
      <c r="D15" s="19"/>
      <c r="E15"/>
      <c r="F15"/>
      <c r="L15" s="14">
        <f t="shared" si="0"/>
        <v>14</v>
      </c>
      <c r="M15" s="14">
        <f t="shared" si="3"/>
        <v>478</v>
      </c>
    </row>
    <row r="16" spans="1:16" x14ac:dyDescent="0.25">
      <c r="A16" s="17">
        <v>15</v>
      </c>
      <c r="B16" s="17">
        <f t="shared" si="1"/>
        <v>536</v>
      </c>
      <c r="C16">
        <f t="shared" si="2"/>
        <v>54</v>
      </c>
      <c r="D16" s="19"/>
      <c r="E16"/>
      <c r="F16"/>
      <c r="L16" s="14">
        <f t="shared" si="0"/>
        <v>15</v>
      </c>
      <c r="M16" s="14">
        <f t="shared" si="3"/>
        <v>536</v>
      </c>
    </row>
    <row r="17" spans="1:13" x14ac:dyDescent="0.25">
      <c r="A17" s="17">
        <v>16</v>
      </c>
      <c r="B17" s="17">
        <f t="shared" si="1"/>
        <v>590</v>
      </c>
      <c r="C17">
        <f t="shared" si="2"/>
        <v>72</v>
      </c>
      <c r="D17" s="19">
        <f t="shared" ref="D17" si="4">(B17-B12)/B12</f>
        <v>0.84375</v>
      </c>
      <c r="E17"/>
      <c r="F17"/>
      <c r="L17" s="14">
        <f t="shared" si="0"/>
        <v>16</v>
      </c>
      <c r="M17" s="14">
        <f t="shared" si="3"/>
        <v>597</v>
      </c>
    </row>
    <row r="18" spans="1:13" x14ac:dyDescent="0.25">
      <c r="A18" s="17">
        <v>17</v>
      </c>
      <c r="B18" s="17">
        <f t="shared" si="1"/>
        <v>662</v>
      </c>
      <c r="C18">
        <f t="shared" si="2"/>
        <v>72</v>
      </c>
      <c r="D18" s="19"/>
      <c r="E18"/>
      <c r="F18"/>
      <c r="L18" s="14">
        <f t="shared" si="0"/>
        <v>17</v>
      </c>
      <c r="M18" s="14">
        <f t="shared" si="3"/>
        <v>662</v>
      </c>
    </row>
    <row r="19" spans="1:13" x14ac:dyDescent="0.25">
      <c r="A19" s="17">
        <v>18</v>
      </c>
      <c r="B19" s="17">
        <f t="shared" si="1"/>
        <v>734</v>
      </c>
      <c r="C19">
        <f t="shared" si="2"/>
        <v>72</v>
      </c>
      <c r="D19" s="19"/>
      <c r="E19"/>
      <c r="F19"/>
      <c r="L19" s="14">
        <f t="shared" si="0"/>
        <v>18</v>
      </c>
      <c r="M19" s="14">
        <f t="shared" si="3"/>
        <v>730</v>
      </c>
    </row>
    <row r="20" spans="1:13" x14ac:dyDescent="0.25">
      <c r="A20" s="17">
        <v>19</v>
      </c>
      <c r="B20" s="17">
        <f t="shared" si="1"/>
        <v>806</v>
      </c>
      <c r="C20">
        <f t="shared" si="2"/>
        <v>72</v>
      </c>
      <c r="D20" s="19"/>
      <c r="E20"/>
      <c r="F20"/>
      <c r="L20" s="14">
        <f t="shared" si="0"/>
        <v>19</v>
      </c>
      <c r="M20" s="14">
        <f t="shared" si="3"/>
        <v>802</v>
      </c>
    </row>
    <row r="21" spans="1:13" x14ac:dyDescent="0.25">
      <c r="A21" s="17">
        <v>20</v>
      </c>
      <c r="B21" s="17">
        <f t="shared" si="1"/>
        <v>878</v>
      </c>
      <c r="C21">
        <f t="shared" si="2"/>
        <v>72</v>
      </c>
      <c r="D21" s="19"/>
      <c r="E21"/>
      <c r="F21"/>
      <c r="L21" s="14">
        <f t="shared" si="0"/>
        <v>20</v>
      </c>
      <c r="M21" s="14">
        <f t="shared" si="3"/>
        <v>878</v>
      </c>
    </row>
    <row r="22" spans="1:13" x14ac:dyDescent="0.25">
      <c r="A22" s="17">
        <v>21</v>
      </c>
      <c r="B22" s="17">
        <f t="shared" si="1"/>
        <v>950</v>
      </c>
      <c r="C22">
        <f t="shared" si="2"/>
        <v>90</v>
      </c>
      <c r="D22" s="19">
        <f t="shared" ref="D22" si="5">(B22-B17)/B17</f>
        <v>0.61016949152542377</v>
      </c>
      <c r="E22"/>
      <c r="F22"/>
      <c r="L22" s="14">
        <f t="shared" si="0"/>
        <v>21</v>
      </c>
      <c r="M22" s="14">
        <f t="shared" si="3"/>
        <v>957</v>
      </c>
    </row>
    <row r="23" spans="1:13" x14ac:dyDescent="0.25">
      <c r="A23" s="17">
        <v>22</v>
      </c>
      <c r="B23" s="17">
        <f t="shared" si="1"/>
        <v>1040</v>
      </c>
      <c r="C23">
        <f t="shared" si="2"/>
        <v>90</v>
      </c>
      <c r="D23" s="19"/>
      <c r="E23"/>
      <c r="F23"/>
      <c r="L23" s="14">
        <f t="shared" si="0"/>
        <v>22</v>
      </c>
      <c r="M23" s="14">
        <f t="shared" si="3"/>
        <v>1040</v>
      </c>
    </row>
    <row r="24" spans="1:13" x14ac:dyDescent="0.25">
      <c r="A24" s="17">
        <v>23</v>
      </c>
      <c r="B24" s="17">
        <f t="shared" si="1"/>
        <v>1130</v>
      </c>
      <c r="C24">
        <f t="shared" si="2"/>
        <v>90</v>
      </c>
      <c r="D24" s="19"/>
      <c r="E24"/>
      <c r="F24"/>
      <c r="L24" s="14">
        <f t="shared" si="0"/>
        <v>23</v>
      </c>
      <c r="M24" s="14">
        <f t="shared" si="3"/>
        <v>1127</v>
      </c>
    </row>
    <row r="25" spans="1:13" x14ac:dyDescent="0.25">
      <c r="A25" s="17">
        <v>24</v>
      </c>
      <c r="B25" s="17">
        <f t="shared" si="1"/>
        <v>1220</v>
      </c>
      <c r="C25">
        <f t="shared" si="2"/>
        <v>90</v>
      </c>
      <c r="D25" s="19"/>
      <c r="E25"/>
      <c r="F25"/>
      <c r="L25" s="14">
        <f t="shared" si="0"/>
        <v>24</v>
      </c>
      <c r="M25" s="14">
        <f t="shared" si="3"/>
        <v>1217</v>
      </c>
    </row>
    <row r="26" spans="1:13" x14ac:dyDescent="0.25">
      <c r="A26" s="17">
        <v>25</v>
      </c>
      <c r="B26" s="17">
        <f t="shared" si="1"/>
        <v>1310</v>
      </c>
      <c r="C26">
        <f t="shared" si="2"/>
        <v>90</v>
      </c>
      <c r="D26" s="19"/>
      <c r="E26"/>
      <c r="F26"/>
      <c r="L26" s="14">
        <f t="shared" si="0"/>
        <v>25</v>
      </c>
      <c r="M26" s="14">
        <f t="shared" si="3"/>
        <v>1310</v>
      </c>
    </row>
    <row r="27" spans="1:13" x14ac:dyDescent="0.25">
      <c r="A27" s="17">
        <v>26</v>
      </c>
      <c r="B27" s="17">
        <f t="shared" si="1"/>
        <v>1400</v>
      </c>
      <c r="C27">
        <f t="shared" si="2"/>
        <v>108</v>
      </c>
      <c r="D27" s="19"/>
      <c r="E27"/>
      <c r="F27"/>
    </row>
    <row r="28" spans="1:13" x14ac:dyDescent="0.25">
      <c r="A28" s="17">
        <v>27</v>
      </c>
      <c r="B28" s="17">
        <f t="shared" si="1"/>
        <v>1508</v>
      </c>
      <c r="C28">
        <f t="shared" si="2"/>
        <v>108</v>
      </c>
      <c r="D28" s="19">
        <f t="shared" ref="D28" si="6">(B28-B23)/B23</f>
        <v>0.45</v>
      </c>
      <c r="E28"/>
      <c r="F28"/>
    </row>
    <row r="29" spans="1:13" x14ac:dyDescent="0.25">
      <c r="A29" s="17">
        <v>28</v>
      </c>
      <c r="B29" s="17">
        <f t="shared" si="1"/>
        <v>1616</v>
      </c>
      <c r="C29">
        <f t="shared" si="2"/>
        <v>108</v>
      </c>
      <c r="D29" s="19"/>
      <c r="E29"/>
      <c r="F29"/>
    </row>
    <row r="30" spans="1:13" x14ac:dyDescent="0.25">
      <c r="A30" s="17">
        <v>29</v>
      </c>
      <c r="B30" s="17">
        <f t="shared" si="1"/>
        <v>1724</v>
      </c>
      <c r="C30">
        <f t="shared" si="2"/>
        <v>108</v>
      </c>
      <c r="D30" s="19"/>
      <c r="E30"/>
      <c r="F30"/>
    </row>
    <row r="31" spans="1:13" x14ac:dyDescent="0.25">
      <c r="A31" s="17">
        <v>30</v>
      </c>
      <c r="B31" s="17">
        <f t="shared" si="1"/>
        <v>1832</v>
      </c>
      <c r="C31">
        <f t="shared" si="2"/>
        <v>108</v>
      </c>
      <c r="D31" s="19"/>
      <c r="E31"/>
      <c r="F31"/>
    </row>
    <row r="32" spans="1:13" x14ac:dyDescent="0.25">
      <c r="A32" s="17">
        <v>31</v>
      </c>
      <c r="B32" s="17">
        <f t="shared" si="1"/>
        <v>1940</v>
      </c>
      <c r="C32">
        <f t="shared" si="2"/>
        <v>126</v>
      </c>
      <c r="D32" s="19"/>
      <c r="E32"/>
      <c r="F32"/>
    </row>
    <row r="33" spans="1:6" x14ac:dyDescent="0.25">
      <c r="A33" s="17">
        <v>32</v>
      </c>
      <c r="B33" s="17">
        <f t="shared" si="1"/>
        <v>2066</v>
      </c>
      <c r="C33">
        <f t="shared" si="2"/>
        <v>126</v>
      </c>
      <c r="D33" s="19">
        <f t="shared" ref="D33:D81" si="7">(B33-B28)/B28</f>
        <v>0.37002652519893897</v>
      </c>
      <c r="E33"/>
      <c r="F33"/>
    </row>
    <row r="34" spans="1:6" x14ac:dyDescent="0.25">
      <c r="A34" s="17">
        <v>33</v>
      </c>
      <c r="B34" s="17">
        <f t="shared" si="1"/>
        <v>2192</v>
      </c>
      <c r="C34">
        <f t="shared" si="2"/>
        <v>126</v>
      </c>
      <c r="D34" s="19"/>
      <c r="E34"/>
      <c r="F34"/>
    </row>
    <row r="35" spans="1:6" x14ac:dyDescent="0.25">
      <c r="A35" s="17">
        <v>34</v>
      </c>
      <c r="B35" s="17">
        <f t="shared" ref="B35:B66" si="8">B34+C34</f>
        <v>2318</v>
      </c>
      <c r="C35">
        <f t="shared" si="2"/>
        <v>126</v>
      </c>
      <c r="D35" s="19"/>
      <c r="E35"/>
      <c r="F35"/>
    </row>
    <row r="36" spans="1:6" x14ac:dyDescent="0.25">
      <c r="A36" s="17">
        <v>35</v>
      </c>
      <c r="B36" s="17">
        <f t="shared" si="8"/>
        <v>2444</v>
      </c>
      <c r="C36">
        <f t="shared" si="2"/>
        <v>126</v>
      </c>
      <c r="D36" s="19"/>
      <c r="E36"/>
      <c r="F36"/>
    </row>
    <row r="37" spans="1:6" x14ac:dyDescent="0.25">
      <c r="A37" s="17">
        <v>36</v>
      </c>
      <c r="B37" s="17">
        <f t="shared" si="8"/>
        <v>2570</v>
      </c>
      <c r="C37">
        <f t="shared" si="2"/>
        <v>144</v>
      </c>
      <c r="D37" s="19"/>
      <c r="E37"/>
      <c r="F37"/>
    </row>
    <row r="38" spans="1:6" x14ac:dyDescent="0.25">
      <c r="A38" s="17">
        <v>37</v>
      </c>
      <c r="B38" s="17">
        <f t="shared" si="8"/>
        <v>2714</v>
      </c>
      <c r="C38">
        <f t="shared" si="2"/>
        <v>144</v>
      </c>
      <c r="D38" s="19">
        <f t="shared" ref="D38:D86" si="9">(B38-B33)/B33</f>
        <v>0.31364956437560504</v>
      </c>
      <c r="E38"/>
      <c r="F38"/>
    </row>
    <row r="39" spans="1:6" x14ac:dyDescent="0.25">
      <c r="A39" s="17">
        <v>38</v>
      </c>
      <c r="B39" s="17">
        <f t="shared" si="8"/>
        <v>2858</v>
      </c>
      <c r="C39">
        <f t="shared" si="2"/>
        <v>144</v>
      </c>
      <c r="D39" s="19"/>
      <c r="E39"/>
      <c r="F39"/>
    </row>
    <row r="40" spans="1:6" x14ac:dyDescent="0.25">
      <c r="A40" s="17">
        <v>39</v>
      </c>
      <c r="B40" s="17">
        <f t="shared" si="8"/>
        <v>3002</v>
      </c>
      <c r="C40">
        <f t="shared" si="2"/>
        <v>144</v>
      </c>
      <c r="D40" s="19"/>
      <c r="E40"/>
      <c r="F40"/>
    </row>
    <row r="41" spans="1:6" x14ac:dyDescent="0.25">
      <c r="A41" s="17">
        <v>40</v>
      </c>
      <c r="B41" s="17">
        <f t="shared" si="8"/>
        <v>3146</v>
      </c>
      <c r="C41">
        <f t="shared" si="2"/>
        <v>144</v>
      </c>
      <c r="D41" s="19"/>
      <c r="E41"/>
      <c r="F41"/>
    </row>
    <row r="42" spans="1:6" x14ac:dyDescent="0.25">
      <c r="A42" s="17">
        <v>41</v>
      </c>
      <c r="B42" s="17">
        <f t="shared" si="8"/>
        <v>3290</v>
      </c>
      <c r="C42">
        <f t="shared" si="2"/>
        <v>162</v>
      </c>
      <c r="D42" s="19"/>
      <c r="E42"/>
      <c r="F42"/>
    </row>
    <row r="43" spans="1:6" x14ac:dyDescent="0.25">
      <c r="A43" s="17">
        <v>42</v>
      </c>
      <c r="B43" s="17">
        <f t="shared" si="8"/>
        <v>3452</v>
      </c>
      <c r="C43">
        <f t="shared" si="2"/>
        <v>162</v>
      </c>
      <c r="D43" s="19"/>
      <c r="E43"/>
      <c r="F43"/>
    </row>
    <row r="44" spans="1:6" x14ac:dyDescent="0.25">
      <c r="A44" s="17">
        <v>43</v>
      </c>
      <c r="B44" s="17">
        <f t="shared" si="8"/>
        <v>3614</v>
      </c>
      <c r="C44">
        <f t="shared" si="2"/>
        <v>162</v>
      </c>
      <c r="D44" s="19">
        <f t="shared" ref="D44" si="10">(B44-B39)/B39</f>
        <v>0.26452064380685797</v>
      </c>
      <c r="E44"/>
      <c r="F44"/>
    </row>
    <row r="45" spans="1:6" x14ac:dyDescent="0.25">
      <c r="A45" s="17">
        <v>44</v>
      </c>
      <c r="B45" s="17">
        <f t="shared" si="8"/>
        <v>3776</v>
      </c>
      <c r="C45">
        <f t="shared" si="2"/>
        <v>162</v>
      </c>
      <c r="D45" s="19"/>
      <c r="E45"/>
      <c r="F45"/>
    </row>
    <row r="46" spans="1:6" x14ac:dyDescent="0.25">
      <c r="A46" s="17">
        <v>45</v>
      </c>
      <c r="B46" s="17">
        <f t="shared" si="8"/>
        <v>3938</v>
      </c>
      <c r="C46">
        <f t="shared" si="2"/>
        <v>162</v>
      </c>
      <c r="D46" s="19"/>
      <c r="E46"/>
      <c r="F46"/>
    </row>
    <row r="47" spans="1:6" x14ac:dyDescent="0.25">
      <c r="A47" s="17">
        <v>46</v>
      </c>
      <c r="B47" s="17">
        <f t="shared" si="8"/>
        <v>4100</v>
      </c>
      <c r="C47">
        <f t="shared" si="2"/>
        <v>180</v>
      </c>
      <c r="D47" s="19"/>
      <c r="E47"/>
      <c r="F47"/>
    </row>
    <row r="48" spans="1:6" x14ac:dyDescent="0.25">
      <c r="A48" s="17">
        <v>47</v>
      </c>
      <c r="B48" s="17">
        <f t="shared" si="8"/>
        <v>4280</v>
      </c>
      <c r="C48">
        <f t="shared" si="2"/>
        <v>180</v>
      </c>
      <c r="D48" s="19"/>
      <c r="E48"/>
      <c r="F48"/>
    </row>
    <row r="49" spans="1:6" x14ac:dyDescent="0.25">
      <c r="A49" s="17">
        <v>48</v>
      </c>
      <c r="B49" s="17">
        <f t="shared" si="8"/>
        <v>4460</v>
      </c>
      <c r="C49">
        <f t="shared" si="2"/>
        <v>180</v>
      </c>
      <c r="D49" s="19">
        <f t="shared" si="7"/>
        <v>0.2340896513558384</v>
      </c>
      <c r="E49"/>
      <c r="F49"/>
    </row>
    <row r="50" spans="1:6" x14ac:dyDescent="0.25">
      <c r="A50" s="17">
        <v>49</v>
      </c>
      <c r="B50" s="17">
        <f t="shared" si="8"/>
        <v>4640</v>
      </c>
      <c r="C50">
        <f t="shared" si="2"/>
        <v>180</v>
      </c>
      <c r="D50" s="19"/>
      <c r="E50"/>
      <c r="F50"/>
    </row>
    <row r="51" spans="1:6" x14ac:dyDescent="0.25">
      <c r="A51" s="17">
        <v>50</v>
      </c>
      <c r="B51" s="17">
        <f t="shared" si="8"/>
        <v>4820</v>
      </c>
      <c r="C51">
        <f t="shared" si="2"/>
        <v>180</v>
      </c>
      <c r="D51" s="19"/>
      <c r="E51"/>
      <c r="F51"/>
    </row>
    <row r="52" spans="1:6" x14ac:dyDescent="0.25">
      <c r="A52" s="17">
        <v>51</v>
      </c>
      <c r="B52" s="17">
        <f t="shared" si="8"/>
        <v>5000</v>
      </c>
      <c r="C52">
        <f t="shared" si="2"/>
        <v>198</v>
      </c>
      <c r="D52" s="19"/>
      <c r="E52"/>
      <c r="F52"/>
    </row>
    <row r="53" spans="1:6" x14ac:dyDescent="0.25">
      <c r="A53" s="17">
        <v>52</v>
      </c>
      <c r="B53" s="17">
        <f t="shared" si="8"/>
        <v>5198</v>
      </c>
      <c r="C53">
        <f t="shared" si="2"/>
        <v>198</v>
      </c>
      <c r="D53" s="19"/>
      <c r="E53"/>
      <c r="F53"/>
    </row>
    <row r="54" spans="1:6" x14ac:dyDescent="0.25">
      <c r="A54" s="17">
        <v>53</v>
      </c>
      <c r="B54" s="17">
        <f t="shared" si="8"/>
        <v>5396</v>
      </c>
      <c r="C54">
        <f t="shared" si="2"/>
        <v>198</v>
      </c>
      <c r="D54" s="19">
        <f t="shared" si="9"/>
        <v>0.20986547085201793</v>
      </c>
      <c r="E54"/>
      <c r="F54"/>
    </row>
    <row r="55" spans="1:6" x14ac:dyDescent="0.25">
      <c r="A55" s="17">
        <v>54</v>
      </c>
      <c r="B55" s="17">
        <f t="shared" si="8"/>
        <v>5594</v>
      </c>
      <c r="C55">
        <f t="shared" si="2"/>
        <v>198</v>
      </c>
      <c r="D55" s="19"/>
      <c r="E55"/>
      <c r="F55"/>
    </row>
    <row r="56" spans="1:6" x14ac:dyDescent="0.25">
      <c r="A56" s="17">
        <v>55</v>
      </c>
      <c r="B56" s="17">
        <f t="shared" si="8"/>
        <v>5792</v>
      </c>
      <c r="C56">
        <f t="shared" si="2"/>
        <v>198</v>
      </c>
      <c r="D56" s="19"/>
      <c r="E56"/>
      <c r="F56"/>
    </row>
    <row r="57" spans="1:6" x14ac:dyDescent="0.25">
      <c r="A57" s="17">
        <v>56</v>
      </c>
      <c r="B57" s="17">
        <f t="shared" si="8"/>
        <v>5990</v>
      </c>
      <c r="C57">
        <f t="shared" si="2"/>
        <v>216</v>
      </c>
      <c r="D57" s="19"/>
      <c r="E57"/>
      <c r="F57"/>
    </row>
    <row r="58" spans="1:6" x14ac:dyDescent="0.25">
      <c r="A58" s="17">
        <v>57</v>
      </c>
      <c r="B58" s="17">
        <f t="shared" si="8"/>
        <v>6206</v>
      </c>
      <c r="C58">
        <f t="shared" si="2"/>
        <v>216</v>
      </c>
      <c r="D58" s="19"/>
      <c r="E58"/>
      <c r="F58"/>
    </row>
    <row r="59" spans="1:6" x14ac:dyDescent="0.25">
      <c r="A59" s="17">
        <v>58</v>
      </c>
      <c r="B59" s="17">
        <f t="shared" si="8"/>
        <v>6422</v>
      </c>
      <c r="C59">
        <f t="shared" si="2"/>
        <v>216</v>
      </c>
      <c r="D59" s="19"/>
      <c r="E59"/>
      <c r="F59"/>
    </row>
    <row r="60" spans="1:6" x14ac:dyDescent="0.25">
      <c r="A60" s="17">
        <v>59</v>
      </c>
      <c r="B60" s="17">
        <f t="shared" si="8"/>
        <v>6638</v>
      </c>
      <c r="C60">
        <f t="shared" si="2"/>
        <v>216</v>
      </c>
      <c r="D60" s="19">
        <f t="shared" ref="D60" si="11">(B60-B55)/B55</f>
        <v>0.18662853056846621</v>
      </c>
      <c r="E60"/>
      <c r="F60"/>
    </row>
    <row r="61" spans="1:6" x14ac:dyDescent="0.25">
      <c r="A61" s="17">
        <v>60</v>
      </c>
      <c r="B61" s="17">
        <f t="shared" si="8"/>
        <v>6854</v>
      </c>
      <c r="C61">
        <f t="shared" si="2"/>
        <v>216</v>
      </c>
      <c r="D61" s="19"/>
      <c r="E61"/>
      <c r="F61"/>
    </row>
    <row r="62" spans="1:6" x14ac:dyDescent="0.25">
      <c r="A62" s="17">
        <v>61</v>
      </c>
      <c r="B62" s="17">
        <f t="shared" si="8"/>
        <v>7070</v>
      </c>
      <c r="C62">
        <f t="shared" si="2"/>
        <v>234</v>
      </c>
      <c r="D62" s="19"/>
      <c r="E62"/>
      <c r="F62"/>
    </row>
    <row r="63" spans="1:6" x14ac:dyDescent="0.25">
      <c r="A63" s="17">
        <v>62</v>
      </c>
      <c r="B63" s="17">
        <f t="shared" si="8"/>
        <v>7304</v>
      </c>
      <c r="C63">
        <f t="shared" si="2"/>
        <v>234</v>
      </c>
      <c r="D63" s="19"/>
      <c r="E63"/>
      <c r="F63"/>
    </row>
    <row r="64" spans="1:6" x14ac:dyDescent="0.25">
      <c r="A64" s="17">
        <v>63</v>
      </c>
      <c r="B64" s="17">
        <f t="shared" si="8"/>
        <v>7538</v>
      </c>
      <c r="C64">
        <f t="shared" si="2"/>
        <v>234</v>
      </c>
      <c r="D64" s="19"/>
      <c r="E64"/>
      <c r="F64"/>
    </row>
    <row r="65" spans="1:6" x14ac:dyDescent="0.25">
      <c r="A65" s="17">
        <v>64</v>
      </c>
      <c r="B65" s="17">
        <f t="shared" si="8"/>
        <v>7772</v>
      </c>
      <c r="C65">
        <f t="shared" si="2"/>
        <v>234</v>
      </c>
      <c r="D65" s="19">
        <f t="shared" si="7"/>
        <v>0.17083458873154564</v>
      </c>
      <c r="E65"/>
      <c r="F65"/>
    </row>
    <row r="66" spans="1:6" x14ac:dyDescent="0.25">
      <c r="A66" s="17">
        <v>65</v>
      </c>
      <c r="B66" s="17">
        <f t="shared" si="8"/>
        <v>8006</v>
      </c>
      <c r="C66">
        <f t="shared" si="2"/>
        <v>234</v>
      </c>
      <c r="D66" s="19"/>
      <c r="E66"/>
      <c r="F66"/>
    </row>
    <row r="67" spans="1:6" x14ac:dyDescent="0.25">
      <c r="A67" s="17">
        <v>66</v>
      </c>
      <c r="B67" s="17">
        <f t="shared" ref="B67:B100" si="12">B66+C66</f>
        <v>8240</v>
      </c>
      <c r="C67">
        <f t="shared" ref="C67:C100" si="13">INT((ROW()+$J$2)/$H$2)*$I$2</f>
        <v>252</v>
      </c>
      <c r="D67" s="19"/>
      <c r="E67"/>
      <c r="F67"/>
    </row>
    <row r="68" spans="1:6" x14ac:dyDescent="0.25">
      <c r="A68" s="17">
        <v>67</v>
      </c>
      <c r="B68" s="17">
        <f t="shared" si="12"/>
        <v>8492</v>
      </c>
      <c r="C68">
        <f t="shared" si="13"/>
        <v>252</v>
      </c>
      <c r="D68" s="19"/>
      <c r="E68"/>
      <c r="F68"/>
    </row>
    <row r="69" spans="1:6" x14ac:dyDescent="0.25">
      <c r="A69" s="17">
        <v>68</v>
      </c>
      <c r="B69" s="17">
        <f t="shared" si="12"/>
        <v>8744</v>
      </c>
      <c r="C69">
        <f t="shared" si="13"/>
        <v>252</v>
      </c>
      <c r="D69" s="19"/>
      <c r="E69"/>
      <c r="F69"/>
    </row>
    <row r="70" spans="1:6" x14ac:dyDescent="0.25">
      <c r="A70" s="17">
        <v>69</v>
      </c>
      <c r="B70" s="17">
        <f t="shared" si="12"/>
        <v>8996</v>
      </c>
      <c r="C70">
        <f t="shared" si="13"/>
        <v>252</v>
      </c>
      <c r="D70" s="19">
        <f t="shared" si="9"/>
        <v>0.15748841996911991</v>
      </c>
      <c r="E70"/>
      <c r="F70"/>
    </row>
    <row r="71" spans="1:6" x14ac:dyDescent="0.25">
      <c r="A71" s="17">
        <v>70</v>
      </c>
      <c r="B71" s="17">
        <f t="shared" si="12"/>
        <v>9248</v>
      </c>
      <c r="C71">
        <f t="shared" si="13"/>
        <v>252</v>
      </c>
      <c r="D71" s="19"/>
      <c r="E71"/>
      <c r="F71"/>
    </row>
    <row r="72" spans="1:6" x14ac:dyDescent="0.25">
      <c r="A72" s="17">
        <v>71</v>
      </c>
      <c r="B72" s="17">
        <f t="shared" si="12"/>
        <v>9500</v>
      </c>
      <c r="C72">
        <f t="shared" si="13"/>
        <v>270</v>
      </c>
      <c r="D72" s="19"/>
      <c r="E72"/>
      <c r="F72"/>
    </row>
    <row r="73" spans="1:6" x14ac:dyDescent="0.25">
      <c r="A73" s="17">
        <v>72</v>
      </c>
      <c r="B73" s="17">
        <f t="shared" si="12"/>
        <v>9770</v>
      </c>
      <c r="C73">
        <f t="shared" si="13"/>
        <v>270</v>
      </c>
      <c r="D73" s="19"/>
      <c r="E73"/>
      <c r="F73"/>
    </row>
    <row r="74" spans="1:6" x14ac:dyDescent="0.25">
      <c r="A74" s="17">
        <v>73</v>
      </c>
      <c r="B74" s="17">
        <f t="shared" si="12"/>
        <v>10040</v>
      </c>
      <c r="C74">
        <f t="shared" si="13"/>
        <v>270</v>
      </c>
      <c r="D74" s="19"/>
      <c r="E74"/>
      <c r="F74"/>
    </row>
    <row r="75" spans="1:6" x14ac:dyDescent="0.25">
      <c r="A75" s="17">
        <v>74</v>
      </c>
      <c r="B75" s="17">
        <f t="shared" si="12"/>
        <v>10310</v>
      </c>
      <c r="C75">
        <f t="shared" si="13"/>
        <v>270</v>
      </c>
      <c r="D75" s="19"/>
      <c r="E75"/>
      <c r="F75"/>
    </row>
    <row r="76" spans="1:6" x14ac:dyDescent="0.25">
      <c r="A76" s="17">
        <v>75</v>
      </c>
      <c r="B76" s="17">
        <f t="shared" si="12"/>
        <v>10580</v>
      </c>
      <c r="C76">
        <f t="shared" si="13"/>
        <v>270</v>
      </c>
      <c r="D76" s="19">
        <f t="shared" ref="D76" si="14">(B76-B71)/B71</f>
        <v>0.1440311418685121</v>
      </c>
      <c r="E76"/>
      <c r="F76"/>
    </row>
    <row r="77" spans="1:6" x14ac:dyDescent="0.25">
      <c r="A77" s="17">
        <v>76</v>
      </c>
      <c r="B77" s="17">
        <f t="shared" si="12"/>
        <v>10850</v>
      </c>
      <c r="C77">
        <f t="shared" si="13"/>
        <v>288</v>
      </c>
      <c r="D77" s="19"/>
      <c r="E77"/>
      <c r="F77"/>
    </row>
    <row r="78" spans="1:6" x14ac:dyDescent="0.25">
      <c r="A78" s="17">
        <v>77</v>
      </c>
      <c r="B78" s="17">
        <f t="shared" si="12"/>
        <v>11138</v>
      </c>
      <c r="C78">
        <f t="shared" si="13"/>
        <v>288</v>
      </c>
      <c r="D78" s="19"/>
      <c r="E78"/>
      <c r="F78"/>
    </row>
    <row r="79" spans="1:6" x14ac:dyDescent="0.25">
      <c r="A79" s="17">
        <v>78</v>
      </c>
      <c r="B79" s="17">
        <f t="shared" si="12"/>
        <v>11426</v>
      </c>
      <c r="C79">
        <f t="shared" si="13"/>
        <v>288</v>
      </c>
      <c r="D79" s="19"/>
      <c r="E79"/>
      <c r="F79"/>
    </row>
    <row r="80" spans="1:6" x14ac:dyDescent="0.25">
      <c r="A80" s="17">
        <v>79</v>
      </c>
      <c r="B80" s="17">
        <f t="shared" si="12"/>
        <v>11714</v>
      </c>
      <c r="C80">
        <f t="shared" si="13"/>
        <v>288</v>
      </c>
      <c r="D80" s="19"/>
      <c r="E80"/>
      <c r="F80"/>
    </row>
    <row r="81" spans="1:6" x14ac:dyDescent="0.25">
      <c r="A81" s="17">
        <v>80</v>
      </c>
      <c r="B81" s="17">
        <f t="shared" si="12"/>
        <v>12002</v>
      </c>
      <c r="C81">
        <f t="shared" si="13"/>
        <v>288</v>
      </c>
      <c r="D81" s="19">
        <f t="shared" si="7"/>
        <v>0.13440453686200379</v>
      </c>
      <c r="E81"/>
      <c r="F81"/>
    </row>
    <row r="82" spans="1:6" x14ac:dyDescent="0.25">
      <c r="A82" s="17">
        <v>81</v>
      </c>
      <c r="B82" s="17">
        <f t="shared" si="12"/>
        <v>12290</v>
      </c>
      <c r="C82">
        <f t="shared" si="13"/>
        <v>306</v>
      </c>
      <c r="D82" s="19"/>
      <c r="E82"/>
      <c r="F82"/>
    </row>
    <row r="83" spans="1:6" x14ac:dyDescent="0.25">
      <c r="A83" s="17">
        <v>82</v>
      </c>
      <c r="B83" s="17">
        <f t="shared" si="12"/>
        <v>12596</v>
      </c>
      <c r="C83">
        <f t="shared" si="13"/>
        <v>306</v>
      </c>
      <c r="D83" s="19"/>
      <c r="E83"/>
      <c r="F83"/>
    </row>
    <row r="84" spans="1:6" x14ac:dyDescent="0.25">
      <c r="A84" s="17">
        <v>83</v>
      </c>
      <c r="B84" s="17">
        <f t="shared" si="12"/>
        <v>12902</v>
      </c>
      <c r="C84">
        <f t="shared" si="13"/>
        <v>306</v>
      </c>
      <c r="D84" s="19"/>
      <c r="E84"/>
      <c r="F84"/>
    </row>
    <row r="85" spans="1:6" x14ac:dyDescent="0.25">
      <c r="A85" s="17">
        <v>84</v>
      </c>
      <c r="B85" s="17">
        <f t="shared" si="12"/>
        <v>13208</v>
      </c>
      <c r="C85">
        <f t="shared" si="13"/>
        <v>306</v>
      </c>
      <c r="D85" s="19"/>
      <c r="E85"/>
      <c r="F85"/>
    </row>
    <row r="86" spans="1:6" x14ac:dyDescent="0.25">
      <c r="A86" s="17">
        <v>85</v>
      </c>
      <c r="B86" s="17">
        <f t="shared" si="12"/>
        <v>13514</v>
      </c>
      <c r="C86">
        <f t="shared" si="13"/>
        <v>306</v>
      </c>
      <c r="D86" s="19">
        <f t="shared" si="9"/>
        <v>0.12597900349941676</v>
      </c>
      <c r="E86"/>
      <c r="F86"/>
    </row>
    <row r="87" spans="1:6" x14ac:dyDescent="0.25">
      <c r="A87" s="17">
        <v>86</v>
      </c>
      <c r="B87" s="17">
        <f t="shared" si="12"/>
        <v>13820</v>
      </c>
      <c r="C87">
        <f t="shared" si="13"/>
        <v>324</v>
      </c>
      <c r="D87" s="19"/>
      <c r="E87"/>
      <c r="F87"/>
    </row>
    <row r="88" spans="1:6" x14ac:dyDescent="0.25">
      <c r="A88" s="17">
        <v>87</v>
      </c>
      <c r="B88" s="17">
        <f t="shared" si="12"/>
        <v>14144</v>
      </c>
      <c r="C88">
        <f t="shared" si="13"/>
        <v>324</v>
      </c>
      <c r="D88" s="19"/>
      <c r="E88"/>
      <c r="F88"/>
    </row>
    <row r="89" spans="1:6" x14ac:dyDescent="0.25">
      <c r="A89" s="17">
        <v>88</v>
      </c>
      <c r="B89" s="17">
        <f t="shared" si="12"/>
        <v>14468</v>
      </c>
      <c r="C89">
        <f t="shared" si="13"/>
        <v>324</v>
      </c>
      <c r="D89" s="19"/>
      <c r="E89"/>
      <c r="F89"/>
    </row>
    <row r="90" spans="1:6" x14ac:dyDescent="0.25">
      <c r="A90" s="17">
        <v>89</v>
      </c>
      <c r="B90" s="17">
        <f t="shared" si="12"/>
        <v>14792</v>
      </c>
      <c r="C90">
        <f t="shared" si="13"/>
        <v>324</v>
      </c>
      <c r="D90" s="19"/>
      <c r="E90"/>
      <c r="F90"/>
    </row>
    <row r="91" spans="1:6" x14ac:dyDescent="0.25">
      <c r="A91" s="17">
        <v>90</v>
      </c>
      <c r="B91" s="17">
        <f t="shared" si="12"/>
        <v>15116</v>
      </c>
      <c r="C91">
        <f t="shared" si="13"/>
        <v>324</v>
      </c>
      <c r="D91" s="19"/>
      <c r="E91"/>
      <c r="F91"/>
    </row>
    <row r="92" spans="1:6" x14ac:dyDescent="0.25">
      <c r="A92" s="17">
        <v>91</v>
      </c>
      <c r="B92" s="17">
        <f t="shared" si="12"/>
        <v>15440</v>
      </c>
      <c r="C92">
        <f t="shared" si="13"/>
        <v>342</v>
      </c>
      <c r="D92" s="19">
        <f t="shared" ref="D92" si="15">(B92-B87)/B87</f>
        <v>0.11722141823444283</v>
      </c>
      <c r="E92"/>
      <c r="F92"/>
    </row>
    <row r="93" spans="1:6" x14ac:dyDescent="0.25">
      <c r="A93" s="17">
        <v>92</v>
      </c>
      <c r="B93" s="17">
        <f t="shared" si="12"/>
        <v>15782</v>
      </c>
      <c r="C93">
        <f t="shared" si="13"/>
        <v>342</v>
      </c>
      <c r="D93" s="19"/>
      <c r="E93"/>
      <c r="F93"/>
    </row>
    <row r="94" spans="1:6" x14ac:dyDescent="0.25">
      <c r="A94" s="17">
        <v>93</v>
      </c>
      <c r="B94" s="17">
        <f t="shared" si="12"/>
        <v>16124</v>
      </c>
      <c r="C94">
        <f t="shared" si="13"/>
        <v>342</v>
      </c>
      <c r="D94" s="19"/>
      <c r="E94"/>
      <c r="F94"/>
    </row>
    <row r="95" spans="1:6" x14ac:dyDescent="0.25">
      <c r="A95" s="17">
        <v>94</v>
      </c>
      <c r="B95" s="17">
        <f t="shared" si="12"/>
        <v>16466</v>
      </c>
      <c r="C95">
        <f t="shared" si="13"/>
        <v>342</v>
      </c>
      <c r="D95" s="19"/>
      <c r="E95"/>
      <c r="F95"/>
    </row>
    <row r="96" spans="1:6" x14ac:dyDescent="0.25">
      <c r="A96" s="17">
        <v>95</v>
      </c>
      <c r="B96" s="17">
        <f t="shared" si="12"/>
        <v>16808</v>
      </c>
      <c r="C96">
        <f t="shared" si="13"/>
        <v>342</v>
      </c>
      <c r="D96" s="19"/>
      <c r="E96"/>
      <c r="F96"/>
    </row>
    <row r="97" spans="1:6" x14ac:dyDescent="0.25">
      <c r="A97" s="17">
        <v>96</v>
      </c>
      <c r="B97" s="17">
        <f t="shared" si="12"/>
        <v>17150</v>
      </c>
      <c r="C97">
        <f t="shared" si="13"/>
        <v>360</v>
      </c>
      <c r="D97" s="19">
        <f t="shared" ref="D97" si="16">(B97-B92)/B92</f>
        <v>0.11075129533678757</v>
      </c>
      <c r="E97"/>
      <c r="F97"/>
    </row>
    <row r="98" spans="1:6" x14ac:dyDescent="0.25">
      <c r="A98" s="17">
        <v>97</v>
      </c>
      <c r="B98" s="17">
        <f t="shared" si="12"/>
        <v>17510</v>
      </c>
      <c r="C98">
        <f t="shared" si="13"/>
        <v>360</v>
      </c>
      <c r="D98" s="19"/>
      <c r="E98"/>
      <c r="F98"/>
    </row>
    <row r="99" spans="1:6" x14ac:dyDescent="0.25">
      <c r="A99" s="17">
        <v>98</v>
      </c>
      <c r="B99" s="17">
        <f t="shared" si="12"/>
        <v>17870</v>
      </c>
      <c r="C99">
        <f t="shared" si="13"/>
        <v>360</v>
      </c>
      <c r="D99" s="19"/>
      <c r="E99"/>
      <c r="F99"/>
    </row>
    <row r="100" spans="1:6" x14ac:dyDescent="0.25">
      <c r="A100" s="17">
        <v>99</v>
      </c>
      <c r="B100" s="17">
        <f t="shared" si="12"/>
        <v>18230</v>
      </c>
      <c r="C100">
        <f t="shared" si="13"/>
        <v>360</v>
      </c>
      <c r="D100" s="19"/>
      <c r="E100"/>
      <c r="F100"/>
    </row>
    <row r="101" spans="1:6" x14ac:dyDescent="0.25">
      <c r="C101"/>
      <c r="D101" s="19"/>
      <c r="E101"/>
      <c r="F101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workbookViewId="0">
      <selection activeCell="M2" sqref="M2:M26"/>
    </sheetView>
  </sheetViews>
  <sheetFormatPr defaultRowHeight="14.4" x14ac:dyDescent="0.25"/>
  <cols>
    <col min="2" max="2" width="13" style="17" bestFit="1" customWidth="1"/>
    <col min="3" max="3" width="9" style="17"/>
    <col min="4" max="4" width="12.109375" style="20" bestFit="1" customWidth="1"/>
    <col min="5" max="6" width="9" style="17"/>
    <col min="7" max="8" width="12.77734375" bestFit="1" customWidth="1"/>
    <col min="10" max="10" width="13" bestFit="1" customWidth="1"/>
    <col min="11" max="11" width="13" customWidth="1"/>
    <col min="12" max="12" width="9" style="14"/>
    <col min="13" max="13" width="13" style="14" bestFit="1" customWidth="1"/>
    <col min="14" max="14" width="9" style="14"/>
  </cols>
  <sheetData>
    <row r="1" spans="1:16" x14ac:dyDescent="0.25">
      <c r="A1" s="14" t="s">
        <v>127</v>
      </c>
      <c r="B1" s="14" t="s">
        <v>137</v>
      </c>
      <c r="C1" s="14" t="s">
        <v>128</v>
      </c>
      <c r="D1" s="18" t="s">
        <v>129</v>
      </c>
      <c r="E1" s="14"/>
      <c r="F1" s="22" t="s">
        <v>156</v>
      </c>
      <c r="G1" s="22" t="s">
        <v>130</v>
      </c>
      <c r="H1" s="22" t="s">
        <v>142</v>
      </c>
      <c r="I1" s="22" t="s">
        <v>143</v>
      </c>
      <c r="J1" s="22" t="s">
        <v>144</v>
      </c>
      <c r="K1" s="14"/>
      <c r="L1" s="14" t="s">
        <v>135</v>
      </c>
      <c r="M1" s="14" t="s">
        <v>137</v>
      </c>
    </row>
    <row r="2" spans="1:16" x14ac:dyDescent="0.25">
      <c r="A2" s="17">
        <v>1</v>
      </c>
      <c r="B2" s="17">
        <f>ROUND($G$2,0)</f>
        <v>38</v>
      </c>
      <c r="C2" s="14">
        <f>ROUND(INT((ROW()+$J$2)/$H$2)*$I$2,0)</f>
        <v>14</v>
      </c>
      <c r="D2" s="19"/>
      <c r="E2"/>
      <c r="F2" s="15">
        <v>5</v>
      </c>
      <c r="G2" s="15">
        <f>'6星每级加强属性曲线演算'!G$2/HLOOKUP('5星每级加强属性曲线演算'!$F$2,星级总属性!$B$2:$G$6,5,FALSE)</f>
        <v>38.398244651673068</v>
      </c>
      <c r="H2" s="15">
        <f>'6星每级加强属性曲线演算'!$H$2</f>
        <v>5</v>
      </c>
      <c r="I2" s="15">
        <f>'6星每级加强属性曲线演算'!I$2/HLOOKUP('5星每级加强属性曲线演算'!$F$2,星级总属性!$B$2:$G$6,5,FALSE)</f>
        <v>13.823368074602305</v>
      </c>
      <c r="J2" s="15">
        <f>H2-ROW(C2)</f>
        <v>3</v>
      </c>
      <c r="L2" s="14">
        <f t="shared" ref="L2:L26" si="0">A2</f>
        <v>1</v>
      </c>
      <c r="M2" s="14">
        <f>ROUND($G$4*(($A2)^3)+$H$4*(($A2)^2)+$I$4*$A2+$J$4,0)</f>
        <v>44</v>
      </c>
      <c r="P2" t="s">
        <v>131</v>
      </c>
    </row>
    <row r="3" spans="1:16" x14ac:dyDescent="0.25">
      <c r="A3" s="17">
        <v>2</v>
      </c>
      <c r="B3" s="17">
        <f>ROUND(B2+C2,0)</f>
        <v>52</v>
      </c>
      <c r="C3" s="14">
        <f t="shared" ref="C3:C66" si="1">ROUND(INT((ROW()+$J$2)/$H$2)*$I$2,0)</f>
        <v>14</v>
      </c>
      <c r="D3" s="19"/>
      <c r="E3" s="14"/>
      <c r="F3" s="14"/>
      <c r="G3" s="22" t="s">
        <v>145</v>
      </c>
      <c r="H3" s="22" t="s">
        <v>146</v>
      </c>
      <c r="I3" s="22" t="s">
        <v>147</v>
      </c>
      <c r="J3" s="22" t="s">
        <v>136</v>
      </c>
      <c r="L3" s="14">
        <f t="shared" si="0"/>
        <v>2</v>
      </c>
      <c r="M3" s="14">
        <f t="shared" ref="M3:M26" si="2">ROUND($G$4*(($A3)^3)+$H$4*(($A3)^2)+$I$4*$A3+$J$4,0)</f>
        <v>53</v>
      </c>
    </row>
    <row r="4" spans="1:16" x14ac:dyDescent="0.25">
      <c r="A4" s="17">
        <v>3</v>
      </c>
      <c r="B4" s="17">
        <f t="shared" ref="B4:B67" si="3">ROUND(B3+C3,0)</f>
        <v>66</v>
      </c>
      <c r="C4" s="14">
        <f t="shared" si="1"/>
        <v>14</v>
      </c>
      <c r="D4" s="19"/>
      <c r="E4"/>
      <c r="F4"/>
      <c r="G4" s="15">
        <f>INDEX(LINEST($B$2:$B$100, $A$2:$A$100^{1,2,3},TRUE,TRUE),1,1)</f>
        <v>1.0667704573617693E-7</v>
      </c>
      <c r="H4" s="15">
        <f>INDEX(LINEST($B$2:$B$100, $A$2:$A$100^{1,2,3},TRUE,TRUE),1,2)</f>
        <v>1.3832244474617403</v>
      </c>
      <c r="I4" s="15">
        <f>INDEX(LINEST($B$2:$B$100, $A$2:$A$100^{1,2,3},TRUE,TRUE),1,3)</f>
        <v>4.072022006056276</v>
      </c>
      <c r="J4" s="15">
        <f>INDEX(LINEST($B$2:$B$100, $A$2:$A$100^{1,2,3},TRUE,TRUE),1,4)</f>
        <v>39.011413046927899</v>
      </c>
      <c r="L4" s="14">
        <f t="shared" si="0"/>
        <v>3</v>
      </c>
      <c r="M4" s="14">
        <f t="shared" si="2"/>
        <v>64</v>
      </c>
      <c r="P4" t="s">
        <v>134</v>
      </c>
    </row>
    <row r="5" spans="1:16" x14ac:dyDescent="0.25">
      <c r="A5" s="17">
        <v>4</v>
      </c>
      <c r="B5" s="17">
        <f t="shared" si="3"/>
        <v>80</v>
      </c>
      <c r="C5" s="14">
        <f t="shared" si="1"/>
        <v>14</v>
      </c>
      <c r="D5" s="19"/>
      <c r="E5"/>
      <c r="F5"/>
      <c r="L5" s="14">
        <f t="shared" si="0"/>
        <v>4</v>
      </c>
      <c r="M5" s="14">
        <f t="shared" si="2"/>
        <v>77</v>
      </c>
      <c r="P5" t="s">
        <v>132</v>
      </c>
    </row>
    <row r="6" spans="1:16" x14ac:dyDescent="0.25">
      <c r="A6" s="17">
        <v>5</v>
      </c>
      <c r="B6" s="17">
        <f t="shared" si="3"/>
        <v>94</v>
      </c>
      <c r="C6" s="14">
        <f t="shared" si="1"/>
        <v>14</v>
      </c>
      <c r="D6" s="19"/>
      <c r="E6"/>
      <c r="F6"/>
      <c r="L6" s="14">
        <f t="shared" si="0"/>
        <v>5</v>
      </c>
      <c r="M6" s="14">
        <f t="shared" si="2"/>
        <v>94</v>
      </c>
      <c r="P6" t="s">
        <v>133</v>
      </c>
    </row>
    <row r="7" spans="1:16" x14ac:dyDescent="0.25">
      <c r="A7" s="17">
        <v>6</v>
      </c>
      <c r="B7" s="17">
        <f t="shared" si="3"/>
        <v>108</v>
      </c>
      <c r="C7" s="14">
        <f t="shared" si="1"/>
        <v>28</v>
      </c>
      <c r="D7" s="19">
        <f>(B7-B2)/B2</f>
        <v>1.8421052631578947</v>
      </c>
      <c r="E7"/>
      <c r="F7"/>
      <c r="L7" s="14">
        <f t="shared" si="0"/>
        <v>6</v>
      </c>
      <c r="M7" s="14">
        <f t="shared" si="2"/>
        <v>113</v>
      </c>
    </row>
    <row r="8" spans="1:16" x14ac:dyDescent="0.25">
      <c r="A8" s="17">
        <v>7</v>
      </c>
      <c r="B8" s="17">
        <f t="shared" si="3"/>
        <v>136</v>
      </c>
      <c r="C8" s="14">
        <f t="shared" si="1"/>
        <v>28</v>
      </c>
      <c r="D8" s="19"/>
      <c r="E8"/>
      <c r="F8"/>
      <c r="L8" s="14">
        <f t="shared" si="0"/>
        <v>7</v>
      </c>
      <c r="M8" s="14">
        <f t="shared" si="2"/>
        <v>135</v>
      </c>
    </row>
    <row r="9" spans="1:16" x14ac:dyDescent="0.25">
      <c r="A9" s="17">
        <v>8</v>
      </c>
      <c r="B9" s="17">
        <f t="shared" si="3"/>
        <v>164</v>
      </c>
      <c r="C9" s="14">
        <f t="shared" si="1"/>
        <v>28</v>
      </c>
      <c r="D9" s="19"/>
      <c r="E9"/>
      <c r="F9"/>
      <c r="L9" s="14">
        <f t="shared" si="0"/>
        <v>8</v>
      </c>
      <c r="M9" s="14">
        <f t="shared" si="2"/>
        <v>160</v>
      </c>
    </row>
    <row r="10" spans="1:16" x14ac:dyDescent="0.25">
      <c r="A10" s="17">
        <v>9</v>
      </c>
      <c r="B10" s="17">
        <f t="shared" si="3"/>
        <v>192</v>
      </c>
      <c r="C10" s="14">
        <f t="shared" si="1"/>
        <v>28</v>
      </c>
      <c r="D10" s="19"/>
      <c r="E10"/>
      <c r="F10"/>
      <c r="L10" s="14">
        <f t="shared" si="0"/>
        <v>9</v>
      </c>
      <c r="M10" s="14">
        <f t="shared" si="2"/>
        <v>188</v>
      </c>
    </row>
    <row r="11" spans="1:16" x14ac:dyDescent="0.25">
      <c r="A11" s="17">
        <v>10</v>
      </c>
      <c r="B11" s="17">
        <f t="shared" si="3"/>
        <v>220</v>
      </c>
      <c r="C11" s="14">
        <f t="shared" si="1"/>
        <v>28</v>
      </c>
      <c r="D11" s="19"/>
      <c r="E11"/>
      <c r="F11"/>
      <c r="L11" s="14">
        <f t="shared" si="0"/>
        <v>10</v>
      </c>
      <c r="M11" s="14">
        <f t="shared" si="2"/>
        <v>218</v>
      </c>
    </row>
    <row r="12" spans="1:16" x14ac:dyDescent="0.25">
      <c r="A12" s="17">
        <v>11</v>
      </c>
      <c r="B12" s="17">
        <f t="shared" si="3"/>
        <v>248</v>
      </c>
      <c r="C12" s="14">
        <f t="shared" si="1"/>
        <v>41</v>
      </c>
      <c r="D12" s="19">
        <f>(B12-B7)/B7</f>
        <v>1.2962962962962963</v>
      </c>
      <c r="E12"/>
      <c r="F12"/>
      <c r="L12" s="14">
        <f t="shared" si="0"/>
        <v>11</v>
      </c>
      <c r="M12" s="14">
        <f t="shared" si="2"/>
        <v>251</v>
      </c>
    </row>
    <row r="13" spans="1:16" x14ac:dyDescent="0.25">
      <c r="A13" s="17">
        <v>12</v>
      </c>
      <c r="B13" s="17">
        <f t="shared" si="3"/>
        <v>289</v>
      </c>
      <c r="C13" s="14">
        <f t="shared" si="1"/>
        <v>41</v>
      </c>
      <c r="D13" s="19"/>
      <c r="E13"/>
      <c r="F13"/>
      <c r="L13" s="14">
        <f t="shared" si="0"/>
        <v>12</v>
      </c>
      <c r="M13" s="14">
        <f t="shared" si="2"/>
        <v>287</v>
      </c>
    </row>
    <row r="14" spans="1:16" x14ac:dyDescent="0.25">
      <c r="A14" s="17">
        <v>13</v>
      </c>
      <c r="B14" s="17">
        <f t="shared" si="3"/>
        <v>330</v>
      </c>
      <c r="C14" s="14">
        <f t="shared" si="1"/>
        <v>41</v>
      </c>
      <c r="D14" s="19"/>
      <c r="E14"/>
      <c r="F14"/>
      <c r="L14" s="14">
        <f t="shared" si="0"/>
        <v>13</v>
      </c>
      <c r="M14" s="14">
        <f t="shared" si="2"/>
        <v>326</v>
      </c>
    </row>
    <row r="15" spans="1:16" x14ac:dyDescent="0.25">
      <c r="A15" s="17">
        <v>14</v>
      </c>
      <c r="B15" s="17">
        <f t="shared" si="3"/>
        <v>371</v>
      </c>
      <c r="C15" s="14">
        <f t="shared" si="1"/>
        <v>41</v>
      </c>
      <c r="D15" s="19"/>
      <c r="E15"/>
      <c r="F15"/>
      <c r="L15" s="14">
        <f t="shared" si="0"/>
        <v>14</v>
      </c>
      <c r="M15" s="14">
        <f t="shared" si="2"/>
        <v>367</v>
      </c>
    </row>
    <row r="16" spans="1:16" x14ac:dyDescent="0.25">
      <c r="A16" s="17">
        <v>15</v>
      </c>
      <c r="B16" s="17">
        <f t="shared" si="3"/>
        <v>412</v>
      </c>
      <c r="C16" s="14">
        <f t="shared" si="1"/>
        <v>41</v>
      </c>
      <c r="D16" s="19"/>
      <c r="E16"/>
      <c r="F16"/>
      <c r="L16" s="14">
        <f t="shared" si="0"/>
        <v>15</v>
      </c>
      <c r="M16" s="14">
        <f t="shared" si="2"/>
        <v>411</v>
      </c>
    </row>
    <row r="17" spans="1:13" x14ac:dyDescent="0.25">
      <c r="A17" s="17">
        <v>16</v>
      </c>
      <c r="B17" s="17">
        <f t="shared" si="3"/>
        <v>453</v>
      </c>
      <c r="C17" s="14">
        <f t="shared" si="1"/>
        <v>55</v>
      </c>
      <c r="D17" s="19">
        <f t="shared" ref="D17" si="4">(B17-B12)/B12</f>
        <v>0.82661290322580649</v>
      </c>
      <c r="E17"/>
      <c r="F17"/>
      <c r="L17" s="14">
        <f t="shared" si="0"/>
        <v>16</v>
      </c>
      <c r="M17" s="14">
        <f t="shared" si="2"/>
        <v>458</v>
      </c>
    </row>
    <row r="18" spans="1:13" x14ac:dyDescent="0.25">
      <c r="A18" s="17">
        <v>17</v>
      </c>
      <c r="B18" s="17">
        <f t="shared" si="3"/>
        <v>508</v>
      </c>
      <c r="C18" s="14">
        <f t="shared" si="1"/>
        <v>55</v>
      </c>
      <c r="D18" s="19"/>
      <c r="E18"/>
      <c r="F18"/>
      <c r="L18" s="14">
        <f t="shared" si="0"/>
        <v>17</v>
      </c>
      <c r="M18" s="14">
        <f t="shared" si="2"/>
        <v>508</v>
      </c>
    </row>
    <row r="19" spans="1:13" x14ac:dyDescent="0.25">
      <c r="A19" s="17">
        <v>18</v>
      </c>
      <c r="B19" s="17">
        <f t="shared" si="3"/>
        <v>563</v>
      </c>
      <c r="C19" s="14">
        <f t="shared" si="1"/>
        <v>55</v>
      </c>
      <c r="D19" s="19"/>
      <c r="E19"/>
      <c r="F19"/>
      <c r="L19" s="14">
        <f t="shared" si="0"/>
        <v>18</v>
      </c>
      <c r="M19" s="14">
        <f t="shared" si="2"/>
        <v>560</v>
      </c>
    </row>
    <row r="20" spans="1:13" x14ac:dyDescent="0.25">
      <c r="A20" s="17">
        <v>19</v>
      </c>
      <c r="B20" s="17">
        <f t="shared" si="3"/>
        <v>618</v>
      </c>
      <c r="C20" s="14">
        <f t="shared" si="1"/>
        <v>55</v>
      </c>
      <c r="D20" s="19"/>
      <c r="E20"/>
      <c r="F20"/>
      <c r="L20" s="14">
        <f t="shared" si="0"/>
        <v>19</v>
      </c>
      <c r="M20" s="14">
        <f t="shared" si="2"/>
        <v>616</v>
      </c>
    </row>
    <row r="21" spans="1:13" x14ac:dyDescent="0.25">
      <c r="A21" s="17">
        <v>20</v>
      </c>
      <c r="B21" s="17">
        <f t="shared" si="3"/>
        <v>673</v>
      </c>
      <c r="C21" s="14">
        <f t="shared" si="1"/>
        <v>55</v>
      </c>
      <c r="D21" s="19"/>
      <c r="E21"/>
      <c r="F21"/>
      <c r="L21" s="14">
        <f t="shared" si="0"/>
        <v>20</v>
      </c>
      <c r="M21" s="14">
        <f t="shared" si="2"/>
        <v>674</v>
      </c>
    </row>
    <row r="22" spans="1:13" x14ac:dyDescent="0.25">
      <c r="A22" s="17">
        <v>21</v>
      </c>
      <c r="B22" s="17">
        <f t="shared" si="3"/>
        <v>728</v>
      </c>
      <c r="C22" s="14">
        <f t="shared" si="1"/>
        <v>69</v>
      </c>
      <c r="D22" s="19">
        <f t="shared" ref="D22" si="5">(B22-B17)/B17</f>
        <v>0.60706401766004414</v>
      </c>
      <c r="E22"/>
      <c r="F22"/>
      <c r="L22" s="14">
        <f t="shared" si="0"/>
        <v>21</v>
      </c>
      <c r="M22" s="14">
        <f t="shared" si="2"/>
        <v>735</v>
      </c>
    </row>
    <row r="23" spans="1:13" x14ac:dyDescent="0.25">
      <c r="A23" s="17">
        <v>22</v>
      </c>
      <c r="B23" s="17">
        <f t="shared" si="3"/>
        <v>797</v>
      </c>
      <c r="C23" s="14">
        <f t="shared" si="1"/>
        <v>69</v>
      </c>
      <c r="D23" s="19"/>
      <c r="E23"/>
      <c r="F23"/>
      <c r="L23" s="14">
        <f t="shared" si="0"/>
        <v>22</v>
      </c>
      <c r="M23" s="14">
        <f t="shared" si="2"/>
        <v>798</v>
      </c>
    </row>
    <row r="24" spans="1:13" x14ac:dyDescent="0.25">
      <c r="A24" s="17">
        <v>23</v>
      </c>
      <c r="B24" s="17">
        <f t="shared" si="3"/>
        <v>866</v>
      </c>
      <c r="C24" s="14">
        <f t="shared" si="1"/>
        <v>69</v>
      </c>
      <c r="D24" s="19"/>
      <c r="E24"/>
      <c r="F24"/>
      <c r="L24" s="14">
        <f t="shared" si="0"/>
        <v>23</v>
      </c>
      <c r="M24" s="14">
        <f t="shared" si="2"/>
        <v>864</v>
      </c>
    </row>
    <row r="25" spans="1:13" x14ac:dyDescent="0.25">
      <c r="A25" s="17">
        <v>24</v>
      </c>
      <c r="B25" s="17">
        <f t="shared" si="3"/>
        <v>935</v>
      </c>
      <c r="C25" s="14">
        <f t="shared" si="1"/>
        <v>69</v>
      </c>
      <c r="D25" s="19"/>
      <c r="E25"/>
      <c r="F25"/>
      <c r="L25" s="14">
        <f t="shared" si="0"/>
        <v>24</v>
      </c>
      <c r="M25" s="14">
        <f t="shared" si="2"/>
        <v>933</v>
      </c>
    </row>
    <row r="26" spans="1:13" x14ac:dyDescent="0.25">
      <c r="A26" s="17">
        <v>25</v>
      </c>
      <c r="B26" s="17">
        <f t="shared" si="3"/>
        <v>1004</v>
      </c>
      <c r="C26" s="14">
        <f t="shared" si="1"/>
        <v>69</v>
      </c>
      <c r="D26" s="19"/>
      <c r="E26"/>
      <c r="F26"/>
      <c r="L26" s="14">
        <f t="shared" si="0"/>
        <v>25</v>
      </c>
      <c r="M26" s="14">
        <f t="shared" si="2"/>
        <v>1005</v>
      </c>
    </row>
    <row r="27" spans="1:13" x14ac:dyDescent="0.25">
      <c r="A27" s="17">
        <v>26</v>
      </c>
      <c r="B27" s="17">
        <f t="shared" si="3"/>
        <v>1073</v>
      </c>
      <c r="C27" s="14">
        <f t="shared" si="1"/>
        <v>83</v>
      </c>
      <c r="D27" s="19"/>
      <c r="E27"/>
      <c r="F27"/>
    </row>
    <row r="28" spans="1:13" x14ac:dyDescent="0.25">
      <c r="A28" s="17">
        <v>27</v>
      </c>
      <c r="B28" s="17">
        <f t="shared" si="3"/>
        <v>1156</v>
      </c>
      <c r="C28" s="14">
        <f t="shared" si="1"/>
        <v>83</v>
      </c>
      <c r="D28" s="19">
        <f t="shared" ref="D28" si="6">(B28-B23)/B23</f>
        <v>0.4504391468005019</v>
      </c>
      <c r="E28"/>
      <c r="F28"/>
    </row>
    <row r="29" spans="1:13" x14ac:dyDescent="0.25">
      <c r="A29" s="17">
        <v>28</v>
      </c>
      <c r="B29" s="17">
        <f t="shared" si="3"/>
        <v>1239</v>
      </c>
      <c r="C29" s="14">
        <f t="shared" si="1"/>
        <v>83</v>
      </c>
      <c r="D29" s="19"/>
      <c r="E29"/>
      <c r="F29"/>
    </row>
    <row r="30" spans="1:13" x14ac:dyDescent="0.25">
      <c r="A30" s="17">
        <v>29</v>
      </c>
      <c r="B30" s="17">
        <f t="shared" si="3"/>
        <v>1322</v>
      </c>
      <c r="C30" s="14">
        <f t="shared" si="1"/>
        <v>83</v>
      </c>
      <c r="D30" s="19"/>
      <c r="E30"/>
      <c r="F30"/>
    </row>
    <row r="31" spans="1:13" x14ac:dyDescent="0.25">
      <c r="A31" s="17">
        <v>30</v>
      </c>
      <c r="B31" s="17">
        <f t="shared" si="3"/>
        <v>1405</v>
      </c>
      <c r="C31" s="14">
        <f t="shared" si="1"/>
        <v>83</v>
      </c>
      <c r="D31" s="19"/>
      <c r="E31"/>
      <c r="F31"/>
    </row>
    <row r="32" spans="1:13" x14ac:dyDescent="0.25">
      <c r="A32" s="17">
        <v>31</v>
      </c>
      <c r="B32" s="17">
        <f t="shared" si="3"/>
        <v>1488</v>
      </c>
      <c r="C32" s="14">
        <f t="shared" si="1"/>
        <v>97</v>
      </c>
      <c r="D32" s="19"/>
      <c r="E32"/>
      <c r="F32"/>
    </row>
    <row r="33" spans="1:6" x14ac:dyDescent="0.25">
      <c r="A33" s="17">
        <v>32</v>
      </c>
      <c r="B33" s="17">
        <f t="shared" si="3"/>
        <v>1585</v>
      </c>
      <c r="C33" s="14">
        <f t="shared" si="1"/>
        <v>97</v>
      </c>
      <c r="D33" s="19">
        <f t="shared" ref="D33:D81" si="7">(B33-B28)/B28</f>
        <v>0.37110726643598618</v>
      </c>
      <c r="E33"/>
      <c r="F33"/>
    </row>
    <row r="34" spans="1:6" x14ac:dyDescent="0.25">
      <c r="A34" s="17">
        <v>33</v>
      </c>
      <c r="B34" s="17">
        <f t="shared" si="3"/>
        <v>1682</v>
      </c>
      <c r="C34" s="14">
        <f t="shared" si="1"/>
        <v>97</v>
      </c>
      <c r="D34" s="19"/>
      <c r="E34"/>
      <c r="F34"/>
    </row>
    <row r="35" spans="1:6" x14ac:dyDescent="0.25">
      <c r="A35" s="17">
        <v>34</v>
      </c>
      <c r="B35" s="17">
        <f t="shared" si="3"/>
        <v>1779</v>
      </c>
      <c r="C35" s="14">
        <f t="shared" si="1"/>
        <v>97</v>
      </c>
      <c r="D35" s="19"/>
      <c r="E35"/>
      <c r="F35"/>
    </row>
    <row r="36" spans="1:6" x14ac:dyDescent="0.25">
      <c r="A36" s="17">
        <v>35</v>
      </c>
      <c r="B36" s="17">
        <f t="shared" si="3"/>
        <v>1876</v>
      </c>
      <c r="C36" s="14">
        <f t="shared" si="1"/>
        <v>97</v>
      </c>
      <c r="D36" s="19"/>
      <c r="E36"/>
      <c r="F36"/>
    </row>
    <row r="37" spans="1:6" x14ac:dyDescent="0.25">
      <c r="A37" s="17">
        <v>36</v>
      </c>
      <c r="B37" s="17">
        <f t="shared" si="3"/>
        <v>1973</v>
      </c>
      <c r="C37" s="14">
        <f t="shared" si="1"/>
        <v>111</v>
      </c>
      <c r="D37" s="19"/>
      <c r="E37"/>
      <c r="F37"/>
    </row>
    <row r="38" spans="1:6" x14ac:dyDescent="0.25">
      <c r="A38" s="17">
        <v>37</v>
      </c>
      <c r="B38" s="17">
        <f t="shared" si="3"/>
        <v>2084</v>
      </c>
      <c r="C38" s="14">
        <f t="shared" si="1"/>
        <v>111</v>
      </c>
      <c r="D38" s="19">
        <f t="shared" ref="D38:D86" si="8">(B38-B33)/B33</f>
        <v>0.31482649842271293</v>
      </c>
      <c r="E38"/>
      <c r="F38"/>
    </row>
    <row r="39" spans="1:6" x14ac:dyDescent="0.25">
      <c r="A39" s="17">
        <v>38</v>
      </c>
      <c r="B39" s="17">
        <f t="shared" si="3"/>
        <v>2195</v>
      </c>
      <c r="C39" s="14">
        <f t="shared" si="1"/>
        <v>111</v>
      </c>
      <c r="D39" s="19"/>
      <c r="E39"/>
      <c r="F39"/>
    </row>
    <row r="40" spans="1:6" x14ac:dyDescent="0.25">
      <c r="A40" s="17">
        <v>39</v>
      </c>
      <c r="B40" s="17">
        <f t="shared" si="3"/>
        <v>2306</v>
      </c>
      <c r="C40" s="14">
        <f t="shared" si="1"/>
        <v>111</v>
      </c>
      <c r="D40" s="19"/>
      <c r="E40"/>
      <c r="F40"/>
    </row>
    <row r="41" spans="1:6" x14ac:dyDescent="0.25">
      <c r="A41" s="17">
        <v>40</v>
      </c>
      <c r="B41" s="17">
        <f t="shared" si="3"/>
        <v>2417</v>
      </c>
      <c r="C41" s="14">
        <f t="shared" si="1"/>
        <v>111</v>
      </c>
      <c r="D41" s="19"/>
      <c r="E41"/>
      <c r="F41"/>
    </row>
    <row r="42" spans="1:6" x14ac:dyDescent="0.25">
      <c r="A42" s="17">
        <v>41</v>
      </c>
      <c r="B42" s="17">
        <f t="shared" si="3"/>
        <v>2528</v>
      </c>
      <c r="C42" s="14">
        <f t="shared" si="1"/>
        <v>124</v>
      </c>
      <c r="D42" s="19"/>
      <c r="E42"/>
      <c r="F42"/>
    </row>
    <row r="43" spans="1:6" x14ac:dyDescent="0.25">
      <c r="A43" s="17">
        <v>42</v>
      </c>
      <c r="B43" s="17">
        <f t="shared" si="3"/>
        <v>2652</v>
      </c>
      <c r="C43" s="14">
        <f t="shared" si="1"/>
        <v>124</v>
      </c>
      <c r="D43" s="19"/>
      <c r="E43"/>
      <c r="F43"/>
    </row>
    <row r="44" spans="1:6" x14ac:dyDescent="0.25">
      <c r="A44" s="17">
        <v>43</v>
      </c>
      <c r="B44" s="17">
        <f t="shared" si="3"/>
        <v>2776</v>
      </c>
      <c r="C44" s="14">
        <f t="shared" si="1"/>
        <v>124</v>
      </c>
      <c r="D44" s="19">
        <f t="shared" ref="D44" si="9">(B44-B39)/B39</f>
        <v>0.26469248291571756</v>
      </c>
      <c r="E44"/>
      <c r="F44"/>
    </row>
    <row r="45" spans="1:6" x14ac:dyDescent="0.25">
      <c r="A45" s="17">
        <v>44</v>
      </c>
      <c r="B45" s="17">
        <f t="shared" si="3"/>
        <v>2900</v>
      </c>
      <c r="C45" s="14">
        <f t="shared" si="1"/>
        <v>124</v>
      </c>
      <c r="D45" s="19"/>
      <c r="E45"/>
      <c r="F45"/>
    </row>
    <row r="46" spans="1:6" x14ac:dyDescent="0.25">
      <c r="A46" s="17">
        <v>45</v>
      </c>
      <c r="B46" s="17">
        <f t="shared" si="3"/>
        <v>3024</v>
      </c>
      <c r="C46" s="14">
        <f t="shared" si="1"/>
        <v>124</v>
      </c>
      <c r="D46" s="19"/>
      <c r="E46"/>
      <c r="F46"/>
    </row>
    <row r="47" spans="1:6" x14ac:dyDescent="0.25">
      <c r="A47" s="17">
        <v>46</v>
      </c>
      <c r="B47" s="17">
        <f t="shared" si="3"/>
        <v>3148</v>
      </c>
      <c r="C47" s="14">
        <f t="shared" si="1"/>
        <v>138</v>
      </c>
      <c r="D47" s="19"/>
      <c r="E47"/>
      <c r="F47"/>
    </row>
    <row r="48" spans="1:6" x14ac:dyDescent="0.25">
      <c r="A48" s="17">
        <v>47</v>
      </c>
      <c r="B48" s="17">
        <f t="shared" si="3"/>
        <v>3286</v>
      </c>
      <c r="C48" s="14">
        <f t="shared" si="1"/>
        <v>138</v>
      </c>
      <c r="D48" s="19"/>
      <c r="E48"/>
      <c r="F48"/>
    </row>
    <row r="49" spans="1:6" x14ac:dyDescent="0.25">
      <c r="A49" s="17">
        <v>48</v>
      </c>
      <c r="B49" s="17">
        <f t="shared" si="3"/>
        <v>3424</v>
      </c>
      <c r="C49" s="14">
        <f t="shared" si="1"/>
        <v>138</v>
      </c>
      <c r="D49" s="19">
        <f t="shared" si="7"/>
        <v>0.2334293948126801</v>
      </c>
      <c r="E49"/>
      <c r="F49"/>
    </row>
    <row r="50" spans="1:6" x14ac:dyDescent="0.25">
      <c r="A50" s="17">
        <v>49</v>
      </c>
      <c r="B50" s="17">
        <f t="shared" si="3"/>
        <v>3562</v>
      </c>
      <c r="C50" s="14">
        <f t="shared" si="1"/>
        <v>138</v>
      </c>
      <c r="D50" s="19"/>
      <c r="E50"/>
      <c r="F50"/>
    </row>
    <row r="51" spans="1:6" x14ac:dyDescent="0.25">
      <c r="A51" s="17">
        <v>50</v>
      </c>
      <c r="B51" s="17">
        <f t="shared" si="3"/>
        <v>3700</v>
      </c>
      <c r="C51" s="14">
        <f t="shared" si="1"/>
        <v>138</v>
      </c>
      <c r="D51" s="19"/>
      <c r="E51"/>
      <c r="F51"/>
    </row>
    <row r="52" spans="1:6" x14ac:dyDescent="0.25">
      <c r="A52" s="17">
        <v>51</v>
      </c>
      <c r="B52" s="17">
        <f t="shared" si="3"/>
        <v>3838</v>
      </c>
      <c r="C52" s="14">
        <f t="shared" si="1"/>
        <v>152</v>
      </c>
      <c r="D52" s="19"/>
      <c r="E52"/>
      <c r="F52"/>
    </row>
    <row r="53" spans="1:6" x14ac:dyDescent="0.25">
      <c r="A53" s="17">
        <v>52</v>
      </c>
      <c r="B53" s="17">
        <f t="shared" si="3"/>
        <v>3990</v>
      </c>
      <c r="C53" s="14">
        <f t="shared" si="1"/>
        <v>152</v>
      </c>
      <c r="D53" s="19"/>
      <c r="E53"/>
      <c r="F53"/>
    </row>
    <row r="54" spans="1:6" x14ac:dyDescent="0.25">
      <c r="A54" s="17">
        <v>53</v>
      </c>
      <c r="B54" s="17">
        <f t="shared" si="3"/>
        <v>4142</v>
      </c>
      <c r="C54" s="14">
        <f t="shared" si="1"/>
        <v>152</v>
      </c>
      <c r="D54" s="19">
        <f t="shared" si="8"/>
        <v>0.20969626168224298</v>
      </c>
      <c r="E54"/>
      <c r="F54"/>
    </row>
    <row r="55" spans="1:6" x14ac:dyDescent="0.25">
      <c r="A55" s="17">
        <v>54</v>
      </c>
      <c r="B55" s="17">
        <f t="shared" si="3"/>
        <v>4294</v>
      </c>
      <c r="C55" s="14">
        <f t="shared" si="1"/>
        <v>152</v>
      </c>
      <c r="D55" s="19"/>
      <c r="E55"/>
      <c r="F55"/>
    </row>
    <row r="56" spans="1:6" x14ac:dyDescent="0.25">
      <c r="A56" s="17">
        <v>55</v>
      </c>
      <c r="B56" s="17">
        <f t="shared" si="3"/>
        <v>4446</v>
      </c>
      <c r="C56" s="14">
        <f t="shared" si="1"/>
        <v>152</v>
      </c>
      <c r="D56" s="19"/>
      <c r="E56"/>
      <c r="F56"/>
    </row>
    <row r="57" spans="1:6" x14ac:dyDescent="0.25">
      <c r="A57" s="17">
        <v>56</v>
      </c>
      <c r="B57" s="17">
        <f t="shared" si="3"/>
        <v>4598</v>
      </c>
      <c r="C57" s="14">
        <f t="shared" si="1"/>
        <v>166</v>
      </c>
      <c r="D57" s="19"/>
      <c r="E57"/>
      <c r="F57"/>
    </row>
    <row r="58" spans="1:6" x14ac:dyDescent="0.25">
      <c r="A58" s="17">
        <v>57</v>
      </c>
      <c r="B58" s="17">
        <f t="shared" si="3"/>
        <v>4764</v>
      </c>
      <c r="C58" s="14">
        <f t="shared" si="1"/>
        <v>166</v>
      </c>
      <c r="D58" s="19"/>
      <c r="E58"/>
      <c r="F58"/>
    </row>
    <row r="59" spans="1:6" x14ac:dyDescent="0.25">
      <c r="A59" s="17">
        <v>58</v>
      </c>
      <c r="B59" s="17">
        <f t="shared" si="3"/>
        <v>4930</v>
      </c>
      <c r="C59" s="14">
        <f t="shared" si="1"/>
        <v>166</v>
      </c>
      <c r="D59" s="19"/>
      <c r="E59"/>
      <c r="F59"/>
    </row>
    <row r="60" spans="1:6" x14ac:dyDescent="0.25">
      <c r="A60" s="17">
        <v>59</v>
      </c>
      <c r="B60" s="17">
        <f t="shared" si="3"/>
        <v>5096</v>
      </c>
      <c r="C60" s="14">
        <f t="shared" si="1"/>
        <v>166</v>
      </c>
      <c r="D60" s="19">
        <f t="shared" ref="D60" si="10">(B60-B55)/B55</f>
        <v>0.18677224033535164</v>
      </c>
      <c r="E60"/>
      <c r="F60"/>
    </row>
    <row r="61" spans="1:6" x14ac:dyDescent="0.25">
      <c r="A61" s="17">
        <v>60</v>
      </c>
      <c r="B61" s="17">
        <f t="shared" si="3"/>
        <v>5262</v>
      </c>
      <c r="C61" s="14">
        <f t="shared" si="1"/>
        <v>166</v>
      </c>
      <c r="D61" s="19"/>
      <c r="E61"/>
      <c r="F61"/>
    </row>
    <row r="62" spans="1:6" x14ac:dyDescent="0.25">
      <c r="A62" s="17">
        <v>61</v>
      </c>
      <c r="B62" s="17">
        <f t="shared" si="3"/>
        <v>5428</v>
      </c>
      <c r="C62" s="14">
        <f t="shared" si="1"/>
        <v>180</v>
      </c>
      <c r="D62" s="19"/>
      <c r="E62"/>
      <c r="F62"/>
    </row>
    <row r="63" spans="1:6" x14ac:dyDescent="0.25">
      <c r="A63" s="17">
        <v>62</v>
      </c>
      <c r="B63" s="17">
        <f t="shared" si="3"/>
        <v>5608</v>
      </c>
      <c r="C63" s="14">
        <f t="shared" si="1"/>
        <v>180</v>
      </c>
      <c r="D63" s="19"/>
      <c r="E63"/>
      <c r="F63"/>
    </row>
    <row r="64" spans="1:6" x14ac:dyDescent="0.25">
      <c r="A64" s="17">
        <v>63</v>
      </c>
      <c r="B64" s="17">
        <f t="shared" si="3"/>
        <v>5788</v>
      </c>
      <c r="C64" s="14">
        <f t="shared" si="1"/>
        <v>180</v>
      </c>
      <c r="D64" s="19"/>
      <c r="E64"/>
      <c r="F64"/>
    </row>
    <row r="65" spans="1:6" x14ac:dyDescent="0.25">
      <c r="A65" s="17">
        <v>64</v>
      </c>
      <c r="B65" s="17">
        <f t="shared" si="3"/>
        <v>5968</v>
      </c>
      <c r="C65" s="14">
        <f t="shared" si="1"/>
        <v>180</v>
      </c>
      <c r="D65" s="19">
        <f t="shared" si="7"/>
        <v>0.17111459968602827</v>
      </c>
      <c r="E65"/>
      <c r="F65"/>
    </row>
    <row r="66" spans="1:6" x14ac:dyDescent="0.25">
      <c r="A66" s="17">
        <v>65</v>
      </c>
      <c r="B66" s="17">
        <f t="shared" si="3"/>
        <v>6148</v>
      </c>
      <c r="C66" s="14">
        <f t="shared" si="1"/>
        <v>180</v>
      </c>
      <c r="D66" s="19"/>
      <c r="E66"/>
      <c r="F66"/>
    </row>
    <row r="67" spans="1:6" x14ac:dyDescent="0.25">
      <c r="A67" s="17">
        <v>66</v>
      </c>
      <c r="B67" s="17">
        <f t="shared" si="3"/>
        <v>6328</v>
      </c>
      <c r="C67" s="14">
        <f t="shared" ref="C67:C100" si="11">ROUND(INT((ROW()+$J$2)/$H$2)*$I$2,0)</f>
        <v>194</v>
      </c>
      <c r="D67" s="19"/>
      <c r="E67"/>
      <c r="F67"/>
    </row>
    <row r="68" spans="1:6" x14ac:dyDescent="0.25">
      <c r="A68" s="17">
        <v>67</v>
      </c>
      <c r="B68" s="17">
        <f t="shared" ref="B68:B100" si="12">ROUND(B67+C67,0)</f>
        <v>6522</v>
      </c>
      <c r="C68" s="14">
        <f t="shared" si="11"/>
        <v>194</v>
      </c>
      <c r="D68" s="19"/>
      <c r="E68"/>
      <c r="F68"/>
    </row>
    <row r="69" spans="1:6" x14ac:dyDescent="0.25">
      <c r="A69" s="17">
        <v>68</v>
      </c>
      <c r="B69" s="17">
        <f t="shared" si="12"/>
        <v>6716</v>
      </c>
      <c r="C69" s="14">
        <f t="shared" si="11"/>
        <v>194</v>
      </c>
      <c r="D69" s="19"/>
      <c r="E69"/>
      <c r="F69"/>
    </row>
    <row r="70" spans="1:6" x14ac:dyDescent="0.25">
      <c r="A70" s="17">
        <v>69</v>
      </c>
      <c r="B70" s="17">
        <f t="shared" si="12"/>
        <v>6910</v>
      </c>
      <c r="C70" s="14">
        <f t="shared" si="11"/>
        <v>194</v>
      </c>
      <c r="D70" s="19">
        <f t="shared" si="8"/>
        <v>0.15784182305630026</v>
      </c>
      <c r="E70"/>
      <c r="F70"/>
    </row>
    <row r="71" spans="1:6" x14ac:dyDescent="0.25">
      <c r="A71" s="17">
        <v>70</v>
      </c>
      <c r="B71" s="17">
        <f t="shared" si="12"/>
        <v>7104</v>
      </c>
      <c r="C71" s="14">
        <f t="shared" si="11"/>
        <v>194</v>
      </c>
      <c r="D71" s="19"/>
      <c r="E71"/>
      <c r="F71"/>
    </row>
    <row r="72" spans="1:6" x14ac:dyDescent="0.25">
      <c r="A72" s="17">
        <v>71</v>
      </c>
      <c r="B72" s="17">
        <f t="shared" si="12"/>
        <v>7298</v>
      </c>
      <c r="C72" s="14">
        <f t="shared" si="11"/>
        <v>207</v>
      </c>
      <c r="D72" s="19"/>
      <c r="E72"/>
      <c r="F72"/>
    </row>
    <row r="73" spans="1:6" x14ac:dyDescent="0.25">
      <c r="A73" s="17">
        <v>72</v>
      </c>
      <c r="B73" s="17">
        <f t="shared" si="12"/>
        <v>7505</v>
      </c>
      <c r="C73" s="14">
        <f t="shared" si="11"/>
        <v>207</v>
      </c>
      <c r="D73" s="19"/>
      <c r="E73"/>
      <c r="F73"/>
    </row>
    <row r="74" spans="1:6" x14ac:dyDescent="0.25">
      <c r="A74" s="17">
        <v>73</v>
      </c>
      <c r="B74" s="17">
        <f t="shared" si="12"/>
        <v>7712</v>
      </c>
      <c r="C74" s="14">
        <f t="shared" si="11"/>
        <v>207</v>
      </c>
      <c r="D74" s="19"/>
      <c r="E74"/>
      <c r="F74"/>
    </row>
    <row r="75" spans="1:6" x14ac:dyDescent="0.25">
      <c r="A75" s="17">
        <v>74</v>
      </c>
      <c r="B75" s="17">
        <f t="shared" si="12"/>
        <v>7919</v>
      </c>
      <c r="C75" s="14">
        <f t="shared" si="11"/>
        <v>207</v>
      </c>
      <c r="D75" s="19"/>
      <c r="E75"/>
      <c r="F75"/>
    </row>
    <row r="76" spans="1:6" x14ac:dyDescent="0.25">
      <c r="A76" s="17">
        <v>75</v>
      </c>
      <c r="B76" s="17">
        <f t="shared" si="12"/>
        <v>8126</v>
      </c>
      <c r="C76" s="14">
        <f t="shared" si="11"/>
        <v>207</v>
      </c>
      <c r="D76" s="19">
        <f t="shared" ref="D76" si="13">(B76-B71)/B71</f>
        <v>0.1438626126126126</v>
      </c>
      <c r="E76"/>
      <c r="F76"/>
    </row>
    <row r="77" spans="1:6" x14ac:dyDescent="0.25">
      <c r="A77" s="17">
        <v>76</v>
      </c>
      <c r="B77" s="17">
        <f t="shared" si="12"/>
        <v>8333</v>
      </c>
      <c r="C77" s="14">
        <f t="shared" si="11"/>
        <v>221</v>
      </c>
      <c r="D77" s="19"/>
      <c r="E77"/>
      <c r="F77"/>
    </row>
    <row r="78" spans="1:6" x14ac:dyDescent="0.25">
      <c r="A78" s="17">
        <v>77</v>
      </c>
      <c r="B78" s="17">
        <f t="shared" si="12"/>
        <v>8554</v>
      </c>
      <c r="C78" s="14">
        <f t="shared" si="11"/>
        <v>221</v>
      </c>
      <c r="D78" s="19"/>
      <c r="E78"/>
      <c r="F78"/>
    </row>
    <row r="79" spans="1:6" x14ac:dyDescent="0.25">
      <c r="A79" s="17">
        <v>78</v>
      </c>
      <c r="B79" s="17">
        <f t="shared" si="12"/>
        <v>8775</v>
      </c>
      <c r="C79" s="14">
        <f t="shared" si="11"/>
        <v>221</v>
      </c>
      <c r="D79" s="19"/>
      <c r="E79"/>
      <c r="F79"/>
    </row>
    <row r="80" spans="1:6" x14ac:dyDescent="0.25">
      <c r="A80" s="17">
        <v>79</v>
      </c>
      <c r="B80" s="17">
        <f t="shared" si="12"/>
        <v>8996</v>
      </c>
      <c r="C80" s="14">
        <f t="shared" si="11"/>
        <v>221</v>
      </c>
      <c r="D80" s="19"/>
      <c r="E80"/>
      <c r="F80"/>
    </row>
    <row r="81" spans="1:6" x14ac:dyDescent="0.25">
      <c r="A81" s="17">
        <v>80</v>
      </c>
      <c r="B81" s="17">
        <f t="shared" si="12"/>
        <v>9217</v>
      </c>
      <c r="C81" s="14">
        <f t="shared" si="11"/>
        <v>221</v>
      </c>
      <c r="D81" s="19">
        <f t="shared" si="7"/>
        <v>0.13426039872015752</v>
      </c>
      <c r="E81"/>
      <c r="F81"/>
    </row>
    <row r="82" spans="1:6" x14ac:dyDescent="0.25">
      <c r="A82" s="17">
        <v>81</v>
      </c>
      <c r="B82" s="17">
        <f t="shared" si="12"/>
        <v>9438</v>
      </c>
      <c r="C82" s="14">
        <f t="shared" si="11"/>
        <v>235</v>
      </c>
      <c r="D82" s="19"/>
      <c r="E82"/>
      <c r="F82"/>
    </row>
    <row r="83" spans="1:6" x14ac:dyDescent="0.25">
      <c r="A83" s="17">
        <v>82</v>
      </c>
      <c r="B83" s="17">
        <f t="shared" si="12"/>
        <v>9673</v>
      </c>
      <c r="C83" s="14">
        <f t="shared" si="11"/>
        <v>235</v>
      </c>
      <c r="D83" s="19"/>
      <c r="E83"/>
      <c r="F83"/>
    </row>
    <row r="84" spans="1:6" x14ac:dyDescent="0.25">
      <c r="A84" s="17">
        <v>83</v>
      </c>
      <c r="B84" s="17">
        <f t="shared" si="12"/>
        <v>9908</v>
      </c>
      <c r="C84" s="14">
        <f t="shared" si="11"/>
        <v>235</v>
      </c>
      <c r="D84" s="19"/>
      <c r="E84"/>
      <c r="F84"/>
    </row>
    <row r="85" spans="1:6" x14ac:dyDescent="0.25">
      <c r="A85" s="17">
        <v>84</v>
      </c>
      <c r="B85" s="17">
        <f t="shared" si="12"/>
        <v>10143</v>
      </c>
      <c r="C85" s="14">
        <f t="shared" si="11"/>
        <v>235</v>
      </c>
      <c r="D85" s="19"/>
      <c r="E85"/>
      <c r="F85"/>
    </row>
    <row r="86" spans="1:6" x14ac:dyDescent="0.25">
      <c r="A86" s="17">
        <v>85</v>
      </c>
      <c r="B86" s="17">
        <f t="shared" si="12"/>
        <v>10378</v>
      </c>
      <c r="C86" s="14">
        <f t="shared" si="11"/>
        <v>235</v>
      </c>
      <c r="D86" s="19">
        <f t="shared" si="8"/>
        <v>0.12596289465118801</v>
      </c>
      <c r="E86"/>
      <c r="F86"/>
    </row>
    <row r="87" spans="1:6" x14ac:dyDescent="0.25">
      <c r="A87" s="17">
        <v>86</v>
      </c>
      <c r="B87" s="17">
        <f t="shared" si="12"/>
        <v>10613</v>
      </c>
      <c r="C87" s="14">
        <f t="shared" si="11"/>
        <v>249</v>
      </c>
      <c r="D87" s="19"/>
      <c r="E87"/>
      <c r="F87"/>
    </row>
    <row r="88" spans="1:6" x14ac:dyDescent="0.25">
      <c r="A88" s="17">
        <v>87</v>
      </c>
      <c r="B88" s="17">
        <f t="shared" si="12"/>
        <v>10862</v>
      </c>
      <c r="C88" s="14">
        <f t="shared" si="11"/>
        <v>249</v>
      </c>
      <c r="D88" s="19"/>
      <c r="E88"/>
      <c r="F88"/>
    </row>
    <row r="89" spans="1:6" x14ac:dyDescent="0.25">
      <c r="A89" s="17">
        <v>88</v>
      </c>
      <c r="B89" s="17">
        <f t="shared" si="12"/>
        <v>11111</v>
      </c>
      <c r="C89" s="14">
        <f t="shared" si="11"/>
        <v>249</v>
      </c>
      <c r="D89" s="19"/>
      <c r="E89"/>
      <c r="F89"/>
    </row>
    <row r="90" spans="1:6" x14ac:dyDescent="0.25">
      <c r="A90" s="17">
        <v>89</v>
      </c>
      <c r="B90" s="17">
        <f t="shared" si="12"/>
        <v>11360</v>
      </c>
      <c r="C90" s="14">
        <f t="shared" si="11"/>
        <v>249</v>
      </c>
      <c r="D90" s="19"/>
      <c r="E90"/>
      <c r="F90"/>
    </row>
    <row r="91" spans="1:6" x14ac:dyDescent="0.25">
      <c r="A91" s="17">
        <v>90</v>
      </c>
      <c r="B91" s="17">
        <f t="shared" si="12"/>
        <v>11609</v>
      </c>
      <c r="C91" s="14">
        <f t="shared" si="11"/>
        <v>249</v>
      </c>
      <c r="D91" s="19"/>
      <c r="E91"/>
      <c r="F91"/>
    </row>
    <row r="92" spans="1:6" x14ac:dyDescent="0.25">
      <c r="A92" s="17">
        <v>91</v>
      </c>
      <c r="B92" s="17">
        <f t="shared" si="12"/>
        <v>11858</v>
      </c>
      <c r="C92" s="14">
        <f t="shared" si="11"/>
        <v>263</v>
      </c>
      <c r="D92" s="19">
        <f t="shared" ref="D92" si="14">(B92-B87)/B87</f>
        <v>0.11730896070856497</v>
      </c>
      <c r="E92"/>
      <c r="F92"/>
    </row>
    <row r="93" spans="1:6" x14ac:dyDescent="0.25">
      <c r="A93" s="17">
        <v>92</v>
      </c>
      <c r="B93" s="17">
        <f t="shared" si="12"/>
        <v>12121</v>
      </c>
      <c r="C93" s="14">
        <f t="shared" si="11"/>
        <v>263</v>
      </c>
      <c r="D93" s="19"/>
      <c r="E93"/>
      <c r="F93"/>
    </row>
    <row r="94" spans="1:6" x14ac:dyDescent="0.25">
      <c r="A94" s="17">
        <v>93</v>
      </c>
      <c r="B94" s="17">
        <f t="shared" si="12"/>
        <v>12384</v>
      </c>
      <c r="C94" s="14">
        <f t="shared" si="11"/>
        <v>263</v>
      </c>
      <c r="D94" s="19"/>
      <c r="E94"/>
      <c r="F94"/>
    </row>
    <row r="95" spans="1:6" x14ac:dyDescent="0.25">
      <c r="A95" s="17">
        <v>94</v>
      </c>
      <c r="B95" s="17">
        <f t="shared" si="12"/>
        <v>12647</v>
      </c>
      <c r="C95" s="14">
        <f t="shared" si="11"/>
        <v>263</v>
      </c>
      <c r="D95" s="19"/>
      <c r="E95"/>
      <c r="F95"/>
    </row>
    <row r="96" spans="1:6" x14ac:dyDescent="0.25">
      <c r="A96" s="17">
        <v>95</v>
      </c>
      <c r="B96" s="17">
        <f t="shared" si="12"/>
        <v>12910</v>
      </c>
      <c r="C96" s="14">
        <f t="shared" si="11"/>
        <v>263</v>
      </c>
      <c r="D96" s="19"/>
      <c r="E96"/>
      <c r="F96"/>
    </row>
    <row r="97" spans="1:6" x14ac:dyDescent="0.25">
      <c r="A97" s="17">
        <v>96</v>
      </c>
      <c r="B97" s="17">
        <f t="shared" si="12"/>
        <v>13173</v>
      </c>
      <c r="C97" s="14">
        <f t="shared" si="11"/>
        <v>276</v>
      </c>
      <c r="D97" s="19">
        <f t="shared" ref="D97" si="15">(B97-B92)/B92</f>
        <v>0.11089559790858493</v>
      </c>
      <c r="E97"/>
      <c r="F97"/>
    </row>
    <row r="98" spans="1:6" x14ac:dyDescent="0.25">
      <c r="A98" s="17">
        <v>97</v>
      </c>
      <c r="B98" s="17">
        <f t="shared" si="12"/>
        <v>13449</v>
      </c>
      <c r="C98" s="14">
        <f t="shared" si="11"/>
        <v>276</v>
      </c>
      <c r="D98" s="19"/>
      <c r="E98"/>
      <c r="F98"/>
    </row>
    <row r="99" spans="1:6" x14ac:dyDescent="0.25">
      <c r="A99" s="17">
        <v>98</v>
      </c>
      <c r="B99" s="17">
        <f t="shared" si="12"/>
        <v>13725</v>
      </c>
      <c r="C99" s="14">
        <f t="shared" si="11"/>
        <v>276</v>
      </c>
      <c r="D99" s="19"/>
      <c r="E99"/>
      <c r="F99"/>
    </row>
    <row r="100" spans="1:6" x14ac:dyDescent="0.25">
      <c r="A100" s="17">
        <v>99</v>
      </c>
      <c r="B100" s="17">
        <f t="shared" si="12"/>
        <v>14001</v>
      </c>
      <c r="C100" s="14">
        <f t="shared" si="11"/>
        <v>276</v>
      </c>
      <c r="D100" s="19"/>
      <c r="E100"/>
      <c r="F100"/>
    </row>
    <row r="101" spans="1:6" x14ac:dyDescent="0.25">
      <c r="C101"/>
      <c r="D101" s="19"/>
      <c r="E101"/>
      <c r="F101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D1" zoomScale="85" zoomScaleNormal="85" workbookViewId="0">
      <selection activeCell="M2" sqref="M2"/>
    </sheetView>
  </sheetViews>
  <sheetFormatPr defaultRowHeight="14.4" x14ac:dyDescent="0.25"/>
  <cols>
    <col min="2" max="2" width="13" style="17" bestFit="1" customWidth="1"/>
    <col min="3" max="3" width="9" style="17"/>
    <col min="4" max="4" width="12.109375" style="20" bestFit="1" customWidth="1"/>
    <col min="5" max="6" width="9" style="17"/>
    <col min="7" max="8" width="12.77734375" bestFit="1" customWidth="1"/>
    <col min="10" max="10" width="13" bestFit="1" customWidth="1"/>
    <col min="11" max="11" width="13" customWidth="1"/>
    <col min="12" max="12" width="9" style="14"/>
    <col min="13" max="13" width="13" style="14" bestFit="1" customWidth="1"/>
    <col min="14" max="14" width="9" style="14"/>
  </cols>
  <sheetData>
    <row r="1" spans="1:16" x14ac:dyDescent="0.25">
      <c r="A1" s="14" t="s">
        <v>127</v>
      </c>
      <c r="B1" s="14" t="s">
        <v>137</v>
      </c>
      <c r="C1" s="14" t="s">
        <v>128</v>
      </c>
      <c r="D1" s="18" t="s">
        <v>129</v>
      </c>
      <c r="E1" s="14"/>
      <c r="F1" s="22" t="s">
        <v>156</v>
      </c>
      <c r="G1" s="22" t="s">
        <v>130</v>
      </c>
      <c r="H1" s="22" t="s">
        <v>142</v>
      </c>
      <c r="I1" s="22" t="s">
        <v>143</v>
      </c>
      <c r="J1" s="22" t="s">
        <v>144</v>
      </c>
      <c r="K1" s="14"/>
      <c r="L1" s="14" t="s">
        <v>135</v>
      </c>
      <c r="M1" s="14" t="s">
        <v>137</v>
      </c>
    </row>
    <row r="2" spans="1:16" x14ac:dyDescent="0.25">
      <c r="A2" s="17">
        <v>1</v>
      </c>
      <c r="B2" s="17">
        <f>ROUND($G$2,0)</f>
        <v>30</v>
      </c>
      <c r="C2" s="14">
        <f>ROUND(INT((ROW()+$J$2)/$H$2)*$I$2,0)</f>
        <v>11</v>
      </c>
      <c r="D2" s="19"/>
      <c r="E2"/>
      <c r="F2" s="15">
        <v>4</v>
      </c>
      <c r="G2" s="15">
        <f>'6星每级加强属性曲线演算'!G$2/HLOOKUP('4星每级加强属性曲线演算'!$F$2,星级总属性!$B$2:$G$6,5,FALSE)</f>
        <v>29.621503017004937</v>
      </c>
      <c r="H2" s="15">
        <f>'6星每级加强属性曲线演算'!$H$2</f>
        <v>5</v>
      </c>
      <c r="I2" s="15">
        <f>'6星每级加强属性曲线演算'!I$2/HLOOKUP('4星每级加强属性曲线演算'!$F$2,星级总属性!$B$2:$G$6,5,FALSE)</f>
        <v>10.663741086121778</v>
      </c>
      <c r="J2" s="15">
        <f>H2-ROW(C2)</f>
        <v>3</v>
      </c>
      <c r="L2" s="14">
        <f t="shared" ref="L2:L26" si="0">A2</f>
        <v>1</v>
      </c>
      <c r="M2" s="14">
        <f>ROUND($G$4*(($A2)^3)+$H$4*(($A2)^2)+$I$4*$A2+$J$4,0)</f>
        <v>34</v>
      </c>
      <c r="P2" t="s">
        <v>131</v>
      </c>
    </row>
    <row r="3" spans="1:16" x14ac:dyDescent="0.25">
      <c r="A3" s="17">
        <v>2</v>
      </c>
      <c r="B3" s="17">
        <f>ROUND(B2+C2,0)</f>
        <v>41</v>
      </c>
      <c r="C3" s="14">
        <f t="shared" ref="C3:C66" si="1">ROUND(INT((ROW()+$J$2)/$H$2)*$I$2,0)</f>
        <v>11</v>
      </c>
      <c r="D3" s="19"/>
      <c r="E3" s="14"/>
      <c r="F3" s="14"/>
      <c r="G3" s="22" t="s">
        <v>145</v>
      </c>
      <c r="H3" s="22" t="s">
        <v>146</v>
      </c>
      <c r="I3" s="22" t="s">
        <v>147</v>
      </c>
      <c r="J3" s="22" t="s">
        <v>136</v>
      </c>
      <c r="L3" s="14">
        <f t="shared" si="0"/>
        <v>2</v>
      </c>
      <c r="M3" s="14">
        <f t="shared" ref="M3:M26" si="2">ROUND($G$4*(($A3)^3)+$H$4*(($A3)^2)+$I$4*$A3+$J$4,0)</f>
        <v>41</v>
      </c>
    </row>
    <row r="4" spans="1:16" x14ac:dyDescent="0.25">
      <c r="A4" s="17">
        <v>3</v>
      </c>
      <c r="B4" s="17">
        <f t="shared" ref="B4:B67" si="3">ROUND(B3+C3,0)</f>
        <v>52</v>
      </c>
      <c r="C4" s="14">
        <f t="shared" si="1"/>
        <v>11</v>
      </c>
      <c r="D4" s="19"/>
      <c r="E4"/>
      <c r="F4"/>
      <c r="G4" s="15">
        <f>INDEX(LINEST($B$2:$B$100, $A$2:$A$100^{1,2,3},TRUE,TRUE),1,1)</f>
        <v>8.2498720287886548E-6</v>
      </c>
      <c r="H4" s="15">
        <f>INDEX(LINEST($B$2:$B$100, $A$2:$A$100^{1,2,3},TRUE,TRUE),1,2)</f>
        <v>1.0655145236618537</v>
      </c>
      <c r="I4" s="15">
        <f>INDEX(LINEST($B$2:$B$100, $A$2:$A$100^{1,2,3},TRUE,TRUE),1,3)</f>
        <v>3.2443685872257979</v>
      </c>
      <c r="J4" s="15">
        <f>INDEX(LINEST($B$2:$B$100, $A$2:$A$100^{1,2,3},TRUE,TRUE),1,4)</f>
        <v>30.146860196739922</v>
      </c>
      <c r="L4" s="14">
        <f t="shared" si="0"/>
        <v>3</v>
      </c>
      <c r="M4" s="14">
        <f t="shared" si="2"/>
        <v>49</v>
      </c>
      <c r="P4" t="s">
        <v>134</v>
      </c>
    </row>
    <row r="5" spans="1:16" x14ac:dyDescent="0.25">
      <c r="A5" s="17">
        <v>4</v>
      </c>
      <c r="B5" s="17">
        <f t="shared" si="3"/>
        <v>63</v>
      </c>
      <c r="C5" s="14">
        <f t="shared" si="1"/>
        <v>11</v>
      </c>
      <c r="D5" s="19"/>
      <c r="E5"/>
      <c r="F5"/>
      <c r="L5" s="14">
        <f t="shared" si="0"/>
        <v>4</v>
      </c>
      <c r="M5" s="14">
        <f t="shared" si="2"/>
        <v>60</v>
      </c>
      <c r="P5" t="s">
        <v>132</v>
      </c>
    </row>
    <row r="6" spans="1:16" x14ac:dyDescent="0.25">
      <c r="A6" s="17">
        <v>5</v>
      </c>
      <c r="B6" s="17">
        <f t="shared" si="3"/>
        <v>74</v>
      </c>
      <c r="C6" s="14">
        <f t="shared" si="1"/>
        <v>11</v>
      </c>
      <c r="D6" s="19"/>
      <c r="E6"/>
      <c r="F6"/>
      <c r="L6" s="14">
        <f t="shared" si="0"/>
        <v>5</v>
      </c>
      <c r="M6" s="14">
        <f t="shared" si="2"/>
        <v>73</v>
      </c>
      <c r="P6" t="s">
        <v>133</v>
      </c>
    </row>
    <row r="7" spans="1:16" x14ac:dyDescent="0.25">
      <c r="A7" s="17">
        <v>6</v>
      </c>
      <c r="B7" s="17">
        <f t="shared" si="3"/>
        <v>85</v>
      </c>
      <c r="C7" s="14">
        <f t="shared" si="1"/>
        <v>21</v>
      </c>
      <c r="D7" s="19">
        <f>(B7-B2)/B2</f>
        <v>1.8333333333333333</v>
      </c>
      <c r="E7"/>
      <c r="F7"/>
      <c r="L7" s="14">
        <f t="shared" si="0"/>
        <v>6</v>
      </c>
      <c r="M7" s="14">
        <f t="shared" si="2"/>
        <v>88</v>
      </c>
    </row>
    <row r="8" spans="1:16" x14ac:dyDescent="0.25">
      <c r="A8" s="17">
        <v>7</v>
      </c>
      <c r="B8" s="17">
        <f t="shared" si="3"/>
        <v>106</v>
      </c>
      <c r="C8" s="14">
        <f t="shared" si="1"/>
        <v>21</v>
      </c>
      <c r="D8" s="19"/>
      <c r="E8"/>
      <c r="F8"/>
      <c r="L8" s="14">
        <f t="shared" si="0"/>
        <v>7</v>
      </c>
      <c r="M8" s="14">
        <f t="shared" si="2"/>
        <v>105</v>
      </c>
    </row>
    <row r="9" spans="1:16" x14ac:dyDescent="0.25">
      <c r="A9" s="17">
        <v>8</v>
      </c>
      <c r="B9" s="17">
        <f t="shared" si="3"/>
        <v>127</v>
      </c>
      <c r="C9" s="14">
        <f t="shared" si="1"/>
        <v>21</v>
      </c>
      <c r="D9" s="19"/>
      <c r="E9"/>
      <c r="F9"/>
      <c r="L9" s="14">
        <f t="shared" si="0"/>
        <v>8</v>
      </c>
      <c r="M9" s="14">
        <f t="shared" si="2"/>
        <v>124</v>
      </c>
    </row>
    <row r="10" spans="1:16" x14ac:dyDescent="0.25">
      <c r="A10" s="17">
        <v>9</v>
      </c>
      <c r="B10" s="17">
        <f t="shared" si="3"/>
        <v>148</v>
      </c>
      <c r="C10" s="14">
        <f t="shared" si="1"/>
        <v>21</v>
      </c>
      <c r="D10" s="19"/>
      <c r="E10"/>
      <c r="F10"/>
      <c r="L10" s="14">
        <f t="shared" si="0"/>
        <v>9</v>
      </c>
      <c r="M10" s="14">
        <f t="shared" si="2"/>
        <v>146</v>
      </c>
    </row>
    <row r="11" spans="1:16" x14ac:dyDescent="0.25">
      <c r="A11" s="17">
        <v>10</v>
      </c>
      <c r="B11" s="17">
        <f t="shared" si="3"/>
        <v>169</v>
      </c>
      <c r="C11" s="14">
        <f t="shared" si="1"/>
        <v>21</v>
      </c>
      <c r="D11" s="19"/>
      <c r="E11"/>
      <c r="F11"/>
      <c r="L11" s="14">
        <f t="shared" si="0"/>
        <v>10</v>
      </c>
      <c r="M11" s="14">
        <f t="shared" si="2"/>
        <v>169</v>
      </c>
    </row>
    <row r="12" spans="1:16" x14ac:dyDescent="0.25">
      <c r="A12" s="17">
        <v>11</v>
      </c>
      <c r="B12" s="17">
        <f t="shared" si="3"/>
        <v>190</v>
      </c>
      <c r="C12" s="14">
        <f t="shared" si="1"/>
        <v>32</v>
      </c>
      <c r="D12" s="19">
        <f>(B12-B7)/B7</f>
        <v>1.2352941176470589</v>
      </c>
      <c r="E12"/>
      <c r="F12"/>
      <c r="L12" s="14">
        <f t="shared" si="0"/>
        <v>11</v>
      </c>
      <c r="M12" s="14">
        <f t="shared" si="2"/>
        <v>195</v>
      </c>
    </row>
    <row r="13" spans="1:16" x14ac:dyDescent="0.25">
      <c r="A13" s="17">
        <v>12</v>
      </c>
      <c r="B13" s="17">
        <f t="shared" si="3"/>
        <v>222</v>
      </c>
      <c r="C13" s="14">
        <f t="shared" si="1"/>
        <v>32</v>
      </c>
      <c r="D13" s="19"/>
      <c r="E13"/>
      <c r="F13"/>
      <c r="L13" s="14">
        <f t="shared" si="0"/>
        <v>12</v>
      </c>
      <c r="M13" s="14">
        <f t="shared" si="2"/>
        <v>223</v>
      </c>
    </row>
    <row r="14" spans="1:16" x14ac:dyDescent="0.25">
      <c r="A14" s="17">
        <v>13</v>
      </c>
      <c r="B14" s="17">
        <f t="shared" si="3"/>
        <v>254</v>
      </c>
      <c r="C14" s="14">
        <f t="shared" si="1"/>
        <v>32</v>
      </c>
      <c r="D14" s="19"/>
      <c r="E14"/>
      <c r="F14"/>
      <c r="L14" s="14">
        <f t="shared" si="0"/>
        <v>13</v>
      </c>
      <c r="M14" s="14">
        <f t="shared" si="2"/>
        <v>252</v>
      </c>
    </row>
    <row r="15" spans="1:16" x14ac:dyDescent="0.25">
      <c r="A15" s="17">
        <v>14</v>
      </c>
      <c r="B15" s="17">
        <f t="shared" si="3"/>
        <v>286</v>
      </c>
      <c r="C15" s="14">
        <f t="shared" si="1"/>
        <v>32</v>
      </c>
      <c r="D15" s="19"/>
      <c r="E15"/>
      <c r="F15"/>
      <c r="L15" s="14">
        <f t="shared" si="0"/>
        <v>14</v>
      </c>
      <c r="M15" s="14">
        <f t="shared" si="2"/>
        <v>284</v>
      </c>
    </row>
    <row r="16" spans="1:16" x14ac:dyDescent="0.25">
      <c r="A16" s="17">
        <v>15</v>
      </c>
      <c r="B16" s="17">
        <f t="shared" si="3"/>
        <v>318</v>
      </c>
      <c r="C16" s="14">
        <f t="shared" si="1"/>
        <v>32</v>
      </c>
      <c r="D16" s="19"/>
      <c r="E16"/>
      <c r="F16"/>
      <c r="L16" s="14">
        <f t="shared" si="0"/>
        <v>15</v>
      </c>
      <c r="M16" s="14">
        <f t="shared" si="2"/>
        <v>319</v>
      </c>
    </row>
    <row r="17" spans="1:13" x14ac:dyDescent="0.25">
      <c r="A17" s="17">
        <v>16</v>
      </c>
      <c r="B17" s="17">
        <f t="shared" si="3"/>
        <v>350</v>
      </c>
      <c r="C17" s="14">
        <f t="shared" si="1"/>
        <v>43</v>
      </c>
      <c r="D17" s="19">
        <f t="shared" ref="D17" si="4">(B17-B12)/B12</f>
        <v>0.84210526315789469</v>
      </c>
      <c r="E17"/>
      <c r="F17"/>
      <c r="L17" s="14">
        <f t="shared" si="0"/>
        <v>16</v>
      </c>
      <c r="M17" s="14">
        <f t="shared" si="2"/>
        <v>355</v>
      </c>
    </row>
    <row r="18" spans="1:13" x14ac:dyDescent="0.25">
      <c r="A18" s="17">
        <v>17</v>
      </c>
      <c r="B18" s="17">
        <f t="shared" si="3"/>
        <v>393</v>
      </c>
      <c r="C18" s="14">
        <f t="shared" si="1"/>
        <v>43</v>
      </c>
      <c r="D18" s="19"/>
      <c r="E18"/>
      <c r="F18"/>
      <c r="L18" s="14">
        <f t="shared" si="0"/>
        <v>17</v>
      </c>
      <c r="M18" s="14">
        <f t="shared" si="2"/>
        <v>393</v>
      </c>
    </row>
    <row r="19" spans="1:13" x14ac:dyDescent="0.25">
      <c r="A19" s="17">
        <v>18</v>
      </c>
      <c r="B19" s="17">
        <f t="shared" si="3"/>
        <v>436</v>
      </c>
      <c r="C19" s="14">
        <f t="shared" si="1"/>
        <v>43</v>
      </c>
      <c r="D19" s="19"/>
      <c r="E19"/>
      <c r="F19"/>
      <c r="L19" s="14">
        <f t="shared" si="0"/>
        <v>18</v>
      </c>
      <c r="M19" s="14">
        <f t="shared" si="2"/>
        <v>434</v>
      </c>
    </row>
    <row r="20" spans="1:13" x14ac:dyDescent="0.25">
      <c r="A20" s="17">
        <v>19</v>
      </c>
      <c r="B20" s="17">
        <f t="shared" si="3"/>
        <v>479</v>
      </c>
      <c r="C20" s="14">
        <f t="shared" si="1"/>
        <v>43</v>
      </c>
      <c r="D20" s="19"/>
      <c r="E20"/>
      <c r="F20"/>
      <c r="L20" s="14">
        <f t="shared" si="0"/>
        <v>19</v>
      </c>
      <c r="M20" s="14">
        <f t="shared" si="2"/>
        <v>476</v>
      </c>
    </row>
    <row r="21" spans="1:13" x14ac:dyDescent="0.25">
      <c r="A21" s="17">
        <v>20</v>
      </c>
      <c r="B21" s="17">
        <f t="shared" si="3"/>
        <v>522</v>
      </c>
      <c r="C21" s="14">
        <f t="shared" si="1"/>
        <v>43</v>
      </c>
      <c r="D21" s="19"/>
      <c r="E21"/>
      <c r="F21"/>
      <c r="L21" s="14">
        <f t="shared" si="0"/>
        <v>20</v>
      </c>
      <c r="M21" s="14">
        <f t="shared" si="2"/>
        <v>521</v>
      </c>
    </row>
    <row r="22" spans="1:13" x14ac:dyDescent="0.25">
      <c r="A22" s="17">
        <v>21</v>
      </c>
      <c r="B22" s="17">
        <f t="shared" si="3"/>
        <v>565</v>
      </c>
      <c r="C22" s="14">
        <f t="shared" si="1"/>
        <v>53</v>
      </c>
      <c r="D22" s="19">
        <f t="shared" ref="D22" si="5">(B22-B17)/B17</f>
        <v>0.61428571428571432</v>
      </c>
      <c r="E22"/>
      <c r="F22"/>
      <c r="L22" s="14">
        <f t="shared" si="0"/>
        <v>21</v>
      </c>
      <c r="M22" s="14">
        <f t="shared" si="2"/>
        <v>568</v>
      </c>
    </row>
    <row r="23" spans="1:13" x14ac:dyDescent="0.25">
      <c r="A23" s="17">
        <v>22</v>
      </c>
      <c r="B23" s="17">
        <f t="shared" si="3"/>
        <v>618</v>
      </c>
      <c r="C23" s="14">
        <f t="shared" si="1"/>
        <v>53</v>
      </c>
      <c r="D23" s="19"/>
      <c r="E23"/>
      <c r="F23"/>
      <c r="L23" s="14">
        <f t="shared" si="0"/>
        <v>22</v>
      </c>
      <c r="M23" s="14">
        <f t="shared" si="2"/>
        <v>617</v>
      </c>
    </row>
    <row r="24" spans="1:13" x14ac:dyDescent="0.25">
      <c r="A24" s="17">
        <v>23</v>
      </c>
      <c r="B24" s="17">
        <f t="shared" si="3"/>
        <v>671</v>
      </c>
      <c r="C24" s="14">
        <f t="shared" si="1"/>
        <v>53</v>
      </c>
      <c r="D24" s="19"/>
      <c r="E24"/>
      <c r="F24"/>
      <c r="L24" s="14">
        <f t="shared" si="0"/>
        <v>23</v>
      </c>
      <c r="M24" s="14">
        <f t="shared" si="2"/>
        <v>669</v>
      </c>
    </row>
    <row r="25" spans="1:13" x14ac:dyDescent="0.25">
      <c r="A25" s="17">
        <v>24</v>
      </c>
      <c r="B25" s="17">
        <f t="shared" si="3"/>
        <v>724</v>
      </c>
      <c r="C25" s="14">
        <f t="shared" si="1"/>
        <v>53</v>
      </c>
      <c r="D25" s="19"/>
      <c r="E25"/>
      <c r="F25"/>
      <c r="L25" s="14">
        <f t="shared" si="0"/>
        <v>24</v>
      </c>
      <c r="M25" s="14">
        <f t="shared" si="2"/>
        <v>722</v>
      </c>
    </row>
    <row r="26" spans="1:13" x14ac:dyDescent="0.25">
      <c r="A26" s="17">
        <v>25</v>
      </c>
      <c r="B26" s="17">
        <f t="shared" si="3"/>
        <v>777</v>
      </c>
      <c r="C26" s="14">
        <f t="shared" si="1"/>
        <v>53</v>
      </c>
      <c r="D26" s="19"/>
      <c r="E26"/>
      <c r="F26"/>
      <c r="L26" s="14">
        <f t="shared" si="0"/>
        <v>25</v>
      </c>
      <c r="M26" s="14">
        <f t="shared" si="2"/>
        <v>777</v>
      </c>
    </row>
    <row r="27" spans="1:13" x14ac:dyDescent="0.25">
      <c r="A27" s="17">
        <v>26</v>
      </c>
      <c r="B27" s="17">
        <f t="shared" si="3"/>
        <v>830</v>
      </c>
      <c r="C27" s="14">
        <f t="shared" si="1"/>
        <v>64</v>
      </c>
      <c r="D27" s="19"/>
      <c r="E27"/>
      <c r="F27"/>
    </row>
    <row r="28" spans="1:13" x14ac:dyDescent="0.25">
      <c r="A28" s="17">
        <v>27</v>
      </c>
      <c r="B28" s="17">
        <f t="shared" si="3"/>
        <v>894</v>
      </c>
      <c r="C28" s="14">
        <f t="shared" si="1"/>
        <v>64</v>
      </c>
      <c r="D28" s="19">
        <f t="shared" ref="D28" si="6">(B28-B23)/B23</f>
        <v>0.44660194174757284</v>
      </c>
      <c r="E28"/>
      <c r="F28"/>
    </row>
    <row r="29" spans="1:13" x14ac:dyDescent="0.25">
      <c r="A29" s="17">
        <v>28</v>
      </c>
      <c r="B29" s="17">
        <f t="shared" si="3"/>
        <v>958</v>
      </c>
      <c r="C29" s="14">
        <f t="shared" si="1"/>
        <v>64</v>
      </c>
      <c r="D29" s="19"/>
      <c r="E29"/>
      <c r="F29"/>
    </row>
    <row r="30" spans="1:13" x14ac:dyDescent="0.25">
      <c r="A30" s="17">
        <v>29</v>
      </c>
      <c r="B30" s="17">
        <f t="shared" si="3"/>
        <v>1022</v>
      </c>
      <c r="C30" s="14">
        <f t="shared" si="1"/>
        <v>64</v>
      </c>
      <c r="D30" s="19"/>
      <c r="E30"/>
      <c r="F30"/>
    </row>
    <row r="31" spans="1:13" x14ac:dyDescent="0.25">
      <c r="A31" s="17">
        <v>30</v>
      </c>
      <c r="B31" s="17">
        <f t="shared" si="3"/>
        <v>1086</v>
      </c>
      <c r="C31" s="14">
        <f t="shared" si="1"/>
        <v>64</v>
      </c>
      <c r="D31" s="19"/>
      <c r="E31"/>
      <c r="F31"/>
    </row>
    <row r="32" spans="1:13" x14ac:dyDescent="0.25">
      <c r="A32" s="17">
        <v>31</v>
      </c>
      <c r="B32" s="17">
        <f t="shared" si="3"/>
        <v>1150</v>
      </c>
      <c r="C32" s="14">
        <f t="shared" si="1"/>
        <v>75</v>
      </c>
      <c r="D32" s="19"/>
      <c r="E32"/>
      <c r="F32"/>
    </row>
    <row r="33" spans="1:6" x14ac:dyDescent="0.25">
      <c r="A33" s="17">
        <v>32</v>
      </c>
      <c r="B33" s="17">
        <f t="shared" si="3"/>
        <v>1225</v>
      </c>
      <c r="C33" s="14">
        <f t="shared" si="1"/>
        <v>75</v>
      </c>
      <c r="D33" s="19">
        <f t="shared" ref="D33:D81" si="7">(B33-B28)/B28</f>
        <v>0.37024608501118567</v>
      </c>
      <c r="E33"/>
      <c r="F33"/>
    </row>
    <row r="34" spans="1:6" x14ac:dyDescent="0.25">
      <c r="A34" s="17">
        <v>33</v>
      </c>
      <c r="B34" s="17">
        <f t="shared" si="3"/>
        <v>1300</v>
      </c>
      <c r="C34" s="14">
        <f t="shared" si="1"/>
        <v>75</v>
      </c>
      <c r="D34" s="19"/>
      <c r="E34"/>
      <c r="F34"/>
    </row>
    <row r="35" spans="1:6" x14ac:dyDescent="0.25">
      <c r="A35" s="17">
        <v>34</v>
      </c>
      <c r="B35" s="17">
        <f t="shared" si="3"/>
        <v>1375</v>
      </c>
      <c r="C35" s="14">
        <f t="shared" si="1"/>
        <v>75</v>
      </c>
      <c r="D35" s="19"/>
      <c r="E35"/>
      <c r="F35"/>
    </row>
    <row r="36" spans="1:6" x14ac:dyDescent="0.25">
      <c r="A36" s="17">
        <v>35</v>
      </c>
      <c r="B36" s="17">
        <f t="shared" si="3"/>
        <v>1450</v>
      </c>
      <c r="C36" s="14">
        <f t="shared" si="1"/>
        <v>75</v>
      </c>
      <c r="D36" s="19"/>
      <c r="E36"/>
      <c r="F36"/>
    </row>
    <row r="37" spans="1:6" x14ac:dyDescent="0.25">
      <c r="A37" s="17">
        <v>36</v>
      </c>
      <c r="B37" s="17">
        <f t="shared" si="3"/>
        <v>1525</v>
      </c>
      <c r="C37" s="14">
        <f t="shared" si="1"/>
        <v>85</v>
      </c>
      <c r="D37" s="19"/>
      <c r="E37"/>
      <c r="F37"/>
    </row>
    <row r="38" spans="1:6" x14ac:dyDescent="0.25">
      <c r="A38" s="17">
        <v>37</v>
      </c>
      <c r="B38" s="17">
        <f t="shared" si="3"/>
        <v>1610</v>
      </c>
      <c r="C38" s="14">
        <f t="shared" si="1"/>
        <v>85</v>
      </c>
      <c r="D38" s="19">
        <f t="shared" ref="D38:D86" si="8">(B38-B33)/B33</f>
        <v>0.31428571428571428</v>
      </c>
      <c r="E38"/>
      <c r="F38"/>
    </row>
    <row r="39" spans="1:6" x14ac:dyDescent="0.25">
      <c r="A39" s="17">
        <v>38</v>
      </c>
      <c r="B39" s="17">
        <f t="shared" si="3"/>
        <v>1695</v>
      </c>
      <c r="C39" s="14">
        <f t="shared" si="1"/>
        <v>85</v>
      </c>
      <c r="D39" s="19"/>
      <c r="E39"/>
      <c r="F39"/>
    </row>
    <row r="40" spans="1:6" x14ac:dyDescent="0.25">
      <c r="A40" s="17">
        <v>39</v>
      </c>
      <c r="B40" s="17">
        <f t="shared" si="3"/>
        <v>1780</v>
      </c>
      <c r="C40" s="14">
        <f t="shared" si="1"/>
        <v>85</v>
      </c>
      <c r="D40" s="19"/>
      <c r="E40"/>
      <c r="F40"/>
    </row>
    <row r="41" spans="1:6" x14ac:dyDescent="0.25">
      <c r="A41" s="17">
        <v>40</v>
      </c>
      <c r="B41" s="17">
        <f t="shared" si="3"/>
        <v>1865</v>
      </c>
      <c r="C41" s="14">
        <f t="shared" si="1"/>
        <v>85</v>
      </c>
      <c r="D41" s="19"/>
      <c r="E41"/>
      <c r="F41"/>
    </row>
    <row r="42" spans="1:6" x14ac:dyDescent="0.25">
      <c r="A42" s="17">
        <v>41</v>
      </c>
      <c r="B42" s="17">
        <f t="shared" si="3"/>
        <v>1950</v>
      </c>
      <c r="C42" s="14">
        <f t="shared" si="1"/>
        <v>96</v>
      </c>
      <c r="D42" s="19"/>
      <c r="E42"/>
      <c r="F42"/>
    </row>
    <row r="43" spans="1:6" x14ac:dyDescent="0.25">
      <c r="A43" s="17">
        <v>42</v>
      </c>
      <c r="B43" s="17">
        <f t="shared" si="3"/>
        <v>2046</v>
      </c>
      <c r="C43" s="14">
        <f t="shared" si="1"/>
        <v>96</v>
      </c>
      <c r="D43" s="19"/>
      <c r="E43"/>
      <c r="F43"/>
    </row>
    <row r="44" spans="1:6" x14ac:dyDescent="0.25">
      <c r="A44" s="17">
        <v>43</v>
      </c>
      <c r="B44" s="17">
        <f t="shared" si="3"/>
        <v>2142</v>
      </c>
      <c r="C44" s="14">
        <f t="shared" si="1"/>
        <v>96</v>
      </c>
      <c r="D44" s="19">
        <f t="shared" ref="D44" si="9">(B44-B39)/B39</f>
        <v>0.26371681415929205</v>
      </c>
      <c r="E44"/>
      <c r="F44"/>
    </row>
    <row r="45" spans="1:6" x14ac:dyDescent="0.25">
      <c r="A45" s="17">
        <v>44</v>
      </c>
      <c r="B45" s="17">
        <f t="shared" si="3"/>
        <v>2238</v>
      </c>
      <c r="C45" s="14">
        <f t="shared" si="1"/>
        <v>96</v>
      </c>
      <c r="D45" s="19"/>
      <c r="E45"/>
      <c r="F45"/>
    </row>
    <row r="46" spans="1:6" x14ac:dyDescent="0.25">
      <c r="A46" s="17">
        <v>45</v>
      </c>
      <c r="B46" s="17">
        <f t="shared" si="3"/>
        <v>2334</v>
      </c>
      <c r="C46" s="14">
        <f t="shared" si="1"/>
        <v>96</v>
      </c>
      <c r="D46" s="19"/>
      <c r="E46"/>
      <c r="F46"/>
    </row>
    <row r="47" spans="1:6" x14ac:dyDescent="0.25">
      <c r="A47" s="17">
        <v>46</v>
      </c>
      <c r="B47" s="17">
        <f t="shared" si="3"/>
        <v>2430</v>
      </c>
      <c r="C47" s="14">
        <f t="shared" si="1"/>
        <v>107</v>
      </c>
      <c r="D47" s="19"/>
      <c r="E47"/>
      <c r="F47"/>
    </row>
    <row r="48" spans="1:6" x14ac:dyDescent="0.25">
      <c r="A48" s="17">
        <v>47</v>
      </c>
      <c r="B48" s="17">
        <f t="shared" si="3"/>
        <v>2537</v>
      </c>
      <c r="C48" s="14">
        <f t="shared" si="1"/>
        <v>107</v>
      </c>
      <c r="D48" s="19"/>
      <c r="E48"/>
      <c r="F48"/>
    </row>
    <row r="49" spans="1:6" x14ac:dyDescent="0.25">
      <c r="A49" s="17">
        <v>48</v>
      </c>
      <c r="B49" s="17">
        <f t="shared" si="3"/>
        <v>2644</v>
      </c>
      <c r="C49" s="14">
        <f t="shared" si="1"/>
        <v>107</v>
      </c>
      <c r="D49" s="19">
        <f t="shared" si="7"/>
        <v>0.23436041083099907</v>
      </c>
      <c r="E49"/>
      <c r="F49"/>
    </row>
    <row r="50" spans="1:6" x14ac:dyDescent="0.25">
      <c r="A50" s="17">
        <v>49</v>
      </c>
      <c r="B50" s="17">
        <f t="shared" si="3"/>
        <v>2751</v>
      </c>
      <c r="C50" s="14">
        <f t="shared" si="1"/>
        <v>107</v>
      </c>
      <c r="D50" s="19"/>
      <c r="E50"/>
      <c r="F50"/>
    </row>
    <row r="51" spans="1:6" x14ac:dyDescent="0.25">
      <c r="A51" s="17">
        <v>50</v>
      </c>
      <c r="B51" s="17">
        <f t="shared" si="3"/>
        <v>2858</v>
      </c>
      <c r="C51" s="14">
        <f t="shared" si="1"/>
        <v>107</v>
      </c>
      <c r="D51" s="19"/>
      <c r="E51"/>
      <c r="F51"/>
    </row>
    <row r="52" spans="1:6" x14ac:dyDescent="0.25">
      <c r="A52" s="17">
        <v>51</v>
      </c>
      <c r="B52" s="17">
        <f t="shared" si="3"/>
        <v>2965</v>
      </c>
      <c r="C52" s="14">
        <f t="shared" si="1"/>
        <v>117</v>
      </c>
      <c r="D52" s="19"/>
      <c r="E52"/>
      <c r="F52"/>
    </row>
    <row r="53" spans="1:6" x14ac:dyDescent="0.25">
      <c r="A53" s="17">
        <v>52</v>
      </c>
      <c r="B53" s="17">
        <f t="shared" si="3"/>
        <v>3082</v>
      </c>
      <c r="C53" s="14">
        <f t="shared" si="1"/>
        <v>117</v>
      </c>
      <c r="D53" s="19"/>
      <c r="E53"/>
      <c r="F53"/>
    </row>
    <row r="54" spans="1:6" x14ac:dyDescent="0.25">
      <c r="A54" s="17">
        <v>53</v>
      </c>
      <c r="B54" s="17">
        <f t="shared" si="3"/>
        <v>3199</v>
      </c>
      <c r="C54" s="14">
        <f t="shared" si="1"/>
        <v>117</v>
      </c>
      <c r="D54" s="19">
        <f t="shared" si="8"/>
        <v>0.20990922844175491</v>
      </c>
      <c r="E54"/>
      <c r="F54"/>
    </row>
    <row r="55" spans="1:6" x14ac:dyDescent="0.25">
      <c r="A55" s="17">
        <v>54</v>
      </c>
      <c r="B55" s="17">
        <f t="shared" si="3"/>
        <v>3316</v>
      </c>
      <c r="C55" s="14">
        <f t="shared" si="1"/>
        <v>117</v>
      </c>
      <c r="D55" s="19"/>
      <c r="E55"/>
      <c r="F55"/>
    </row>
    <row r="56" spans="1:6" x14ac:dyDescent="0.25">
      <c r="A56" s="17">
        <v>55</v>
      </c>
      <c r="B56" s="17">
        <f t="shared" si="3"/>
        <v>3433</v>
      </c>
      <c r="C56" s="14">
        <f t="shared" si="1"/>
        <v>117</v>
      </c>
      <c r="D56" s="19"/>
      <c r="E56"/>
      <c r="F56"/>
    </row>
    <row r="57" spans="1:6" x14ac:dyDescent="0.25">
      <c r="A57" s="17">
        <v>56</v>
      </c>
      <c r="B57" s="17">
        <f t="shared" si="3"/>
        <v>3550</v>
      </c>
      <c r="C57" s="14">
        <f t="shared" si="1"/>
        <v>128</v>
      </c>
      <c r="D57" s="19"/>
      <c r="E57"/>
      <c r="F57"/>
    </row>
    <row r="58" spans="1:6" x14ac:dyDescent="0.25">
      <c r="A58" s="17">
        <v>57</v>
      </c>
      <c r="B58" s="17">
        <f t="shared" si="3"/>
        <v>3678</v>
      </c>
      <c r="C58" s="14">
        <f t="shared" si="1"/>
        <v>128</v>
      </c>
      <c r="D58" s="19"/>
      <c r="E58"/>
      <c r="F58"/>
    </row>
    <row r="59" spans="1:6" x14ac:dyDescent="0.25">
      <c r="A59" s="17">
        <v>58</v>
      </c>
      <c r="B59" s="17">
        <f t="shared" si="3"/>
        <v>3806</v>
      </c>
      <c r="C59" s="14">
        <f t="shared" si="1"/>
        <v>128</v>
      </c>
      <c r="D59" s="19"/>
      <c r="E59"/>
      <c r="F59"/>
    </row>
    <row r="60" spans="1:6" x14ac:dyDescent="0.25">
      <c r="A60" s="17">
        <v>59</v>
      </c>
      <c r="B60" s="17">
        <f t="shared" si="3"/>
        <v>3934</v>
      </c>
      <c r="C60" s="14">
        <f t="shared" si="1"/>
        <v>128</v>
      </c>
      <c r="D60" s="19">
        <f t="shared" ref="D60" si="10">(B60-B55)/B55</f>
        <v>0.18636911942098913</v>
      </c>
      <c r="E60"/>
      <c r="F60"/>
    </row>
    <row r="61" spans="1:6" x14ac:dyDescent="0.25">
      <c r="A61" s="17">
        <v>60</v>
      </c>
      <c r="B61" s="17">
        <f t="shared" si="3"/>
        <v>4062</v>
      </c>
      <c r="C61" s="14">
        <f t="shared" si="1"/>
        <v>128</v>
      </c>
      <c r="D61" s="19"/>
      <c r="E61"/>
      <c r="F61"/>
    </row>
    <row r="62" spans="1:6" x14ac:dyDescent="0.25">
      <c r="A62" s="17">
        <v>61</v>
      </c>
      <c r="B62" s="17">
        <f t="shared" si="3"/>
        <v>4190</v>
      </c>
      <c r="C62" s="14">
        <f t="shared" si="1"/>
        <v>139</v>
      </c>
      <c r="D62" s="19"/>
      <c r="E62"/>
      <c r="F62"/>
    </row>
    <row r="63" spans="1:6" x14ac:dyDescent="0.25">
      <c r="A63" s="17">
        <v>62</v>
      </c>
      <c r="B63" s="17">
        <f t="shared" si="3"/>
        <v>4329</v>
      </c>
      <c r="C63" s="14">
        <f t="shared" si="1"/>
        <v>139</v>
      </c>
      <c r="D63" s="19"/>
      <c r="E63"/>
      <c r="F63"/>
    </row>
    <row r="64" spans="1:6" x14ac:dyDescent="0.25">
      <c r="A64" s="17">
        <v>63</v>
      </c>
      <c r="B64" s="17">
        <f t="shared" si="3"/>
        <v>4468</v>
      </c>
      <c r="C64" s="14">
        <f t="shared" si="1"/>
        <v>139</v>
      </c>
      <c r="D64" s="19"/>
      <c r="E64"/>
      <c r="F64"/>
    </row>
    <row r="65" spans="1:6" x14ac:dyDescent="0.25">
      <c r="A65" s="17">
        <v>64</v>
      </c>
      <c r="B65" s="17">
        <f t="shared" si="3"/>
        <v>4607</v>
      </c>
      <c r="C65" s="14">
        <f t="shared" si="1"/>
        <v>139</v>
      </c>
      <c r="D65" s="19">
        <f t="shared" si="7"/>
        <v>0.17107269954245044</v>
      </c>
      <c r="E65"/>
      <c r="F65"/>
    </row>
    <row r="66" spans="1:6" x14ac:dyDescent="0.25">
      <c r="A66" s="17">
        <v>65</v>
      </c>
      <c r="B66" s="17">
        <f t="shared" si="3"/>
        <v>4746</v>
      </c>
      <c r="C66" s="14">
        <f t="shared" si="1"/>
        <v>139</v>
      </c>
      <c r="D66" s="19"/>
      <c r="E66"/>
      <c r="F66"/>
    </row>
    <row r="67" spans="1:6" x14ac:dyDescent="0.25">
      <c r="A67" s="17">
        <v>66</v>
      </c>
      <c r="B67" s="17">
        <f t="shared" si="3"/>
        <v>4885</v>
      </c>
      <c r="C67" s="14">
        <f t="shared" ref="C67:C100" si="11">ROUND(INT((ROW()+$J$2)/$H$2)*$I$2,0)</f>
        <v>149</v>
      </c>
      <c r="D67" s="19"/>
      <c r="E67"/>
      <c r="F67"/>
    </row>
    <row r="68" spans="1:6" x14ac:dyDescent="0.25">
      <c r="A68" s="17">
        <v>67</v>
      </c>
      <c r="B68" s="17">
        <f t="shared" ref="B68:B100" si="12">ROUND(B67+C67,0)</f>
        <v>5034</v>
      </c>
      <c r="C68" s="14">
        <f t="shared" si="11"/>
        <v>149</v>
      </c>
      <c r="D68" s="19"/>
      <c r="E68"/>
      <c r="F68"/>
    </row>
    <row r="69" spans="1:6" x14ac:dyDescent="0.25">
      <c r="A69" s="17">
        <v>68</v>
      </c>
      <c r="B69" s="17">
        <f t="shared" si="12"/>
        <v>5183</v>
      </c>
      <c r="C69" s="14">
        <f t="shared" si="11"/>
        <v>149</v>
      </c>
      <c r="D69" s="19"/>
      <c r="E69"/>
      <c r="F69"/>
    </row>
    <row r="70" spans="1:6" x14ac:dyDescent="0.25">
      <c r="A70" s="17">
        <v>69</v>
      </c>
      <c r="B70" s="17">
        <f t="shared" si="12"/>
        <v>5332</v>
      </c>
      <c r="C70" s="14">
        <f t="shared" si="11"/>
        <v>149</v>
      </c>
      <c r="D70" s="19">
        <f t="shared" si="8"/>
        <v>0.15736922075103105</v>
      </c>
      <c r="E70"/>
      <c r="F70"/>
    </row>
    <row r="71" spans="1:6" x14ac:dyDescent="0.25">
      <c r="A71" s="17">
        <v>70</v>
      </c>
      <c r="B71" s="17">
        <f t="shared" si="12"/>
        <v>5481</v>
      </c>
      <c r="C71" s="14">
        <f t="shared" si="11"/>
        <v>149</v>
      </c>
      <c r="D71" s="19"/>
      <c r="E71"/>
      <c r="F71"/>
    </row>
    <row r="72" spans="1:6" x14ac:dyDescent="0.25">
      <c r="A72" s="17">
        <v>71</v>
      </c>
      <c r="B72" s="17">
        <f t="shared" si="12"/>
        <v>5630</v>
      </c>
      <c r="C72" s="14">
        <f t="shared" si="11"/>
        <v>160</v>
      </c>
      <c r="D72" s="19"/>
      <c r="E72"/>
      <c r="F72"/>
    </row>
    <row r="73" spans="1:6" x14ac:dyDescent="0.25">
      <c r="A73" s="17">
        <v>72</v>
      </c>
      <c r="B73" s="17">
        <f t="shared" si="12"/>
        <v>5790</v>
      </c>
      <c r="C73" s="14">
        <f t="shared" si="11"/>
        <v>160</v>
      </c>
      <c r="D73" s="19"/>
      <c r="E73"/>
      <c r="F73"/>
    </row>
    <row r="74" spans="1:6" x14ac:dyDescent="0.25">
      <c r="A74" s="17">
        <v>73</v>
      </c>
      <c r="B74" s="17">
        <f t="shared" si="12"/>
        <v>5950</v>
      </c>
      <c r="C74" s="14">
        <f t="shared" si="11"/>
        <v>160</v>
      </c>
      <c r="D74" s="19"/>
      <c r="E74"/>
      <c r="F74"/>
    </row>
    <row r="75" spans="1:6" x14ac:dyDescent="0.25">
      <c r="A75" s="17">
        <v>74</v>
      </c>
      <c r="B75" s="17">
        <f t="shared" si="12"/>
        <v>6110</v>
      </c>
      <c r="C75" s="14">
        <f t="shared" si="11"/>
        <v>160</v>
      </c>
      <c r="D75" s="19"/>
      <c r="E75"/>
      <c r="F75"/>
    </row>
    <row r="76" spans="1:6" x14ac:dyDescent="0.25">
      <c r="A76" s="17">
        <v>75</v>
      </c>
      <c r="B76" s="17">
        <f t="shared" si="12"/>
        <v>6270</v>
      </c>
      <c r="C76" s="14">
        <f t="shared" si="11"/>
        <v>160</v>
      </c>
      <c r="D76" s="19">
        <f t="shared" ref="D76" si="13">(B76-B71)/B71</f>
        <v>0.14395183360700603</v>
      </c>
      <c r="E76"/>
      <c r="F76"/>
    </row>
    <row r="77" spans="1:6" x14ac:dyDescent="0.25">
      <c r="A77" s="17">
        <v>76</v>
      </c>
      <c r="B77" s="17">
        <f t="shared" si="12"/>
        <v>6430</v>
      </c>
      <c r="C77" s="14">
        <f t="shared" si="11"/>
        <v>171</v>
      </c>
      <c r="D77" s="19"/>
      <c r="E77"/>
      <c r="F77"/>
    </row>
    <row r="78" spans="1:6" x14ac:dyDescent="0.25">
      <c r="A78" s="17">
        <v>77</v>
      </c>
      <c r="B78" s="17">
        <f t="shared" si="12"/>
        <v>6601</v>
      </c>
      <c r="C78" s="14">
        <f t="shared" si="11"/>
        <v>171</v>
      </c>
      <c r="D78" s="19"/>
      <c r="E78"/>
      <c r="F78"/>
    </row>
    <row r="79" spans="1:6" x14ac:dyDescent="0.25">
      <c r="A79" s="17">
        <v>78</v>
      </c>
      <c r="B79" s="17">
        <f t="shared" si="12"/>
        <v>6772</v>
      </c>
      <c r="C79" s="14">
        <f t="shared" si="11"/>
        <v>171</v>
      </c>
      <c r="D79" s="19"/>
      <c r="E79"/>
      <c r="F79"/>
    </row>
    <row r="80" spans="1:6" x14ac:dyDescent="0.25">
      <c r="A80" s="17">
        <v>79</v>
      </c>
      <c r="B80" s="17">
        <f t="shared" si="12"/>
        <v>6943</v>
      </c>
      <c r="C80" s="14">
        <f t="shared" si="11"/>
        <v>171</v>
      </c>
      <c r="D80" s="19"/>
      <c r="E80"/>
      <c r="F80"/>
    </row>
    <row r="81" spans="1:6" x14ac:dyDescent="0.25">
      <c r="A81" s="17">
        <v>80</v>
      </c>
      <c r="B81" s="17">
        <f t="shared" si="12"/>
        <v>7114</v>
      </c>
      <c r="C81" s="14">
        <f t="shared" si="11"/>
        <v>171</v>
      </c>
      <c r="D81" s="19">
        <f t="shared" si="7"/>
        <v>0.1346092503987241</v>
      </c>
      <c r="E81"/>
      <c r="F81"/>
    </row>
    <row r="82" spans="1:6" x14ac:dyDescent="0.25">
      <c r="A82" s="17">
        <v>81</v>
      </c>
      <c r="B82" s="17">
        <f t="shared" si="12"/>
        <v>7285</v>
      </c>
      <c r="C82" s="14">
        <f t="shared" si="11"/>
        <v>181</v>
      </c>
      <c r="D82" s="19"/>
      <c r="E82"/>
      <c r="F82"/>
    </row>
    <row r="83" spans="1:6" x14ac:dyDescent="0.25">
      <c r="A83" s="17">
        <v>82</v>
      </c>
      <c r="B83" s="17">
        <f t="shared" si="12"/>
        <v>7466</v>
      </c>
      <c r="C83" s="14">
        <f t="shared" si="11"/>
        <v>181</v>
      </c>
      <c r="D83" s="19"/>
      <c r="E83"/>
      <c r="F83"/>
    </row>
    <row r="84" spans="1:6" x14ac:dyDescent="0.25">
      <c r="A84" s="17">
        <v>83</v>
      </c>
      <c r="B84" s="17">
        <f t="shared" si="12"/>
        <v>7647</v>
      </c>
      <c r="C84" s="14">
        <f t="shared" si="11"/>
        <v>181</v>
      </c>
      <c r="D84" s="19"/>
      <c r="E84"/>
      <c r="F84"/>
    </row>
    <row r="85" spans="1:6" x14ac:dyDescent="0.25">
      <c r="A85" s="17">
        <v>84</v>
      </c>
      <c r="B85" s="17">
        <f t="shared" si="12"/>
        <v>7828</v>
      </c>
      <c r="C85" s="14">
        <f t="shared" si="11"/>
        <v>181</v>
      </c>
      <c r="D85" s="19"/>
      <c r="E85"/>
      <c r="F85"/>
    </row>
    <row r="86" spans="1:6" x14ac:dyDescent="0.25">
      <c r="A86" s="17">
        <v>85</v>
      </c>
      <c r="B86" s="17">
        <f t="shared" si="12"/>
        <v>8009</v>
      </c>
      <c r="C86" s="14">
        <f t="shared" si="11"/>
        <v>181</v>
      </c>
      <c r="D86" s="19">
        <f t="shared" si="8"/>
        <v>0.12580826539218443</v>
      </c>
      <c r="E86"/>
      <c r="F86"/>
    </row>
    <row r="87" spans="1:6" x14ac:dyDescent="0.25">
      <c r="A87" s="17">
        <v>86</v>
      </c>
      <c r="B87" s="17">
        <f t="shared" si="12"/>
        <v>8190</v>
      </c>
      <c r="C87" s="14">
        <f t="shared" si="11"/>
        <v>192</v>
      </c>
      <c r="D87" s="19"/>
      <c r="E87"/>
      <c r="F87"/>
    </row>
    <row r="88" spans="1:6" x14ac:dyDescent="0.25">
      <c r="A88" s="17">
        <v>87</v>
      </c>
      <c r="B88" s="17">
        <f t="shared" si="12"/>
        <v>8382</v>
      </c>
      <c r="C88" s="14">
        <f t="shared" si="11"/>
        <v>192</v>
      </c>
      <c r="D88" s="19"/>
      <c r="E88"/>
      <c r="F88"/>
    </row>
    <row r="89" spans="1:6" x14ac:dyDescent="0.25">
      <c r="A89" s="17">
        <v>88</v>
      </c>
      <c r="B89" s="17">
        <f t="shared" si="12"/>
        <v>8574</v>
      </c>
      <c r="C89" s="14">
        <f t="shared" si="11"/>
        <v>192</v>
      </c>
      <c r="D89" s="19"/>
      <c r="E89"/>
      <c r="F89"/>
    </row>
    <row r="90" spans="1:6" x14ac:dyDescent="0.25">
      <c r="A90" s="17">
        <v>89</v>
      </c>
      <c r="B90" s="17">
        <f t="shared" si="12"/>
        <v>8766</v>
      </c>
      <c r="C90" s="14">
        <f t="shared" si="11"/>
        <v>192</v>
      </c>
      <c r="D90" s="19"/>
      <c r="E90"/>
      <c r="F90"/>
    </row>
    <row r="91" spans="1:6" x14ac:dyDescent="0.25">
      <c r="A91" s="17">
        <v>90</v>
      </c>
      <c r="B91" s="17">
        <f t="shared" si="12"/>
        <v>8958</v>
      </c>
      <c r="C91" s="14">
        <f t="shared" si="11"/>
        <v>192</v>
      </c>
      <c r="D91" s="19"/>
      <c r="E91"/>
      <c r="F91"/>
    </row>
    <row r="92" spans="1:6" x14ac:dyDescent="0.25">
      <c r="A92" s="17">
        <v>91</v>
      </c>
      <c r="B92" s="17">
        <f t="shared" si="12"/>
        <v>9150</v>
      </c>
      <c r="C92" s="14">
        <f t="shared" si="11"/>
        <v>203</v>
      </c>
      <c r="D92" s="19">
        <f t="shared" ref="D92" si="14">(B92-B87)/B87</f>
        <v>0.11721611721611722</v>
      </c>
      <c r="E92"/>
      <c r="F92"/>
    </row>
    <row r="93" spans="1:6" x14ac:dyDescent="0.25">
      <c r="A93" s="17">
        <v>92</v>
      </c>
      <c r="B93" s="17">
        <f t="shared" si="12"/>
        <v>9353</v>
      </c>
      <c r="C93" s="14">
        <f t="shared" si="11"/>
        <v>203</v>
      </c>
      <c r="D93" s="19"/>
      <c r="E93"/>
      <c r="F93"/>
    </row>
    <row r="94" spans="1:6" x14ac:dyDescent="0.25">
      <c r="A94" s="17">
        <v>93</v>
      </c>
      <c r="B94" s="17">
        <f t="shared" si="12"/>
        <v>9556</v>
      </c>
      <c r="C94" s="14">
        <f t="shared" si="11"/>
        <v>203</v>
      </c>
      <c r="D94" s="19"/>
      <c r="E94"/>
      <c r="F94"/>
    </row>
    <row r="95" spans="1:6" x14ac:dyDescent="0.25">
      <c r="A95" s="17">
        <v>94</v>
      </c>
      <c r="B95" s="17">
        <f t="shared" si="12"/>
        <v>9759</v>
      </c>
      <c r="C95" s="14">
        <f t="shared" si="11"/>
        <v>203</v>
      </c>
      <c r="D95" s="19"/>
      <c r="E95"/>
      <c r="F95"/>
    </row>
    <row r="96" spans="1:6" x14ac:dyDescent="0.25">
      <c r="A96" s="17">
        <v>95</v>
      </c>
      <c r="B96" s="17">
        <f t="shared" si="12"/>
        <v>9962</v>
      </c>
      <c r="C96" s="14">
        <f t="shared" si="11"/>
        <v>203</v>
      </c>
      <c r="D96" s="19"/>
      <c r="E96"/>
      <c r="F96"/>
    </row>
    <row r="97" spans="1:6" x14ac:dyDescent="0.25">
      <c r="A97" s="17">
        <v>96</v>
      </c>
      <c r="B97" s="17">
        <f t="shared" si="12"/>
        <v>10165</v>
      </c>
      <c r="C97" s="14">
        <f t="shared" si="11"/>
        <v>213</v>
      </c>
      <c r="D97" s="19">
        <f t="shared" ref="D97" si="15">(B97-B92)/B92</f>
        <v>0.11092896174863388</v>
      </c>
      <c r="E97"/>
      <c r="F97"/>
    </row>
    <row r="98" spans="1:6" x14ac:dyDescent="0.25">
      <c r="A98" s="17">
        <v>97</v>
      </c>
      <c r="B98" s="17">
        <f t="shared" si="12"/>
        <v>10378</v>
      </c>
      <c r="C98" s="14">
        <f t="shared" si="11"/>
        <v>213</v>
      </c>
      <c r="D98" s="19"/>
      <c r="E98"/>
      <c r="F98"/>
    </row>
    <row r="99" spans="1:6" x14ac:dyDescent="0.25">
      <c r="A99" s="17">
        <v>98</v>
      </c>
      <c r="B99" s="17">
        <f t="shared" si="12"/>
        <v>10591</v>
      </c>
      <c r="C99" s="14">
        <f t="shared" si="11"/>
        <v>213</v>
      </c>
      <c r="D99" s="19"/>
      <c r="E99"/>
      <c r="F99"/>
    </row>
    <row r="100" spans="1:6" x14ac:dyDescent="0.25">
      <c r="A100" s="17">
        <v>99</v>
      </c>
      <c r="B100" s="17">
        <f t="shared" si="12"/>
        <v>10804</v>
      </c>
      <c r="C100" s="14">
        <f t="shared" si="11"/>
        <v>213</v>
      </c>
      <c r="D100" s="19"/>
      <c r="E100"/>
      <c r="F100"/>
    </row>
    <row r="101" spans="1:6" x14ac:dyDescent="0.25">
      <c r="C101"/>
      <c r="D101" s="19"/>
      <c r="E101"/>
      <c r="F101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workbookViewId="0">
      <selection activeCell="M2" sqref="M2"/>
    </sheetView>
  </sheetViews>
  <sheetFormatPr defaultRowHeight="14.4" x14ac:dyDescent="0.25"/>
  <cols>
    <col min="2" max="2" width="13" style="17" bestFit="1" customWidth="1"/>
    <col min="3" max="3" width="9" style="17"/>
    <col min="4" max="4" width="12.109375" style="20" bestFit="1" customWidth="1"/>
    <col min="5" max="6" width="9" style="17"/>
    <col min="7" max="8" width="12.77734375" bestFit="1" customWidth="1"/>
    <col min="10" max="10" width="13" bestFit="1" customWidth="1"/>
    <col min="11" max="11" width="13" customWidth="1"/>
    <col min="12" max="12" width="9" style="14"/>
    <col min="13" max="13" width="13" style="14" bestFit="1" customWidth="1"/>
    <col min="14" max="14" width="9" style="14"/>
  </cols>
  <sheetData>
    <row r="1" spans="1:16" x14ac:dyDescent="0.25">
      <c r="A1" s="14" t="s">
        <v>127</v>
      </c>
      <c r="B1" s="14" t="s">
        <v>137</v>
      </c>
      <c r="C1" s="14" t="s">
        <v>128</v>
      </c>
      <c r="D1" s="18" t="s">
        <v>129</v>
      </c>
      <c r="E1" s="14"/>
      <c r="F1" s="22" t="s">
        <v>156</v>
      </c>
      <c r="G1" s="22" t="s">
        <v>130</v>
      </c>
      <c r="H1" s="22" t="s">
        <v>142</v>
      </c>
      <c r="I1" s="22" t="s">
        <v>143</v>
      </c>
      <c r="J1" s="22" t="s">
        <v>144</v>
      </c>
      <c r="K1" s="14"/>
      <c r="L1" s="14" t="s">
        <v>135</v>
      </c>
      <c r="M1" s="14" t="s">
        <v>137</v>
      </c>
    </row>
    <row r="2" spans="1:16" x14ac:dyDescent="0.25">
      <c r="A2" s="17">
        <v>1</v>
      </c>
      <c r="B2" s="17">
        <f>ROUND($G$2,0)</f>
        <v>23</v>
      </c>
      <c r="C2" s="14">
        <f>ROUND(INT((ROW()+$J$2)/$H$2)*$I$2,0)</f>
        <v>8</v>
      </c>
      <c r="D2" s="19"/>
      <c r="E2"/>
      <c r="F2" s="15">
        <v>3</v>
      </c>
      <c r="G2" s="15">
        <f>'6星每级加强属性曲线演算'!G$2/HLOOKUP('3星每级加强属性曲线演算'!$F$2,星级总属性!$B$2:$G$6,5,FALSE)</f>
        <v>22.764673614920461</v>
      </c>
      <c r="H2" s="15">
        <f>'6星每级加强属性曲线演算'!$H$2</f>
        <v>5</v>
      </c>
      <c r="I2" s="15">
        <f>'6星每级加强属性曲线演算'!I$2/HLOOKUP('3星每级加强属性曲线演算'!$F$2,星级总属性!$B$2:$G$6,5,FALSE)</f>
        <v>8.1952825013713664</v>
      </c>
      <c r="J2" s="15">
        <f>H2-ROW(C2)</f>
        <v>3</v>
      </c>
      <c r="L2" s="14">
        <f t="shared" ref="L2:L26" si="0">A2</f>
        <v>1</v>
      </c>
      <c r="M2" s="14">
        <f>ROUND($G$4*(($A2)^3)+$H$4*(($A2)^2)+$I$4*$A2+$J$4,0)</f>
        <v>25</v>
      </c>
      <c r="P2" t="s">
        <v>131</v>
      </c>
    </row>
    <row r="3" spans="1:16" x14ac:dyDescent="0.25">
      <c r="A3" s="17">
        <v>2</v>
      </c>
      <c r="B3" s="17">
        <f>ROUND(B2+C2,0)</f>
        <v>31</v>
      </c>
      <c r="C3" s="14">
        <f t="shared" ref="C3:C66" si="1">ROUND(INT((ROW()+$J$2)/$H$2)*$I$2,0)</f>
        <v>8</v>
      </c>
      <c r="D3" s="19"/>
      <c r="E3" s="14"/>
      <c r="F3" s="14"/>
      <c r="G3" s="22" t="s">
        <v>145</v>
      </c>
      <c r="H3" s="22" t="s">
        <v>146</v>
      </c>
      <c r="I3" s="22" t="s">
        <v>147</v>
      </c>
      <c r="J3" s="22" t="s">
        <v>136</v>
      </c>
      <c r="L3" s="14">
        <f t="shared" si="0"/>
        <v>2</v>
      </c>
      <c r="M3" s="14">
        <f t="shared" ref="M3:M26" si="2">ROUND($G$4*(($A3)^3)+$H$4*(($A3)^2)+$I$4*$A3+$J$4,0)</f>
        <v>30</v>
      </c>
    </row>
    <row r="4" spans="1:16" x14ac:dyDescent="0.25">
      <c r="A4" s="17">
        <v>3</v>
      </c>
      <c r="B4" s="17">
        <f t="shared" ref="B4:B67" si="3">ROUND(B3+C3,0)</f>
        <v>39</v>
      </c>
      <c r="C4" s="14">
        <f t="shared" si="1"/>
        <v>8</v>
      </c>
      <c r="D4" s="19"/>
      <c r="E4"/>
      <c r="F4"/>
      <c r="G4" s="15">
        <f>INDEX(LINEST($B$2:$B$100, $A$2:$A$100^{1,2,3},TRUE,TRUE),1,1)</f>
        <v>9.2054528736978974E-6</v>
      </c>
      <c r="H4" s="15">
        <f>INDEX(LINEST($B$2:$B$100, $A$2:$A$100^{1,2,3},TRUE,TRUE),1,2)</f>
        <v>0.81865423627918399</v>
      </c>
      <c r="I4" s="15">
        <f>INDEX(LINEST($B$2:$B$100, $A$2:$A$100^{1,2,3},TRUE,TRUE),1,3)</f>
        <v>2.5158890362074118</v>
      </c>
      <c r="J4" s="15">
        <f>INDEX(LINEST($B$2:$B$100, $A$2:$A$100^{1,2,3},TRUE,TRUE),1,4)</f>
        <v>21.380547267328193</v>
      </c>
      <c r="L4" s="14">
        <f t="shared" si="0"/>
        <v>3</v>
      </c>
      <c r="M4" s="14">
        <f t="shared" si="2"/>
        <v>36</v>
      </c>
      <c r="P4" t="s">
        <v>134</v>
      </c>
    </row>
    <row r="5" spans="1:16" x14ac:dyDescent="0.25">
      <c r="A5" s="17">
        <v>4</v>
      </c>
      <c r="B5" s="17">
        <f t="shared" si="3"/>
        <v>47</v>
      </c>
      <c r="C5" s="14">
        <f t="shared" si="1"/>
        <v>8</v>
      </c>
      <c r="D5" s="19"/>
      <c r="E5"/>
      <c r="F5"/>
      <c r="L5" s="14">
        <f t="shared" si="0"/>
        <v>4</v>
      </c>
      <c r="M5" s="14">
        <f t="shared" si="2"/>
        <v>45</v>
      </c>
      <c r="P5" t="s">
        <v>132</v>
      </c>
    </row>
    <row r="6" spans="1:16" x14ac:dyDescent="0.25">
      <c r="A6" s="17">
        <v>5</v>
      </c>
      <c r="B6" s="17">
        <f t="shared" si="3"/>
        <v>55</v>
      </c>
      <c r="C6" s="14">
        <f t="shared" si="1"/>
        <v>8</v>
      </c>
      <c r="D6" s="19"/>
      <c r="E6"/>
      <c r="F6"/>
      <c r="L6" s="14">
        <f t="shared" si="0"/>
        <v>5</v>
      </c>
      <c r="M6" s="14">
        <f t="shared" si="2"/>
        <v>54</v>
      </c>
      <c r="P6" t="s">
        <v>133</v>
      </c>
    </row>
    <row r="7" spans="1:16" x14ac:dyDescent="0.25">
      <c r="A7" s="17">
        <v>6</v>
      </c>
      <c r="B7" s="17">
        <f t="shared" si="3"/>
        <v>63</v>
      </c>
      <c r="C7" s="14">
        <f t="shared" si="1"/>
        <v>16</v>
      </c>
      <c r="D7" s="19">
        <f>(B7-B2)/B2</f>
        <v>1.7391304347826086</v>
      </c>
      <c r="E7"/>
      <c r="F7"/>
      <c r="L7" s="14">
        <f t="shared" si="0"/>
        <v>6</v>
      </c>
      <c r="M7" s="14">
        <f t="shared" si="2"/>
        <v>66</v>
      </c>
    </row>
    <row r="8" spans="1:16" x14ac:dyDescent="0.25">
      <c r="A8" s="17">
        <v>7</v>
      </c>
      <c r="B8" s="17">
        <f t="shared" si="3"/>
        <v>79</v>
      </c>
      <c r="C8" s="14">
        <f t="shared" si="1"/>
        <v>16</v>
      </c>
      <c r="D8" s="19"/>
      <c r="E8"/>
      <c r="F8"/>
      <c r="L8" s="14">
        <f t="shared" si="0"/>
        <v>7</v>
      </c>
      <c r="M8" s="14">
        <f t="shared" si="2"/>
        <v>79</v>
      </c>
    </row>
    <row r="9" spans="1:16" x14ac:dyDescent="0.25">
      <c r="A9" s="17">
        <v>8</v>
      </c>
      <c r="B9" s="17">
        <f t="shared" si="3"/>
        <v>95</v>
      </c>
      <c r="C9" s="14">
        <f t="shared" si="1"/>
        <v>16</v>
      </c>
      <c r="D9" s="19"/>
      <c r="E9"/>
      <c r="F9"/>
      <c r="L9" s="14">
        <f t="shared" si="0"/>
        <v>8</v>
      </c>
      <c r="M9" s="14">
        <f t="shared" si="2"/>
        <v>94</v>
      </c>
    </row>
    <row r="10" spans="1:16" x14ac:dyDescent="0.25">
      <c r="A10" s="17">
        <v>9</v>
      </c>
      <c r="B10" s="17">
        <f t="shared" si="3"/>
        <v>111</v>
      </c>
      <c r="C10" s="14">
        <f t="shared" si="1"/>
        <v>16</v>
      </c>
      <c r="D10" s="19"/>
      <c r="E10"/>
      <c r="F10"/>
      <c r="L10" s="14">
        <f t="shared" si="0"/>
        <v>9</v>
      </c>
      <c r="M10" s="14">
        <f t="shared" si="2"/>
        <v>110</v>
      </c>
    </row>
    <row r="11" spans="1:16" x14ac:dyDescent="0.25">
      <c r="A11" s="17">
        <v>10</v>
      </c>
      <c r="B11" s="17">
        <f t="shared" si="3"/>
        <v>127</v>
      </c>
      <c r="C11" s="14">
        <f t="shared" si="1"/>
        <v>16</v>
      </c>
      <c r="D11" s="19"/>
      <c r="E11"/>
      <c r="F11"/>
      <c r="L11" s="14">
        <f t="shared" si="0"/>
        <v>10</v>
      </c>
      <c r="M11" s="14">
        <f t="shared" si="2"/>
        <v>128</v>
      </c>
    </row>
    <row r="12" spans="1:16" x14ac:dyDescent="0.25">
      <c r="A12" s="17">
        <v>11</v>
      </c>
      <c r="B12" s="17">
        <f t="shared" si="3"/>
        <v>143</v>
      </c>
      <c r="C12" s="14">
        <f t="shared" si="1"/>
        <v>25</v>
      </c>
      <c r="D12" s="19">
        <f>(B12-B7)/B7</f>
        <v>1.2698412698412698</v>
      </c>
      <c r="E12"/>
      <c r="F12"/>
      <c r="L12" s="14">
        <f t="shared" si="0"/>
        <v>11</v>
      </c>
      <c r="M12" s="14">
        <f t="shared" si="2"/>
        <v>148</v>
      </c>
    </row>
    <row r="13" spans="1:16" x14ac:dyDescent="0.25">
      <c r="A13" s="17">
        <v>12</v>
      </c>
      <c r="B13" s="17">
        <f t="shared" si="3"/>
        <v>168</v>
      </c>
      <c r="C13" s="14">
        <f t="shared" si="1"/>
        <v>25</v>
      </c>
      <c r="D13" s="19"/>
      <c r="E13"/>
      <c r="F13"/>
      <c r="L13" s="14">
        <f t="shared" si="0"/>
        <v>12</v>
      </c>
      <c r="M13" s="14">
        <f t="shared" si="2"/>
        <v>169</v>
      </c>
    </row>
    <row r="14" spans="1:16" x14ac:dyDescent="0.25">
      <c r="A14" s="17">
        <v>13</v>
      </c>
      <c r="B14" s="17">
        <f t="shared" si="3"/>
        <v>193</v>
      </c>
      <c r="C14" s="14">
        <f t="shared" si="1"/>
        <v>25</v>
      </c>
      <c r="D14" s="19"/>
      <c r="E14"/>
      <c r="F14"/>
      <c r="L14" s="14">
        <f t="shared" si="0"/>
        <v>13</v>
      </c>
      <c r="M14" s="14">
        <f t="shared" si="2"/>
        <v>192</v>
      </c>
    </row>
    <row r="15" spans="1:16" x14ac:dyDescent="0.25">
      <c r="A15" s="17">
        <v>14</v>
      </c>
      <c r="B15" s="17">
        <f t="shared" si="3"/>
        <v>218</v>
      </c>
      <c r="C15" s="14">
        <f t="shared" si="1"/>
        <v>25</v>
      </c>
      <c r="D15" s="19"/>
      <c r="E15"/>
      <c r="F15"/>
      <c r="L15" s="14">
        <f t="shared" si="0"/>
        <v>14</v>
      </c>
      <c r="M15" s="14">
        <f t="shared" si="2"/>
        <v>217</v>
      </c>
    </row>
    <row r="16" spans="1:16" x14ac:dyDescent="0.25">
      <c r="A16" s="17">
        <v>15</v>
      </c>
      <c r="B16" s="17">
        <f t="shared" si="3"/>
        <v>243</v>
      </c>
      <c r="C16" s="14">
        <f t="shared" si="1"/>
        <v>25</v>
      </c>
      <c r="D16" s="19"/>
      <c r="E16"/>
      <c r="F16"/>
      <c r="L16" s="14">
        <f t="shared" si="0"/>
        <v>15</v>
      </c>
      <c r="M16" s="14">
        <f t="shared" si="2"/>
        <v>243</v>
      </c>
    </row>
    <row r="17" spans="1:13" x14ac:dyDescent="0.25">
      <c r="A17" s="17">
        <v>16</v>
      </c>
      <c r="B17" s="17">
        <f t="shared" si="3"/>
        <v>268</v>
      </c>
      <c r="C17" s="14">
        <f t="shared" si="1"/>
        <v>33</v>
      </c>
      <c r="D17" s="19">
        <f t="shared" ref="D17" si="4">(B17-B12)/B12</f>
        <v>0.87412587412587417</v>
      </c>
      <c r="E17"/>
      <c r="F17"/>
      <c r="L17" s="14">
        <f t="shared" si="0"/>
        <v>16</v>
      </c>
      <c r="M17" s="14">
        <f t="shared" si="2"/>
        <v>271</v>
      </c>
    </row>
    <row r="18" spans="1:13" x14ac:dyDescent="0.25">
      <c r="A18" s="17">
        <v>17</v>
      </c>
      <c r="B18" s="17">
        <f t="shared" si="3"/>
        <v>301</v>
      </c>
      <c r="C18" s="14">
        <f t="shared" si="1"/>
        <v>33</v>
      </c>
      <c r="D18" s="19"/>
      <c r="E18"/>
      <c r="F18"/>
      <c r="L18" s="14">
        <f t="shared" si="0"/>
        <v>17</v>
      </c>
      <c r="M18" s="14">
        <f t="shared" si="2"/>
        <v>301</v>
      </c>
    </row>
    <row r="19" spans="1:13" x14ac:dyDescent="0.25">
      <c r="A19" s="17">
        <v>18</v>
      </c>
      <c r="B19" s="17">
        <f t="shared" si="3"/>
        <v>334</v>
      </c>
      <c r="C19" s="14">
        <f t="shared" si="1"/>
        <v>33</v>
      </c>
      <c r="D19" s="19"/>
      <c r="E19"/>
      <c r="F19"/>
      <c r="L19" s="14">
        <f t="shared" si="0"/>
        <v>18</v>
      </c>
      <c r="M19" s="14">
        <f t="shared" si="2"/>
        <v>332</v>
      </c>
    </row>
    <row r="20" spans="1:13" x14ac:dyDescent="0.25">
      <c r="A20" s="17">
        <v>19</v>
      </c>
      <c r="B20" s="17">
        <f t="shared" si="3"/>
        <v>367</v>
      </c>
      <c r="C20" s="14">
        <f t="shared" si="1"/>
        <v>33</v>
      </c>
      <c r="D20" s="19"/>
      <c r="E20"/>
      <c r="F20"/>
      <c r="L20" s="14">
        <f t="shared" si="0"/>
        <v>19</v>
      </c>
      <c r="M20" s="14">
        <f t="shared" si="2"/>
        <v>365</v>
      </c>
    </row>
    <row r="21" spans="1:13" x14ac:dyDescent="0.25">
      <c r="A21" s="17">
        <v>20</v>
      </c>
      <c r="B21" s="17">
        <f t="shared" si="3"/>
        <v>400</v>
      </c>
      <c r="C21" s="14">
        <f t="shared" si="1"/>
        <v>33</v>
      </c>
      <c r="D21" s="19"/>
      <c r="E21"/>
      <c r="F21"/>
      <c r="L21" s="14">
        <f t="shared" si="0"/>
        <v>20</v>
      </c>
      <c r="M21" s="14">
        <f t="shared" si="2"/>
        <v>399</v>
      </c>
    </row>
    <row r="22" spans="1:13" x14ac:dyDescent="0.25">
      <c r="A22" s="17">
        <v>21</v>
      </c>
      <c r="B22" s="17">
        <f t="shared" si="3"/>
        <v>433</v>
      </c>
      <c r="C22" s="14">
        <f t="shared" si="1"/>
        <v>41</v>
      </c>
      <c r="D22" s="19">
        <f t="shared" ref="D22" si="5">(B22-B17)/B17</f>
        <v>0.61567164179104472</v>
      </c>
      <c r="E22"/>
      <c r="F22"/>
      <c r="L22" s="14">
        <f t="shared" si="0"/>
        <v>21</v>
      </c>
      <c r="M22" s="14">
        <f t="shared" si="2"/>
        <v>435</v>
      </c>
    </row>
    <row r="23" spans="1:13" x14ac:dyDescent="0.25">
      <c r="A23" s="17">
        <v>22</v>
      </c>
      <c r="B23" s="17">
        <f t="shared" si="3"/>
        <v>474</v>
      </c>
      <c r="C23" s="14">
        <f t="shared" si="1"/>
        <v>41</v>
      </c>
      <c r="D23" s="19"/>
      <c r="E23"/>
      <c r="F23"/>
      <c r="L23" s="14">
        <f t="shared" si="0"/>
        <v>22</v>
      </c>
      <c r="M23" s="14">
        <f t="shared" si="2"/>
        <v>473</v>
      </c>
    </row>
    <row r="24" spans="1:13" x14ac:dyDescent="0.25">
      <c r="A24" s="17">
        <v>23</v>
      </c>
      <c r="B24" s="17">
        <f t="shared" si="3"/>
        <v>515</v>
      </c>
      <c r="C24" s="14">
        <f t="shared" si="1"/>
        <v>41</v>
      </c>
      <c r="D24" s="19"/>
      <c r="E24"/>
      <c r="F24"/>
      <c r="L24" s="14">
        <f t="shared" si="0"/>
        <v>23</v>
      </c>
      <c r="M24" s="14">
        <f t="shared" si="2"/>
        <v>512</v>
      </c>
    </row>
    <row r="25" spans="1:13" x14ac:dyDescent="0.25">
      <c r="A25" s="17">
        <v>24</v>
      </c>
      <c r="B25" s="17">
        <f t="shared" si="3"/>
        <v>556</v>
      </c>
      <c r="C25" s="14">
        <f t="shared" si="1"/>
        <v>41</v>
      </c>
      <c r="D25" s="19"/>
      <c r="E25"/>
      <c r="F25"/>
      <c r="L25" s="14">
        <f t="shared" si="0"/>
        <v>24</v>
      </c>
      <c r="M25" s="14">
        <f t="shared" si="2"/>
        <v>553</v>
      </c>
    </row>
    <row r="26" spans="1:13" x14ac:dyDescent="0.25">
      <c r="A26" s="17">
        <v>25</v>
      </c>
      <c r="B26" s="17">
        <f t="shared" si="3"/>
        <v>597</v>
      </c>
      <c r="C26" s="14">
        <f t="shared" si="1"/>
        <v>41</v>
      </c>
      <c r="D26" s="19"/>
      <c r="E26"/>
      <c r="F26"/>
      <c r="L26" s="14">
        <f t="shared" si="0"/>
        <v>25</v>
      </c>
      <c r="M26" s="14">
        <f t="shared" si="2"/>
        <v>596</v>
      </c>
    </row>
    <row r="27" spans="1:13" x14ac:dyDescent="0.25">
      <c r="A27" s="17">
        <v>26</v>
      </c>
      <c r="B27" s="17">
        <f t="shared" si="3"/>
        <v>638</v>
      </c>
      <c r="C27" s="14">
        <f t="shared" si="1"/>
        <v>49</v>
      </c>
      <c r="D27" s="19"/>
      <c r="E27"/>
      <c r="F27"/>
    </row>
    <row r="28" spans="1:13" x14ac:dyDescent="0.25">
      <c r="A28" s="17">
        <v>27</v>
      </c>
      <c r="B28" s="17">
        <f t="shared" si="3"/>
        <v>687</v>
      </c>
      <c r="C28" s="14">
        <f t="shared" si="1"/>
        <v>49</v>
      </c>
      <c r="D28" s="19">
        <f t="shared" ref="D28" si="6">(B28-B23)/B23</f>
        <v>0.44936708860759494</v>
      </c>
      <c r="E28"/>
      <c r="F28"/>
    </row>
    <row r="29" spans="1:13" x14ac:dyDescent="0.25">
      <c r="A29" s="17">
        <v>28</v>
      </c>
      <c r="B29" s="17">
        <f t="shared" si="3"/>
        <v>736</v>
      </c>
      <c r="C29" s="14">
        <f t="shared" si="1"/>
        <v>49</v>
      </c>
      <c r="D29" s="19"/>
      <c r="E29"/>
      <c r="F29"/>
    </row>
    <row r="30" spans="1:13" x14ac:dyDescent="0.25">
      <c r="A30" s="17">
        <v>29</v>
      </c>
      <c r="B30" s="17">
        <f t="shared" si="3"/>
        <v>785</v>
      </c>
      <c r="C30" s="14">
        <f t="shared" si="1"/>
        <v>49</v>
      </c>
      <c r="D30" s="19"/>
      <c r="E30"/>
      <c r="F30"/>
    </row>
    <row r="31" spans="1:13" x14ac:dyDescent="0.25">
      <c r="A31" s="17">
        <v>30</v>
      </c>
      <c r="B31" s="17">
        <f t="shared" si="3"/>
        <v>834</v>
      </c>
      <c r="C31" s="14">
        <f t="shared" si="1"/>
        <v>49</v>
      </c>
      <c r="D31" s="19"/>
      <c r="E31"/>
      <c r="F31"/>
    </row>
    <row r="32" spans="1:13" x14ac:dyDescent="0.25">
      <c r="A32" s="17">
        <v>31</v>
      </c>
      <c r="B32" s="17">
        <f t="shared" si="3"/>
        <v>883</v>
      </c>
      <c r="C32" s="14">
        <f t="shared" si="1"/>
        <v>57</v>
      </c>
      <c r="D32" s="19"/>
      <c r="E32"/>
      <c r="F32"/>
    </row>
    <row r="33" spans="1:6" x14ac:dyDescent="0.25">
      <c r="A33" s="17">
        <v>32</v>
      </c>
      <c r="B33" s="17">
        <f t="shared" si="3"/>
        <v>940</v>
      </c>
      <c r="C33" s="14">
        <f t="shared" si="1"/>
        <v>57</v>
      </c>
      <c r="D33" s="19">
        <f t="shared" ref="D33:D81" si="7">(B33-B28)/B28</f>
        <v>0.36826783114992723</v>
      </c>
      <c r="E33"/>
      <c r="F33"/>
    </row>
    <row r="34" spans="1:6" x14ac:dyDescent="0.25">
      <c r="A34" s="17">
        <v>33</v>
      </c>
      <c r="B34" s="17">
        <f t="shared" si="3"/>
        <v>997</v>
      </c>
      <c r="C34" s="14">
        <f t="shared" si="1"/>
        <v>57</v>
      </c>
      <c r="D34" s="19"/>
      <c r="E34"/>
      <c r="F34"/>
    </row>
    <row r="35" spans="1:6" x14ac:dyDescent="0.25">
      <c r="A35" s="17">
        <v>34</v>
      </c>
      <c r="B35" s="17">
        <f t="shared" si="3"/>
        <v>1054</v>
      </c>
      <c r="C35" s="14">
        <f t="shared" si="1"/>
        <v>57</v>
      </c>
      <c r="D35" s="19"/>
      <c r="E35"/>
      <c r="F35"/>
    </row>
    <row r="36" spans="1:6" x14ac:dyDescent="0.25">
      <c r="A36" s="17">
        <v>35</v>
      </c>
      <c r="B36" s="17">
        <f t="shared" si="3"/>
        <v>1111</v>
      </c>
      <c r="C36" s="14">
        <f t="shared" si="1"/>
        <v>57</v>
      </c>
      <c r="D36" s="19"/>
      <c r="E36"/>
      <c r="F36"/>
    </row>
    <row r="37" spans="1:6" x14ac:dyDescent="0.25">
      <c r="A37" s="17">
        <v>36</v>
      </c>
      <c r="B37" s="17">
        <f t="shared" si="3"/>
        <v>1168</v>
      </c>
      <c r="C37" s="14">
        <f t="shared" si="1"/>
        <v>66</v>
      </c>
      <c r="D37" s="19"/>
      <c r="E37"/>
      <c r="F37"/>
    </row>
    <row r="38" spans="1:6" x14ac:dyDescent="0.25">
      <c r="A38" s="17">
        <v>37</v>
      </c>
      <c r="B38" s="17">
        <f t="shared" si="3"/>
        <v>1234</v>
      </c>
      <c r="C38" s="14">
        <f t="shared" si="1"/>
        <v>66</v>
      </c>
      <c r="D38" s="19">
        <f t="shared" ref="D38:D86" si="8">(B38-B33)/B33</f>
        <v>0.31276595744680852</v>
      </c>
      <c r="E38"/>
      <c r="F38"/>
    </row>
    <row r="39" spans="1:6" x14ac:dyDescent="0.25">
      <c r="A39" s="17">
        <v>38</v>
      </c>
      <c r="B39" s="17">
        <f t="shared" si="3"/>
        <v>1300</v>
      </c>
      <c r="C39" s="14">
        <f t="shared" si="1"/>
        <v>66</v>
      </c>
      <c r="D39" s="19"/>
      <c r="E39"/>
      <c r="F39"/>
    </row>
    <row r="40" spans="1:6" x14ac:dyDescent="0.25">
      <c r="A40" s="17">
        <v>39</v>
      </c>
      <c r="B40" s="17">
        <f t="shared" si="3"/>
        <v>1366</v>
      </c>
      <c r="C40" s="14">
        <f t="shared" si="1"/>
        <v>66</v>
      </c>
      <c r="D40" s="19"/>
      <c r="E40"/>
      <c r="F40"/>
    </row>
    <row r="41" spans="1:6" x14ac:dyDescent="0.25">
      <c r="A41" s="17">
        <v>40</v>
      </c>
      <c r="B41" s="17">
        <f t="shared" si="3"/>
        <v>1432</v>
      </c>
      <c r="C41" s="14">
        <f t="shared" si="1"/>
        <v>66</v>
      </c>
      <c r="D41" s="19"/>
      <c r="E41"/>
      <c r="F41"/>
    </row>
    <row r="42" spans="1:6" x14ac:dyDescent="0.25">
      <c r="A42" s="17">
        <v>41</v>
      </c>
      <c r="B42" s="17">
        <f t="shared" si="3"/>
        <v>1498</v>
      </c>
      <c r="C42" s="14">
        <f t="shared" si="1"/>
        <v>74</v>
      </c>
      <c r="D42" s="19"/>
      <c r="E42"/>
      <c r="F42"/>
    </row>
    <row r="43" spans="1:6" x14ac:dyDescent="0.25">
      <c r="A43" s="17">
        <v>42</v>
      </c>
      <c r="B43" s="17">
        <f t="shared" si="3"/>
        <v>1572</v>
      </c>
      <c r="C43" s="14">
        <f t="shared" si="1"/>
        <v>74</v>
      </c>
      <c r="D43" s="19"/>
      <c r="E43"/>
      <c r="F43"/>
    </row>
    <row r="44" spans="1:6" x14ac:dyDescent="0.25">
      <c r="A44" s="17">
        <v>43</v>
      </c>
      <c r="B44" s="17">
        <f t="shared" si="3"/>
        <v>1646</v>
      </c>
      <c r="C44" s="14">
        <f t="shared" si="1"/>
        <v>74</v>
      </c>
      <c r="D44" s="19">
        <f t="shared" ref="D44" si="9">(B44-B39)/B39</f>
        <v>0.26615384615384613</v>
      </c>
      <c r="E44"/>
      <c r="F44"/>
    </row>
    <row r="45" spans="1:6" x14ac:dyDescent="0.25">
      <c r="A45" s="17">
        <v>44</v>
      </c>
      <c r="B45" s="17">
        <f t="shared" si="3"/>
        <v>1720</v>
      </c>
      <c r="C45" s="14">
        <f t="shared" si="1"/>
        <v>74</v>
      </c>
      <c r="D45" s="19"/>
      <c r="E45"/>
      <c r="F45"/>
    </row>
    <row r="46" spans="1:6" x14ac:dyDescent="0.25">
      <c r="A46" s="17">
        <v>45</v>
      </c>
      <c r="B46" s="17">
        <f t="shared" si="3"/>
        <v>1794</v>
      </c>
      <c r="C46" s="14">
        <f t="shared" si="1"/>
        <v>74</v>
      </c>
      <c r="D46" s="19"/>
      <c r="E46"/>
      <c r="F46"/>
    </row>
    <row r="47" spans="1:6" x14ac:dyDescent="0.25">
      <c r="A47" s="17">
        <v>46</v>
      </c>
      <c r="B47" s="17">
        <f t="shared" si="3"/>
        <v>1868</v>
      </c>
      <c r="C47" s="14">
        <f t="shared" si="1"/>
        <v>82</v>
      </c>
      <c r="D47" s="19"/>
      <c r="E47"/>
      <c r="F47"/>
    </row>
    <row r="48" spans="1:6" x14ac:dyDescent="0.25">
      <c r="A48" s="17">
        <v>47</v>
      </c>
      <c r="B48" s="17">
        <f t="shared" si="3"/>
        <v>1950</v>
      </c>
      <c r="C48" s="14">
        <f t="shared" si="1"/>
        <v>82</v>
      </c>
      <c r="D48" s="19"/>
      <c r="E48"/>
      <c r="F48"/>
    </row>
    <row r="49" spans="1:6" x14ac:dyDescent="0.25">
      <c r="A49" s="17">
        <v>48</v>
      </c>
      <c r="B49" s="17">
        <f t="shared" si="3"/>
        <v>2032</v>
      </c>
      <c r="C49" s="14">
        <f t="shared" si="1"/>
        <v>82</v>
      </c>
      <c r="D49" s="19">
        <f t="shared" si="7"/>
        <v>0.23450789793438639</v>
      </c>
      <c r="E49"/>
      <c r="F49"/>
    </row>
    <row r="50" spans="1:6" x14ac:dyDescent="0.25">
      <c r="A50" s="17">
        <v>49</v>
      </c>
      <c r="B50" s="17">
        <f t="shared" si="3"/>
        <v>2114</v>
      </c>
      <c r="C50" s="14">
        <f t="shared" si="1"/>
        <v>82</v>
      </c>
      <c r="D50" s="19"/>
      <c r="E50"/>
      <c r="F50"/>
    </row>
    <row r="51" spans="1:6" x14ac:dyDescent="0.25">
      <c r="A51" s="17">
        <v>50</v>
      </c>
      <c r="B51" s="17">
        <f t="shared" si="3"/>
        <v>2196</v>
      </c>
      <c r="C51" s="14">
        <f t="shared" si="1"/>
        <v>82</v>
      </c>
      <c r="D51" s="19"/>
      <c r="E51"/>
      <c r="F51"/>
    </row>
    <row r="52" spans="1:6" x14ac:dyDescent="0.25">
      <c r="A52" s="17">
        <v>51</v>
      </c>
      <c r="B52" s="17">
        <f t="shared" si="3"/>
        <v>2278</v>
      </c>
      <c r="C52" s="14">
        <f t="shared" si="1"/>
        <v>90</v>
      </c>
      <c r="D52" s="19"/>
      <c r="E52"/>
      <c r="F52"/>
    </row>
    <row r="53" spans="1:6" x14ac:dyDescent="0.25">
      <c r="A53" s="17">
        <v>52</v>
      </c>
      <c r="B53" s="17">
        <f t="shared" si="3"/>
        <v>2368</v>
      </c>
      <c r="C53" s="14">
        <f t="shared" si="1"/>
        <v>90</v>
      </c>
      <c r="D53" s="19"/>
      <c r="E53"/>
      <c r="F53"/>
    </row>
    <row r="54" spans="1:6" x14ac:dyDescent="0.25">
      <c r="A54" s="17">
        <v>53</v>
      </c>
      <c r="B54" s="17">
        <f t="shared" si="3"/>
        <v>2458</v>
      </c>
      <c r="C54" s="14">
        <f t="shared" si="1"/>
        <v>90</v>
      </c>
      <c r="D54" s="19">
        <f t="shared" si="8"/>
        <v>0.20964566929133857</v>
      </c>
      <c r="E54"/>
      <c r="F54"/>
    </row>
    <row r="55" spans="1:6" x14ac:dyDescent="0.25">
      <c r="A55" s="17">
        <v>54</v>
      </c>
      <c r="B55" s="17">
        <f t="shared" si="3"/>
        <v>2548</v>
      </c>
      <c r="C55" s="14">
        <f t="shared" si="1"/>
        <v>90</v>
      </c>
      <c r="D55" s="19"/>
      <c r="E55"/>
      <c r="F55"/>
    </row>
    <row r="56" spans="1:6" x14ac:dyDescent="0.25">
      <c r="A56" s="17">
        <v>55</v>
      </c>
      <c r="B56" s="17">
        <f t="shared" si="3"/>
        <v>2638</v>
      </c>
      <c r="C56" s="14">
        <f t="shared" si="1"/>
        <v>90</v>
      </c>
      <c r="D56" s="19"/>
      <c r="E56"/>
      <c r="F56"/>
    </row>
    <row r="57" spans="1:6" x14ac:dyDescent="0.25">
      <c r="A57" s="17">
        <v>56</v>
      </c>
      <c r="B57" s="17">
        <f t="shared" si="3"/>
        <v>2728</v>
      </c>
      <c r="C57" s="14">
        <f t="shared" si="1"/>
        <v>98</v>
      </c>
      <c r="D57" s="19"/>
      <c r="E57"/>
      <c r="F57"/>
    </row>
    <row r="58" spans="1:6" x14ac:dyDescent="0.25">
      <c r="A58" s="17">
        <v>57</v>
      </c>
      <c r="B58" s="17">
        <f t="shared" si="3"/>
        <v>2826</v>
      </c>
      <c r="C58" s="14">
        <f t="shared" si="1"/>
        <v>98</v>
      </c>
      <c r="D58" s="19"/>
      <c r="E58"/>
      <c r="F58"/>
    </row>
    <row r="59" spans="1:6" x14ac:dyDescent="0.25">
      <c r="A59" s="17">
        <v>58</v>
      </c>
      <c r="B59" s="17">
        <f t="shared" si="3"/>
        <v>2924</v>
      </c>
      <c r="C59" s="14">
        <f t="shared" si="1"/>
        <v>98</v>
      </c>
      <c r="D59" s="19"/>
      <c r="E59"/>
      <c r="F59"/>
    </row>
    <row r="60" spans="1:6" x14ac:dyDescent="0.25">
      <c r="A60" s="17">
        <v>59</v>
      </c>
      <c r="B60" s="17">
        <f t="shared" si="3"/>
        <v>3022</v>
      </c>
      <c r="C60" s="14">
        <f t="shared" si="1"/>
        <v>98</v>
      </c>
      <c r="D60" s="19">
        <f t="shared" ref="D60" si="10">(B60-B55)/B55</f>
        <v>0.18602825745682888</v>
      </c>
      <c r="E60"/>
      <c r="F60"/>
    </row>
    <row r="61" spans="1:6" x14ac:dyDescent="0.25">
      <c r="A61" s="17">
        <v>60</v>
      </c>
      <c r="B61" s="17">
        <f t="shared" si="3"/>
        <v>3120</v>
      </c>
      <c r="C61" s="14">
        <f t="shared" si="1"/>
        <v>98</v>
      </c>
      <c r="D61" s="19"/>
      <c r="E61"/>
      <c r="F61"/>
    </row>
    <row r="62" spans="1:6" x14ac:dyDescent="0.25">
      <c r="A62" s="17">
        <v>61</v>
      </c>
      <c r="B62" s="17">
        <f t="shared" si="3"/>
        <v>3218</v>
      </c>
      <c r="C62" s="14">
        <f t="shared" si="1"/>
        <v>107</v>
      </c>
      <c r="D62" s="19"/>
      <c r="E62"/>
      <c r="F62"/>
    </row>
    <row r="63" spans="1:6" x14ac:dyDescent="0.25">
      <c r="A63" s="17">
        <v>62</v>
      </c>
      <c r="B63" s="17">
        <f t="shared" si="3"/>
        <v>3325</v>
      </c>
      <c r="C63" s="14">
        <f t="shared" si="1"/>
        <v>107</v>
      </c>
      <c r="D63" s="19"/>
      <c r="E63"/>
      <c r="F63"/>
    </row>
    <row r="64" spans="1:6" x14ac:dyDescent="0.25">
      <c r="A64" s="17">
        <v>63</v>
      </c>
      <c r="B64" s="17">
        <f t="shared" si="3"/>
        <v>3432</v>
      </c>
      <c r="C64" s="14">
        <f t="shared" si="1"/>
        <v>107</v>
      </c>
      <c r="D64" s="19"/>
      <c r="E64"/>
      <c r="F64"/>
    </row>
    <row r="65" spans="1:6" x14ac:dyDescent="0.25">
      <c r="A65" s="17">
        <v>64</v>
      </c>
      <c r="B65" s="17">
        <f t="shared" si="3"/>
        <v>3539</v>
      </c>
      <c r="C65" s="14">
        <f t="shared" si="1"/>
        <v>107</v>
      </c>
      <c r="D65" s="19">
        <f t="shared" si="7"/>
        <v>0.17107875579086698</v>
      </c>
      <c r="E65"/>
      <c r="F65"/>
    </row>
    <row r="66" spans="1:6" x14ac:dyDescent="0.25">
      <c r="A66" s="17">
        <v>65</v>
      </c>
      <c r="B66" s="17">
        <f t="shared" si="3"/>
        <v>3646</v>
      </c>
      <c r="C66" s="14">
        <f t="shared" si="1"/>
        <v>107</v>
      </c>
      <c r="D66" s="19"/>
      <c r="E66"/>
      <c r="F66"/>
    </row>
    <row r="67" spans="1:6" x14ac:dyDescent="0.25">
      <c r="A67" s="17">
        <v>66</v>
      </c>
      <c r="B67" s="17">
        <f t="shared" si="3"/>
        <v>3753</v>
      </c>
      <c r="C67" s="14">
        <f t="shared" ref="C67:C100" si="11">ROUND(INT((ROW()+$J$2)/$H$2)*$I$2,0)</f>
        <v>115</v>
      </c>
      <c r="D67" s="19"/>
      <c r="E67"/>
      <c r="F67"/>
    </row>
    <row r="68" spans="1:6" x14ac:dyDescent="0.25">
      <c r="A68" s="17">
        <v>67</v>
      </c>
      <c r="B68" s="17">
        <f t="shared" ref="B68:B100" si="12">ROUND(B67+C67,0)</f>
        <v>3868</v>
      </c>
      <c r="C68" s="14">
        <f t="shared" si="11"/>
        <v>115</v>
      </c>
      <c r="D68" s="19"/>
      <c r="E68"/>
      <c r="F68"/>
    </row>
    <row r="69" spans="1:6" x14ac:dyDescent="0.25">
      <c r="A69" s="17">
        <v>68</v>
      </c>
      <c r="B69" s="17">
        <f t="shared" si="12"/>
        <v>3983</v>
      </c>
      <c r="C69" s="14">
        <f t="shared" si="11"/>
        <v>115</v>
      </c>
      <c r="D69" s="19"/>
      <c r="E69"/>
      <c r="F69"/>
    </row>
    <row r="70" spans="1:6" x14ac:dyDescent="0.25">
      <c r="A70" s="17">
        <v>69</v>
      </c>
      <c r="B70" s="17">
        <f t="shared" si="12"/>
        <v>4098</v>
      </c>
      <c r="C70" s="14">
        <f t="shared" si="11"/>
        <v>115</v>
      </c>
      <c r="D70" s="19">
        <f t="shared" si="8"/>
        <v>0.15795422435716305</v>
      </c>
      <c r="E70"/>
      <c r="F70"/>
    </row>
    <row r="71" spans="1:6" x14ac:dyDescent="0.25">
      <c r="A71" s="17">
        <v>70</v>
      </c>
      <c r="B71" s="17">
        <f t="shared" si="12"/>
        <v>4213</v>
      </c>
      <c r="C71" s="14">
        <f t="shared" si="11"/>
        <v>115</v>
      </c>
      <c r="D71" s="19"/>
      <c r="E71"/>
      <c r="F71"/>
    </row>
    <row r="72" spans="1:6" x14ac:dyDescent="0.25">
      <c r="A72" s="17">
        <v>71</v>
      </c>
      <c r="B72" s="17">
        <f t="shared" si="12"/>
        <v>4328</v>
      </c>
      <c r="C72" s="14">
        <f t="shared" si="11"/>
        <v>123</v>
      </c>
      <c r="D72" s="19"/>
      <c r="E72"/>
      <c r="F72"/>
    </row>
    <row r="73" spans="1:6" x14ac:dyDescent="0.25">
      <c r="A73" s="17">
        <v>72</v>
      </c>
      <c r="B73" s="17">
        <f t="shared" si="12"/>
        <v>4451</v>
      </c>
      <c r="C73" s="14">
        <f t="shared" si="11"/>
        <v>123</v>
      </c>
      <c r="D73" s="19"/>
      <c r="E73"/>
      <c r="F73"/>
    </row>
    <row r="74" spans="1:6" x14ac:dyDescent="0.25">
      <c r="A74" s="17">
        <v>73</v>
      </c>
      <c r="B74" s="17">
        <f t="shared" si="12"/>
        <v>4574</v>
      </c>
      <c r="C74" s="14">
        <f t="shared" si="11"/>
        <v>123</v>
      </c>
      <c r="D74" s="19"/>
      <c r="E74"/>
      <c r="F74"/>
    </row>
    <row r="75" spans="1:6" x14ac:dyDescent="0.25">
      <c r="A75" s="17">
        <v>74</v>
      </c>
      <c r="B75" s="17">
        <f t="shared" si="12"/>
        <v>4697</v>
      </c>
      <c r="C75" s="14">
        <f t="shared" si="11"/>
        <v>123</v>
      </c>
      <c r="D75" s="19"/>
      <c r="E75"/>
      <c r="F75"/>
    </row>
    <row r="76" spans="1:6" x14ac:dyDescent="0.25">
      <c r="A76" s="17">
        <v>75</v>
      </c>
      <c r="B76" s="17">
        <f t="shared" si="12"/>
        <v>4820</v>
      </c>
      <c r="C76" s="14">
        <f t="shared" si="11"/>
        <v>123</v>
      </c>
      <c r="D76" s="19">
        <f t="shared" ref="D76" si="13">(B76-B71)/B71</f>
        <v>0.14407785426062189</v>
      </c>
      <c r="E76"/>
      <c r="F76"/>
    </row>
    <row r="77" spans="1:6" x14ac:dyDescent="0.25">
      <c r="A77" s="17">
        <v>76</v>
      </c>
      <c r="B77" s="17">
        <f t="shared" si="12"/>
        <v>4943</v>
      </c>
      <c r="C77" s="14">
        <f t="shared" si="11"/>
        <v>131</v>
      </c>
      <c r="D77" s="19"/>
      <c r="E77"/>
      <c r="F77"/>
    </row>
    <row r="78" spans="1:6" x14ac:dyDescent="0.25">
      <c r="A78" s="17">
        <v>77</v>
      </c>
      <c r="B78" s="17">
        <f t="shared" si="12"/>
        <v>5074</v>
      </c>
      <c r="C78" s="14">
        <f t="shared" si="11"/>
        <v>131</v>
      </c>
      <c r="D78" s="19"/>
      <c r="E78"/>
      <c r="F78"/>
    </row>
    <row r="79" spans="1:6" x14ac:dyDescent="0.25">
      <c r="A79" s="17">
        <v>78</v>
      </c>
      <c r="B79" s="17">
        <f t="shared" si="12"/>
        <v>5205</v>
      </c>
      <c r="C79" s="14">
        <f t="shared" si="11"/>
        <v>131</v>
      </c>
      <c r="D79" s="19"/>
      <c r="E79"/>
      <c r="F79"/>
    </row>
    <row r="80" spans="1:6" x14ac:dyDescent="0.25">
      <c r="A80" s="17">
        <v>79</v>
      </c>
      <c r="B80" s="17">
        <f t="shared" si="12"/>
        <v>5336</v>
      </c>
      <c r="C80" s="14">
        <f t="shared" si="11"/>
        <v>131</v>
      </c>
      <c r="D80" s="19"/>
      <c r="E80"/>
      <c r="F80"/>
    </row>
    <row r="81" spans="1:6" x14ac:dyDescent="0.25">
      <c r="A81" s="17">
        <v>80</v>
      </c>
      <c r="B81" s="17">
        <f t="shared" si="12"/>
        <v>5467</v>
      </c>
      <c r="C81" s="14">
        <f t="shared" si="11"/>
        <v>131</v>
      </c>
      <c r="D81" s="19">
        <f t="shared" si="7"/>
        <v>0.13423236514522821</v>
      </c>
      <c r="E81"/>
      <c r="F81"/>
    </row>
    <row r="82" spans="1:6" x14ac:dyDescent="0.25">
      <c r="A82" s="17">
        <v>81</v>
      </c>
      <c r="B82" s="17">
        <f t="shared" si="12"/>
        <v>5598</v>
      </c>
      <c r="C82" s="14">
        <f t="shared" si="11"/>
        <v>139</v>
      </c>
      <c r="D82" s="19"/>
      <c r="E82"/>
      <c r="F82"/>
    </row>
    <row r="83" spans="1:6" x14ac:dyDescent="0.25">
      <c r="A83" s="17">
        <v>82</v>
      </c>
      <c r="B83" s="17">
        <f t="shared" si="12"/>
        <v>5737</v>
      </c>
      <c r="C83" s="14">
        <f t="shared" si="11"/>
        <v>139</v>
      </c>
      <c r="D83" s="19"/>
      <c r="E83"/>
      <c r="F83"/>
    </row>
    <row r="84" spans="1:6" x14ac:dyDescent="0.25">
      <c r="A84" s="17">
        <v>83</v>
      </c>
      <c r="B84" s="17">
        <f t="shared" si="12"/>
        <v>5876</v>
      </c>
      <c r="C84" s="14">
        <f t="shared" si="11"/>
        <v>139</v>
      </c>
      <c r="D84" s="19"/>
      <c r="E84"/>
      <c r="F84"/>
    </row>
    <row r="85" spans="1:6" x14ac:dyDescent="0.25">
      <c r="A85" s="17">
        <v>84</v>
      </c>
      <c r="B85" s="17">
        <f t="shared" si="12"/>
        <v>6015</v>
      </c>
      <c r="C85" s="14">
        <f t="shared" si="11"/>
        <v>139</v>
      </c>
      <c r="D85" s="19"/>
      <c r="E85"/>
      <c r="F85"/>
    </row>
    <row r="86" spans="1:6" x14ac:dyDescent="0.25">
      <c r="A86" s="17">
        <v>85</v>
      </c>
      <c r="B86" s="17">
        <f t="shared" si="12"/>
        <v>6154</v>
      </c>
      <c r="C86" s="14">
        <f t="shared" si="11"/>
        <v>139</v>
      </c>
      <c r="D86" s="19">
        <f t="shared" si="8"/>
        <v>0.12566306932504115</v>
      </c>
      <c r="E86"/>
      <c r="F86"/>
    </row>
    <row r="87" spans="1:6" x14ac:dyDescent="0.25">
      <c r="A87" s="17">
        <v>86</v>
      </c>
      <c r="B87" s="17">
        <f t="shared" si="12"/>
        <v>6293</v>
      </c>
      <c r="C87" s="14">
        <f t="shared" si="11"/>
        <v>148</v>
      </c>
      <c r="D87" s="19"/>
      <c r="E87"/>
      <c r="F87"/>
    </row>
    <row r="88" spans="1:6" x14ac:dyDescent="0.25">
      <c r="A88" s="17">
        <v>87</v>
      </c>
      <c r="B88" s="17">
        <f t="shared" si="12"/>
        <v>6441</v>
      </c>
      <c r="C88" s="14">
        <f t="shared" si="11"/>
        <v>148</v>
      </c>
      <c r="D88" s="19"/>
      <c r="E88"/>
      <c r="F88"/>
    </row>
    <row r="89" spans="1:6" x14ac:dyDescent="0.25">
      <c r="A89" s="17">
        <v>88</v>
      </c>
      <c r="B89" s="17">
        <f t="shared" si="12"/>
        <v>6589</v>
      </c>
      <c r="C89" s="14">
        <f t="shared" si="11"/>
        <v>148</v>
      </c>
      <c r="D89" s="19"/>
      <c r="E89"/>
      <c r="F89"/>
    </row>
    <row r="90" spans="1:6" x14ac:dyDescent="0.25">
      <c r="A90" s="17">
        <v>89</v>
      </c>
      <c r="B90" s="17">
        <f t="shared" si="12"/>
        <v>6737</v>
      </c>
      <c r="C90" s="14">
        <f t="shared" si="11"/>
        <v>148</v>
      </c>
      <c r="D90" s="19"/>
      <c r="E90"/>
      <c r="F90"/>
    </row>
    <row r="91" spans="1:6" x14ac:dyDescent="0.25">
      <c r="A91" s="17">
        <v>90</v>
      </c>
      <c r="B91" s="17">
        <f t="shared" si="12"/>
        <v>6885</v>
      </c>
      <c r="C91" s="14">
        <f t="shared" si="11"/>
        <v>148</v>
      </c>
      <c r="D91" s="19"/>
      <c r="E91"/>
      <c r="F91"/>
    </row>
    <row r="92" spans="1:6" x14ac:dyDescent="0.25">
      <c r="A92" s="17">
        <v>91</v>
      </c>
      <c r="B92" s="17">
        <f t="shared" si="12"/>
        <v>7033</v>
      </c>
      <c r="C92" s="14">
        <f t="shared" si="11"/>
        <v>156</v>
      </c>
      <c r="D92" s="19">
        <f t="shared" ref="D92" si="14">(B92-B87)/B87</f>
        <v>0.11759097409820435</v>
      </c>
      <c r="E92"/>
      <c r="F92"/>
    </row>
    <row r="93" spans="1:6" x14ac:dyDescent="0.25">
      <c r="A93" s="17">
        <v>92</v>
      </c>
      <c r="B93" s="17">
        <f t="shared" si="12"/>
        <v>7189</v>
      </c>
      <c r="C93" s="14">
        <f t="shared" si="11"/>
        <v>156</v>
      </c>
      <c r="D93" s="19"/>
      <c r="E93"/>
      <c r="F93"/>
    </row>
    <row r="94" spans="1:6" x14ac:dyDescent="0.25">
      <c r="A94" s="17">
        <v>93</v>
      </c>
      <c r="B94" s="17">
        <f t="shared" si="12"/>
        <v>7345</v>
      </c>
      <c r="C94" s="14">
        <f t="shared" si="11"/>
        <v>156</v>
      </c>
      <c r="D94" s="19"/>
      <c r="E94"/>
      <c r="F94"/>
    </row>
    <row r="95" spans="1:6" x14ac:dyDescent="0.25">
      <c r="A95" s="17">
        <v>94</v>
      </c>
      <c r="B95" s="17">
        <f t="shared" si="12"/>
        <v>7501</v>
      </c>
      <c r="C95" s="14">
        <f t="shared" si="11"/>
        <v>156</v>
      </c>
      <c r="D95" s="19"/>
      <c r="E95"/>
      <c r="F95"/>
    </row>
    <row r="96" spans="1:6" x14ac:dyDescent="0.25">
      <c r="A96" s="17">
        <v>95</v>
      </c>
      <c r="B96" s="17">
        <f t="shared" si="12"/>
        <v>7657</v>
      </c>
      <c r="C96" s="14">
        <f t="shared" si="11"/>
        <v>156</v>
      </c>
      <c r="D96" s="19"/>
      <c r="E96"/>
      <c r="F96"/>
    </row>
    <row r="97" spans="1:6" x14ac:dyDescent="0.25">
      <c r="A97" s="17">
        <v>96</v>
      </c>
      <c r="B97" s="17">
        <f t="shared" si="12"/>
        <v>7813</v>
      </c>
      <c r="C97" s="14">
        <f t="shared" si="11"/>
        <v>164</v>
      </c>
      <c r="D97" s="19">
        <f t="shared" ref="D97" si="15">(B97-B92)/B92</f>
        <v>0.11090573012939002</v>
      </c>
      <c r="E97"/>
      <c r="F97"/>
    </row>
    <row r="98" spans="1:6" x14ac:dyDescent="0.25">
      <c r="A98" s="17">
        <v>97</v>
      </c>
      <c r="B98" s="17">
        <f t="shared" si="12"/>
        <v>7977</v>
      </c>
      <c r="C98" s="14">
        <f t="shared" si="11"/>
        <v>164</v>
      </c>
      <c r="D98" s="19"/>
      <c r="E98"/>
      <c r="F98"/>
    </row>
    <row r="99" spans="1:6" x14ac:dyDescent="0.25">
      <c r="A99" s="17">
        <v>98</v>
      </c>
      <c r="B99" s="17">
        <f t="shared" si="12"/>
        <v>8141</v>
      </c>
      <c r="C99" s="14">
        <f t="shared" si="11"/>
        <v>164</v>
      </c>
      <c r="D99" s="19"/>
      <c r="E99"/>
      <c r="F99"/>
    </row>
    <row r="100" spans="1:6" x14ac:dyDescent="0.25">
      <c r="A100" s="17">
        <v>99</v>
      </c>
      <c r="B100" s="17">
        <f t="shared" si="12"/>
        <v>8305</v>
      </c>
      <c r="C100" s="14">
        <f t="shared" si="11"/>
        <v>164</v>
      </c>
      <c r="D100" s="19"/>
      <c r="E100"/>
      <c r="F100"/>
    </row>
    <row r="101" spans="1:6" x14ac:dyDescent="0.25">
      <c r="C101"/>
      <c r="D101" s="19"/>
      <c r="E101"/>
      <c r="F101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workbookViewId="0">
      <selection activeCell="M2" sqref="M2"/>
    </sheetView>
  </sheetViews>
  <sheetFormatPr defaultRowHeight="14.4" x14ac:dyDescent="0.25"/>
  <cols>
    <col min="2" max="2" width="13" style="17" bestFit="1" customWidth="1"/>
    <col min="3" max="3" width="9" style="17"/>
    <col min="4" max="4" width="12.109375" style="20" bestFit="1" customWidth="1"/>
    <col min="5" max="6" width="9" style="17"/>
    <col min="7" max="8" width="12.77734375" bestFit="1" customWidth="1"/>
    <col min="10" max="10" width="13" bestFit="1" customWidth="1"/>
    <col min="11" max="11" width="13" customWidth="1"/>
    <col min="12" max="12" width="9" style="14"/>
    <col min="13" max="13" width="13" style="14" bestFit="1" customWidth="1"/>
    <col min="14" max="14" width="9" style="14"/>
  </cols>
  <sheetData>
    <row r="1" spans="1:16" x14ac:dyDescent="0.25">
      <c r="A1" s="14" t="s">
        <v>127</v>
      </c>
      <c r="B1" s="14" t="s">
        <v>137</v>
      </c>
      <c r="C1" s="14" t="s">
        <v>128</v>
      </c>
      <c r="D1" s="18" t="s">
        <v>129</v>
      </c>
      <c r="E1" s="14"/>
      <c r="F1" s="22" t="s">
        <v>156</v>
      </c>
      <c r="G1" s="22" t="s">
        <v>130</v>
      </c>
      <c r="H1" s="22" t="s">
        <v>142</v>
      </c>
      <c r="I1" s="22" t="s">
        <v>143</v>
      </c>
      <c r="J1" s="22" t="s">
        <v>144</v>
      </c>
      <c r="K1" s="14"/>
      <c r="L1" s="14" t="s">
        <v>135</v>
      </c>
      <c r="M1" s="14" t="s">
        <v>137</v>
      </c>
    </row>
    <row r="2" spans="1:16" x14ac:dyDescent="0.25">
      <c r="A2" s="17">
        <v>1</v>
      </c>
      <c r="B2" s="17">
        <f>ROUND($G$2,0)</f>
        <v>18</v>
      </c>
      <c r="C2" s="14">
        <f>ROUND(INT((ROW()+$J$2)/$H$2)*$I$2,0)</f>
        <v>6</v>
      </c>
      <c r="D2" s="19"/>
      <c r="E2"/>
      <c r="F2" s="15">
        <v>2</v>
      </c>
      <c r="G2" s="15">
        <f>'6星每级加强属性曲线演算'!G$2/HLOOKUP('2星每级加强属性曲线演算'!$F$2,星级总属性!$B$2:$G$6,5,FALSE)</f>
        <v>17.553483269336258</v>
      </c>
      <c r="H2" s="15">
        <f>'6星每级加强属性曲线演算'!$H$2</f>
        <v>5</v>
      </c>
      <c r="I2" s="15">
        <f>'6星每级加强属性曲线演算'!I$2/HLOOKUP('2星每级加强属性曲线演算'!$F$2,星级总属性!$B$2:$G$6,5,FALSE)</f>
        <v>6.3192539769610532</v>
      </c>
      <c r="J2" s="15">
        <f>H2-ROW(C2)</f>
        <v>3</v>
      </c>
      <c r="L2" s="14">
        <f t="shared" ref="L2:L26" si="0">A2</f>
        <v>1</v>
      </c>
      <c r="M2" s="14">
        <f>ROUND($G$4*(($A2)^3)+$H$4*(($A2)^2)+$I$4*$A2+$J$4,0)</f>
        <v>19</v>
      </c>
      <c r="P2" t="s">
        <v>131</v>
      </c>
    </row>
    <row r="3" spans="1:16" x14ac:dyDescent="0.25">
      <c r="A3" s="17">
        <v>2</v>
      </c>
      <c r="B3" s="17">
        <f>ROUND(B2+C2,0)</f>
        <v>24</v>
      </c>
      <c r="C3" s="14">
        <f t="shared" ref="C3:C66" si="1">ROUND(INT((ROW()+$J$2)/$H$2)*$I$2,0)</f>
        <v>6</v>
      </c>
      <c r="D3" s="19"/>
      <c r="E3" s="14"/>
      <c r="F3" s="14"/>
      <c r="G3" s="22" t="s">
        <v>145</v>
      </c>
      <c r="H3" s="22" t="s">
        <v>146</v>
      </c>
      <c r="I3" s="22" t="s">
        <v>147</v>
      </c>
      <c r="J3" s="22" t="s">
        <v>136</v>
      </c>
      <c r="L3" s="14">
        <f t="shared" si="0"/>
        <v>2</v>
      </c>
      <c r="M3" s="14">
        <f t="shared" ref="M3:M26" si="2">ROUND($G$4*(($A3)^3)+$H$4*(($A3)^2)+$I$4*$A3+$J$4,0)</f>
        <v>23</v>
      </c>
    </row>
    <row r="4" spans="1:16" x14ac:dyDescent="0.25">
      <c r="A4" s="17">
        <v>3</v>
      </c>
      <c r="B4" s="17">
        <f t="shared" ref="B4:B67" si="3">ROUND(B3+C3,0)</f>
        <v>30</v>
      </c>
      <c r="C4" s="14">
        <f t="shared" si="1"/>
        <v>6</v>
      </c>
      <c r="D4" s="19"/>
      <c r="E4"/>
      <c r="F4"/>
      <c r="G4" s="15">
        <f>INDEX(LINEST($B$2:$B$100, $A$2:$A$100^{1,2,3},TRUE,TRUE),1,1)</f>
        <v>-2.4989865066980086E-5</v>
      </c>
      <c r="H4" s="15">
        <f>INDEX(LINEST($B$2:$B$100, $A$2:$A$100^{1,2,3},TRUE,TRUE),1,2)</f>
        <v>0.63419603955915815</v>
      </c>
      <c r="I4" s="15">
        <f>INDEX(LINEST($B$2:$B$100, $A$2:$A$100^{1,2,3},TRUE,TRUE),1,3)</f>
        <v>1.9292254604373129</v>
      </c>
      <c r="J4" s="15">
        <f>INDEX(LINEST($B$2:$B$100, $A$2:$A$100^{1,2,3},TRUE,TRUE),1,4)</f>
        <v>16.842207579690896</v>
      </c>
      <c r="L4" s="14">
        <f t="shared" si="0"/>
        <v>3</v>
      </c>
      <c r="M4" s="14">
        <f t="shared" si="2"/>
        <v>28</v>
      </c>
      <c r="P4" t="s">
        <v>134</v>
      </c>
    </row>
    <row r="5" spans="1:16" x14ac:dyDescent="0.25">
      <c r="A5" s="17">
        <v>4</v>
      </c>
      <c r="B5" s="17">
        <f t="shared" si="3"/>
        <v>36</v>
      </c>
      <c r="C5" s="14">
        <f t="shared" si="1"/>
        <v>6</v>
      </c>
      <c r="D5" s="19"/>
      <c r="E5"/>
      <c r="F5"/>
      <c r="L5" s="14">
        <f t="shared" si="0"/>
        <v>4</v>
      </c>
      <c r="M5" s="14">
        <f t="shared" si="2"/>
        <v>35</v>
      </c>
      <c r="P5" t="s">
        <v>132</v>
      </c>
    </row>
    <row r="6" spans="1:16" x14ac:dyDescent="0.25">
      <c r="A6" s="17">
        <v>5</v>
      </c>
      <c r="B6" s="17">
        <f t="shared" si="3"/>
        <v>42</v>
      </c>
      <c r="C6" s="14">
        <f t="shared" si="1"/>
        <v>6</v>
      </c>
      <c r="D6" s="19"/>
      <c r="E6"/>
      <c r="F6"/>
      <c r="L6" s="14">
        <f t="shared" si="0"/>
        <v>5</v>
      </c>
      <c r="M6" s="14">
        <f t="shared" si="2"/>
        <v>42</v>
      </c>
      <c r="P6" t="s">
        <v>133</v>
      </c>
    </row>
    <row r="7" spans="1:16" x14ac:dyDescent="0.25">
      <c r="A7" s="17">
        <v>6</v>
      </c>
      <c r="B7" s="17">
        <f t="shared" si="3"/>
        <v>48</v>
      </c>
      <c r="C7" s="14">
        <f t="shared" si="1"/>
        <v>13</v>
      </c>
      <c r="D7" s="19">
        <f>(B7-B2)/B2</f>
        <v>1.6666666666666667</v>
      </c>
      <c r="E7"/>
      <c r="F7"/>
      <c r="L7" s="14">
        <f t="shared" si="0"/>
        <v>6</v>
      </c>
      <c r="M7" s="14">
        <f t="shared" si="2"/>
        <v>51</v>
      </c>
    </row>
    <row r="8" spans="1:16" x14ac:dyDescent="0.25">
      <c r="A8" s="17">
        <v>7</v>
      </c>
      <c r="B8" s="17">
        <f t="shared" si="3"/>
        <v>61</v>
      </c>
      <c r="C8" s="14">
        <f t="shared" si="1"/>
        <v>13</v>
      </c>
      <c r="D8" s="19"/>
      <c r="E8"/>
      <c r="F8"/>
      <c r="L8" s="14">
        <f t="shared" si="0"/>
        <v>7</v>
      </c>
      <c r="M8" s="14">
        <f t="shared" si="2"/>
        <v>61</v>
      </c>
    </row>
    <row r="9" spans="1:16" x14ac:dyDescent="0.25">
      <c r="A9" s="17">
        <v>8</v>
      </c>
      <c r="B9" s="17">
        <f t="shared" si="3"/>
        <v>74</v>
      </c>
      <c r="C9" s="14">
        <f t="shared" si="1"/>
        <v>13</v>
      </c>
      <c r="D9" s="19"/>
      <c r="E9"/>
      <c r="F9"/>
      <c r="L9" s="14">
        <f t="shared" si="0"/>
        <v>8</v>
      </c>
      <c r="M9" s="14">
        <f t="shared" si="2"/>
        <v>73</v>
      </c>
    </row>
    <row r="10" spans="1:16" x14ac:dyDescent="0.25">
      <c r="A10" s="17">
        <v>9</v>
      </c>
      <c r="B10" s="17">
        <f t="shared" si="3"/>
        <v>87</v>
      </c>
      <c r="C10" s="14">
        <f t="shared" si="1"/>
        <v>13</v>
      </c>
      <c r="D10" s="19"/>
      <c r="E10"/>
      <c r="F10"/>
      <c r="L10" s="14">
        <f t="shared" si="0"/>
        <v>9</v>
      </c>
      <c r="M10" s="14">
        <f t="shared" si="2"/>
        <v>86</v>
      </c>
    </row>
    <row r="11" spans="1:16" x14ac:dyDescent="0.25">
      <c r="A11" s="17">
        <v>10</v>
      </c>
      <c r="B11" s="17">
        <f t="shared" si="3"/>
        <v>100</v>
      </c>
      <c r="C11" s="14">
        <f t="shared" si="1"/>
        <v>13</v>
      </c>
      <c r="D11" s="19"/>
      <c r="E11"/>
      <c r="F11"/>
      <c r="L11" s="14">
        <f t="shared" si="0"/>
        <v>10</v>
      </c>
      <c r="M11" s="14">
        <f t="shared" si="2"/>
        <v>100</v>
      </c>
    </row>
    <row r="12" spans="1:16" x14ac:dyDescent="0.25">
      <c r="A12" s="17">
        <v>11</v>
      </c>
      <c r="B12" s="17">
        <f t="shared" si="3"/>
        <v>113</v>
      </c>
      <c r="C12" s="14">
        <f t="shared" si="1"/>
        <v>19</v>
      </c>
      <c r="D12" s="19">
        <f>(B12-B7)/B7</f>
        <v>1.3541666666666667</v>
      </c>
      <c r="E12"/>
      <c r="F12"/>
      <c r="L12" s="14">
        <f t="shared" si="0"/>
        <v>11</v>
      </c>
      <c r="M12" s="14">
        <f t="shared" si="2"/>
        <v>115</v>
      </c>
    </row>
    <row r="13" spans="1:16" x14ac:dyDescent="0.25">
      <c r="A13" s="17">
        <v>12</v>
      </c>
      <c r="B13" s="17">
        <f t="shared" si="3"/>
        <v>132</v>
      </c>
      <c r="C13" s="14">
        <f t="shared" si="1"/>
        <v>19</v>
      </c>
      <c r="D13" s="19"/>
      <c r="E13"/>
      <c r="F13"/>
      <c r="L13" s="14">
        <f t="shared" si="0"/>
        <v>12</v>
      </c>
      <c r="M13" s="14">
        <f t="shared" si="2"/>
        <v>131</v>
      </c>
    </row>
    <row r="14" spans="1:16" x14ac:dyDescent="0.25">
      <c r="A14" s="17">
        <v>13</v>
      </c>
      <c r="B14" s="17">
        <f t="shared" si="3"/>
        <v>151</v>
      </c>
      <c r="C14" s="14">
        <f t="shared" si="1"/>
        <v>19</v>
      </c>
      <c r="D14" s="19"/>
      <c r="E14"/>
      <c r="F14"/>
      <c r="L14" s="14">
        <f t="shared" si="0"/>
        <v>13</v>
      </c>
      <c r="M14" s="14">
        <f t="shared" si="2"/>
        <v>149</v>
      </c>
    </row>
    <row r="15" spans="1:16" x14ac:dyDescent="0.25">
      <c r="A15" s="17">
        <v>14</v>
      </c>
      <c r="B15" s="17">
        <f t="shared" si="3"/>
        <v>170</v>
      </c>
      <c r="C15" s="14">
        <f t="shared" si="1"/>
        <v>19</v>
      </c>
      <c r="D15" s="19"/>
      <c r="E15"/>
      <c r="F15"/>
      <c r="L15" s="14">
        <f t="shared" si="0"/>
        <v>14</v>
      </c>
      <c r="M15" s="14">
        <f t="shared" si="2"/>
        <v>168</v>
      </c>
    </row>
    <row r="16" spans="1:16" x14ac:dyDescent="0.25">
      <c r="A16" s="17">
        <v>15</v>
      </c>
      <c r="B16" s="17">
        <f t="shared" si="3"/>
        <v>189</v>
      </c>
      <c r="C16" s="14">
        <f t="shared" si="1"/>
        <v>19</v>
      </c>
      <c r="D16" s="19"/>
      <c r="E16"/>
      <c r="F16"/>
      <c r="L16" s="14">
        <f t="shared" si="0"/>
        <v>15</v>
      </c>
      <c r="M16" s="14">
        <f t="shared" si="2"/>
        <v>188</v>
      </c>
    </row>
    <row r="17" spans="1:13" x14ac:dyDescent="0.25">
      <c r="A17" s="17">
        <v>16</v>
      </c>
      <c r="B17" s="17">
        <f t="shared" si="3"/>
        <v>208</v>
      </c>
      <c r="C17" s="14">
        <f t="shared" si="1"/>
        <v>25</v>
      </c>
      <c r="D17" s="19">
        <f t="shared" ref="D17" si="4">(B17-B12)/B12</f>
        <v>0.84070796460176989</v>
      </c>
      <c r="E17"/>
      <c r="F17"/>
      <c r="L17" s="14">
        <f t="shared" si="0"/>
        <v>16</v>
      </c>
      <c r="M17" s="14">
        <f t="shared" si="2"/>
        <v>210</v>
      </c>
    </row>
    <row r="18" spans="1:13" x14ac:dyDescent="0.25">
      <c r="A18" s="17">
        <v>17</v>
      </c>
      <c r="B18" s="17">
        <f t="shared" si="3"/>
        <v>233</v>
      </c>
      <c r="C18" s="14">
        <f t="shared" si="1"/>
        <v>25</v>
      </c>
      <c r="D18" s="19"/>
      <c r="E18"/>
      <c r="F18"/>
      <c r="L18" s="14">
        <f t="shared" si="0"/>
        <v>17</v>
      </c>
      <c r="M18" s="14">
        <f t="shared" si="2"/>
        <v>233</v>
      </c>
    </row>
    <row r="19" spans="1:13" x14ac:dyDescent="0.25">
      <c r="A19" s="17">
        <v>18</v>
      </c>
      <c r="B19" s="17">
        <f t="shared" si="3"/>
        <v>258</v>
      </c>
      <c r="C19" s="14">
        <f t="shared" si="1"/>
        <v>25</v>
      </c>
      <c r="D19" s="19"/>
      <c r="E19"/>
      <c r="F19"/>
      <c r="L19" s="14">
        <f t="shared" si="0"/>
        <v>18</v>
      </c>
      <c r="M19" s="14">
        <f t="shared" si="2"/>
        <v>257</v>
      </c>
    </row>
    <row r="20" spans="1:13" x14ac:dyDescent="0.25">
      <c r="A20" s="17">
        <v>19</v>
      </c>
      <c r="B20" s="17">
        <f t="shared" si="3"/>
        <v>283</v>
      </c>
      <c r="C20" s="14">
        <f t="shared" si="1"/>
        <v>25</v>
      </c>
      <c r="D20" s="19"/>
      <c r="E20"/>
      <c r="F20"/>
      <c r="L20" s="14">
        <f t="shared" si="0"/>
        <v>19</v>
      </c>
      <c r="M20" s="14">
        <f t="shared" si="2"/>
        <v>282</v>
      </c>
    </row>
    <row r="21" spans="1:13" x14ac:dyDescent="0.25">
      <c r="A21" s="17">
        <v>20</v>
      </c>
      <c r="B21" s="17">
        <f t="shared" si="3"/>
        <v>308</v>
      </c>
      <c r="C21" s="14">
        <f t="shared" si="1"/>
        <v>25</v>
      </c>
      <c r="D21" s="19"/>
      <c r="E21"/>
      <c r="F21"/>
      <c r="L21" s="14">
        <f t="shared" si="0"/>
        <v>20</v>
      </c>
      <c r="M21" s="14">
        <f t="shared" si="2"/>
        <v>309</v>
      </c>
    </row>
    <row r="22" spans="1:13" x14ac:dyDescent="0.25">
      <c r="A22" s="17">
        <v>21</v>
      </c>
      <c r="B22" s="17">
        <f t="shared" si="3"/>
        <v>333</v>
      </c>
      <c r="C22" s="14">
        <f t="shared" si="1"/>
        <v>32</v>
      </c>
      <c r="D22" s="19">
        <f t="shared" ref="D22" si="5">(B22-B17)/B17</f>
        <v>0.60096153846153844</v>
      </c>
      <c r="E22"/>
      <c r="F22"/>
      <c r="L22" s="14">
        <f t="shared" si="0"/>
        <v>21</v>
      </c>
      <c r="M22" s="14">
        <f t="shared" si="2"/>
        <v>337</v>
      </c>
    </row>
    <row r="23" spans="1:13" x14ac:dyDescent="0.25">
      <c r="A23" s="17">
        <v>22</v>
      </c>
      <c r="B23" s="17">
        <f t="shared" si="3"/>
        <v>365</v>
      </c>
      <c r="C23" s="14">
        <f t="shared" si="1"/>
        <v>32</v>
      </c>
      <c r="D23" s="19"/>
      <c r="E23"/>
      <c r="F23"/>
      <c r="L23" s="14">
        <f t="shared" si="0"/>
        <v>22</v>
      </c>
      <c r="M23" s="14">
        <f t="shared" si="2"/>
        <v>366</v>
      </c>
    </row>
    <row r="24" spans="1:13" x14ac:dyDescent="0.25">
      <c r="A24" s="17">
        <v>23</v>
      </c>
      <c r="B24" s="17">
        <f t="shared" si="3"/>
        <v>397</v>
      </c>
      <c r="C24" s="14">
        <f t="shared" si="1"/>
        <v>32</v>
      </c>
      <c r="D24" s="19"/>
      <c r="E24"/>
      <c r="F24"/>
      <c r="L24" s="14">
        <f t="shared" si="0"/>
        <v>23</v>
      </c>
      <c r="M24" s="14">
        <f t="shared" si="2"/>
        <v>396</v>
      </c>
    </row>
    <row r="25" spans="1:13" x14ac:dyDescent="0.25">
      <c r="A25" s="17">
        <v>24</v>
      </c>
      <c r="B25" s="17">
        <f t="shared" si="3"/>
        <v>429</v>
      </c>
      <c r="C25" s="14">
        <f t="shared" si="1"/>
        <v>32</v>
      </c>
      <c r="D25" s="19"/>
      <c r="E25"/>
      <c r="F25"/>
      <c r="L25" s="14">
        <f t="shared" si="0"/>
        <v>24</v>
      </c>
      <c r="M25" s="14">
        <f t="shared" si="2"/>
        <v>428</v>
      </c>
    </row>
    <row r="26" spans="1:13" x14ac:dyDescent="0.25">
      <c r="A26" s="17">
        <v>25</v>
      </c>
      <c r="B26" s="17">
        <f t="shared" si="3"/>
        <v>461</v>
      </c>
      <c r="C26" s="14">
        <f t="shared" si="1"/>
        <v>32</v>
      </c>
      <c r="D26" s="19"/>
      <c r="E26"/>
      <c r="F26"/>
      <c r="L26" s="14">
        <f t="shared" si="0"/>
        <v>25</v>
      </c>
      <c r="M26" s="14">
        <f t="shared" si="2"/>
        <v>461</v>
      </c>
    </row>
    <row r="27" spans="1:13" x14ac:dyDescent="0.25">
      <c r="A27" s="17">
        <v>26</v>
      </c>
      <c r="B27" s="17">
        <f t="shared" si="3"/>
        <v>493</v>
      </c>
      <c r="C27" s="14">
        <f t="shared" si="1"/>
        <v>38</v>
      </c>
      <c r="D27" s="19"/>
      <c r="E27"/>
      <c r="F27"/>
    </row>
    <row r="28" spans="1:13" x14ac:dyDescent="0.25">
      <c r="A28" s="17">
        <v>27</v>
      </c>
      <c r="B28" s="17">
        <f t="shared" si="3"/>
        <v>531</v>
      </c>
      <c r="C28" s="14">
        <f t="shared" si="1"/>
        <v>38</v>
      </c>
      <c r="D28" s="19">
        <f t="shared" ref="D28" si="6">(B28-B23)/B23</f>
        <v>0.45479452054794522</v>
      </c>
      <c r="E28"/>
      <c r="F28"/>
    </row>
    <row r="29" spans="1:13" x14ac:dyDescent="0.25">
      <c r="A29" s="17">
        <v>28</v>
      </c>
      <c r="B29" s="17">
        <f t="shared" si="3"/>
        <v>569</v>
      </c>
      <c r="C29" s="14">
        <f t="shared" si="1"/>
        <v>38</v>
      </c>
      <c r="D29" s="19"/>
      <c r="E29"/>
      <c r="F29"/>
    </row>
    <row r="30" spans="1:13" x14ac:dyDescent="0.25">
      <c r="A30" s="17">
        <v>29</v>
      </c>
      <c r="B30" s="17">
        <f t="shared" si="3"/>
        <v>607</v>
      </c>
      <c r="C30" s="14">
        <f t="shared" si="1"/>
        <v>38</v>
      </c>
      <c r="D30" s="19"/>
      <c r="E30"/>
      <c r="F30"/>
    </row>
    <row r="31" spans="1:13" x14ac:dyDescent="0.25">
      <c r="A31" s="17">
        <v>30</v>
      </c>
      <c r="B31" s="17">
        <f t="shared" si="3"/>
        <v>645</v>
      </c>
      <c r="C31" s="14">
        <f t="shared" si="1"/>
        <v>38</v>
      </c>
      <c r="D31" s="19"/>
      <c r="E31"/>
      <c r="F31"/>
    </row>
    <row r="32" spans="1:13" x14ac:dyDescent="0.25">
      <c r="A32" s="17">
        <v>31</v>
      </c>
      <c r="B32" s="17">
        <f t="shared" si="3"/>
        <v>683</v>
      </c>
      <c r="C32" s="14">
        <f t="shared" si="1"/>
        <v>44</v>
      </c>
      <c r="D32" s="19"/>
      <c r="E32"/>
      <c r="F32"/>
    </row>
    <row r="33" spans="1:6" x14ac:dyDescent="0.25">
      <c r="A33" s="17">
        <v>32</v>
      </c>
      <c r="B33" s="17">
        <f t="shared" si="3"/>
        <v>727</v>
      </c>
      <c r="C33" s="14">
        <f t="shared" si="1"/>
        <v>44</v>
      </c>
      <c r="D33" s="19">
        <f t="shared" ref="D33:D81" si="7">(B33-B28)/B28</f>
        <v>0.36911487758945388</v>
      </c>
      <c r="E33"/>
      <c r="F33"/>
    </row>
    <row r="34" spans="1:6" x14ac:dyDescent="0.25">
      <c r="A34" s="17">
        <v>33</v>
      </c>
      <c r="B34" s="17">
        <f t="shared" si="3"/>
        <v>771</v>
      </c>
      <c r="C34" s="14">
        <f t="shared" si="1"/>
        <v>44</v>
      </c>
      <c r="D34" s="19"/>
      <c r="E34"/>
      <c r="F34"/>
    </row>
    <row r="35" spans="1:6" x14ac:dyDescent="0.25">
      <c r="A35" s="17">
        <v>34</v>
      </c>
      <c r="B35" s="17">
        <f t="shared" si="3"/>
        <v>815</v>
      </c>
      <c r="C35" s="14">
        <f t="shared" si="1"/>
        <v>44</v>
      </c>
      <c r="D35" s="19"/>
      <c r="E35"/>
      <c r="F35"/>
    </row>
    <row r="36" spans="1:6" x14ac:dyDescent="0.25">
      <c r="A36" s="17">
        <v>35</v>
      </c>
      <c r="B36" s="17">
        <f t="shared" si="3"/>
        <v>859</v>
      </c>
      <c r="C36" s="14">
        <f t="shared" si="1"/>
        <v>44</v>
      </c>
      <c r="D36" s="19"/>
      <c r="E36"/>
      <c r="F36"/>
    </row>
    <row r="37" spans="1:6" x14ac:dyDescent="0.25">
      <c r="A37" s="17">
        <v>36</v>
      </c>
      <c r="B37" s="17">
        <f t="shared" si="3"/>
        <v>903</v>
      </c>
      <c r="C37" s="14">
        <f t="shared" si="1"/>
        <v>51</v>
      </c>
      <c r="D37" s="19"/>
      <c r="E37"/>
      <c r="F37"/>
    </row>
    <row r="38" spans="1:6" x14ac:dyDescent="0.25">
      <c r="A38" s="17">
        <v>37</v>
      </c>
      <c r="B38" s="17">
        <f t="shared" si="3"/>
        <v>954</v>
      </c>
      <c r="C38" s="14">
        <f t="shared" si="1"/>
        <v>51</v>
      </c>
      <c r="D38" s="19">
        <f t="shared" ref="D38:D86" si="8">(B38-B33)/B33</f>
        <v>0.31224209078404402</v>
      </c>
      <c r="E38"/>
      <c r="F38"/>
    </row>
    <row r="39" spans="1:6" x14ac:dyDescent="0.25">
      <c r="A39" s="17">
        <v>38</v>
      </c>
      <c r="B39" s="17">
        <f t="shared" si="3"/>
        <v>1005</v>
      </c>
      <c r="C39" s="14">
        <f t="shared" si="1"/>
        <v>51</v>
      </c>
      <c r="D39" s="19"/>
      <c r="E39"/>
      <c r="F39"/>
    </row>
    <row r="40" spans="1:6" x14ac:dyDescent="0.25">
      <c r="A40" s="17">
        <v>39</v>
      </c>
      <c r="B40" s="17">
        <f t="shared" si="3"/>
        <v>1056</v>
      </c>
      <c r="C40" s="14">
        <f t="shared" si="1"/>
        <v>51</v>
      </c>
      <c r="D40" s="19"/>
      <c r="E40"/>
      <c r="F40"/>
    </row>
    <row r="41" spans="1:6" x14ac:dyDescent="0.25">
      <c r="A41" s="17">
        <v>40</v>
      </c>
      <c r="B41" s="17">
        <f t="shared" si="3"/>
        <v>1107</v>
      </c>
      <c r="C41" s="14">
        <f t="shared" si="1"/>
        <v>51</v>
      </c>
      <c r="D41" s="19"/>
      <c r="E41"/>
      <c r="F41"/>
    </row>
    <row r="42" spans="1:6" x14ac:dyDescent="0.25">
      <c r="A42" s="17">
        <v>41</v>
      </c>
      <c r="B42" s="17">
        <f t="shared" si="3"/>
        <v>1158</v>
      </c>
      <c r="C42" s="14">
        <f t="shared" si="1"/>
        <v>57</v>
      </c>
      <c r="D42" s="19"/>
      <c r="E42"/>
      <c r="F42"/>
    </row>
    <row r="43" spans="1:6" x14ac:dyDescent="0.25">
      <c r="A43" s="17">
        <v>42</v>
      </c>
      <c r="B43" s="17">
        <f t="shared" si="3"/>
        <v>1215</v>
      </c>
      <c r="C43" s="14">
        <f t="shared" si="1"/>
        <v>57</v>
      </c>
      <c r="D43" s="19"/>
      <c r="E43"/>
      <c r="F43"/>
    </row>
    <row r="44" spans="1:6" x14ac:dyDescent="0.25">
      <c r="A44" s="17">
        <v>43</v>
      </c>
      <c r="B44" s="17">
        <f t="shared" si="3"/>
        <v>1272</v>
      </c>
      <c r="C44" s="14">
        <f t="shared" si="1"/>
        <v>57</v>
      </c>
      <c r="D44" s="19">
        <f t="shared" ref="D44" si="9">(B44-B39)/B39</f>
        <v>0.2656716417910448</v>
      </c>
      <c r="E44"/>
      <c r="F44"/>
    </row>
    <row r="45" spans="1:6" x14ac:dyDescent="0.25">
      <c r="A45" s="17">
        <v>44</v>
      </c>
      <c r="B45" s="17">
        <f t="shared" si="3"/>
        <v>1329</v>
      </c>
      <c r="C45" s="14">
        <f t="shared" si="1"/>
        <v>57</v>
      </c>
      <c r="D45" s="19"/>
      <c r="E45"/>
      <c r="F45"/>
    </row>
    <row r="46" spans="1:6" x14ac:dyDescent="0.25">
      <c r="A46" s="17">
        <v>45</v>
      </c>
      <c r="B46" s="17">
        <f t="shared" si="3"/>
        <v>1386</v>
      </c>
      <c r="C46" s="14">
        <f t="shared" si="1"/>
        <v>57</v>
      </c>
      <c r="D46" s="19"/>
      <c r="E46"/>
      <c r="F46"/>
    </row>
    <row r="47" spans="1:6" x14ac:dyDescent="0.25">
      <c r="A47" s="17">
        <v>46</v>
      </c>
      <c r="B47" s="17">
        <f t="shared" si="3"/>
        <v>1443</v>
      </c>
      <c r="C47" s="14">
        <f t="shared" si="1"/>
        <v>63</v>
      </c>
      <c r="D47" s="19"/>
      <c r="E47"/>
      <c r="F47"/>
    </row>
    <row r="48" spans="1:6" x14ac:dyDescent="0.25">
      <c r="A48" s="17">
        <v>47</v>
      </c>
      <c r="B48" s="17">
        <f t="shared" si="3"/>
        <v>1506</v>
      </c>
      <c r="C48" s="14">
        <f t="shared" si="1"/>
        <v>63</v>
      </c>
      <c r="D48" s="19"/>
      <c r="E48"/>
      <c r="F48"/>
    </row>
    <row r="49" spans="1:6" x14ac:dyDescent="0.25">
      <c r="A49" s="17">
        <v>48</v>
      </c>
      <c r="B49" s="17">
        <f t="shared" si="3"/>
        <v>1569</v>
      </c>
      <c r="C49" s="14">
        <f t="shared" si="1"/>
        <v>63</v>
      </c>
      <c r="D49" s="19">
        <f t="shared" si="7"/>
        <v>0.23349056603773585</v>
      </c>
      <c r="E49"/>
      <c r="F49"/>
    </row>
    <row r="50" spans="1:6" x14ac:dyDescent="0.25">
      <c r="A50" s="17">
        <v>49</v>
      </c>
      <c r="B50" s="17">
        <f t="shared" si="3"/>
        <v>1632</v>
      </c>
      <c r="C50" s="14">
        <f t="shared" si="1"/>
        <v>63</v>
      </c>
      <c r="D50" s="19"/>
      <c r="E50"/>
      <c r="F50"/>
    </row>
    <row r="51" spans="1:6" x14ac:dyDescent="0.25">
      <c r="A51" s="17">
        <v>50</v>
      </c>
      <c r="B51" s="17">
        <f t="shared" si="3"/>
        <v>1695</v>
      </c>
      <c r="C51" s="14">
        <f t="shared" si="1"/>
        <v>63</v>
      </c>
      <c r="D51" s="19"/>
      <c r="E51"/>
      <c r="F51"/>
    </row>
    <row r="52" spans="1:6" x14ac:dyDescent="0.25">
      <c r="A52" s="17">
        <v>51</v>
      </c>
      <c r="B52" s="17">
        <f t="shared" si="3"/>
        <v>1758</v>
      </c>
      <c r="C52" s="14">
        <f t="shared" si="1"/>
        <v>70</v>
      </c>
      <c r="D52" s="19"/>
      <c r="E52"/>
      <c r="F52"/>
    </row>
    <row r="53" spans="1:6" x14ac:dyDescent="0.25">
      <c r="A53" s="17">
        <v>52</v>
      </c>
      <c r="B53" s="17">
        <f t="shared" si="3"/>
        <v>1828</v>
      </c>
      <c r="C53" s="14">
        <f t="shared" si="1"/>
        <v>70</v>
      </c>
      <c r="D53" s="19"/>
      <c r="E53"/>
      <c r="F53"/>
    </row>
    <row r="54" spans="1:6" x14ac:dyDescent="0.25">
      <c r="A54" s="17">
        <v>53</v>
      </c>
      <c r="B54" s="17">
        <f t="shared" si="3"/>
        <v>1898</v>
      </c>
      <c r="C54" s="14">
        <f t="shared" si="1"/>
        <v>70</v>
      </c>
      <c r="D54" s="19">
        <f t="shared" si="8"/>
        <v>0.20968769917144678</v>
      </c>
      <c r="E54"/>
      <c r="F54"/>
    </row>
    <row r="55" spans="1:6" x14ac:dyDescent="0.25">
      <c r="A55" s="17">
        <v>54</v>
      </c>
      <c r="B55" s="17">
        <f t="shared" si="3"/>
        <v>1968</v>
      </c>
      <c r="C55" s="14">
        <f t="shared" si="1"/>
        <v>70</v>
      </c>
      <c r="D55" s="19"/>
      <c r="E55"/>
      <c r="F55"/>
    </row>
    <row r="56" spans="1:6" x14ac:dyDescent="0.25">
      <c r="A56" s="17">
        <v>55</v>
      </c>
      <c r="B56" s="17">
        <f t="shared" si="3"/>
        <v>2038</v>
      </c>
      <c r="C56" s="14">
        <f t="shared" si="1"/>
        <v>70</v>
      </c>
      <c r="D56" s="19"/>
      <c r="E56"/>
      <c r="F56"/>
    </row>
    <row r="57" spans="1:6" x14ac:dyDescent="0.25">
      <c r="A57" s="17">
        <v>56</v>
      </c>
      <c r="B57" s="17">
        <f t="shared" si="3"/>
        <v>2108</v>
      </c>
      <c r="C57" s="14">
        <f t="shared" si="1"/>
        <v>76</v>
      </c>
      <c r="D57" s="19"/>
      <c r="E57"/>
      <c r="F57"/>
    </row>
    <row r="58" spans="1:6" x14ac:dyDescent="0.25">
      <c r="A58" s="17">
        <v>57</v>
      </c>
      <c r="B58" s="17">
        <f t="shared" si="3"/>
        <v>2184</v>
      </c>
      <c r="C58" s="14">
        <f t="shared" si="1"/>
        <v>76</v>
      </c>
      <c r="D58" s="19"/>
      <c r="E58"/>
      <c r="F58"/>
    </row>
    <row r="59" spans="1:6" x14ac:dyDescent="0.25">
      <c r="A59" s="17">
        <v>58</v>
      </c>
      <c r="B59" s="17">
        <f t="shared" si="3"/>
        <v>2260</v>
      </c>
      <c r="C59" s="14">
        <f t="shared" si="1"/>
        <v>76</v>
      </c>
      <c r="D59" s="19"/>
      <c r="E59"/>
      <c r="F59"/>
    </row>
    <row r="60" spans="1:6" x14ac:dyDescent="0.25">
      <c r="A60" s="17">
        <v>59</v>
      </c>
      <c r="B60" s="17">
        <f t="shared" si="3"/>
        <v>2336</v>
      </c>
      <c r="C60" s="14">
        <f t="shared" si="1"/>
        <v>76</v>
      </c>
      <c r="D60" s="19">
        <f t="shared" ref="D60" si="10">(B60-B55)/B55</f>
        <v>0.18699186991869918</v>
      </c>
      <c r="E60"/>
      <c r="F60"/>
    </row>
    <row r="61" spans="1:6" x14ac:dyDescent="0.25">
      <c r="A61" s="17">
        <v>60</v>
      </c>
      <c r="B61" s="17">
        <f t="shared" si="3"/>
        <v>2412</v>
      </c>
      <c r="C61" s="14">
        <f t="shared" si="1"/>
        <v>76</v>
      </c>
      <c r="D61" s="19"/>
      <c r="E61"/>
      <c r="F61"/>
    </row>
    <row r="62" spans="1:6" x14ac:dyDescent="0.25">
      <c r="A62" s="17">
        <v>61</v>
      </c>
      <c r="B62" s="17">
        <f t="shared" si="3"/>
        <v>2488</v>
      </c>
      <c r="C62" s="14">
        <f t="shared" si="1"/>
        <v>82</v>
      </c>
      <c r="D62" s="19"/>
      <c r="E62"/>
      <c r="F62"/>
    </row>
    <row r="63" spans="1:6" x14ac:dyDescent="0.25">
      <c r="A63" s="17">
        <v>62</v>
      </c>
      <c r="B63" s="17">
        <f t="shared" si="3"/>
        <v>2570</v>
      </c>
      <c r="C63" s="14">
        <f t="shared" si="1"/>
        <v>82</v>
      </c>
      <c r="D63" s="19"/>
      <c r="E63"/>
      <c r="F63"/>
    </row>
    <row r="64" spans="1:6" x14ac:dyDescent="0.25">
      <c r="A64" s="17">
        <v>63</v>
      </c>
      <c r="B64" s="17">
        <f t="shared" si="3"/>
        <v>2652</v>
      </c>
      <c r="C64" s="14">
        <f t="shared" si="1"/>
        <v>82</v>
      </c>
      <c r="D64" s="19"/>
      <c r="E64"/>
      <c r="F64"/>
    </row>
    <row r="65" spans="1:6" x14ac:dyDescent="0.25">
      <c r="A65" s="17">
        <v>64</v>
      </c>
      <c r="B65" s="17">
        <f t="shared" si="3"/>
        <v>2734</v>
      </c>
      <c r="C65" s="14">
        <f t="shared" si="1"/>
        <v>82</v>
      </c>
      <c r="D65" s="19">
        <f t="shared" si="7"/>
        <v>0.17037671232876711</v>
      </c>
      <c r="E65"/>
      <c r="F65"/>
    </row>
    <row r="66" spans="1:6" x14ac:dyDescent="0.25">
      <c r="A66" s="17">
        <v>65</v>
      </c>
      <c r="B66" s="17">
        <f t="shared" si="3"/>
        <v>2816</v>
      </c>
      <c r="C66" s="14">
        <f t="shared" si="1"/>
        <v>82</v>
      </c>
      <c r="D66" s="19"/>
      <c r="E66"/>
      <c r="F66"/>
    </row>
    <row r="67" spans="1:6" x14ac:dyDescent="0.25">
      <c r="A67" s="17">
        <v>66</v>
      </c>
      <c r="B67" s="17">
        <f t="shared" si="3"/>
        <v>2898</v>
      </c>
      <c r="C67" s="14">
        <f t="shared" ref="C67:C100" si="11">ROUND(INT((ROW()+$J$2)/$H$2)*$I$2,0)</f>
        <v>88</v>
      </c>
      <c r="D67" s="19"/>
      <c r="E67"/>
      <c r="F67"/>
    </row>
    <row r="68" spans="1:6" x14ac:dyDescent="0.25">
      <c r="A68" s="17">
        <v>67</v>
      </c>
      <c r="B68" s="17">
        <f t="shared" ref="B68:B100" si="12">ROUND(B67+C67,0)</f>
        <v>2986</v>
      </c>
      <c r="C68" s="14">
        <f t="shared" si="11"/>
        <v>88</v>
      </c>
      <c r="D68" s="19"/>
      <c r="E68"/>
      <c r="F68"/>
    </row>
    <row r="69" spans="1:6" x14ac:dyDescent="0.25">
      <c r="A69" s="17">
        <v>68</v>
      </c>
      <c r="B69" s="17">
        <f t="shared" si="12"/>
        <v>3074</v>
      </c>
      <c r="C69" s="14">
        <f t="shared" si="11"/>
        <v>88</v>
      </c>
      <c r="D69" s="19"/>
      <c r="E69"/>
      <c r="F69"/>
    </row>
    <row r="70" spans="1:6" x14ac:dyDescent="0.25">
      <c r="A70" s="17">
        <v>69</v>
      </c>
      <c r="B70" s="17">
        <f t="shared" si="12"/>
        <v>3162</v>
      </c>
      <c r="C70" s="14">
        <f t="shared" si="11"/>
        <v>88</v>
      </c>
      <c r="D70" s="19">
        <f t="shared" si="8"/>
        <v>0.15654718361375275</v>
      </c>
      <c r="E70"/>
      <c r="F70"/>
    </row>
    <row r="71" spans="1:6" x14ac:dyDescent="0.25">
      <c r="A71" s="17">
        <v>70</v>
      </c>
      <c r="B71" s="17">
        <f t="shared" si="12"/>
        <v>3250</v>
      </c>
      <c r="C71" s="14">
        <f t="shared" si="11"/>
        <v>88</v>
      </c>
      <c r="D71" s="19"/>
      <c r="E71"/>
      <c r="F71"/>
    </row>
    <row r="72" spans="1:6" x14ac:dyDescent="0.25">
      <c r="A72" s="17">
        <v>71</v>
      </c>
      <c r="B72" s="17">
        <f t="shared" si="12"/>
        <v>3338</v>
      </c>
      <c r="C72" s="14">
        <f t="shared" si="11"/>
        <v>95</v>
      </c>
      <c r="D72" s="19"/>
      <c r="E72"/>
      <c r="F72"/>
    </row>
    <row r="73" spans="1:6" x14ac:dyDescent="0.25">
      <c r="A73" s="17">
        <v>72</v>
      </c>
      <c r="B73" s="17">
        <f t="shared" si="12"/>
        <v>3433</v>
      </c>
      <c r="C73" s="14">
        <f t="shared" si="11"/>
        <v>95</v>
      </c>
      <c r="D73" s="19"/>
      <c r="E73"/>
      <c r="F73"/>
    </row>
    <row r="74" spans="1:6" x14ac:dyDescent="0.25">
      <c r="A74" s="17">
        <v>73</v>
      </c>
      <c r="B74" s="17">
        <f t="shared" si="12"/>
        <v>3528</v>
      </c>
      <c r="C74" s="14">
        <f t="shared" si="11"/>
        <v>95</v>
      </c>
      <c r="D74" s="19"/>
      <c r="E74"/>
      <c r="F74"/>
    </row>
    <row r="75" spans="1:6" x14ac:dyDescent="0.25">
      <c r="A75" s="17">
        <v>74</v>
      </c>
      <c r="B75" s="17">
        <f t="shared" si="12"/>
        <v>3623</v>
      </c>
      <c r="C75" s="14">
        <f t="shared" si="11"/>
        <v>95</v>
      </c>
      <c r="D75" s="19"/>
      <c r="E75"/>
      <c r="F75"/>
    </row>
    <row r="76" spans="1:6" x14ac:dyDescent="0.25">
      <c r="A76" s="17">
        <v>75</v>
      </c>
      <c r="B76" s="17">
        <f t="shared" si="12"/>
        <v>3718</v>
      </c>
      <c r="C76" s="14">
        <f t="shared" si="11"/>
        <v>95</v>
      </c>
      <c r="D76" s="19">
        <f t="shared" ref="D76" si="13">(B76-B71)/B71</f>
        <v>0.14399999999999999</v>
      </c>
      <c r="E76"/>
      <c r="F76"/>
    </row>
    <row r="77" spans="1:6" x14ac:dyDescent="0.25">
      <c r="A77" s="17">
        <v>76</v>
      </c>
      <c r="B77" s="17">
        <f t="shared" si="12"/>
        <v>3813</v>
      </c>
      <c r="C77" s="14">
        <f t="shared" si="11"/>
        <v>101</v>
      </c>
      <c r="D77" s="19"/>
      <c r="E77"/>
      <c r="F77"/>
    </row>
    <row r="78" spans="1:6" x14ac:dyDescent="0.25">
      <c r="A78" s="17">
        <v>77</v>
      </c>
      <c r="B78" s="17">
        <f t="shared" si="12"/>
        <v>3914</v>
      </c>
      <c r="C78" s="14">
        <f t="shared" si="11"/>
        <v>101</v>
      </c>
      <c r="D78" s="19"/>
      <c r="E78"/>
      <c r="F78"/>
    </row>
    <row r="79" spans="1:6" x14ac:dyDescent="0.25">
      <c r="A79" s="17">
        <v>78</v>
      </c>
      <c r="B79" s="17">
        <f t="shared" si="12"/>
        <v>4015</v>
      </c>
      <c r="C79" s="14">
        <f t="shared" si="11"/>
        <v>101</v>
      </c>
      <c r="D79" s="19"/>
      <c r="E79"/>
      <c r="F79"/>
    </row>
    <row r="80" spans="1:6" x14ac:dyDescent="0.25">
      <c r="A80" s="17">
        <v>79</v>
      </c>
      <c r="B80" s="17">
        <f t="shared" si="12"/>
        <v>4116</v>
      </c>
      <c r="C80" s="14">
        <f t="shared" si="11"/>
        <v>101</v>
      </c>
      <c r="D80" s="19"/>
      <c r="E80"/>
      <c r="F80"/>
    </row>
    <row r="81" spans="1:6" x14ac:dyDescent="0.25">
      <c r="A81" s="17">
        <v>80</v>
      </c>
      <c r="B81" s="17">
        <f t="shared" si="12"/>
        <v>4217</v>
      </c>
      <c r="C81" s="14">
        <f t="shared" si="11"/>
        <v>101</v>
      </c>
      <c r="D81" s="19">
        <f t="shared" si="7"/>
        <v>0.13421194190424959</v>
      </c>
      <c r="E81"/>
      <c r="F81"/>
    </row>
    <row r="82" spans="1:6" x14ac:dyDescent="0.25">
      <c r="A82" s="17">
        <v>81</v>
      </c>
      <c r="B82" s="17">
        <f t="shared" si="12"/>
        <v>4318</v>
      </c>
      <c r="C82" s="14">
        <f t="shared" si="11"/>
        <v>107</v>
      </c>
      <c r="D82" s="19"/>
      <c r="E82"/>
      <c r="F82"/>
    </row>
    <row r="83" spans="1:6" x14ac:dyDescent="0.25">
      <c r="A83" s="17">
        <v>82</v>
      </c>
      <c r="B83" s="17">
        <f t="shared" si="12"/>
        <v>4425</v>
      </c>
      <c r="C83" s="14">
        <f t="shared" si="11"/>
        <v>107</v>
      </c>
      <c r="D83" s="19"/>
      <c r="E83"/>
      <c r="F83"/>
    </row>
    <row r="84" spans="1:6" x14ac:dyDescent="0.25">
      <c r="A84" s="17">
        <v>83</v>
      </c>
      <c r="B84" s="17">
        <f t="shared" si="12"/>
        <v>4532</v>
      </c>
      <c r="C84" s="14">
        <f t="shared" si="11"/>
        <v>107</v>
      </c>
      <c r="D84" s="19"/>
      <c r="E84"/>
      <c r="F84"/>
    </row>
    <row r="85" spans="1:6" x14ac:dyDescent="0.25">
      <c r="A85" s="17">
        <v>84</v>
      </c>
      <c r="B85" s="17">
        <f t="shared" si="12"/>
        <v>4639</v>
      </c>
      <c r="C85" s="14">
        <f t="shared" si="11"/>
        <v>107</v>
      </c>
      <c r="D85" s="19"/>
      <c r="E85"/>
      <c r="F85"/>
    </row>
    <row r="86" spans="1:6" x14ac:dyDescent="0.25">
      <c r="A86" s="17">
        <v>85</v>
      </c>
      <c r="B86" s="17">
        <f t="shared" si="12"/>
        <v>4746</v>
      </c>
      <c r="C86" s="14">
        <f t="shared" si="11"/>
        <v>107</v>
      </c>
      <c r="D86" s="19">
        <f t="shared" si="8"/>
        <v>0.12544462888309224</v>
      </c>
      <c r="E86"/>
      <c r="F86"/>
    </row>
    <row r="87" spans="1:6" x14ac:dyDescent="0.25">
      <c r="A87" s="17">
        <v>86</v>
      </c>
      <c r="B87" s="17">
        <f t="shared" si="12"/>
        <v>4853</v>
      </c>
      <c r="C87" s="14">
        <f t="shared" si="11"/>
        <v>114</v>
      </c>
      <c r="D87" s="19"/>
      <c r="E87"/>
      <c r="F87"/>
    </row>
    <row r="88" spans="1:6" x14ac:dyDescent="0.25">
      <c r="A88" s="17">
        <v>87</v>
      </c>
      <c r="B88" s="17">
        <f t="shared" si="12"/>
        <v>4967</v>
      </c>
      <c r="C88" s="14">
        <f t="shared" si="11"/>
        <v>114</v>
      </c>
      <c r="D88" s="19"/>
      <c r="E88"/>
      <c r="F88"/>
    </row>
    <row r="89" spans="1:6" x14ac:dyDescent="0.25">
      <c r="A89" s="17">
        <v>88</v>
      </c>
      <c r="B89" s="17">
        <f t="shared" si="12"/>
        <v>5081</v>
      </c>
      <c r="C89" s="14">
        <f t="shared" si="11"/>
        <v>114</v>
      </c>
      <c r="D89" s="19"/>
      <c r="E89"/>
      <c r="F89"/>
    </row>
    <row r="90" spans="1:6" x14ac:dyDescent="0.25">
      <c r="A90" s="17">
        <v>89</v>
      </c>
      <c r="B90" s="17">
        <f t="shared" si="12"/>
        <v>5195</v>
      </c>
      <c r="C90" s="14">
        <f t="shared" si="11"/>
        <v>114</v>
      </c>
      <c r="D90" s="19"/>
      <c r="E90"/>
      <c r="F90"/>
    </row>
    <row r="91" spans="1:6" x14ac:dyDescent="0.25">
      <c r="A91" s="17">
        <v>90</v>
      </c>
      <c r="B91" s="17">
        <f t="shared" si="12"/>
        <v>5309</v>
      </c>
      <c r="C91" s="14">
        <f t="shared" si="11"/>
        <v>114</v>
      </c>
      <c r="D91" s="19"/>
      <c r="E91"/>
      <c r="F91"/>
    </row>
    <row r="92" spans="1:6" x14ac:dyDescent="0.25">
      <c r="A92" s="17">
        <v>91</v>
      </c>
      <c r="B92" s="17">
        <f t="shared" si="12"/>
        <v>5423</v>
      </c>
      <c r="C92" s="14">
        <f t="shared" si="11"/>
        <v>120</v>
      </c>
      <c r="D92" s="19">
        <f t="shared" ref="D92" si="14">(B92-B87)/B87</f>
        <v>0.11745312178034206</v>
      </c>
      <c r="E92"/>
      <c r="F92"/>
    </row>
    <row r="93" spans="1:6" x14ac:dyDescent="0.25">
      <c r="A93" s="17">
        <v>92</v>
      </c>
      <c r="B93" s="17">
        <f t="shared" si="12"/>
        <v>5543</v>
      </c>
      <c r="C93" s="14">
        <f t="shared" si="11"/>
        <v>120</v>
      </c>
      <c r="D93" s="19"/>
      <c r="E93"/>
      <c r="F93"/>
    </row>
    <row r="94" spans="1:6" x14ac:dyDescent="0.25">
      <c r="A94" s="17">
        <v>93</v>
      </c>
      <c r="B94" s="17">
        <f t="shared" si="12"/>
        <v>5663</v>
      </c>
      <c r="C94" s="14">
        <f t="shared" si="11"/>
        <v>120</v>
      </c>
      <c r="D94" s="19"/>
      <c r="E94"/>
      <c r="F94"/>
    </row>
    <row r="95" spans="1:6" x14ac:dyDescent="0.25">
      <c r="A95" s="17">
        <v>94</v>
      </c>
      <c r="B95" s="17">
        <f t="shared" si="12"/>
        <v>5783</v>
      </c>
      <c r="C95" s="14">
        <f t="shared" si="11"/>
        <v>120</v>
      </c>
      <c r="D95" s="19"/>
      <c r="E95"/>
      <c r="F95"/>
    </row>
    <row r="96" spans="1:6" x14ac:dyDescent="0.25">
      <c r="A96" s="17">
        <v>95</v>
      </c>
      <c r="B96" s="17">
        <f t="shared" si="12"/>
        <v>5903</v>
      </c>
      <c r="C96" s="14">
        <f t="shared" si="11"/>
        <v>120</v>
      </c>
      <c r="D96" s="19"/>
      <c r="E96"/>
      <c r="F96"/>
    </row>
    <row r="97" spans="1:6" x14ac:dyDescent="0.25">
      <c r="A97" s="17">
        <v>96</v>
      </c>
      <c r="B97" s="17">
        <f t="shared" si="12"/>
        <v>6023</v>
      </c>
      <c r="C97" s="14">
        <f t="shared" si="11"/>
        <v>126</v>
      </c>
      <c r="D97" s="19">
        <f t="shared" ref="D97" si="15">(B97-B92)/B92</f>
        <v>0.11063986723215932</v>
      </c>
      <c r="E97"/>
      <c r="F97"/>
    </row>
    <row r="98" spans="1:6" x14ac:dyDescent="0.25">
      <c r="A98" s="17">
        <v>97</v>
      </c>
      <c r="B98" s="17">
        <f t="shared" si="12"/>
        <v>6149</v>
      </c>
      <c r="C98" s="14">
        <f t="shared" si="11"/>
        <v>126</v>
      </c>
      <c r="D98" s="19"/>
      <c r="E98"/>
      <c r="F98"/>
    </row>
    <row r="99" spans="1:6" x14ac:dyDescent="0.25">
      <c r="A99" s="17">
        <v>98</v>
      </c>
      <c r="B99" s="17">
        <f t="shared" si="12"/>
        <v>6275</v>
      </c>
      <c r="C99" s="14">
        <f t="shared" si="11"/>
        <v>126</v>
      </c>
      <c r="D99" s="19"/>
      <c r="E99"/>
      <c r="F99"/>
    </row>
    <row r="100" spans="1:6" x14ac:dyDescent="0.25">
      <c r="A100" s="17">
        <v>99</v>
      </c>
      <c r="B100" s="17">
        <f t="shared" si="12"/>
        <v>6401</v>
      </c>
      <c r="C100" s="14">
        <f t="shared" si="11"/>
        <v>126</v>
      </c>
      <c r="D100" s="19"/>
      <c r="E100"/>
      <c r="F100"/>
    </row>
    <row r="101" spans="1:6" x14ac:dyDescent="0.25">
      <c r="C101"/>
      <c r="D101" s="19"/>
      <c r="E101"/>
      <c r="F101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workbookViewId="0">
      <selection activeCell="J7" sqref="J7"/>
    </sheetView>
  </sheetViews>
  <sheetFormatPr defaultRowHeight="14.4" x14ac:dyDescent="0.25"/>
  <cols>
    <col min="2" max="2" width="13" style="17" bestFit="1" customWidth="1"/>
    <col min="3" max="3" width="9" style="17"/>
    <col min="4" max="4" width="12.109375" style="20" bestFit="1" customWidth="1"/>
    <col min="5" max="6" width="9" style="17"/>
    <col min="7" max="8" width="12.77734375" bestFit="1" customWidth="1"/>
    <col min="10" max="10" width="13" bestFit="1" customWidth="1"/>
    <col min="11" max="11" width="13" customWidth="1"/>
    <col min="12" max="12" width="9" style="14"/>
    <col min="13" max="13" width="13" style="14" bestFit="1" customWidth="1"/>
    <col min="14" max="14" width="9" style="14"/>
  </cols>
  <sheetData>
    <row r="1" spans="1:16" x14ac:dyDescent="0.25">
      <c r="A1" s="14" t="s">
        <v>127</v>
      </c>
      <c r="B1" s="14" t="s">
        <v>137</v>
      </c>
      <c r="C1" s="14" t="s">
        <v>128</v>
      </c>
      <c r="D1" s="18" t="s">
        <v>129</v>
      </c>
      <c r="E1" s="14"/>
      <c r="F1" s="22" t="s">
        <v>156</v>
      </c>
      <c r="G1" s="22" t="s">
        <v>130</v>
      </c>
      <c r="H1" s="22" t="s">
        <v>142</v>
      </c>
      <c r="I1" s="22" t="s">
        <v>143</v>
      </c>
      <c r="J1" s="22" t="s">
        <v>144</v>
      </c>
      <c r="K1" s="14"/>
      <c r="L1" s="14" t="s">
        <v>135</v>
      </c>
      <c r="M1" s="14" t="s">
        <v>137</v>
      </c>
    </row>
    <row r="2" spans="1:16" x14ac:dyDescent="0.25">
      <c r="A2" s="17">
        <v>1</v>
      </c>
      <c r="B2" s="17">
        <f>ROUND($G$2,0)</f>
        <v>13</v>
      </c>
      <c r="C2" s="14">
        <f>ROUND(INT((ROW()+$J$2)/$H$2)*$I$2,0)</f>
        <v>5</v>
      </c>
      <c r="D2" s="19"/>
      <c r="E2"/>
      <c r="F2" s="15">
        <v>1</v>
      </c>
      <c r="G2" s="15">
        <f>'6星每级加强属性曲线演算'!G$2/HLOOKUP('1星每级加强属性曲线演算'!$F$2,星级总属性!$B$2:$G$6,5,FALSE)</f>
        <v>13.439385628085573</v>
      </c>
      <c r="H2" s="15">
        <f>'6星每级加强属性曲线演算'!$H$2</f>
        <v>5</v>
      </c>
      <c r="I2" s="15">
        <f>'6星每级加强属性曲线演算'!I$2/HLOOKUP('1星每级加强属性曲线演算'!$F$2,星级总属性!$B$2:$G$6,5,FALSE)</f>
        <v>4.8381788261108065</v>
      </c>
      <c r="J2" s="15">
        <f>H2-ROW(C2)</f>
        <v>3</v>
      </c>
      <c r="L2" s="14">
        <f t="shared" ref="L2:L26" si="0">A2</f>
        <v>1</v>
      </c>
      <c r="M2" s="14">
        <f>ROUND($G$4*(($A2)^3)+$H$4*(($A2)^2)+$I$4*$A2+$J$4,0)</f>
        <v>16</v>
      </c>
      <c r="P2" t="s">
        <v>131</v>
      </c>
    </row>
    <row r="3" spans="1:16" x14ac:dyDescent="0.25">
      <c r="A3" s="17">
        <v>2</v>
      </c>
      <c r="B3" s="17">
        <f>ROUND(B2+C2,0)</f>
        <v>18</v>
      </c>
      <c r="C3" s="14">
        <f t="shared" ref="C3:C66" si="1">ROUND(INT((ROW()+$J$2)/$H$2)*$I$2,0)</f>
        <v>5</v>
      </c>
      <c r="D3" s="19"/>
      <c r="E3" s="14"/>
      <c r="F3" s="14"/>
      <c r="G3" s="22" t="s">
        <v>145</v>
      </c>
      <c r="H3" s="22" t="s">
        <v>146</v>
      </c>
      <c r="I3" s="22" t="s">
        <v>147</v>
      </c>
      <c r="J3" s="22" t="s">
        <v>136</v>
      </c>
      <c r="L3" s="14">
        <f t="shared" si="0"/>
        <v>2</v>
      </c>
      <c r="M3" s="14">
        <f t="shared" ref="M3:M26" si="2">ROUND($G$4*(($A3)^3)+$H$4*(($A3)^2)+$I$4*$A3+$J$4,0)</f>
        <v>19</v>
      </c>
    </row>
    <row r="4" spans="1:16" x14ac:dyDescent="0.25">
      <c r="A4" s="17">
        <v>3</v>
      </c>
      <c r="B4" s="17">
        <f t="shared" ref="B4:B67" si="3">ROUND(B3+C3,0)</f>
        <v>23</v>
      </c>
      <c r="C4" s="14">
        <f t="shared" si="1"/>
        <v>5</v>
      </c>
      <c r="D4" s="19"/>
      <c r="E4"/>
      <c r="F4"/>
      <c r="G4" s="15">
        <f>INDEX(LINEST($B$2:$B$100, $A$2:$A$100^{1,2,3},TRUE,TRUE),1,1)</f>
        <v>1.2552151862230014E-6</v>
      </c>
      <c r="H4" s="15">
        <f>INDEX(LINEST($B$2:$B$100, $A$2:$A$100^{1,2,3},TRUE,TRUE),1,2)</f>
        <v>0.48285573009721577</v>
      </c>
      <c r="I4" s="15">
        <f>INDEX(LINEST($B$2:$B$100, $A$2:$A$100^{1,2,3},TRUE,TRUE),1,3)</f>
        <v>1.5674845968462212</v>
      </c>
      <c r="J4" s="15">
        <f>INDEX(LINEST($B$2:$B$100, $A$2:$A$100^{1,2,3},TRUE,TRUE),1,4)</f>
        <v>13.722387455454491</v>
      </c>
      <c r="L4" s="14">
        <f t="shared" si="0"/>
        <v>3</v>
      </c>
      <c r="M4" s="14">
        <f t="shared" si="2"/>
        <v>23</v>
      </c>
      <c r="P4" t="s">
        <v>134</v>
      </c>
    </row>
    <row r="5" spans="1:16" x14ac:dyDescent="0.25">
      <c r="A5" s="17">
        <v>4</v>
      </c>
      <c r="B5" s="17">
        <f t="shared" si="3"/>
        <v>28</v>
      </c>
      <c r="C5" s="14">
        <f t="shared" si="1"/>
        <v>5</v>
      </c>
      <c r="D5" s="19"/>
      <c r="E5"/>
      <c r="F5"/>
      <c r="L5" s="14">
        <f t="shared" si="0"/>
        <v>4</v>
      </c>
      <c r="M5" s="14">
        <f t="shared" si="2"/>
        <v>28</v>
      </c>
      <c r="P5" t="s">
        <v>132</v>
      </c>
    </row>
    <row r="6" spans="1:16" x14ac:dyDescent="0.25">
      <c r="A6" s="17">
        <v>5</v>
      </c>
      <c r="B6" s="17">
        <f t="shared" si="3"/>
        <v>33</v>
      </c>
      <c r="C6" s="14">
        <f t="shared" si="1"/>
        <v>5</v>
      </c>
      <c r="D6" s="19"/>
      <c r="E6"/>
      <c r="F6"/>
      <c r="L6" s="14">
        <f t="shared" si="0"/>
        <v>5</v>
      </c>
      <c r="M6" s="14">
        <f t="shared" si="2"/>
        <v>34</v>
      </c>
      <c r="P6" t="s">
        <v>133</v>
      </c>
    </row>
    <row r="7" spans="1:16" x14ac:dyDescent="0.25">
      <c r="A7" s="17">
        <v>6</v>
      </c>
      <c r="B7" s="17">
        <f t="shared" si="3"/>
        <v>38</v>
      </c>
      <c r="C7" s="14">
        <f t="shared" si="1"/>
        <v>10</v>
      </c>
      <c r="D7" s="19">
        <f>(B7-B2)/B2</f>
        <v>1.9230769230769231</v>
      </c>
      <c r="E7"/>
      <c r="F7"/>
      <c r="L7" s="14">
        <f t="shared" si="0"/>
        <v>6</v>
      </c>
      <c r="M7" s="14">
        <f t="shared" si="2"/>
        <v>41</v>
      </c>
    </row>
    <row r="8" spans="1:16" x14ac:dyDescent="0.25">
      <c r="A8" s="17">
        <v>7</v>
      </c>
      <c r="B8" s="17">
        <f t="shared" si="3"/>
        <v>48</v>
      </c>
      <c r="C8" s="14">
        <f t="shared" si="1"/>
        <v>10</v>
      </c>
      <c r="D8" s="19"/>
      <c r="E8"/>
      <c r="F8"/>
      <c r="L8" s="14">
        <f t="shared" si="0"/>
        <v>7</v>
      </c>
      <c r="M8" s="14">
        <f t="shared" si="2"/>
        <v>48</v>
      </c>
    </row>
    <row r="9" spans="1:16" x14ac:dyDescent="0.25">
      <c r="A9" s="17">
        <v>8</v>
      </c>
      <c r="B9" s="17">
        <f t="shared" si="3"/>
        <v>58</v>
      </c>
      <c r="C9" s="14">
        <f t="shared" si="1"/>
        <v>10</v>
      </c>
      <c r="D9" s="19"/>
      <c r="E9"/>
      <c r="F9"/>
      <c r="L9" s="14">
        <f t="shared" si="0"/>
        <v>8</v>
      </c>
      <c r="M9" s="14">
        <f t="shared" si="2"/>
        <v>57</v>
      </c>
    </row>
    <row r="10" spans="1:16" x14ac:dyDescent="0.25">
      <c r="A10" s="17">
        <v>9</v>
      </c>
      <c r="B10" s="17">
        <f t="shared" si="3"/>
        <v>68</v>
      </c>
      <c r="C10" s="14">
        <f t="shared" si="1"/>
        <v>10</v>
      </c>
      <c r="D10" s="19"/>
      <c r="E10"/>
      <c r="F10"/>
      <c r="L10" s="14">
        <f t="shared" si="0"/>
        <v>9</v>
      </c>
      <c r="M10" s="14">
        <f t="shared" si="2"/>
        <v>67</v>
      </c>
    </row>
    <row r="11" spans="1:16" x14ac:dyDescent="0.25">
      <c r="A11" s="17">
        <v>10</v>
      </c>
      <c r="B11" s="17">
        <f t="shared" si="3"/>
        <v>78</v>
      </c>
      <c r="C11" s="14">
        <f t="shared" si="1"/>
        <v>10</v>
      </c>
      <c r="D11" s="19"/>
      <c r="E11"/>
      <c r="F11"/>
      <c r="L11" s="14">
        <f t="shared" si="0"/>
        <v>10</v>
      </c>
      <c r="M11" s="14">
        <f t="shared" si="2"/>
        <v>78</v>
      </c>
    </row>
    <row r="12" spans="1:16" x14ac:dyDescent="0.25">
      <c r="A12" s="17">
        <v>11</v>
      </c>
      <c r="B12" s="17">
        <f t="shared" si="3"/>
        <v>88</v>
      </c>
      <c r="C12" s="14">
        <f t="shared" si="1"/>
        <v>15</v>
      </c>
      <c r="D12" s="19">
        <f>(B12-B7)/B7</f>
        <v>1.3157894736842106</v>
      </c>
      <c r="E12"/>
      <c r="F12"/>
      <c r="L12" s="14">
        <f t="shared" si="0"/>
        <v>11</v>
      </c>
      <c r="M12" s="14">
        <f t="shared" si="2"/>
        <v>89</v>
      </c>
    </row>
    <row r="13" spans="1:16" x14ac:dyDescent="0.25">
      <c r="A13" s="17">
        <v>12</v>
      </c>
      <c r="B13" s="17">
        <f t="shared" si="3"/>
        <v>103</v>
      </c>
      <c r="C13" s="14">
        <f t="shared" si="1"/>
        <v>15</v>
      </c>
      <c r="D13" s="19"/>
      <c r="E13"/>
      <c r="F13"/>
      <c r="L13" s="14">
        <f t="shared" si="0"/>
        <v>12</v>
      </c>
      <c r="M13" s="14">
        <f t="shared" si="2"/>
        <v>102</v>
      </c>
    </row>
    <row r="14" spans="1:16" x14ac:dyDescent="0.25">
      <c r="A14" s="17">
        <v>13</v>
      </c>
      <c r="B14" s="17">
        <f t="shared" si="3"/>
        <v>118</v>
      </c>
      <c r="C14" s="14">
        <f t="shared" si="1"/>
        <v>15</v>
      </c>
      <c r="D14" s="19"/>
      <c r="E14"/>
      <c r="F14"/>
      <c r="L14" s="14">
        <f t="shared" si="0"/>
        <v>13</v>
      </c>
      <c r="M14" s="14">
        <f t="shared" si="2"/>
        <v>116</v>
      </c>
    </row>
    <row r="15" spans="1:16" x14ac:dyDescent="0.25">
      <c r="A15" s="17">
        <v>14</v>
      </c>
      <c r="B15" s="17">
        <f t="shared" si="3"/>
        <v>133</v>
      </c>
      <c r="C15" s="14">
        <f t="shared" si="1"/>
        <v>15</v>
      </c>
      <c r="D15" s="19"/>
      <c r="E15"/>
      <c r="F15"/>
      <c r="L15" s="14">
        <f t="shared" si="0"/>
        <v>14</v>
      </c>
      <c r="M15" s="14">
        <f t="shared" si="2"/>
        <v>130</v>
      </c>
    </row>
    <row r="16" spans="1:16" x14ac:dyDescent="0.25">
      <c r="A16" s="17">
        <v>15</v>
      </c>
      <c r="B16" s="17">
        <f t="shared" si="3"/>
        <v>148</v>
      </c>
      <c r="C16" s="14">
        <f t="shared" si="1"/>
        <v>15</v>
      </c>
      <c r="D16" s="19"/>
      <c r="E16"/>
      <c r="F16"/>
      <c r="L16" s="14">
        <f t="shared" si="0"/>
        <v>15</v>
      </c>
      <c r="M16" s="14">
        <f t="shared" si="2"/>
        <v>146</v>
      </c>
    </row>
    <row r="17" spans="1:13" x14ac:dyDescent="0.25">
      <c r="A17" s="17">
        <v>16</v>
      </c>
      <c r="B17" s="17">
        <f t="shared" si="3"/>
        <v>163</v>
      </c>
      <c r="C17" s="14">
        <f t="shared" si="1"/>
        <v>19</v>
      </c>
      <c r="D17" s="19">
        <f t="shared" ref="D17" si="4">(B17-B12)/B12</f>
        <v>0.85227272727272729</v>
      </c>
      <c r="E17"/>
      <c r="F17"/>
      <c r="L17" s="14">
        <f t="shared" si="0"/>
        <v>16</v>
      </c>
      <c r="M17" s="14">
        <f t="shared" si="2"/>
        <v>162</v>
      </c>
    </row>
    <row r="18" spans="1:13" x14ac:dyDescent="0.25">
      <c r="A18" s="17">
        <v>17</v>
      </c>
      <c r="B18" s="17">
        <f t="shared" si="3"/>
        <v>182</v>
      </c>
      <c r="C18" s="14">
        <f t="shared" si="1"/>
        <v>19</v>
      </c>
      <c r="D18" s="19"/>
      <c r="E18"/>
      <c r="F18"/>
      <c r="L18" s="14">
        <f t="shared" si="0"/>
        <v>17</v>
      </c>
      <c r="M18" s="14">
        <f t="shared" si="2"/>
        <v>180</v>
      </c>
    </row>
    <row r="19" spans="1:13" x14ac:dyDescent="0.25">
      <c r="A19" s="17">
        <v>18</v>
      </c>
      <c r="B19" s="17">
        <f t="shared" si="3"/>
        <v>201</v>
      </c>
      <c r="C19" s="14">
        <f t="shared" si="1"/>
        <v>19</v>
      </c>
      <c r="D19" s="19"/>
      <c r="E19"/>
      <c r="F19"/>
      <c r="L19" s="14">
        <f t="shared" si="0"/>
        <v>18</v>
      </c>
      <c r="M19" s="14">
        <f t="shared" si="2"/>
        <v>198</v>
      </c>
    </row>
    <row r="20" spans="1:13" x14ac:dyDescent="0.25">
      <c r="A20" s="17">
        <v>19</v>
      </c>
      <c r="B20" s="17">
        <f t="shared" si="3"/>
        <v>220</v>
      </c>
      <c r="C20" s="14">
        <f t="shared" si="1"/>
        <v>19</v>
      </c>
      <c r="D20" s="19"/>
      <c r="E20"/>
      <c r="F20"/>
      <c r="L20" s="14">
        <f t="shared" si="0"/>
        <v>19</v>
      </c>
      <c r="M20" s="14">
        <f t="shared" si="2"/>
        <v>218</v>
      </c>
    </row>
    <row r="21" spans="1:13" x14ac:dyDescent="0.25">
      <c r="A21" s="17">
        <v>20</v>
      </c>
      <c r="B21" s="17">
        <f t="shared" si="3"/>
        <v>239</v>
      </c>
      <c r="C21" s="14">
        <f t="shared" si="1"/>
        <v>19</v>
      </c>
      <c r="D21" s="19"/>
      <c r="E21"/>
      <c r="F21"/>
      <c r="L21" s="14">
        <f t="shared" si="0"/>
        <v>20</v>
      </c>
      <c r="M21" s="14">
        <f t="shared" si="2"/>
        <v>238</v>
      </c>
    </row>
    <row r="22" spans="1:13" x14ac:dyDescent="0.25">
      <c r="A22" s="17">
        <v>21</v>
      </c>
      <c r="B22" s="17">
        <f t="shared" si="3"/>
        <v>258</v>
      </c>
      <c r="C22" s="14">
        <f t="shared" si="1"/>
        <v>24</v>
      </c>
      <c r="D22" s="19">
        <f t="shared" ref="D22" si="5">(B22-B17)/B17</f>
        <v>0.58282208588957052</v>
      </c>
      <c r="E22"/>
      <c r="F22"/>
      <c r="L22" s="14">
        <f t="shared" si="0"/>
        <v>21</v>
      </c>
      <c r="M22" s="14">
        <f t="shared" si="2"/>
        <v>260</v>
      </c>
    </row>
    <row r="23" spans="1:13" x14ac:dyDescent="0.25">
      <c r="A23" s="17">
        <v>22</v>
      </c>
      <c r="B23" s="17">
        <f t="shared" si="3"/>
        <v>282</v>
      </c>
      <c r="C23" s="14">
        <f t="shared" si="1"/>
        <v>24</v>
      </c>
      <c r="D23" s="19"/>
      <c r="E23"/>
      <c r="F23"/>
      <c r="L23" s="14">
        <f t="shared" si="0"/>
        <v>22</v>
      </c>
      <c r="M23" s="14">
        <f t="shared" si="2"/>
        <v>282</v>
      </c>
    </row>
    <row r="24" spans="1:13" x14ac:dyDescent="0.25">
      <c r="A24" s="17">
        <v>23</v>
      </c>
      <c r="B24" s="17">
        <f t="shared" si="3"/>
        <v>306</v>
      </c>
      <c r="C24" s="14">
        <f t="shared" si="1"/>
        <v>24</v>
      </c>
      <c r="D24" s="19"/>
      <c r="E24"/>
      <c r="F24"/>
      <c r="L24" s="14">
        <f t="shared" si="0"/>
        <v>23</v>
      </c>
      <c r="M24" s="14">
        <f t="shared" si="2"/>
        <v>305</v>
      </c>
    </row>
    <row r="25" spans="1:13" x14ac:dyDescent="0.25">
      <c r="A25" s="17">
        <v>24</v>
      </c>
      <c r="B25" s="17">
        <f t="shared" si="3"/>
        <v>330</v>
      </c>
      <c r="C25" s="14">
        <f t="shared" si="1"/>
        <v>24</v>
      </c>
      <c r="D25" s="19"/>
      <c r="E25"/>
      <c r="F25"/>
      <c r="L25" s="14">
        <f t="shared" si="0"/>
        <v>24</v>
      </c>
      <c r="M25" s="14">
        <f t="shared" si="2"/>
        <v>329</v>
      </c>
    </row>
    <row r="26" spans="1:13" x14ac:dyDescent="0.25">
      <c r="A26" s="17">
        <v>25</v>
      </c>
      <c r="B26" s="17">
        <f t="shared" si="3"/>
        <v>354</v>
      </c>
      <c r="C26" s="14">
        <f t="shared" si="1"/>
        <v>24</v>
      </c>
      <c r="D26" s="19"/>
      <c r="E26"/>
      <c r="F26"/>
      <c r="L26" s="14">
        <f t="shared" si="0"/>
        <v>25</v>
      </c>
      <c r="M26" s="14">
        <f t="shared" si="2"/>
        <v>355</v>
      </c>
    </row>
    <row r="27" spans="1:13" x14ac:dyDescent="0.25">
      <c r="A27" s="17">
        <v>26</v>
      </c>
      <c r="B27" s="17">
        <f t="shared" si="3"/>
        <v>378</v>
      </c>
      <c r="C27" s="14">
        <f t="shared" si="1"/>
        <v>29</v>
      </c>
      <c r="D27" s="19"/>
      <c r="E27"/>
      <c r="F27"/>
    </row>
    <row r="28" spans="1:13" x14ac:dyDescent="0.25">
      <c r="A28" s="17">
        <v>27</v>
      </c>
      <c r="B28" s="17">
        <f t="shared" si="3"/>
        <v>407</v>
      </c>
      <c r="C28" s="14">
        <f t="shared" si="1"/>
        <v>29</v>
      </c>
      <c r="D28" s="19">
        <f t="shared" ref="D28" si="6">(B28-B23)/B23</f>
        <v>0.4432624113475177</v>
      </c>
      <c r="E28"/>
      <c r="F28"/>
    </row>
    <row r="29" spans="1:13" x14ac:dyDescent="0.25">
      <c r="A29" s="17">
        <v>28</v>
      </c>
      <c r="B29" s="17">
        <f t="shared" si="3"/>
        <v>436</v>
      </c>
      <c r="C29" s="14">
        <f t="shared" si="1"/>
        <v>29</v>
      </c>
      <c r="D29" s="19"/>
      <c r="E29"/>
      <c r="F29"/>
    </row>
    <row r="30" spans="1:13" x14ac:dyDescent="0.25">
      <c r="A30" s="17">
        <v>29</v>
      </c>
      <c r="B30" s="17">
        <f t="shared" si="3"/>
        <v>465</v>
      </c>
      <c r="C30" s="14">
        <f t="shared" si="1"/>
        <v>29</v>
      </c>
      <c r="D30" s="19"/>
      <c r="E30"/>
      <c r="F30"/>
    </row>
    <row r="31" spans="1:13" x14ac:dyDescent="0.25">
      <c r="A31" s="17">
        <v>30</v>
      </c>
      <c r="B31" s="17">
        <f t="shared" si="3"/>
        <v>494</v>
      </c>
      <c r="C31" s="14">
        <f t="shared" si="1"/>
        <v>29</v>
      </c>
      <c r="D31" s="19"/>
      <c r="E31"/>
      <c r="F31"/>
    </row>
    <row r="32" spans="1:13" x14ac:dyDescent="0.25">
      <c r="A32" s="17">
        <v>31</v>
      </c>
      <c r="B32" s="17">
        <f t="shared" si="3"/>
        <v>523</v>
      </c>
      <c r="C32" s="14">
        <f t="shared" si="1"/>
        <v>34</v>
      </c>
      <c r="D32" s="19"/>
      <c r="E32"/>
      <c r="F32"/>
    </row>
    <row r="33" spans="1:6" x14ac:dyDescent="0.25">
      <c r="A33" s="17">
        <v>32</v>
      </c>
      <c r="B33" s="17">
        <f t="shared" si="3"/>
        <v>557</v>
      </c>
      <c r="C33" s="14">
        <f t="shared" si="1"/>
        <v>34</v>
      </c>
      <c r="D33" s="19">
        <f t="shared" ref="D33:D81" si="7">(B33-B28)/B28</f>
        <v>0.36855036855036855</v>
      </c>
      <c r="E33"/>
      <c r="F33"/>
    </row>
    <row r="34" spans="1:6" x14ac:dyDescent="0.25">
      <c r="A34" s="17">
        <v>33</v>
      </c>
      <c r="B34" s="17">
        <f t="shared" si="3"/>
        <v>591</v>
      </c>
      <c r="C34" s="14">
        <f t="shared" si="1"/>
        <v>34</v>
      </c>
      <c r="D34" s="19"/>
      <c r="E34"/>
      <c r="F34"/>
    </row>
    <row r="35" spans="1:6" x14ac:dyDescent="0.25">
      <c r="A35" s="17">
        <v>34</v>
      </c>
      <c r="B35" s="17">
        <f t="shared" si="3"/>
        <v>625</v>
      </c>
      <c r="C35" s="14">
        <f t="shared" si="1"/>
        <v>34</v>
      </c>
      <c r="D35" s="19"/>
      <c r="E35"/>
      <c r="F35"/>
    </row>
    <row r="36" spans="1:6" x14ac:dyDescent="0.25">
      <c r="A36" s="17">
        <v>35</v>
      </c>
      <c r="B36" s="17">
        <f t="shared" si="3"/>
        <v>659</v>
      </c>
      <c r="C36" s="14">
        <f t="shared" si="1"/>
        <v>34</v>
      </c>
      <c r="D36" s="19"/>
      <c r="E36"/>
      <c r="F36"/>
    </row>
    <row r="37" spans="1:6" x14ac:dyDescent="0.25">
      <c r="A37" s="17">
        <v>36</v>
      </c>
      <c r="B37" s="17">
        <f t="shared" si="3"/>
        <v>693</v>
      </c>
      <c r="C37" s="14">
        <f t="shared" si="1"/>
        <v>39</v>
      </c>
      <c r="D37" s="19"/>
      <c r="E37"/>
      <c r="F37"/>
    </row>
    <row r="38" spans="1:6" x14ac:dyDescent="0.25">
      <c r="A38" s="17">
        <v>37</v>
      </c>
      <c r="B38" s="17">
        <f t="shared" si="3"/>
        <v>732</v>
      </c>
      <c r="C38" s="14">
        <f t="shared" si="1"/>
        <v>39</v>
      </c>
      <c r="D38" s="19">
        <f t="shared" ref="D38:D86" si="8">(B38-B33)/B33</f>
        <v>0.31418312387791741</v>
      </c>
      <c r="E38"/>
      <c r="F38"/>
    </row>
    <row r="39" spans="1:6" x14ac:dyDescent="0.25">
      <c r="A39" s="17">
        <v>38</v>
      </c>
      <c r="B39" s="17">
        <f t="shared" si="3"/>
        <v>771</v>
      </c>
      <c r="C39" s="14">
        <f t="shared" si="1"/>
        <v>39</v>
      </c>
      <c r="D39" s="19"/>
      <c r="E39"/>
      <c r="F39"/>
    </row>
    <row r="40" spans="1:6" x14ac:dyDescent="0.25">
      <c r="A40" s="17">
        <v>39</v>
      </c>
      <c r="B40" s="17">
        <f t="shared" si="3"/>
        <v>810</v>
      </c>
      <c r="C40" s="14">
        <f t="shared" si="1"/>
        <v>39</v>
      </c>
      <c r="D40" s="19"/>
      <c r="E40"/>
      <c r="F40"/>
    </row>
    <row r="41" spans="1:6" x14ac:dyDescent="0.25">
      <c r="A41" s="17">
        <v>40</v>
      </c>
      <c r="B41" s="17">
        <f t="shared" si="3"/>
        <v>849</v>
      </c>
      <c r="C41" s="14">
        <f t="shared" si="1"/>
        <v>39</v>
      </c>
      <c r="D41" s="19"/>
      <c r="E41"/>
      <c r="F41"/>
    </row>
    <row r="42" spans="1:6" x14ac:dyDescent="0.25">
      <c r="A42" s="17">
        <v>41</v>
      </c>
      <c r="B42" s="17">
        <f t="shared" si="3"/>
        <v>888</v>
      </c>
      <c r="C42" s="14">
        <f t="shared" si="1"/>
        <v>44</v>
      </c>
      <c r="D42" s="19"/>
      <c r="E42"/>
      <c r="F42"/>
    </row>
    <row r="43" spans="1:6" x14ac:dyDescent="0.25">
      <c r="A43" s="17">
        <v>42</v>
      </c>
      <c r="B43" s="17">
        <f t="shared" si="3"/>
        <v>932</v>
      </c>
      <c r="C43" s="14">
        <f t="shared" si="1"/>
        <v>44</v>
      </c>
      <c r="D43" s="19"/>
      <c r="E43"/>
      <c r="F43"/>
    </row>
    <row r="44" spans="1:6" x14ac:dyDescent="0.25">
      <c r="A44" s="17">
        <v>43</v>
      </c>
      <c r="B44" s="17">
        <f t="shared" si="3"/>
        <v>976</v>
      </c>
      <c r="C44" s="14">
        <f t="shared" si="1"/>
        <v>44</v>
      </c>
      <c r="D44" s="19">
        <f t="shared" ref="D44" si="9">(B44-B39)/B39</f>
        <v>0.26588845654993515</v>
      </c>
      <c r="E44"/>
      <c r="F44"/>
    </row>
    <row r="45" spans="1:6" x14ac:dyDescent="0.25">
      <c r="A45" s="17">
        <v>44</v>
      </c>
      <c r="B45" s="17">
        <f t="shared" si="3"/>
        <v>1020</v>
      </c>
      <c r="C45" s="14">
        <f t="shared" si="1"/>
        <v>44</v>
      </c>
      <c r="D45" s="19"/>
      <c r="E45"/>
      <c r="F45"/>
    </row>
    <row r="46" spans="1:6" x14ac:dyDescent="0.25">
      <c r="A46" s="17">
        <v>45</v>
      </c>
      <c r="B46" s="17">
        <f t="shared" si="3"/>
        <v>1064</v>
      </c>
      <c r="C46" s="14">
        <f t="shared" si="1"/>
        <v>44</v>
      </c>
      <c r="D46" s="19"/>
      <c r="E46"/>
      <c r="F46"/>
    </row>
    <row r="47" spans="1:6" x14ac:dyDescent="0.25">
      <c r="A47" s="17">
        <v>46</v>
      </c>
      <c r="B47" s="17">
        <f t="shared" si="3"/>
        <v>1108</v>
      </c>
      <c r="C47" s="14">
        <f t="shared" si="1"/>
        <v>48</v>
      </c>
      <c r="D47" s="19"/>
      <c r="E47"/>
      <c r="F47"/>
    </row>
    <row r="48" spans="1:6" x14ac:dyDescent="0.25">
      <c r="A48" s="17">
        <v>47</v>
      </c>
      <c r="B48" s="17">
        <f t="shared" si="3"/>
        <v>1156</v>
      </c>
      <c r="C48" s="14">
        <f t="shared" si="1"/>
        <v>48</v>
      </c>
      <c r="D48" s="19"/>
      <c r="E48"/>
      <c r="F48"/>
    </row>
    <row r="49" spans="1:6" x14ac:dyDescent="0.25">
      <c r="A49" s="17">
        <v>48</v>
      </c>
      <c r="B49" s="17">
        <f t="shared" si="3"/>
        <v>1204</v>
      </c>
      <c r="C49" s="14">
        <f t="shared" si="1"/>
        <v>48</v>
      </c>
      <c r="D49" s="19">
        <f t="shared" si="7"/>
        <v>0.23360655737704919</v>
      </c>
      <c r="E49"/>
      <c r="F49"/>
    </row>
    <row r="50" spans="1:6" x14ac:dyDescent="0.25">
      <c r="A50" s="17">
        <v>49</v>
      </c>
      <c r="B50" s="17">
        <f t="shared" si="3"/>
        <v>1252</v>
      </c>
      <c r="C50" s="14">
        <f t="shared" si="1"/>
        <v>48</v>
      </c>
      <c r="D50" s="19"/>
      <c r="E50"/>
      <c r="F50"/>
    </row>
    <row r="51" spans="1:6" x14ac:dyDescent="0.25">
      <c r="A51" s="17">
        <v>50</v>
      </c>
      <c r="B51" s="17">
        <f t="shared" si="3"/>
        <v>1300</v>
      </c>
      <c r="C51" s="14">
        <f t="shared" si="1"/>
        <v>48</v>
      </c>
      <c r="D51" s="19"/>
      <c r="E51"/>
      <c r="F51"/>
    </row>
    <row r="52" spans="1:6" x14ac:dyDescent="0.25">
      <c r="A52" s="17">
        <v>51</v>
      </c>
      <c r="B52" s="17">
        <f t="shared" si="3"/>
        <v>1348</v>
      </c>
      <c r="C52" s="14">
        <f t="shared" si="1"/>
        <v>53</v>
      </c>
      <c r="D52" s="19"/>
      <c r="E52"/>
      <c r="F52"/>
    </row>
    <row r="53" spans="1:6" x14ac:dyDescent="0.25">
      <c r="A53" s="17">
        <v>52</v>
      </c>
      <c r="B53" s="17">
        <f t="shared" si="3"/>
        <v>1401</v>
      </c>
      <c r="C53" s="14">
        <f t="shared" si="1"/>
        <v>53</v>
      </c>
      <c r="D53" s="19"/>
      <c r="E53"/>
      <c r="F53"/>
    </row>
    <row r="54" spans="1:6" x14ac:dyDescent="0.25">
      <c r="A54" s="17">
        <v>53</v>
      </c>
      <c r="B54" s="17">
        <f t="shared" si="3"/>
        <v>1454</v>
      </c>
      <c r="C54" s="14">
        <f t="shared" si="1"/>
        <v>53</v>
      </c>
      <c r="D54" s="19">
        <f t="shared" si="8"/>
        <v>0.20764119601328904</v>
      </c>
      <c r="E54"/>
      <c r="F54"/>
    </row>
    <row r="55" spans="1:6" x14ac:dyDescent="0.25">
      <c r="A55" s="17">
        <v>54</v>
      </c>
      <c r="B55" s="17">
        <f t="shared" si="3"/>
        <v>1507</v>
      </c>
      <c r="C55" s="14">
        <f t="shared" si="1"/>
        <v>53</v>
      </c>
      <c r="D55" s="19"/>
      <c r="E55"/>
      <c r="F55"/>
    </row>
    <row r="56" spans="1:6" x14ac:dyDescent="0.25">
      <c r="A56" s="17">
        <v>55</v>
      </c>
      <c r="B56" s="17">
        <f t="shared" si="3"/>
        <v>1560</v>
      </c>
      <c r="C56" s="14">
        <f t="shared" si="1"/>
        <v>53</v>
      </c>
      <c r="D56" s="19"/>
      <c r="E56"/>
      <c r="F56"/>
    </row>
    <row r="57" spans="1:6" x14ac:dyDescent="0.25">
      <c r="A57" s="17">
        <v>56</v>
      </c>
      <c r="B57" s="17">
        <f t="shared" si="3"/>
        <v>1613</v>
      </c>
      <c r="C57" s="14">
        <f t="shared" si="1"/>
        <v>58</v>
      </c>
      <c r="D57" s="19"/>
      <c r="E57"/>
      <c r="F57"/>
    </row>
    <row r="58" spans="1:6" x14ac:dyDescent="0.25">
      <c r="A58" s="17">
        <v>57</v>
      </c>
      <c r="B58" s="17">
        <f t="shared" si="3"/>
        <v>1671</v>
      </c>
      <c r="C58" s="14">
        <f t="shared" si="1"/>
        <v>58</v>
      </c>
      <c r="D58" s="19"/>
      <c r="E58"/>
      <c r="F58"/>
    </row>
    <row r="59" spans="1:6" x14ac:dyDescent="0.25">
      <c r="A59" s="17">
        <v>58</v>
      </c>
      <c r="B59" s="17">
        <f t="shared" si="3"/>
        <v>1729</v>
      </c>
      <c r="C59" s="14">
        <f t="shared" si="1"/>
        <v>58</v>
      </c>
      <c r="D59" s="19"/>
      <c r="E59"/>
      <c r="F59"/>
    </row>
    <row r="60" spans="1:6" x14ac:dyDescent="0.25">
      <c r="A60" s="17">
        <v>59</v>
      </c>
      <c r="B60" s="17">
        <f t="shared" si="3"/>
        <v>1787</v>
      </c>
      <c r="C60" s="14">
        <f t="shared" si="1"/>
        <v>58</v>
      </c>
      <c r="D60" s="19">
        <f t="shared" ref="D60" si="10">(B60-B55)/B55</f>
        <v>0.18579960185799602</v>
      </c>
      <c r="E60"/>
      <c r="F60"/>
    </row>
    <row r="61" spans="1:6" x14ac:dyDescent="0.25">
      <c r="A61" s="17">
        <v>60</v>
      </c>
      <c r="B61" s="17">
        <f t="shared" si="3"/>
        <v>1845</v>
      </c>
      <c r="C61" s="14">
        <f t="shared" si="1"/>
        <v>58</v>
      </c>
      <c r="D61" s="19"/>
      <c r="E61"/>
      <c r="F61"/>
    </row>
    <row r="62" spans="1:6" x14ac:dyDescent="0.25">
      <c r="A62" s="17">
        <v>61</v>
      </c>
      <c r="B62" s="17">
        <f t="shared" si="3"/>
        <v>1903</v>
      </c>
      <c r="C62" s="14">
        <f t="shared" si="1"/>
        <v>63</v>
      </c>
      <c r="D62" s="19"/>
      <c r="E62"/>
      <c r="F62"/>
    </row>
    <row r="63" spans="1:6" x14ac:dyDescent="0.25">
      <c r="A63" s="17">
        <v>62</v>
      </c>
      <c r="B63" s="17">
        <f t="shared" si="3"/>
        <v>1966</v>
      </c>
      <c r="C63" s="14">
        <f t="shared" si="1"/>
        <v>63</v>
      </c>
      <c r="D63" s="19"/>
      <c r="E63"/>
      <c r="F63"/>
    </row>
    <row r="64" spans="1:6" x14ac:dyDescent="0.25">
      <c r="A64" s="17">
        <v>63</v>
      </c>
      <c r="B64" s="17">
        <f t="shared" si="3"/>
        <v>2029</v>
      </c>
      <c r="C64" s="14">
        <f t="shared" si="1"/>
        <v>63</v>
      </c>
      <c r="D64" s="19"/>
      <c r="E64"/>
      <c r="F64"/>
    </row>
    <row r="65" spans="1:6" x14ac:dyDescent="0.25">
      <c r="A65" s="17">
        <v>64</v>
      </c>
      <c r="B65" s="17">
        <f t="shared" si="3"/>
        <v>2092</v>
      </c>
      <c r="C65" s="14">
        <f t="shared" si="1"/>
        <v>63</v>
      </c>
      <c r="D65" s="19">
        <f t="shared" si="7"/>
        <v>0.1706771124790151</v>
      </c>
      <c r="E65"/>
      <c r="F65"/>
    </row>
    <row r="66" spans="1:6" x14ac:dyDescent="0.25">
      <c r="A66" s="17">
        <v>65</v>
      </c>
      <c r="B66" s="17">
        <f t="shared" si="3"/>
        <v>2155</v>
      </c>
      <c r="C66" s="14">
        <f t="shared" si="1"/>
        <v>63</v>
      </c>
      <c r="D66" s="19"/>
      <c r="E66"/>
      <c r="F66"/>
    </row>
    <row r="67" spans="1:6" x14ac:dyDescent="0.25">
      <c r="A67" s="17">
        <v>66</v>
      </c>
      <c r="B67" s="17">
        <f t="shared" si="3"/>
        <v>2218</v>
      </c>
      <c r="C67" s="14">
        <f t="shared" ref="C67:C100" si="11">ROUND(INT((ROW()+$J$2)/$H$2)*$I$2,0)</f>
        <v>68</v>
      </c>
      <c r="D67" s="19"/>
      <c r="E67"/>
      <c r="F67"/>
    </row>
    <row r="68" spans="1:6" x14ac:dyDescent="0.25">
      <c r="A68" s="17">
        <v>67</v>
      </c>
      <c r="B68" s="17">
        <f t="shared" ref="B68:B100" si="12">ROUND(B67+C67,0)</f>
        <v>2286</v>
      </c>
      <c r="C68" s="14">
        <f t="shared" si="11"/>
        <v>68</v>
      </c>
      <c r="D68" s="19"/>
      <c r="E68"/>
      <c r="F68"/>
    </row>
    <row r="69" spans="1:6" x14ac:dyDescent="0.25">
      <c r="A69" s="17">
        <v>68</v>
      </c>
      <c r="B69" s="17">
        <f t="shared" si="12"/>
        <v>2354</v>
      </c>
      <c r="C69" s="14">
        <f t="shared" si="11"/>
        <v>68</v>
      </c>
      <c r="D69" s="19"/>
      <c r="E69"/>
      <c r="F69"/>
    </row>
    <row r="70" spans="1:6" x14ac:dyDescent="0.25">
      <c r="A70" s="17">
        <v>69</v>
      </c>
      <c r="B70" s="17">
        <f t="shared" si="12"/>
        <v>2422</v>
      </c>
      <c r="C70" s="14">
        <f t="shared" si="11"/>
        <v>68</v>
      </c>
      <c r="D70" s="19">
        <f t="shared" si="8"/>
        <v>0.15774378585086041</v>
      </c>
      <c r="E70"/>
      <c r="F70"/>
    </row>
    <row r="71" spans="1:6" x14ac:dyDescent="0.25">
      <c r="A71" s="17">
        <v>70</v>
      </c>
      <c r="B71" s="17">
        <f t="shared" si="12"/>
        <v>2490</v>
      </c>
      <c r="C71" s="14">
        <f t="shared" si="11"/>
        <v>68</v>
      </c>
      <c r="D71" s="19"/>
      <c r="E71"/>
      <c r="F71"/>
    </row>
    <row r="72" spans="1:6" x14ac:dyDescent="0.25">
      <c r="A72" s="17">
        <v>71</v>
      </c>
      <c r="B72" s="17">
        <f t="shared" si="12"/>
        <v>2558</v>
      </c>
      <c r="C72" s="14">
        <f t="shared" si="11"/>
        <v>73</v>
      </c>
      <c r="D72" s="19"/>
      <c r="E72"/>
      <c r="F72"/>
    </row>
    <row r="73" spans="1:6" x14ac:dyDescent="0.25">
      <c r="A73" s="17">
        <v>72</v>
      </c>
      <c r="B73" s="17">
        <f t="shared" si="12"/>
        <v>2631</v>
      </c>
      <c r="C73" s="14">
        <f t="shared" si="11"/>
        <v>73</v>
      </c>
      <c r="D73" s="19"/>
      <c r="E73"/>
      <c r="F73"/>
    </row>
    <row r="74" spans="1:6" x14ac:dyDescent="0.25">
      <c r="A74" s="17">
        <v>73</v>
      </c>
      <c r="B74" s="17">
        <f t="shared" si="12"/>
        <v>2704</v>
      </c>
      <c r="C74" s="14">
        <f t="shared" si="11"/>
        <v>73</v>
      </c>
      <c r="D74" s="19"/>
      <c r="E74"/>
      <c r="F74"/>
    </row>
    <row r="75" spans="1:6" x14ac:dyDescent="0.25">
      <c r="A75" s="17">
        <v>74</v>
      </c>
      <c r="B75" s="17">
        <f t="shared" si="12"/>
        <v>2777</v>
      </c>
      <c r="C75" s="14">
        <f t="shared" si="11"/>
        <v>73</v>
      </c>
      <c r="D75" s="19"/>
      <c r="E75"/>
      <c r="F75"/>
    </row>
    <row r="76" spans="1:6" x14ac:dyDescent="0.25">
      <c r="A76" s="17">
        <v>75</v>
      </c>
      <c r="B76" s="17">
        <f t="shared" si="12"/>
        <v>2850</v>
      </c>
      <c r="C76" s="14">
        <f t="shared" si="11"/>
        <v>73</v>
      </c>
      <c r="D76" s="19">
        <f t="shared" ref="D76" si="13">(B76-B71)/B71</f>
        <v>0.14457831325301204</v>
      </c>
      <c r="E76"/>
      <c r="F76"/>
    </row>
    <row r="77" spans="1:6" x14ac:dyDescent="0.25">
      <c r="A77" s="17">
        <v>76</v>
      </c>
      <c r="B77" s="17">
        <f t="shared" si="12"/>
        <v>2923</v>
      </c>
      <c r="C77" s="14">
        <f t="shared" si="11"/>
        <v>77</v>
      </c>
      <c r="D77" s="19"/>
      <c r="E77"/>
      <c r="F77"/>
    </row>
    <row r="78" spans="1:6" x14ac:dyDescent="0.25">
      <c r="A78" s="17">
        <v>77</v>
      </c>
      <c r="B78" s="17">
        <f t="shared" si="12"/>
        <v>3000</v>
      </c>
      <c r="C78" s="14">
        <f t="shared" si="11"/>
        <v>77</v>
      </c>
      <c r="D78" s="19"/>
      <c r="E78"/>
      <c r="F78"/>
    </row>
    <row r="79" spans="1:6" x14ac:dyDescent="0.25">
      <c r="A79" s="17">
        <v>78</v>
      </c>
      <c r="B79" s="17">
        <f t="shared" si="12"/>
        <v>3077</v>
      </c>
      <c r="C79" s="14">
        <f t="shared" si="11"/>
        <v>77</v>
      </c>
      <c r="D79" s="19"/>
      <c r="E79"/>
      <c r="F79"/>
    </row>
    <row r="80" spans="1:6" x14ac:dyDescent="0.25">
      <c r="A80" s="17">
        <v>79</v>
      </c>
      <c r="B80" s="17">
        <f t="shared" si="12"/>
        <v>3154</v>
      </c>
      <c r="C80" s="14">
        <f t="shared" si="11"/>
        <v>77</v>
      </c>
      <c r="D80" s="19"/>
      <c r="E80"/>
      <c r="F80"/>
    </row>
    <row r="81" spans="1:6" x14ac:dyDescent="0.25">
      <c r="A81" s="17">
        <v>80</v>
      </c>
      <c r="B81" s="17">
        <f t="shared" si="12"/>
        <v>3231</v>
      </c>
      <c r="C81" s="14">
        <f t="shared" si="11"/>
        <v>77</v>
      </c>
      <c r="D81" s="19">
        <f t="shared" si="7"/>
        <v>0.13368421052631579</v>
      </c>
      <c r="E81"/>
      <c r="F81"/>
    </row>
    <row r="82" spans="1:6" x14ac:dyDescent="0.25">
      <c r="A82" s="17">
        <v>81</v>
      </c>
      <c r="B82" s="17">
        <f t="shared" si="12"/>
        <v>3308</v>
      </c>
      <c r="C82" s="14">
        <f t="shared" si="11"/>
        <v>82</v>
      </c>
      <c r="D82" s="19"/>
      <c r="E82"/>
      <c r="F82"/>
    </row>
    <row r="83" spans="1:6" x14ac:dyDescent="0.25">
      <c r="A83" s="17">
        <v>82</v>
      </c>
      <c r="B83" s="17">
        <f t="shared" si="12"/>
        <v>3390</v>
      </c>
      <c r="C83" s="14">
        <f t="shared" si="11"/>
        <v>82</v>
      </c>
      <c r="D83" s="19"/>
      <c r="E83"/>
      <c r="F83"/>
    </row>
    <row r="84" spans="1:6" x14ac:dyDescent="0.25">
      <c r="A84" s="17">
        <v>83</v>
      </c>
      <c r="B84" s="17">
        <f t="shared" si="12"/>
        <v>3472</v>
      </c>
      <c r="C84" s="14">
        <f t="shared" si="11"/>
        <v>82</v>
      </c>
      <c r="D84" s="19"/>
      <c r="E84"/>
      <c r="F84"/>
    </row>
    <row r="85" spans="1:6" x14ac:dyDescent="0.25">
      <c r="A85" s="17">
        <v>84</v>
      </c>
      <c r="B85" s="17">
        <f t="shared" si="12"/>
        <v>3554</v>
      </c>
      <c r="C85" s="14">
        <f t="shared" si="11"/>
        <v>82</v>
      </c>
      <c r="D85" s="19"/>
      <c r="E85"/>
      <c r="F85"/>
    </row>
    <row r="86" spans="1:6" x14ac:dyDescent="0.25">
      <c r="A86" s="17">
        <v>85</v>
      </c>
      <c r="B86" s="17">
        <f t="shared" si="12"/>
        <v>3636</v>
      </c>
      <c r="C86" s="14">
        <f t="shared" si="11"/>
        <v>82</v>
      </c>
      <c r="D86" s="19">
        <f t="shared" si="8"/>
        <v>0.12534818941504178</v>
      </c>
      <c r="E86"/>
      <c r="F86"/>
    </row>
    <row r="87" spans="1:6" x14ac:dyDescent="0.25">
      <c r="A87" s="17">
        <v>86</v>
      </c>
      <c r="B87" s="17">
        <f t="shared" si="12"/>
        <v>3718</v>
      </c>
      <c r="C87" s="14">
        <f t="shared" si="11"/>
        <v>87</v>
      </c>
      <c r="D87" s="19"/>
      <c r="E87"/>
      <c r="F87"/>
    </row>
    <row r="88" spans="1:6" x14ac:dyDescent="0.25">
      <c r="A88" s="17">
        <v>87</v>
      </c>
      <c r="B88" s="17">
        <f t="shared" si="12"/>
        <v>3805</v>
      </c>
      <c r="C88" s="14">
        <f t="shared" si="11"/>
        <v>87</v>
      </c>
      <c r="D88" s="19"/>
      <c r="E88"/>
      <c r="F88"/>
    </row>
    <row r="89" spans="1:6" x14ac:dyDescent="0.25">
      <c r="A89" s="17">
        <v>88</v>
      </c>
      <c r="B89" s="17">
        <f t="shared" si="12"/>
        <v>3892</v>
      </c>
      <c r="C89" s="14">
        <f t="shared" si="11"/>
        <v>87</v>
      </c>
      <c r="D89" s="19"/>
      <c r="E89"/>
      <c r="F89"/>
    </row>
    <row r="90" spans="1:6" x14ac:dyDescent="0.25">
      <c r="A90" s="17">
        <v>89</v>
      </c>
      <c r="B90" s="17">
        <f t="shared" si="12"/>
        <v>3979</v>
      </c>
      <c r="C90" s="14">
        <f t="shared" si="11"/>
        <v>87</v>
      </c>
      <c r="D90" s="19"/>
      <c r="E90"/>
      <c r="F90"/>
    </row>
    <row r="91" spans="1:6" x14ac:dyDescent="0.25">
      <c r="A91" s="17">
        <v>90</v>
      </c>
      <c r="B91" s="17">
        <f t="shared" si="12"/>
        <v>4066</v>
      </c>
      <c r="C91" s="14">
        <f t="shared" si="11"/>
        <v>87</v>
      </c>
      <c r="D91" s="19"/>
      <c r="E91"/>
      <c r="F91"/>
    </row>
    <row r="92" spans="1:6" x14ac:dyDescent="0.25">
      <c r="A92" s="17">
        <v>91</v>
      </c>
      <c r="B92" s="17">
        <f t="shared" si="12"/>
        <v>4153</v>
      </c>
      <c r="C92" s="14">
        <f t="shared" si="11"/>
        <v>92</v>
      </c>
      <c r="D92" s="19">
        <f t="shared" ref="D92" si="14">(B92-B87)/B87</f>
        <v>0.11699838622915545</v>
      </c>
      <c r="E92"/>
      <c r="F92"/>
    </row>
    <row r="93" spans="1:6" x14ac:dyDescent="0.25">
      <c r="A93" s="17">
        <v>92</v>
      </c>
      <c r="B93" s="17">
        <f t="shared" si="12"/>
        <v>4245</v>
      </c>
      <c r="C93" s="14">
        <f t="shared" si="11"/>
        <v>92</v>
      </c>
      <c r="D93" s="19"/>
      <c r="E93"/>
      <c r="F93"/>
    </row>
    <row r="94" spans="1:6" x14ac:dyDescent="0.25">
      <c r="A94" s="17">
        <v>93</v>
      </c>
      <c r="B94" s="17">
        <f t="shared" si="12"/>
        <v>4337</v>
      </c>
      <c r="C94" s="14">
        <f t="shared" si="11"/>
        <v>92</v>
      </c>
      <c r="D94" s="19"/>
      <c r="E94"/>
      <c r="F94"/>
    </row>
    <row r="95" spans="1:6" x14ac:dyDescent="0.25">
      <c r="A95" s="17">
        <v>94</v>
      </c>
      <c r="B95" s="17">
        <f t="shared" si="12"/>
        <v>4429</v>
      </c>
      <c r="C95" s="14">
        <f t="shared" si="11"/>
        <v>92</v>
      </c>
      <c r="D95" s="19"/>
      <c r="E95"/>
      <c r="F95"/>
    </row>
    <row r="96" spans="1:6" x14ac:dyDescent="0.25">
      <c r="A96" s="17">
        <v>95</v>
      </c>
      <c r="B96" s="17">
        <f t="shared" si="12"/>
        <v>4521</v>
      </c>
      <c r="C96" s="14">
        <f t="shared" si="11"/>
        <v>92</v>
      </c>
      <c r="D96" s="19"/>
      <c r="E96"/>
      <c r="F96"/>
    </row>
    <row r="97" spans="1:6" x14ac:dyDescent="0.25">
      <c r="A97" s="17">
        <v>96</v>
      </c>
      <c r="B97" s="17">
        <f t="shared" si="12"/>
        <v>4613</v>
      </c>
      <c r="C97" s="14">
        <f t="shared" si="11"/>
        <v>97</v>
      </c>
      <c r="D97" s="19">
        <f t="shared" ref="D97" si="15">(B97-B92)/B92</f>
        <v>0.11076330363592583</v>
      </c>
      <c r="E97"/>
      <c r="F97"/>
    </row>
    <row r="98" spans="1:6" x14ac:dyDescent="0.25">
      <c r="A98" s="17">
        <v>97</v>
      </c>
      <c r="B98" s="17">
        <f t="shared" si="12"/>
        <v>4710</v>
      </c>
      <c r="C98" s="14">
        <f t="shared" si="11"/>
        <v>97</v>
      </c>
      <c r="D98" s="19"/>
      <c r="E98"/>
      <c r="F98"/>
    </row>
    <row r="99" spans="1:6" x14ac:dyDescent="0.25">
      <c r="A99" s="17">
        <v>98</v>
      </c>
      <c r="B99" s="17">
        <f t="shared" si="12"/>
        <v>4807</v>
      </c>
      <c r="C99" s="14">
        <f t="shared" si="11"/>
        <v>97</v>
      </c>
      <c r="D99" s="19"/>
      <c r="E99"/>
      <c r="F99"/>
    </row>
    <row r="100" spans="1:6" x14ac:dyDescent="0.25">
      <c r="A100" s="17">
        <v>99</v>
      </c>
      <c r="B100" s="17">
        <f t="shared" si="12"/>
        <v>4904</v>
      </c>
      <c r="C100" s="14">
        <f t="shared" si="11"/>
        <v>97</v>
      </c>
      <c r="D100" s="19"/>
      <c r="E100"/>
      <c r="F100"/>
    </row>
    <row r="101" spans="1:6" x14ac:dyDescent="0.25">
      <c r="C101"/>
      <c r="D101" s="19"/>
      <c r="E101"/>
      <c r="F101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G20" sqref="G20"/>
    </sheetView>
  </sheetViews>
  <sheetFormatPr defaultRowHeight="14.4" x14ac:dyDescent="0.25"/>
  <cols>
    <col min="7" max="7" width="14.6640625" bestFit="1" customWidth="1"/>
  </cols>
  <sheetData>
    <row r="1" spans="1:7" x14ac:dyDescent="0.25">
      <c r="A1" s="29" t="s">
        <v>114</v>
      </c>
      <c r="B1" s="30"/>
      <c r="C1" s="30"/>
      <c r="D1" s="30"/>
      <c r="E1" s="30"/>
      <c r="F1" s="10"/>
    </row>
    <row r="2" spans="1:7" x14ac:dyDescent="0.25">
      <c r="A2" s="21"/>
      <c r="B2" s="22" t="s">
        <v>111</v>
      </c>
      <c r="C2" s="22" t="s">
        <v>112</v>
      </c>
      <c r="D2" s="22" t="s">
        <v>113</v>
      </c>
      <c r="E2" s="22" t="s">
        <v>163</v>
      </c>
      <c r="F2" s="10" t="s">
        <v>115</v>
      </c>
      <c r="G2" s="23" t="s">
        <v>117</v>
      </c>
    </row>
    <row r="3" spans="1:7" x14ac:dyDescent="0.25">
      <c r="A3" s="9" t="s">
        <v>98</v>
      </c>
      <c r="B3" s="10">
        <v>0.25</v>
      </c>
      <c r="C3" s="10">
        <v>0.05</v>
      </c>
      <c r="D3" s="10">
        <v>0.55000000000000004</v>
      </c>
      <c r="E3" s="10">
        <v>0.15</v>
      </c>
      <c r="F3" s="10">
        <f t="shared" ref="F3:F15" si="0">SUM(B3:E3)</f>
        <v>1</v>
      </c>
      <c r="G3" s="12">
        <v>1.2</v>
      </c>
    </row>
    <row r="4" spans="1:7" x14ac:dyDescent="0.25">
      <c r="A4" s="9" t="s">
        <v>99</v>
      </c>
      <c r="B4" s="10">
        <v>0.14000000000000001</v>
      </c>
      <c r="C4" s="10">
        <v>0.01</v>
      </c>
      <c r="D4" s="11">
        <v>0.8</v>
      </c>
      <c r="E4" s="10">
        <v>0.05</v>
      </c>
      <c r="F4" s="10">
        <f t="shared" si="0"/>
        <v>1</v>
      </c>
      <c r="G4" s="12">
        <v>1.3</v>
      </c>
    </row>
    <row r="5" spans="1:7" x14ac:dyDescent="0.25">
      <c r="A5" s="9" t="s">
        <v>100</v>
      </c>
      <c r="B5" s="10">
        <v>0.08</v>
      </c>
      <c r="C5" s="10">
        <v>0.08</v>
      </c>
      <c r="D5" s="11">
        <v>0.75</v>
      </c>
      <c r="E5" s="10">
        <v>0.09</v>
      </c>
      <c r="F5" s="10">
        <f t="shared" si="0"/>
        <v>1</v>
      </c>
      <c r="G5" s="12">
        <v>0.9</v>
      </c>
    </row>
    <row r="6" spans="1:7" x14ac:dyDescent="0.25">
      <c r="A6" s="9" t="s">
        <v>101</v>
      </c>
      <c r="B6" s="10">
        <v>0.1</v>
      </c>
      <c r="C6" s="10">
        <v>0.01</v>
      </c>
      <c r="D6" s="11">
        <v>0.75</v>
      </c>
      <c r="E6" s="10">
        <v>0.14000000000000001</v>
      </c>
      <c r="F6" s="10">
        <f t="shared" si="0"/>
        <v>1</v>
      </c>
      <c r="G6" s="12">
        <v>1</v>
      </c>
    </row>
    <row r="7" spans="1:7" x14ac:dyDescent="0.25">
      <c r="A7" s="9" t="s">
        <v>102</v>
      </c>
      <c r="B7" s="10">
        <v>0.05</v>
      </c>
      <c r="C7" s="10">
        <v>0.05</v>
      </c>
      <c r="D7" s="11">
        <v>0.85</v>
      </c>
      <c r="E7" s="10">
        <v>0.05</v>
      </c>
      <c r="F7" s="10">
        <f t="shared" si="0"/>
        <v>1</v>
      </c>
      <c r="G7" s="12">
        <v>0.7</v>
      </c>
    </row>
    <row r="8" spans="1:7" x14ac:dyDescent="0.25">
      <c r="A8" s="9" t="s">
        <v>103</v>
      </c>
      <c r="B8" s="10">
        <v>0.05</v>
      </c>
      <c r="C8" s="10">
        <v>0.15</v>
      </c>
      <c r="D8" s="11">
        <v>0.65</v>
      </c>
      <c r="E8" s="10">
        <v>0.15</v>
      </c>
      <c r="F8" s="10">
        <f t="shared" si="0"/>
        <v>1</v>
      </c>
      <c r="G8" s="12">
        <v>0.8</v>
      </c>
    </row>
    <row r="9" spans="1:7" x14ac:dyDescent="0.25">
      <c r="A9" s="9" t="s">
        <v>104</v>
      </c>
      <c r="B9" s="10">
        <v>0.15</v>
      </c>
      <c r="C9" s="10">
        <v>0.05</v>
      </c>
      <c r="D9" s="11">
        <v>0.65</v>
      </c>
      <c r="E9" s="10">
        <v>0.15</v>
      </c>
      <c r="F9" s="10">
        <f t="shared" si="0"/>
        <v>1</v>
      </c>
      <c r="G9" s="12">
        <v>0.8</v>
      </c>
    </row>
    <row r="10" spans="1:7" x14ac:dyDescent="0.25">
      <c r="A10" s="9" t="s">
        <v>105</v>
      </c>
      <c r="B10" s="10">
        <v>0.4</v>
      </c>
      <c r="C10" s="10">
        <v>0.08</v>
      </c>
      <c r="D10" s="10">
        <v>0.32</v>
      </c>
      <c r="E10" s="10">
        <v>0.2</v>
      </c>
      <c r="F10" s="10">
        <f t="shared" si="0"/>
        <v>1</v>
      </c>
      <c r="G10" s="12">
        <v>1.1000000000000001</v>
      </c>
    </row>
    <row r="11" spans="1:7" x14ac:dyDescent="0.25">
      <c r="A11" s="9" t="s">
        <v>108</v>
      </c>
      <c r="B11" s="10">
        <v>0.15</v>
      </c>
      <c r="C11" s="10">
        <v>0.35</v>
      </c>
      <c r="D11" s="10">
        <v>0.1</v>
      </c>
      <c r="E11" s="10">
        <v>0.4</v>
      </c>
      <c r="F11" s="10">
        <f t="shared" si="0"/>
        <v>1</v>
      </c>
      <c r="G11" s="12">
        <v>0.9</v>
      </c>
    </row>
    <row r="12" spans="1:7" x14ac:dyDescent="0.25">
      <c r="A12" s="9" t="s">
        <v>109</v>
      </c>
      <c r="B12" s="10">
        <v>0.2</v>
      </c>
      <c r="C12" s="10">
        <v>0.05</v>
      </c>
      <c r="D12" s="10">
        <v>0.05</v>
      </c>
      <c r="E12" s="10">
        <v>0.7</v>
      </c>
      <c r="F12" s="10">
        <f t="shared" si="0"/>
        <v>1</v>
      </c>
      <c r="G12" s="12">
        <v>1.1000000000000001</v>
      </c>
    </row>
    <row r="13" spans="1:7" x14ac:dyDescent="0.25">
      <c r="A13" s="9" t="s">
        <v>166</v>
      </c>
      <c r="B13" s="10">
        <v>0.25</v>
      </c>
      <c r="C13" s="10">
        <v>0.25</v>
      </c>
      <c r="D13" s="10">
        <v>0.25</v>
      </c>
      <c r="E13" s="10">
        <v>0.25</v>
      </c>
      <c r="F13" s="10">
        <f t="shared" si="0"/>
        <v>1</v>
      </c>
      <c r="G13" s="12">
        <v>1.1000000000000001</v>
      </c>
    </row>
    <row r="14" spans="1:7" x14ac:dyDescent="0.25">
      <c r="A14" s="9" t="s">
        <v>106</v>
      </c>
      <c r="B14" s="10">
        <v>0.11</v>
      </c>
      <c r="C14" s="10">
        <v>0.65</v>
      </c>
      <c r="D14" s="10">
        <v>0.09</v>
      </c>
      <c r="E14" s="10">
        <v>0.15</v>
      </c>
      <c r="F14" s="10">
        <f t="shared" si="0"/>
        <v>1</v>
      </c>
      <c r="G14" s="12">
        <v>0.8</v>
      </c>
    </row>
    <row r="15" spans="1:7" x14ac:dyDescent="0.25">
      <c r="A15" s="9" t="s">
        <v>107</v>
      </c>
      <c r="B15" s="10">
        <v>0.1</v>
      </c>
      <c r="C15" s="10">
        <v>0.05</v>
      </c>
      <c r="D15" s="11">
        <v>0.65</v>
      </c>
      <c r="E15" s="10">
        <v>0.2</v>
      </c>
      <c r="F15" s="10">
        <f t="shared" si="0"/>
        <v>1</v>
      </c>
      <c r="G15" s="12">
        <v>0.8</v>
      </c>
    </row>
    <row r="16" spans="1:7" x14ac:dyDescent="0.25">
      <c r="B16" s="9" t="str">
        <f>B2</f>
        <v>生命值</v>
      </c>
      <c r="C16" s="9" t="str">
        <f t="shared" ref="C16:E16" si="1">C2</f>
        <v>回复力</v>
      </c>
      <c r="D16" s="9" t="str">
        <f t="shared" si="1"/>
        <v>武力</v>
      </c>
      <c r="E16" s="9" t="str">
        <f t="shared" si="1"/>
        <v>防御</v>
      </c>
    </row>
  </sheetData>
  <mergeCells count="1">
    <mergeCell ref="A1:E1"/>
  </mergeCells>
  <phoneticPr fontId="5" type="noConversion"/>
  <conditionalFormatting sqref="B3:E3">
    <cfRule type="top10" dxfId="12" priority="15" stopIfTrue="1" rank="2"/>
  </conditionalFormatting>
  <conditionalFormatting sqref="B4:E4">
    <cfRule type="top10" dxfId="11" priority="16" stopIfTrue="1" rank="2"/>
  </conditionalFormatting>
  <conditionalFormatting sqref="B5:E5">
    <cfRule type="top10" dxfId="10" priority="17" stopIfTrue="1" rank="2"/>
  </conditionalFormatting>
  <conditionalFormatting sqref="B6:E6">
    <cfRule type="top10" dxfId="9" priority="18" stopIfTrue="1" rank="2"/>
  </conditionalFormatting>
  <conditionalFormatting sqref="B7:E7">
    <cfRule type="top10" dxfId="8" priority="19" stopIfTrue="1" rank="2"/>
  </conditionalFormatting>
  <conditionalFormatting sqref="B8:E8">
    <cfRule type="top10" dxfId="7" priority="20" stopIfTrue="1" rank="2"/>
  </conditionalFormatting>
  <conditionalFormatting sqref="B9:E9">
    <cfRule type="top10" dxfId="6" priority="21" stopIfTrue="1" rank="2"/>
  </conditionalFormatting>
  <conditionalFormatting sqref="B10:E10">
    <cfRule type="top10" dxfId="5" priority="22" stopIfTrue="1" rank="2"/>
  </conditionalFormatting>
  <conditionalFormatting sqref="B11:E11">
    <cfRule type="top10" dxfId="4" priority="23" stopIfTrue="1" rank="2"/>
  </conditionalFormatting>
  <conditionalFormatting sqref="B12:E12">
    <cfRule type="top10" dxfId="3" priority="24" stopIfTrue="1" rank="2"/>
  </conditionalFormatting>
  <conditionalFormatting sqref="B13:E13">
    <cfRule type="top10" dxfId="2" priority="25" stopIfTrue="1" rank="2"/>
  </conditionalFormatting>
  <conditionalFormatting sqref="B14:E14">
    <cfRule type="top10" dxfId="1" priority="26" stopIfTrue="1" rank="2"/>
  </conditionalFormatting>
  <conditionalFormatting sqref="B15:E15">
    <cfRule type="top10" dxfId="0" priority="27" stopIfTrue="1" rank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level</vt:lpstr>
      <vt:lpstr>武将总属性分配</vt:lpstr>
      <vt:lpstr>6星每级加强属性曲线演算</vt:lpstr>
      <vt:lpstr>5星每级加强属性曲线演算</vt:lpstr>
      <vt:lpstr>4星每级加强属性曲线演算</vt:lpstr>
      <vt:lpstr>3星每级加强属性曲线演算</vt:lpstr>
      <vt:lpstr>2星每级加强属性曲线演算</vt:lpstr>
      <vt:lpstr>1星每级加强属性曲线演算</vt:lpstr>
      <vt:lpstr>职业分类属性</vt:lpstr>
      <vt:lpstr>职业属性偏向</vt:lpstr>
      <vt:lpstr>星级总属性</vt:lpstr>
      <vt:lpstr>属性分配方式1</vt:lpstr>
      <vt:lpstr>属性分配方式2</vt:lpstr>
      <vt:lpstr>属性分配方式3</vt:lpstr>
      <vt:lpstr>属性顺序表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2014-10-30T10:26:53Z</dcterms:modified>
</cp:coreProperties>
</file>