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iaoshi\Desktop\"/>
    </mc:Choice>
  </mc:AlternateContent>
  <bookViews>
    <workbookView xWindow="0" yWindow="0" windowWidth="20700" windowHeight="85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8" i="1"/>
  <c r="G10" i="1"/>
  <c r="F6" i="1"/>
  <c r="F8" i="1"/>
  <c r="F10" i="1"/>
  <c r="E6" i="1"/>
  <c r="E8" i="1"/>
  <c r="E10" i="1"/>
  <c r="G4" i="1"/>
  <c r="F4" i="1"/>
  <c r="E4" i="1"/>
  <c r="L6" i="1"/>
  <c r="L8" i="1"/>
  <c r="L10" i="1"/>
  <c r="L4" i="1"/>
  <c r="H6" i="1" l="1"/>
  <c r="K4" i="1"/>
  <c r="K6" i="1"/>
  <c r="K8" i="1"/>
  <c r="H10" i="1" l="1"/>
  <c r="I10" i="1" s="1"/>
  <c r="J10" i="1" s="1"/>
  <c r="K10" i="1" s="1"/>
  <c r="H8" i="1"/>
  <c r="I8" i="1" s="1"/>
  <c r="J8" i="1" s="1"/>
  <c r="I6" i="1"/>
  <c r="J6" i="1" s="1"/>
  <c r="H4" i="1"/>
  <c r="I4" i="1" s="1"/>
  <c r="J4" i="1" s="1"/>
</calcChain>
</file>

<file path=xl/sharedStrings.xml><?xml version="1.0" encoding="utf-8"?>
<sst xmlns="http://schemas.openxmlformats.org/spreadsheetml/2006/main" count="20" uniqueCount="14">
  <si>
    <t>x</t>
    <phoneticPr fontId="1" type="noConversion"/>
  </si>
  <si>
    <t>y</t>
    <phoneticPr fontId="1" type="noConversion"/>
  </si>
  <si>
    <t>度</t>
    <phoneticPr fontId="1" type="noConversion"/>
  </si>
  <si>
    <t>分</t>
    <phoneticPr fontId="1" type="noConversion"/>
  </si>
  <si>
    <t>秒</t>
    <phoneticPr fontId="1" type="noConversion"/>
  </si>
  <si>
    <t>坐标反算</t>
    <phoneticPr fontId="1" type="noConversion"/>
  </si>
  <si>
    <t>测站点坐标/m</t>
    <phoneticPr fontId="1" type="noConversion"/>
  </si>
  <si>
    <t>已知点坐标/m</t>
    <phoneticPr fontId="1" type="noConversion"/>
  </si>
  <si>
    <t>至已知点平距/m</t>
    <phoneticPr fontId="1" type="noConversion"/>
  </si>
  <si>
    <t>至已知点方位角</t>
    <phoneticPr fontId="1" type="noConversion"/>
  </si>
  <si>
    <t>度数</t>
    <phoneticPr fontId="1" type="noConversion"/>
  </si>
  <si>
    <t>弧度</t>
    <phoneticPr fontId="1" type="noConversion"/>
  </si>
  <si>
    <t>cos()</t>
    <phoneticPr fontId="1" type="noConversion"/>
  </si>
  <si>
    <t>度数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</si>
</sst>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_ "/>
    <numFmt numFmtId="177" formatCode="0.000_ "/>
    <numFmt numFmtId="178" formatCode="[h]\°mm\′ss\″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4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7" fontId="0" fillId="0" borderId="2" xfId="0" applyNumberFormat="1" applyFont="1" applyBorder="1" applyAlignment="1">
      <alignment horizontal="center" vertical="center" wrapText="1"/>
    </xf>
    <xf numFmtId="177" fontId="0" fillId="0" borderId="4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4</xdr:row>
          <xdr:rowOff>180975</xdr:rowOff>
        </xdr:from>
        <xdr:to>
          <xdr:col>0</xdr:col>
          <xdr:colOff>371475</xdr:colOff>
          <xdr:row>5</xdr:row>
          <xdr:rowOff>104775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8</xdr:row>
          <xdr:rowOff>209550</xdr:rowOff>
        </xdr:from>
        <xdr:to>
          <xdr:col>0</xdr:col>
          <xdr:colOff>371475</xdr:colOff>
          <xdr:row>9</xdr:row>
          <xdr:rowOff>133350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tabSelected="1" zoomScale="85" zoomScaleNormal="85" workbookViewId="0">
      <selection activeCell="N7" sqref="N7"/>
    </sheetView>
  </sheetViews>
  <sheetFormatPr defaultRowHeight="13.5" x14ac:dyDescent="0.15"/>
  <cols>
    <col min="1" max="1" width="6.625" customWidth="1"/>
    <col min="2" max="2" width="20.625" customWidth="1"/>
    <col min="3" max="3" width="6.625" customWidth="1"/>
    <col min="4" max="4" width="20.625" customWidth="1"/>
    <col min="5" max="7" width="10.625" customWidth="1"/>
    <col min="8" max="8" width="20.625" customWidth="1"/>
    <col min="9" max="11" width="9" hidden="1" customWidth="1"/>
    <col min="12" max="12" width="15.625" hidden="1" customWidth="1"/>
  </cols>
  <sheetData>
    <row r="1" spans="1:12" ht="30" customHeight="1" x14ac:dyDescent="0.15">
      <c r="A1" s="10" t="s">
        <v>5</v>
      </c>
      <c r="B1" s="11"/>
      <c r="C1" s="11"/>
      <c r="D1" s="11"/>
      <c r="E1" s="11"/>
      <c r="F1" s="11"/>
      <c r="G1" s="11"/>
      <c r="H1" s="11"/>
      <c r="I1" s="12"/>
    </row>
    <row r="2" spans="1:12" ht="30" customHeight="1" x14ac:dyDescent="0.15">
      <c r="A2" s="19" t="s">
        <v>6</v>
      </c>
      <c r="B2" s="12"/>
      <c r="C2" s="19" t="s">
        <v>7</v>
      </c>
      <c r="D2" s="12"/>
      <c r="E2" s="10" t="s">
        <v>9</v>
      </c>
      <c r="F2" s="11"/>
      <c r="G2" s="24"/>
      <c r="H2" s="4" t="s">
        <v>8</v>
      </c>
      <c r="I2" s="4" t="s">
        <v>12</v>
      </c>
      <c r="J2" s="4" t="s">
        <v>11</v>
      </c>
      <c r="K2" s="4" t="s">
        <v>10</v>
      </c>
      <c r="L2" s="4" t="s">
        <v>13</v>
      </c>
    </row>
    <row r="3" spans="1:12" ht="30" customHeight="1" x14ac:dyDescent="0.15">
      <c r="A3" s="20"/>
      <c r="B3" s="21"/>
      <c r="C3" s="20"/>
      <c r="D3" s="21"/>
      <c r="E3" s="1" t="s">
        <v>2</v>
      </c>
      <c r="F3" s="1" t="s">
        <v>3</v>
      </c>
      <c r="G3" s="1" t="s">
        <v>4</v>
      </c>
      <c r="H3" s="5"/>
      <c r="I3" s="5"/>
      <c r="J3" s="5"/>
      <c r="K3" s="5"/>
      <c r="L3" s="5"/>
    </row>
    <row r="4" spans="1:12" ht="30" customHeight="1" x14ac:dyDescent="0.15">
      <c r="A4" s="13"/>
      <c r="B4" s="16">
        <v>1234.5678</v>
      </c>
      <c r="C4" s="2" t="s">
        <v>0</v>
      </c>
      <c r="D4" s="3">
        <v>1293.7421999999999</v>
      </c>
      <c r="E4" s="27">
        <f>INT(K4)</f>
        <v>60</v>
      </c>
      <c r="F4" s="27">
        <f>INT((K4-E4)*60)</f>
        <v>32</v>
      </c>
      <c r="G4" s="27">
        <f>INT((K4*60-E4*60-F4)*60)</f>
        <v>45</v>
      </c>
      <c r="H4" s="22">
        <f>SQRT((D4-B4)*(D4-B4)+(D5-B8)*(D5-B8))</f>
        <v>120.33999921622069</v>
      </c>
      <c r="I4" s="8">
        <f>(D4-B4)/H4</f>
        <v>0.49172677734257231</v>
      </c>
      <c r="J4" s="6">
        <f>ACOS(I4)</f>
        <v>1.0567245887320178</v>
      </c>
      <c r="K4" s="8">
        <f>IF(D5-B4&gt;0,DEGREES(J4),360-DEGREES(J4))</f>
        <v>60.545859042042288</v>
      </c>
      <c r="L4" s="25">
        <f>K4/24</f>
        <v>2.5227441267517619</v>
      </c>
    </row>
    <row r="5" spans="1:12" ht="30" customHeight="1" x14ac:dyDescent="0.15">
      <c r="A5" s="14"/>
      <c r="B5" s="17"/>
      <c r="C5" s="2" t="s">
        <v>1</v>
      </c>
      <c r="D5" s="3">
        <v>8870.2181</v>
      </c>
      <c r="E5" s="28"/>
      <c r="F5" s="28"/>
      <c r="G5" s="28"/>
      <c r="H5" s="23"/>
      <c r="I5" s="9"/>
      <c r="J5" s="7"/>
      <c r="K5" s="9"/>
      <c r="L5" s="26"/>
    </row>
    <row r="6" spans="1:12" ht="30" customHeight="1" x14ac:dyDescent="0.15">
      <c r="A6" s="14"/>
      <c r="B6" s="17"/>
      <c r="C6" s="2" t="s">
        <v>0</v>
      </c>
      <c r="D6" s="3">
        <v>1112.4126000000001</v>
      </c>
      <c r="E6" s="27">
        <f t="shared" ref="E6:E11" si="0">INT(K6)</f>
        <v>124</v>
      </c>
      <c r="F6" s="27">
        <f t="shared" ref="F6" si="1">INT((K6-E6)*60)</f>
        <v>18</v>
      </c>
      <c r="G6" s="27">
        <f t="shared" ref="G6" si="2">INT((K6*60-E6*60-F6)*60)</f>
        <v>22</v>
      </c>
      <c r="H6" s="22">
        <f>SQRT((D6-B4)*(D6-B4)+(D7-B8)*(D7-B8))</f>
        <v>216.73401622043599</v>
      </c>
      <c r="I6" s="6">
        <f>(D6-B4)/H6</f>
        <v>-0.56361803343208583</v>
      </c>
      <c r="J6" s="6">
        <f t="shared" ref="J6" si="3">ACOS(I6)</f>
        <v>2.1695556125813225</v>
      </c>
      <c r="K6" s="8">
        <f>IF(D7-B4&gt;0,DEGREES(J6),360-DEGREES(J6))</f>
        <v>124.3063800198297</v>
      </c>
      <c r="L6" s="25">
        <f t="shared" ref="L6" si="4">K6/24</f>
        <v>5.1794325008262376</v>
      </c>
    </row>
    <row r="7" spans="1:12" ht="30" customHeight="1" x14ac:dyDescent="0.15">
      <c r="A7" s="15"/>
      <c r="B7" s="18"/>
      <c r="C7" s="2" t="s">
        <v>1</v>
      </c>
      <c r="D7" s="3">
        <v>8944.4621000000006</v>
      </c>
      <c r="E7" s="28"/>
      <c r="F7" s="28"/>
      <c r="G7" s="28"/>
      <c r="H7" s="23"/>
      <c r="I7" s="7"/>
      <c r="J7" s="7"/>
      <c r="K7" s="9"/>
      <c r="L7" s="26"/>
    </row>
    <row r="8" spans="1:12" ht="30" customHeight="1" x14ac:dyDescent="0.15">
      <c r="A8" s="13"/>
      <c r="B8" s="16">
        <v>8765.4321</v>
      </c>
      <c r="C8" s="2" t="s">
        <v>0</v>
      </c>
      <c r="D8" s="3">
        <v>1167.982</v>
      </c>
      <c r="E8" s="27">
        <f t="shared" ref="E8:E11" si="5">INT(K8)</f>
        <v>235</v>
      </c>
      <c r="F8" s="27">
        <f t="shared" ref="F8" si="6">INT((K8-E8)*60)</f>
        <v>47</v>
      </c>
      <c r="G8" s="27">
        <f t="shared" ref="G8" si="7">INT((K8*60-E8*60-F8)*60)</f>
        <v>36</v>
      </c>
      <c r="H8" s="22">
        <f>SQRT((D8-B4)*(D8-B4)+(D9-B8)*(D9-B8))</f>
        <v>118.44303623214822</v>
      </c>
      <c r="I8" s="6">
        <f>(D8-B4)/H8</f>
        <v>-0.56217572698399909</v>
      </c>
      <c r="J8" s="6">
        <f t="shared" ref="J8" si="8">ACOS(I8)</f>
        <v>2.1678105919674464</v>
      </c>
      <c r="K8" s="6">
        <f>IF(D9-B8&gt;0,DEGREES(J8),360-DEGREES(J8))</f>
        <v>235.79360229650871</v>
      </c>
      <c r="L8" s="25">
        <f t="shared" ref="L8" si="9">K8/24</f>
        <v>9.8247334290211956</v>
      </c>
    </row>
    <row r="9" spans="1:12" ht="30" customHeight="1" x14ac:dyDescent="0.15">
      <c r="A9" s="14"/>
      <c r="B9" s="17"/>
      <c r="C9" s="2" t="s">
        <v>1</v>
      </c>
      <c r="D9" s="3">
        <v>8667.4776000000002</v>
      </c>
      <c r="E9" s="28"/>
      <c r="F9" s="28"/>
      <c r="G9" s="28"/>
      <c r="H9" s="23"/>
      <c r="I9" s="7"/>
      <c r="J9" s="7"/>
      <c r="K9" s="7"/>
      <c r="L9" s="26"/>
    </row>
    <row r="10" spans="1:12" ht="30" customHeight="1" x14ac:dyDescent="0.15">
      <c r="A10" s="14"/>
      <c r="B10" s="17"/>
      <c r="C10" s="2" t="s">
        <v>0</v>
      </c>
      <c r="D10" s="3">
        <v>1498.7473</v>
      </c>
      <c r="E10" s="27">
        <f t="shared" ref="E10:E11" si="10">INT(K10)</f>
        <v>326</v>
      </c>
      <c r="F10" s="27">
        <f t="shared" ref="F10" si="11">INT((K10-E10)*60)</f>
        <v>33</v>
      </c>
      <c r="G10" s="27">
        <f t="shared" ref="G10" si="12">INT((K10*60-E10*60-F10)*60)</f>
        <v>44</v>
      </c>
      <c r="H10" s="22">
        <f>SQRT((D10-B4)*(D10-B4)+(D11-B8)*(D11-B8))</f>
        <v>316.57798726812911</v>
      </c>
      <c r="I10" s="6">
        <f>(D10-B4)/H10</f>
        <v>0.83448474191053057</v>
      </c>
      <c r="J10" s="6">
        <f t="shared" ref="J10" si="13">ACOS(I10)</f>
        <v>0.58359928465325372</v>
      </c>
      <c r="K10" s="6">
        <f>IF(D11-B8&gt;0,DEGREES(J10),360-DEGREES(J10))</f>
        <v>326.56222406251459</v>
      </c>
      <c r="L10" s="25">
        <f t="shared" ref="L10" si="14">K10/24</f>
        <v>13.606759335938108</v>
      </c>
    </row>
    <row r="11" spans="1:12" ht="30" customHeight="1" x14ac:dyDescent="0.15">
      <c r="A11" s="15"/>
      <c r="B11" s="18"/>
      <c r="C11" s="2" t="s">
        <v>1</v>
      </c>
      <c r="D11" s="3">
        <v>8590.9878000000008</v>
      </c>
      <c r="E11" s="28"/>
      <c r="F11" s="28"/>
      <c r="G11" s="28"/>
      <c r="H11" s="23"/>
      <c r="I11" s="7"/>
      <c r="J11" s="7"/>
      <c r="K11" s="7"/>
      <c r="L11" s="26"/>
    </row>
  </sheetData>
  <mergeCells count="45">
    <mergeCell ref="F10:F11"/>
    <mergeCell ref="L2:L3"/>
    <mergeCell ref="L4:L5"/>
    <mergeCell ref="L6:L7"/>
    <mergeCell ref="L8:L9"/>
    <mergeCell ref="L10:L11"/>
    <mergeCell ref="E2:G2"/>
    <mergeCell ref="E4:E5"/>
    <mergeCell ref="F4:F5"/>
    <mergeCell ref="G4:G5"/>
    <mergeCell ref="G6:G7"/>
    <mergeCell ref="F6:F7"/>
    <mergeCell ref="E6:E7"/>
    <mergeCell ref="E8:E9"/>
    <mergeCell ref="F8:F9"/>
    <mergeCell ref="G8:G9"/>
    <mergeCell ref="G10:G11"/>
    <mergeCell ref="E10:E11"/>
    <mergeCell ref="H2:H3"/>
    <mergeCell ref="A1:I1"/>
    <mergeCell ref="A4:A7"/>
    <mergeCell ref="A8:A11"/>
    <mergeCell ref="B4:B7"/>
    <mergeCell ref="B8:B11"/>
    <mergeCell ref="A2:B3"/>
    <mergeCell ref="C2:D3"/>
    <mergeCell ref="H4:H5"/>
    <mergeCell ref="H6:H7"/>
    <mergeCell ref="H8:H9"/>
    <mergeCell ref="H10:H11"/>
    <mergeCell ref="I2:I3"/>
    <mergeCell ref="I4:I5"/>
    <mergeCell ref="I6:I7"/>
    <mergeCell ref="I8:I9"/>
    <mergeCell ref="I10:I11"/>
    <mergeCell ref="J10:J11"/>
    <mergeCell ref="J8:J9"/>
    <mergeCell ref="J4:J5"/>
    <mergeCell ref="K8:K9"/>
    <mergeCell ref="K10:K11"/>
    <mergeCell ref="J2:J3"/>
    <mergeCell ref="J6:J7"/>
    <mergeCell ref="K2:K3"/>
    <mergeCell ref="K4:K5"/>
    <mergeCell ref="K6:K7"/>
  </mergeCells>
  <phoneticPr fontId="1" type="noConversion"/>
  <pageMargins left="0.7" right="0.7" top="0.75" bottom="0.75" header="0.3" footer="0.3"/>
  <pageSetup paperSize="9" orientation="portrait" r:id="rId1"/>
  <ignoredErrors>
    <ignoredError sqref="I6 K6 K8" formula="1"/>
  </ignoredErrors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0</xdr:col>
                <xdr:colOff>152400</xdr:colOff>
                <xdr:row>4</xdr:row>
                <xdr:rowOff>180975</xdr:rowOff>
              </from>
              <to>
                <xdr:col>0</xdr:col>
                <xdr:colOff>371475</xdr:colOff>
                <xdr:row>5</xdr:row>
                <xdr:rowOff>104775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>
              <from>
                <xdr:col>0</xdr:col>
                <xdr:colOff>152400</xdr:colOff>
                <xdr:row>8</xdr:row>
                <xdr:rowOff>209550</xdr:rowOff>
              </from>
              <to>
                <xdr:col>0</xdr:col>
                <xdr:colOff>371475</xdr:colOff>
                <xdr:row>9</xdr:row>
                <xdr:rowOff>133350</xdr:rowOff>
              </to>
            </anchor>
          </objectPr>
        </oleObject>
      </mc:Choice>
      <mc:Fallback>
        <oleObject progId="Equation.3" shapeId="102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xiaoshi</dc:creator>
  <cp:lastModifiedBy>xiaoshi</cp:lastModifiedBy>
  <dcterms:created xsi:type="dcterms:W3CDTF">2016-07-07T09:03:57Z</dcterms:created>
  <dcterms:modified xsi:type="dcterms:W3CDTF">2016-07-07T23:50:27Z</dcterms:modified>
</cp:coreProperties>
</file>