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_x\Documents\Poppies\"/>
    </mc:Choice>
  </mc:AlternateContent>
  <bookViews>
    <workbookView xWindow="0" yWindow="0" windowWidth="24525" windowHeight="10800"/>
  </bookViews>
  <sheets>
    <sheet name="lcia" sheetId="1" r:id="rId1"/>
    <sheet name="material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I4" i="1"/>
  <c r="I3" i="1"/>
  <c r="E3" i="1"/>
  <c r="E4" i="1"/>
  <c r="E5" i="1"/>
  <c r="E6" i="1"/>
  <c r="E7" i="1"/>
  <c r="E2" i="1"/>
  <c r="H22" i="2"/>
  <c r="H19" i="2"/>
  <c r="H20" i="2"/>
  <c r="H21" i="2"/>
  <c r="H18" i="2"/>
  <c r="H15" i="2"/>
  <c r="H14" i="2"/>
  <c r="H17" i="2"/>
  <c r="H16" i="2"/>
  <c r="D29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4" i="2"/>
  <c r="C27" i="2" l="1"/>
  <c r="C26" i="2"/>
  <c r="C23" i="2"/>
  <c r="C22" i="2"/>
  <c r="O11" i="2"/>
  <c r="N11" i="2"/>
  <c r="K10" i="2"/>
  <c r="J10" i="2"/>
</calcChain>
</file>

<file path=xl/sharedStrings.xml><?xml version="1.0" encoding="utf-8"?>
<sst xmlns="http://schemas.openxmlformats.org/spreadsheetml/2006/main" count="131" uniqueCount="57">
  <si>
    <t>Cumulated energy demand, non-renewable</t>
  </si>
  <si>
    <t>Life cycle GHG emissions</t>
  </si>
  <si>
    <t>Total environmetal footprint, ecosystem quality, ReCiPe Endpoint</t>
  </si>
  <si>
    <t>Total environmetal footprint, human health, ReCiPe Endpoint</t>
  </si>
  <si>
    <t>Total environmetal footprint, natural resources, ReCiPe Endpoint</t>
  </si>
  <si>
    <t>Total</t>
  </si>
  <si>
    <t>Method 1: IPCC 2013 (biogenic CO2 ignored)</t>
  </si>
  <si>
    <t>Method 2: IPCC 2013 + biogenic CO2 uptake</t>
  </si>
  <si>
    <t>concrete, normal strength</t>
  </si>
  <si>
    <t>reinforcing steel</t>
  </si>
  <si>
    <t>sawnwood, board, softwood, raw, dried (u=10%)</t>
  </si>
  <si>
    <t>sawnwood, beam, softwood, dried (u=10%), planed</t>
  </si>
  <si>
    <t>stone wool, packed</t>
  </si>
  <si>
    <t>supplementary cementitious materials</t>
  </si>
  <si>
    <t>oriented strand board</t>
  </si>
  <si>
    <t>cement, Portland</t>
  </si>
  <si>
    <t>gypsum fibreboard</t>
  </si>
  <si>
    <t>gypsum plasterboard</t>
  </si>
  <si>
    <t>glass fibre</t>
  </si>
  <si>
    <t>cross-laminated timber</t>
  </si>
  <si>
    <t>glued laminated timber, average glue mix</t>
  </si>
  <si>
    <t>door, inner, wood</t>
  </si>
  <si>
    <t>door, outer, wood-glass</t>
  </si>
  <si>
    <t>housing modules</t>
  </si>
  <si>
    <t>skeleton of buildings</t>
  </si>
  <si>
    <t>Components</t>
  </si>
  <si>
    <t>Materials</t>
  </si>
  <si>
    <t>Weight</t>
  </si>
  <si>
    <t>portland cement</t>
  </si>
  <si>
    <t>glued laminated timber</t>
  </si>
  <si>
    <t>door, interior</t>
  </si>
  <si>
    <t>door, exterior</t>
  </si>
  <si>
    <t>concrete</t>
  </si>
  <si>
    <t>wood board</t>
  </si>
  <si>
    <t>wood beam</t>
  </si>
  <si>
    <t>rock wool</t>
  </si>
  <si>
    <t>limestone</t>
  </si>
  <si>
    <t>thousand tons</t>
  </si>
  <si>
    <t>Embodied</t>
  </si>
  <si>
    <t>Heat supply, District_ATES</t>
  </si>
  <si>
    <t>market for electricity, low voltage</t>
  </si>
  <si>
    <t>market for photovoltaic flat-roof installation, 3kWp, single-Si, on roof</t>
  </si>
  <si>
    <t>transport, freight, lorry &gt;32 metric ton, EURO6</t>
  </si>
  <si>
    <t>Life cycle GHG emissions, considering biogenic CO2</t>
  </si>
  <si>
    <t>Product Stage - Buildings</t>
  </si>
  <si>
    <t>Product Stage - ATES</t>
  </si>
  <si>
    <t>Product Stage - Solar PV</t>
  </si>
  <si>
    <t xml:space="preserve">cross-laminated timber </t>
  </si>
  <si>
    <t>door interior</t>
  </si>
  <si>
    <t>door exterior</t>
  </si>
  <si>
    <t xml:space="preserve">glass fibre </t>
  </si>
  <si>
    <t xml:space="preserve">glued laminated timber </t>
  </si>
  <si>
    <t xml:space="preserve">gypsum fibreboard </t>
  </si>
  <si>
    <t xml:space="preserve">oriented strand board </t>
  </si>
  <si>
    <t>Use: Grid electricity, Dutch grid supply</t>
  </si>
  <si>
    <t>Construction Stage - Transport</t>
  </si>
  <si>
    <t>Emboddied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</si>
</sst>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 * #,##0.00_ ;_ * \-#,##0.00_ ;_ * &quot;-&quot;??_ ;_ @_ "/>
    <numFmt numFmtId="166" formatCode="_-[$€-2]* #,##0.00_-;\-[$€-2]* #,##0.00_-;_-[$€-2]* &quot;-&quot;??_-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B3B3B"/>
      <name val="Segoe UI"/>
      <family val="2"/>
    </font>
    <font>
      <sz val="11"/>
      <color rgb="FF3B3B3B"/>
      <name val="Segoe U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3">
    <xf numFmtId="0" fontId="0" fillId="0" borderId="0"/>
    <xf numFmtId="0" fontId="4" fillId="0" borderId="0"/>
    <xf numFmtId="0" fontId="7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2" applyNumberFormat="0" applyAlignment="0" applyProtection="0"/>
    <xf numFmtId="0" fontId="27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20" borderId="3" applyNumberFormat="0" applyAlignment="0" applyProtection="0"/>
    <xf numFmtId="0" fontId="14" fillId="20" borderId="3" applyNumberFormat="0" applyAlignment="0" applyProtection="0"/>
    <xf numFmtId="0" fontId="14" fillId="20" borderId="3" applyNumberFormat="0" applyAlignment="0" applyProtection="0"/>
    <xf numFmtId="0" fontId="22" fillId="0" borderId="4" applyNumberFormat="0" applyFill="0" applyAlignment="0" applyProtection="0"/>
    <xf numFmtId="0" fontId="15" fillId="21" borderId="5" applyNumberFormat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1" fillId="22" borderId="6" applyNumberFormat="0" applyFont="0" applyAlignment="0" applyProtection="0"/>
    <xf numFmtId="0" fontId="31" fillId="0" borderId="7">
      <alignment horizontal="left" vertical="center" wrapText="1" indent="2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6" fillId="0" borderId="8" applyNumberFormat="0" applyFill="0" applyAlignment="0" applyProtection="0"/>
    <xf numFmtId="0" fontId="16" fillId="0" borderId="0" applyNumberFormat="0" applyFill="0" applyBorder="0" applyAlignment="0" applyProtection="0"/>
    <xf numFmtId="166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17" fillId="4" borderId="0" applyNumberFormat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1" fillId="7" borderId="3" applyNumberFormat="0" applyAlignment="0" applyProtection="0"/>
    <xf numFmtId="0" fontId="13" fillId="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2" fillId="0" borderId="4" applyNumberFormat="0" applyFill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2" fillId="0" borderId="0" applyNumberFormat="0" applyFill="0" applyBorder="0" applyProtection="0">
      <alignment horizontal="left" vertical="center"/>
    </xf>
    <xf numFmtId="4" fontId="7" fillId="24" borderId="0" applyNumberFormat="0" applyFont="0" applyBorder="0" applyAlignment="0" applyProtection="0"/>
    <xf numFmtId="0" fontId="9" fillId="0" borderId="0"/>
    <xf numFmtId="0" fontId="11" fillId="22" borderId="6" applyNumberFormat="0" applyFont="0" applyAlignment="0" applyProtection="0"/>
    <xf numFmtId="0" fontId="7" fillId="22" borderId="6" applyNumberFormat="0" applyFont="0" applyAlignment="0" applyProtection="0"/>
    <xf numFmtId="0" fontId="24" fillId="20" borderId="2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4" borderId="0" applyNumberFormat="0" applyBorder="0" applyAlignment="0" applyProtection="0"/>
    <xf numFmtId="0" fontId="24" fillId="20" borderId="2" applyNumberFormat="0" applyAlignment="0" applyProtection="0"/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2" applyFill="0" applyProtection="0">
      <alignment horizontal="right"/>
    </xf>
    <xf numFmtId="0" fontId="10" fillId="25" borderId="1" applyNumberFormat="0" applyProtection="0">
      <alignment horizontal="right"/>
    </xf>
    <xf numFmtId="0" fontId="10" fillId="25" borderId="1" applyNumberFormat="0" applyProtection="0">
      <alignment horizontal="right"/>
    </xf>
    <xf numFmtId="0" fontId="10" fillId="26" borderId="12" applyNumberFormat="0" applyProtection="0">
      <alignment horizontal="right"/>
    </xf>
    <xf numFmtId="0" fontId="28" fillId="25" borderId="0" applyNumberFormat="0" applyBorder="0" applyProtection="0">
      <alignment horizontal="left"/>
    </xf>
    <xf numFmtId="0" fontId="28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10" fillId="25" borderId="1" applyNumberFormat="0" applyProtection="0">
      <alignment horizontal="left"/>
    </xf>
    <xf numFmtId="0" fontId="10" fillId="25" borderId="1" applyNumberFormat="0" applyProtection="0">
      <alignment horizontal="left"/>
    </xf>
    <xf numFmtId="0" fontId="10" fillId="26" borderId="12" applyNumberFormat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2" applyNumberFormat="0" applyFill="0" applyProtection="0">
      <alignment horizontal="right"/>
    </xf>
    <xf numFmtId="0" fontId="29" fillId="27" borderId="0" applyNumberFormat="0" applyBorder="0" applyProtection="0">
      <alignment horizontal="left"/>
    </xf>
    <xf numFmtId="0" fontId="29" fillId="27" borderId="0" applyNumberFormat="0" applyBorder="0" applyProtection="0">
      <alignment horizontal="left"/>
    </xf>
    <xf numFmtId="0" fontId="29" fillId="28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29" borderId="0" applyNumberFormat="0" applyBorder="0" applyProtection="0">
      <alignment horizontal="left"/>
    </xf>
    <xf numFmtId="0" fontId="30" fillId="30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15" fillId="21" borderId="5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" fontId="31" fillId="0" borderId="0"/>
    <xf numFmtId="0" fontId="33" fillId="0" borderId="0"/>
  </cellStyleXfs>
  <cellXfs count="20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top" wrapText="1"/>
    </xf>
    <xf numFmtId="11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34" fillId="0" borderId="0" xfId="0" applyFont="1"/>
    <xf numFmtId="0" fontId="35" fillId="0" borderId="0" xfId="0" applyFont="1"/>
    <xf numFmtId="0" fontId="0" fillId="0" borderId="0" xfId="0"/>
    <xf numFmtId="164" fontId="6" fillId="0" borderId="0" xfId="0" applyNumberFormat="1" applyFont="1" applyBorder="1"/>
    <xf numFmtId="0" fontId="0" fillId="0" borderId="0" xfId="0" applyAlignment="1"/>
    <xf numFmtId="0" fontId="6" fillId="0" borderId="0" xfId="0" applyFont="1" applyAlignment="1"/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</cellXfs>
  <cellStyles count="423"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20% - Akzent1" xfId="15"/>
    <cellStyle name="20% - Akzent2" xfId="16"/>
    <cellStyle name="20% - Akzent3" xfId="17"/>
    <cellStyle name="20% - Akzent4" xfId="18"/>
    <cellStyle name="20% - Akzent5" xfId="19"/>
    <cellStyle name="20% - Akzent6" xfId="20"/>
    <cellStyle name="40 % - Accent1" xfId="21"/>
    <cellStyle name="40 % - Accent2" xfId="22"/>
    <cellStyle name="40 % - Accent3" xfId="23"/>
    <cellStyle name="40 % - Accent4" xfId="24"/>
    <cellStyle name="40 % - Accent5" xfId="25"/>
    <cellStyle name="40 % - Accent6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40% - Akzent1" xfId="33"/>
    <cellStyle name="40% - Akzent2" xfId="34"/>
    <cellStyle name="40% - Akzent3" xfId="35"/>
    <cellStyle name="40% - Akzent4" xfId="36"/>
    <cellStyle name="40% - Akzent5" xfId="37"/>
    <cellStyle name="40% - Akzent6" xfId="38"/>
    <cellStyle name="5x indented GHG Textfiels" xfId="39"/>
    <cellStyle name="60 % - Accent1" xfId="40"/>
    <cellStyle name="60 % - Accent2" xfId="41"/>
    <cellStyle name="60 % - Accent3" xfId="42"/>
    <cellStyle name="60 % - Accent4" xfId="43"/>
    <cellStyle name="60 % - Accent5" xfId="44"/>
    <cellStyle name="60 % - Accent6" xfId="45"/>
    <cellStyle name="60% - Accent1 2" xfId="46"/>
    <cellStyle name="60% - Accent2 2" xfId="47"/>
    <cellStyle name="60% - Accent3 2" xfId="48"/>
    <cellStyle name="60% - Accent4 2" xfId="49"/>
    <cellStyle name="60% - Accent5 2" xfId="50"/>
    <cellStyle name="60% - Accent6 2" xfId="51"/>
    <cellStyle name="60% - Akzent1" xfId="52"/>
    <cellStyle name="60% - Akzent2" xfId="53"/>
    <cellStyle name="60% - Akzent3" xfId="54"/>
    <cellStyle name="60% - Akzent4" xfId="55"/>
    <cellStyle name="60% - Akzent5" xfId="56"/>
    <cellStyle name="60% - Akzent6" xfId="57"/>
    <cellStyle name="Accent1 2" xfId="58"/>
    <cellStyle name="Accent2 2" xfId="59"/>
    <cellStyle name="Accent3 2" xfId="60"/>
    <cellStyle name="Accent4 2" xfId="61"/>
    <cellStyle name="Accent5 2" xfId="62"/>
    <cellStyle name="Accent6 2" xfId="63"/>
    <cellStyle name="Ausgabe" xfId="64"/>
    <cellStyle name="Avertissement" xfId="65"/>
    <cellStyle name="Bad 2" xfId="66"/>
    <cellStyle name="Berechnung" xfId="67"/>
    <cellStyle name="Calcul" xfId="68"/>
    <cellStyle name="Calculation 2" xfId="69"/>
    <cellStyle name="Cellule liée" xfId="70"/>
    <cellStyle name="Check Cell 2" xfId="71"/>
    <cellStyle name="Comma 2" xfId="72"/>
    <cellStyle name="Comma 3" xfId="73"/>
    <cellStyle name="Commentaire" xfId="74"/>
    <cellStyle name="CustomizationCells" xfId="75"/>
    <cellStyle name="Eingabe" xfId="76"/>
    <cellStyle name="Entrée" xfId="77"/>
    <cellStyle name="Ergebnis" xfId="78"/>
    <cellStyle name="Erklärender Text" xfId="79"/>
    <cellStyle name="Euro" xfId="80"/>
    <cellStyle name="Explanatory Text 2" xfId="81"/>
    <cellStyle name="Float" xfId="82"/>
    <cellStyle name="Float 2" xfId="83"/>
    <cellStyle name="Float_ADDON" xfId="84"/>
    <cellStyle name="Good 2" xfId="85"/>
    <cellStyle name="Heading 1 2" xfId="86"/>
    <cellStyle name="Heading 2 2" xfId="87"/>
    <cellStyle name="Heading 3 2" xfId="88"/>
    <cellStyle name="Heading 4 2" xfId="89"/>
    <cellStyle name="Hyperlink 2" xfId="91"/>
    <cellStyle name="Hyperlink 3" xfId="90"/>
    <cellStyle name="Input 2" xfId="92"/>
    <cellStyle name="Insatisfaisant" xfId="93"/>
    <cellStyle name="Lien hypertexte 2" xfId="94"/>
    <cellStyle name="Linked Cell 2" xfId="95"/>
    <cellStyle name="Neutral 2" xfId="96"/>
    <cellStyle name="Neutre" xfId="97"/>
    <cellStyle name="Normal" xfId="0" builtinId="0"/>
    <cellStyle name="Normal 10" xfId="98"/>
    <cellStyle name="Normal 2" xfId="1"/>
    <cellStyle name="Normal 2 2" xfId="100"/>
    <cellStyle name="Normal 2 3" xfId="422"/>
    <cellStyle name="Normal 2 4" xfId="99"/>
    <cellStyle name="Normal 3" xfId="101"/>
    <cellStyle name="Normal 3 2" xfId="102"/>
    <cellStyle name="Normal 3 3" xfId="103"/>
    <cellStyle name="Normal 3 4" xfId="104"/>
    <cellStyle name="Normal 3_Car cost for GMM" xfId="105"/>
    <cellStyle name="Normal 4" xfId="106"/>
    <cellStyle name="Normal 4 2" xfId="107"/>
    <cellStyle name="Normal 4 3" xfId="108"/>
    <cellStyle name="Normal 4 4" xfId="109"/>
    <cellStyle name="Normal 4_AFs" xfId="110"/>
    <cellStyle name="Normal 5" xfId="111"/>
    <cellStyle name="Normal 5 2" xfId="112"/>
    <cellStyle name="Normal 5_ELC" xfId="113"/>
    <cellStyle name="Normal 6" xfId="114"/>
    <cellStyle name="Normal 7" xfId="115"/>
    <cellStyle name="Normal 8" xfId="116"/>
    <cellStyle name="Normal 9" xfId="2"/>
    <cellStyle name="Normal GHG Textfiels Bold" xfId="117"/>
    <cellStyle name="Normal GHG-Shade 2" xfId="118"/>
    <cellStyle name="Normale_B2020" xfId="119"/>
    <cellStyle name="Note 2" xfId="120"/>
    <cellStyle name="Notiz 2" xfId="121"/>
    <cellStyle name="Output 2" xfId="122"/>
    <cellStyle name="Percent 2" xfId="124"/>
    <cellStyle name="Percent 3" xfId="125"/>
    <cellStyle name="Percent 4" xfId="123"/>
    <cellStyle name="Satisfaisant" xfId="126"/>
    <cellStyle name="Sortie" xfId="127"/>
    <cellStyle name="Style 103" xfId="128"/>
    <cellStyle name="Style 103 2" xfId="129"/>
    <cellStyle name="Style 103_ADDON" xfId="130"/>
    <cellStyle name="Style 104" xfId="131"/>
    <cellStyle name="Style 104 2" xfId="132"/>
    <cellStyle name="Style 104_ADDON" xfId="133"/>
    <cellStyle name="Style 105" xfId="134"/>
    <cellStyle name="Style 105 2" xfId="135"/>
    <cellStyle name="Style 105_ADDON" xfId="136"/>
    <cellStyle name="Style 106" xfId="137"/>
    <cellStyle name="Style 106 2" xfId="138"/>
    <cellStyle name="Style 106_ADDON" xfId="139"/>
    <cellStyle name="Style 107" xfId="140"/>
    <cellStyle name="Style 107 2" xfId="141"/>
    <cellStyle name="Style 107_ADDON" xfId="142"/>
    <cellStyle name="Style 108" xfId="143"/>
    <cellStyle name="Style 108 2" xfId="144"/>
    <cellStyle name="Style 108_ADDON" xfId="145"/>
    <cellStyle name="Style 109" xfId="146"/>
    <cellStyle name="Style 109 2" xfId="147"/>
    <cellStyle name="Style 109_ADDON" xfId="148"/>
    <cellStyle name="Style 110" xfId="149"/>
    <cellStyle name="Style 110 2" xfId="150"/>
    <cellStyle name="Style 110_ADDON" xfId="151"/>
    <cellStyle name="Style 114" xfId="152"/>
    <cellStyle name="Style 114 2" xfId="153"/>
    <cellStyle name="Style 114_ADDON" xfId="154"/>
    <cellStyle name="Style 115" xfId="155"/>
    <cellStyle name="Style 115 2" xfId="156"/>
    <cellStyle name="Style 115_ADDON" xfId="157"/>
    <cellStyle name="Style 116" xfId="158"/>
    <cellStyle name="Style 116 2" xfId="159"/>
    <cellStyle name="Style 116_ADDON" xfId="160"/>
    <cellStyle name="Style 117" xfId="161"/>
    <cellStyle name="Style 117 2" xfId="162"/>
    <cellStyle name="Style 117_ADDON" xfId="163"/>
    <cellStyle name="Style 118" xfId="164"/>
    <cellStyle name="Style 118 2" xfId="165"/>
    <cellStyle name="Style 118_ADDON" xfId="166"/>
    <cellStyle name="Style 119" xfId="167"/>
    <cellStyle name="Style 119 2" xfId="168"/>
    <cellStyle name="Style 119_ADDON" xfId="169"/>
    <cellStyle name="Style 120" xfId="170"/>
    <cellStyle name="Style 120 2" xfId="171"/>
    <cellStyle name="Style 120_ADDON" xfId="172"/>
    <cellStyle name="Style 121" xfId="173"/>
    <cellStyle name="Style 121 2" xfId="174"/>
    <cellStyle name="Style 121_ADDON" xfId="175"/>
    <cellStyle name="Style 126" xfId="176"/>
    <cellStyle name="Style 126 2" xfId="177"/>
    <cellStyle name="Style 126_ADDON" xfId="178"/>
    <cellStyle name="Style 127" xfId="179"/>
    <cellStyle name="Style 127 2" xfId="180"/>
    <cellStyle name="Style 127_ADDON" xfId="181"/>
    <cellStyle name="Style 128" xfId="182"/>
    <cellStyle name="Style 128 2" xfId="183"/>
    <cellStyle name="Style 128_ADDON" xfId="184"/>
    <cellStyle name="Style 129" xfId="185"/>
    <cellStyle name="Style 129 2" xfId="186"/>
    <cellStyle name="Style 129_ADDON" xfId="187"/>
    <cellStyle name="Style 130" xfId="188"/>
    <cellStyle name="Style 130 2" xfId="189"/>
    <cellStyle name="Style 130_ADDON" xfId="190"/>
    <cellStyle name="Style 131" xfId="191"/>
    <cellStyle name="Style 131 2" xfId="192"/>
    <cellStyle name="Style 131_ADDON" xfId="193"/>
    <cellStyle name="Style 132" xfId="194"/>
    <cellStyle name="Style 132 2" xfId="195"/>
    <cellStyle name="Style 132_ADDON" xfId="196"/>
    <cellStyle name="Style 137" xfId="197"/>
    <cellStyle name="Style 137 2" xfId="198"/>
    <cellStyle name="Style 137_ADDON" xfId="199"/>
    <cellStyle name="Style 138" xfId="200"/>
    <cellStyle name="Style 138 2" xfId="201"/>
    <cellStyle name="Style 138_ADDON" xfId="202"/>
    <cellStyle name="Style 139" xfId="203"/>
    <cellStyle name="Style 139 2" xfId="204"/>
    <cellStyle name="Style 139_ADDON" xfId="205"/>
    <cellStyle name="Style 140" xfId="206"/>
    <cellStyle name="Style 140 2" xfId="207"/>
    <cellStyle name="Style 140_ADDON" xfId="208"/>
    <cellStyle name="Style 141" xfId="209"/>
    <cellStyle name="Style 141 2" xfId="210"/>
    <cellStyle name="Style 141_ADDON" xfId="211"/>
    <cellStyle name="Style 142" xfId="212"/>
    <cellStyle name="Style 142 2" xfId="213"/>
    <cellStyle name="Style 142_ADDON" xfId="214"/>
    <cellStyle name="Style 143" xfId="215"/>
    <cellStyle name="Style 143 2" xfId="216"/>
    <cellStyle name="Style 143_ADDON" xfId="217"/>
    <cellStyle name="Style 148" xfId="218"/>
    <cellStyle name="Style 148 2" xfId="219"/>
    <cellStyle name="Style 148_ADDON" xfId="220"/>
    <cellStyle name="Style 149" xfId="221"/>
    <cellStyle name="Style 149 2" xfId="222"/>
    <cellStyle name="Style 149_ADDON" xfId="223"/>
    <cellStyle name="Style 150" xfId="224"/>
    <cellStyle name="Style 150 2" xfId="225"/>
    <cellStyle name="Style 150_ADDON" xfId="226"/>
    <cellStyle name="Style 151" xfId="227"/>
    <cellStyle name="Style 151 2" xfId="228"/>
    <cellStyle name="Style 151_ADDON" xfId="229"/>
    <cellStyle name="Style 152" xfId="230"/>
    <cellStyle name="Style 152 2" xfId="231"/>
    <cellStyle name="Style 152_ADDON" xfId="232"/>
    <cellStyle name="Style 153" xfId="233"/>
    <cellStyle name="Style 153 2" xfId="234"/>
    <cellStyle name="Style 153_ADDON" xfId="235"/>
    <cellStyle name="Style 154" xfId="236"/>
    <cellStyle name="Style 154 2" xfId="237"/>
    <cellStyle name="Style 154_ADDON" xfId="238"/>
    <cellStyle name="Style 159" xfId="239"/>
    <cellStyle name="Style 159 2" xfId="240"/>
    <cellStyle name="Style 159_ADDON" xfId="241"/>
    <cellStyle name="Style 160" xfId="242"/>
    <cellStyle name="Style 160 2" xfId="243"/>
    <cellStyle name="Style 160_ADDON" xfId="244"/>
    <cellStyle name="Style 161" xfId="245"/>
    <cellStyle name="Style 161 2" xfId="246"/>
    <cellStyle name="Style 161_ADDON" xfId="247"/>
    <cellStyle name="Style 162" xfId="248"/>
    <cellStyle name="Style 162 2" xfId="249"/>
    <cellStyle name="Style 162_ADDON" xfId="250"/>
    <cellStyle name="Style 163" xfId="251"/>
    <cellStyle name="Style 163 2" xfId="252"/>
    <cellStyle name="Style 163_ADDON" xfId="253"/>
    <cellStyle name="Style 164" xfId="254"/>
    <cellStyle name="Style 164 2" xfId="255"/>
    <cellStyle name="Style 164_ADDON" xfId="256"/>
    <cellStyle name="Style 165" xfId="257"/>
    <cellStyle name="Style 165 2" xfId="258"/>
    <cellStyle name="Style 165_ADDON" xfId="259"/>
    <cellStyle name="Style 21" xfId="260"/>
    <cellStyle name="Style 21 2" xfId="261"/>
    <cellStyle name="Style 21_ADDON" xfId="262"/>
    <cellStyle name="Style 22" xfId="263"/>
    <cellStyle name="Style 22 2" xfId="264"/>
    <cellStyle name="Style 22_ADDON" xfId="265"/>
    <cellStyle name="Style 23" xfId="266"/>
    <cellStyle name="Style 23 2" xfId="267"/>
    <cellStyle name="Style 23_ADDON" xfId="268"/>
    <cellStyle name="Style 24" xfId="269"/>
    <cellStyle name="Style 24 2" xfId="270"/>
    <cellStyle name="Style 24_ADDON" xfId="271"/>
    <cellStyle name="Style 25" xfId="272"/>
    <cellStyle name="Style 25 2" xfId="273"/>
    <cellStyle name="Style 25_ADDON" xfId="274"/>
    <cellStyle name="Style 26" xfId="275"/>
    <cellStyle name="Style 26 2" xfId="276"/>
    <cellStyle name="Style 26_ADDON" xfId="277"/>
    <cellStyle name="Style 27" xfId="278"/>
    <cellStyle name="Style 27 2" xfId="279"/>
    <cellStyle name="Style 27_ADDON" xfId="280"/>
    <cellStyle name="Style 35" xfId="281"/>
    <cellStyle name="Style 35 2" xfId="282"/>
    <cellStyle name="Style 35_ADDON" xfId="283"/>
    <cellStyle name="Style 36" xfId="284"/>
    <cellStyle name="Style 36 2" xfId="285"/>
    <cellStyle name="Style 36_ADDON" xfId="286"/>
    <cellStyle name="Style 37" xfId="287"/>
    <cellStyle name="Style 37 2" xfId="288"/>
    <cellStyle name="Style 37_ADDON" xfId="289"/>
    <cellStyle name="Style 38" xfId="290"/>
    <cellStyle name="Style 38 2" xfId="291"/>
    <cellStyle name="Style 38_ADDON" xfId="292"/>
    <cellStyle name="Style 39" xfId="293"/>
    <cellStyle name="Style 39 2" xfId="294"/>
    <cellStyle name="Style 39_ADDON" xfId="295"/>
    <cellStyle name="Style 40" xfId="296"/>
    <cellStyle name="Style 40 2" xfId="297"/>
    <cellStyle name="Style 40_ADDON" xfId="298"/>
    <cellStyle name="Style 41" xfId="299"/>
    <cellStyle name="Style 41 2" xfId="300"/>
    <cellStyle name="Style 41_ADDON" xfId="301"/>
    <cellStyle name="Style 46" xfId="302"/>
    <cellStyle name="Style 46 2" xfId="303"/>
    <cellStyle name="Style 46_ADDON" xfId="304"/>
    <cellStyle name="Style 47" xfId="305"/>
    <cellStyle name="Style 47 2" xfId="306"/>
    <cellStyle name="Style 47_ADDON" xfId="307"/>
    <cellStyle name="Style 48" xfId="308"/>
    <cellStyle name="Style 48 2" xfId="309"/>
    <cellStyle name="Style 48_ADDON" xfId="310"/>
    <cellStyle name="Style 49" xfId="311"/>
    <cellStyle name="Style 49 2" xfId="312"/>
    <cellStyle name="Style 49_ADDON" xfId="313"/>
    <cellStyle name="Style 50" xfId="314"/>
    <cellStyle name="Style 50 2" xfId="315"/>
    <cellStyle name="Style 50_ADDON" xfId="316"/>
    <cellStyle name="Style 51" xfId="317"/>
    <cellStyle name="Style 51 2" xfId="318"/>
    <cellStyle name="Style 51_ADDON" xfId="319"/>
    <cellStyle name="Style 52" xfId="320"/>
    <cellStyle name="Style 52 2" xfId="321"/>
    <cellStyle name="Style 52_ADDON" xfId="322"/>
    <cellStyle name="Style 58" xfId="323"/>
    <cellStyle name="Style 58 2" xfId="324"/>
    <cellStyle name="Style 58_ADDON" xfId="325"/>
    <cellStyle name="Style 59" xfId="326"/>
    <cellStyle name="Style 59 2" xfId="327"/>
    <cellStyle name="Style 59_ADDON" xfId="328"/>
    <cellStyle name="Style 60" xfId="329"/>
    <cellStyle name="Style 60 2" xfId="330"/>
    <cellStyle name="Style 60_ADDON" xfId="331"/>
    <cellStyle name="Style 61" xfId="332"/>
    <cellStyle name="Style 61 2" xfId="333"/>
    <cellStyle name="Style 61_ADDON" xfId="334"/>
    <cellStyle name="Style 62" xfId="335"/>
    <cellStyle name="Style 62 2" xfId="336"/>
    <cellStyle name="Style 62_ADDON" xfId="337"/>
    <cellStyle name="Style 63" xfId="338"/>
    <cellStyle name="Style 63 2" xfId="339"/>
    <cellStyle name="Style 63_ADDON" xfId="340"/>
    <cellStyle name="Style 64" xfId="341"/>
    <cellStyle name="Style 64 2" xfId="342"/>
    <cellStyle name="Style 64_ADDON" xfId="343"/>
    <cellStyle name="Style 69" xfId="344"/>
    <cellStyle name="Style 69 2" xfId="345"/>
    <cellStyle name="Style 69_ADDON" xfId="346"/>
    <cellStyle name="Style 70" xfId="347"/>
    <cellStyle name="Style 70 2" xfId="348"/>
    <cellStyle name="Style 70_ADDON" xfId="349"/>
    <cellStyle name="Style 71" xfId="350"/>
    <cellStyle name="Style 71 2" xfId="351"/>
    <cellStyle name="Style 71_ADDON" xfId="352"/>
    <cellStyle name="Style 72" xfId="353"/>
    <cellStyle name="Style 72 2" xfId="354"/>
    <cellStyle name="Style 72_ADDON" xfId="355"/>
    <cellStyle name="Style 73" xfId="356"/>
    <cellStyle name="Style 73 2" xfId="357"/>
    <cellStyle name="Style 73_ADDON" xfId="358"/>
    <cellStyle name="Style 74" xfId="359"/>
    <cellStyle name="Style 74 2" xfId="360"/>
    <cellStyle name="Style 74_ADDON" xfId="361"/>
    <cellStyle name="Style 75" xfId="362"/>
    <cellStyle name="Style 75 2" xfId="363"/>
    <cellStyle name="Style 75_ADDON" xfId="364"/>
    <cellStyle name="Style 80" xfId="365"/>
    <cellStyle name="Style 80 2" xfId="366"/>
    <cellStyle name="Style 80_ADDON" xfId="367"/>
    <cellStyle name="Style 81" xfId="368"/>
    <cellStyle name="Style 81 2" xfId="369"/>
    <cellStyle name="Style 81_ADDON" xfId="370"/>
    <cellStyle name="Style 82" xfId="371"/>
    <cellStyle name="Style 82 2" xfId="372"/>
    <cellStyle name="Style 82_ADDON" xfId="373"/>
    <cellStyle name="Style 83" xfId="374"/>
    <cellStyle name="Style 83 2" xfId="375"/>
    <cellStyle name="Style 83_ADDON" xfId="376"/>
    <cellStyle name="Style 84" xfId="377"/>
    <cellStyle name="Style 84 2" xfId="378"/>
    <cellStyle name="Style 84_ADDON" xfId="379"/>
    <cellStyle name="Style 85" xfId="380"/>
    <cellStyle name="Style 85 2" xfId="381"/>
    <cellStyle name="Style 85_ADDON" xfId="382"/>
    <cellStyle name="Style 86" xfId="383"/>
    <cellStyle name="Style 86 2" xfId="384"/>
    <cellStyle name="Style 86_ADDON" xfId="385"/>
    <cellStyle name="Style 87" xfId="386"/>
    <cellStyle name="Style 87 2" xfId="387"/>
    <cellStyle name="Style 87_ADDON" xfId="388"/>
    <cellStyle name="Style 93" xfId="389"/>
    <cellStyle name="Style 93 2" xfId="390"/>
    <cellStyle name="Style 93_ADDON" xfId="391"/>
    <cellStyle name="Style 94" xfId="392"/>
    <cellStyle name="Style 94 2" xfId="393"/>
    <cellStyle name="Style 94_ADDON" xfId="394"/>
    <cellStyle name="Style 95" xfId="395"/>
    <cellStyle name="Style 95 2" xfId="396"/>
    <cellStyle name="Style 95_ADDON" xfId="397"/>
    <cellStyle name="Style 96" xfId="398"/>
    <cellStyle name="Style 96 2" xfId="399"/>
    <cellStyle name="Style 96_ADDON" xfId="400"/>
    <cellStyle name="Style 97" xfId="401"/>
    <cellStyle name="Style 97 2" xfId="402"/>
    <cellStyle name="Style 97_ADDON" xfId="403"/>
    <cellStyle name="Style 98" xfId="404"/>
    <cellStyle name="Style 98 2" xfId="405"/>
    <cellStyle name="Style 98_ADDON" xfId="406"/>
    <cellStyle name="Style 99" xfId="407"/>
    <cellStyle name="Style 99 2" xfId="408"/>
    <cellStyle name="Style 99_ADDON" xfId="409"/>
    <cellStyle name="Texte explicatif" xfId="410"/>
    <cellStyle name="Title 2" xfId="411"/>
    <cellStyle name="Titre" xfId="412"/>
    <cellStyle name="Titre 1" xfId="413"/>
    <cellStyle name="Titre 2" xfId="414"/>
    <cellStyle name="Titre 3" xfId="415"/>
    <cellStyle name="Titre 4" xfId="416"/>
    <cellStyle name="Total 2" xfId="417"/>
    <cellStyle name="Vérification" xfId="418"/>
    <cellStyle name="Warnender Text" xfId="419"/>
    <cellStyle name="Warning Text 2" xfId="420"/>
    <cellStyle name="Обычный_CRF2002 (1)" xfId="4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cycle</a:t>
            </a:r>
            <a:r>
              <a:rPr lang="en-US" baseline="0"/>
              <a:t> GHG emissions of Poppies, 50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0652608934"/>
          <c:y val="0.12609250398724084"/>
          <c:w val="0.54453742215635015"/>
          <c:h val="0.745220208717929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lcia!$B$1</c:f>
              <c:strCache>
                <c:ptCount val="1"/>
                <c:pt idx="0">
                  <c:v>Product Stage - Buildings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cat>
          <c:val>
            <c:numRef>
              <c:f>lcia!$B$3:$B$4</c:f>
              <c:numCache>
                <c:formatCode>0.00E+00</c:formatCode>
                <c:ptCount val="2"/>
                <c:pt idx="0">
                  <c:v>840762.5</c:v>
                </c:pt>
                <c:pt idx="1">
                  <c:v>-2691500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5C8-8EB9-511A1A2EE482}"/>
            </c:ext>
          </c:extLst>
        </c:ser>
        <c:ser>
          <c:idx val="1"/>
          <c:order val="1"/>
          <c:tx>
            <c:strRef>
              <c:f>lcia!$C$1</c:f>
              <c:strCache>
                <c:ptCount val="1"/>
                <c:pt idx="0">
                  <c:v>Product Stage - ATES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cat>
          <c:val>
            <c:numRef>
              <c:f>lcia!$C$3:$C$4</c:f>
              <c:numCache>
                <c:formatCode>0.00E+00</c:formatCode>
                <c:ptCount val="2"/>
                <c:pt idx="0">
                  <c:v>207409.1</c:v>
                </c:pt>
                <c:pt idx="1">
                  <c:v>213171.4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5C8-8EB9-511A1A2EE482}"/>
            </c:ext>
          </c:extLst>
        </c:ser>
        <c:ser>
          <c:idx val="2"/>
          <c:order val="2"/>
          <c:tx>
            <c:strRef>
              <c:f>lcia!$D$1</c:f>
              <c:strCache>
                <c:ptCount val="1"/>
                <c:pt idx="0">
                  <c:v>Product Stage - Solar 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cat>
          <c:val>
            <c:numRef>
              <c:f>lcia!$D$3:$D$4</c:f>
              <c:numCache>
                <c:formatCode>0.00E+00</c:formatCode>
                <c:ptCount val="2"/>
                <c:pt idx="0">
                  <c:v>410680.2</c:v>
                </c:pt>
                <c:pt idx="1">
                  <c:v>422054.40000000002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1-45C8-8EB9-511A1A2EE482}"/>
            </c:ext>
          </c:extLst>
        </c:ser>
        <c:ser>
          <c:idx val="3"/>
          <c:order val="3"/>
          <c:tx>
            <c:strRef>
              <c:f>lcia!$E$1</c:f>
              <c:strCache>
                <c:ptCount val="1"/>
                <c:pt idx="0">
                  <c:v>Construction Stage - Transport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cat>
          <c:val>
            <c:numRef>
              <c:f>lcia!$E$3:$E$4</c:f>
              <c:numCache>
                <c:formatCode>0.00E+00</c:formatCode>
                <c:ptCount val="2"/>
                <c:pt idx="0">
                  <c:v>33304.462204000003</c:v>
                </c:pt>
                <c:pt idx="1">
                  <c:v>34234.180091000002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1-45C8-8EB9-511A1A2EE482}"/>
            </c:ext>
          </c:extLst>
        </c:ser>
        <c:ser>
          <c:idx val="4"/>
          <c:order val="4"/>
          <c:tx>
            <c:strRef>
              <c:f>lcia!$F$1</c:f>
              <c:strCache>
                <c:ptCount val="1"/>
                <c:pt idx="0">
                  <c:v>Use: Grid electricity, Dutch grid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cat>
          <c:val>
            <c:numRef>
              <c:f>lcia!$F$3:$F$4</c:f>
              <c:numCache>
                <c:formatCode>0.00E+00</c:formatCode>
                <c:ptCount val="2"/>
                <c:pt idx="0">
                  <c:v>416366.3</c:v>
                </c:pt>
                <c:pt idx="1">
                  <c:v>426870.8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11-45C8-8EB9-511A1A2E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239999"/>
        <c:axId val="2043238335"/>
      </c:barChart>
      <c:scatterChart>
        <c:scatterStyle val="lineMarker"/>
        <c:varyColors val="0"/>
        <c:ser>
          <c:idx val="5"/>
          <c:order val="5"/>
          <c:tx>
            <c:strRef>
              <c:f>lcia!$I$1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lcia!$A$3:$A$4</c:f>
              <c:strCache>
                <c:ptCount val="2"/>
                <c:pt idx="0">
                  <c:v>Method 1: IPCC 2013 (biogenic CO2 ignored)</c:v>
                </c:pt>
                <c:pt idx="1">
                  <c:v>Method 2: IPCC 2013 + biogenic CO2 uptake</c:v>
                </c:pt>
              </c:strCache>
            </c:strRef>
          </c:xVal>
          <c:yVal>
            <c:numRef>
              <c:f>lcia!$I$3:$I$4</c:f>
              <c:numCache>
                <c:formatCode>0.0</c:formatCode>
                <c:ptCount val="2"/>
                <c:pt idx="0">
                  <c:v>7.487779046252232</c:v>
                </c:pt>
                <c:pt idx="1">
                  <c:v>-6.2583879785354188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5-4FAF-B104-5C317D29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39999"/>
        <c:axId val="2043238335"/>
      </c:scatterChart>
      <c:catAx>
        <c:axId val="20432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38335"/>
        <c:crosses val="autoZero"/>
        <c:auto val="1"/>
        <c:lblAlgn val="ctr"/>
        <c:lblOffset val="100"/>
        <c:noMultiLvlLbl val="0"/>
      </c:catAx>
      <c:valAx>
        <c:axId val="20432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thousand</a:t>
                </a:r>
                <a:r>
                  <a:rPr lang="en-US" sz="1400" baseline="0"/>
                  <a:t> tons </a:t>
                </a:r>
                <a:r>
                  <a:rPr lang="en-US" sz="1400"/>
                  <a:t>of CO2 eq,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39999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86397736128702"/>
          <c:y val="0.23362342865036606"/>
          <c:w val="0.29148400516935485"/>
          <c:h val="0.62375767622348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of</a:t>
            </a:r>
            <a:r>
              <a:rPr lang="en-US" baseline="0"/>
              <a:t> Building Materials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materials!$C$13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materials!$A$14:$B$29</c:f>
              <c:multiLvlStrCache>
                <c:ptCount val="16"/>
                <c:lvl>
                  <c:pt idx="0">
                    <c:v>oriented strand board</c:v>
                  </c:pt>
                  <c:pt idx="1">
                    <c:v>portland cement</c:v>
                  </c:pt>
                  <c:pt idx="2">
                    <c:v>gypsum fibreboard</c:v>
                  </c:pt>
                  <c:pt idx="3">
                    <c:v>gypsum plasterboard</c:v>
                  </c:pt>
                  <c:pt idx="4">
                    <c:v>rock wool</c:v>
                  </c:pt>
                  <c:pt idx="5">
                    <c:v>glass fibre</c:v>
                  </c:pt>
                  <c:pt idx="6">
                    <c:v>cross-laminated timber</c:v>
                  </c:pt>
                  <c:pt idx="7">
                    <c:v>glued laminated timber</c:v>
                  </c:pt>
                  <c:pt idx="8">
                    <c:v>door, interior</c:v>
                  </c:pt>
                  <c:pt idx="9">
                    <c:v>door, exterior</c:v>
                  </c:pt>
                  <c:pt idx="10">
                    <c:v>concrete</c:v>
                  </c:pt>
                  <c:pt idx="11">
                    <c:v>reinforcing steel</c:v>
                  </c:pt>
                  <c:pt idx="12">
                    <c:v>wood board</c:v>
                  </c:pt>
                  <c:pt idx="13">
                    <c:v>wood beam</c:v>
                  </c:pt>
                  <c:pt idx="14">
                    <c:v>rock wool</c:v>
                  </c:pt>
                  <c:pt idx="15">
                    <c:v>limestone</c:v>
                  </c:pt>
                </c:lvl>
                <c:lvl>
                  <c:pt idx="0">
                    <c:v>housing modules</c:v>
                  </c:pt>
                  <c:pt idx="10">
                    <c:v>skeleton of buildings</c:v>
                  </c:pt>
                </c:lvl>
              </c:multiLvlStrCache>
            </c:multiLvlStrRef>
          </c:cat>
          <c:val>
            <c:numRef>
              <c:f>materials!$D$14:$D$29</c:f>
              <c:numCache>
                <c:formatCode>General</c:formatCode>
                <c:ptCount val="16"/>
                <c:pt idx="0">
                  <c:v>1.3549999999999999E-4</c:v>
                </c:pt>
                <c:pt idx="1">
                  <c:v>3.4699000000000001E-2</c:v>
                </c:pt>
                <c:pt idx="2">
                  <c:v>0.11135299999999999</c:v>
                </c:pt>
                <c:pt idx="3">
                  <c:v>0.114756</c:v>
                </c:pt>
                <c:pt idx="4">
                  <c:v>2.1374000000000001E-2</c:v>
                </c:pt>
                <c:pt idx="5">
                  <c:v>3.9839999999999997E-3</c:v>
                </c:pt>
                <c:pt idx="6">
                  <c:v>1.03315545</c:v>
                </c:pt>
                <c:pt idx="7">
                  <c:v>5.7797300000000003E-2</c:v>
                </c:pt>
                <c:pt idx="8">
                  <c:v>5.5199999999999997E-3</c:v>
                </c:pt>
                <c:pt idx="9">
                  <c:v>1.6406E-2</c:v>
                </c:pt>
                <c:pt idx="10">
                  <c:v>4.4711639999999999</c:v>
                </c:pt>
                <c:pt idx="11">
                  <c:v>0.27867500000000001</c:v>
                </c:pt>
                <c:pt idx="12">
                  <c:v>0.56879999999999997</c:v>
                </c:pt>
                <c:pt idx="13">
                  <c:v>0.49814999999999998</c:v>
                </c:pt>
                <c:pt idx="14">
                  <c:v>1.6799999999999999E-4</c:v>
                </c:pt>
                <c:pt idx="15">
                  <c:v>7.4254000000000001E-2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06F-A153-7F394A7B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75727"/>
        <c:axId val="1831974479"/>
      </c:barChart>
      <c:catAx>
        <c:axId val="18319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4479"/>
        <c:crosses val="autoZero"/>
        <c:auto val="1"/>
        <c:lblAlgn val="ctr"/>
        <c:lblOffset val="100"/>
        <c:noMultiLvlLbl val="0"/>
      </c:catAx>
      <c:valAx>
        <c:axId val="1831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of materials, thousanda tons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25872253434788E-2"/>
              <c:y val="6.0346920296810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of</a:t>
            </a:r>
            <a:r>
              <a:rPr lang="en-US" baseline="0"/>
              <a:t> Major Building Materials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materials!$F$14:$G$22</c:f>
              <c:multiLvlStrCache>
                <c:ptCount val="9"/>
                <c:lvl>
                  <c:pt idx="0">
                    <c:v>gypsum fibreboard</c:v>
                  </c:pt>
                  <c:pt idx="1">
                    <c:v>gypsum plasterboard</c:v>
                  </c:pt>
                  <c:pt idx="2">
                    <c:v>cross-laminated timber</c:v>
                  </c:pt>
                  <c:pt idx="3">
                    <c:v>glued laminated timber</c:v>
                  </c:pt>
                  <c:pt idx="4">
                    <c:v>concrete</c:v>
                  </c:pt>
                  <c:pt idx="5">
                    <c:v>reinforcing steel</c:v>
                  </c:pt>
                  <c:pt idx="6">
                    <c:v>wood board</c:v>
                  </c:pt>
                  <c:pt idx="7">
                    <c:v>wood beam</c:v>
                  </c:pt>
                  <c:pt idx="8">
                    <c:v>limestone</c:v>
                  </c:pt>
                </c:lvl>
                <c:lvl>
                  <c:pt idx="0">
                    <c:v>housing modules</c:v>
                  </c:pt>
                  <c:pt idx="4">
                    <c:v>skeleton of buildings</c:v>
                  </c:pt>
                </c:lvl>
              </c:multiLvlStrCache>
            </c:multiLvlStrRef>
          </c:cat>
          <c:val>
            <c:numRef>
              <c:f>materials!$H$14:$H$22</c:f>
              <c:numCache>
                <c:formatCode>General</c:formatCode>
                <c:ptCount val="9"/>
                <c:pt idx="0">
                  <c:v>0.11135299999999999</c:v>
                </c:pt>
                <c:pt idx="1">
                  <c:v>0.114756</c:v>
                </c:pt>
                <c:pt idx="2">
                  <c:v>1.03315545</c:v>
                </c:pt>
                <c:pt idx="3">
                  <c:v>5.7797300000000003E-2</c:v>
                </c:pt>
                <c:pt idx="4">
                  <c:v>4.4711639999999999</c:v>
                </c:pt>
                <c:pt idx="5">
                  <c:v>0.27867500000000001</c:v>
                </c:pt>
                <c:pt idx="6">
                  <c:v>0.56879999999999997</c:v>
                </c:pt>
                <c:pt idx="7">
                  <c:v>0.49814999999999998</c:v>
                </c:pt>
                <c:pt idx="8">
                  <c:v>7.4254000000000001E-2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D-4C50-8012-0E97E51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975727"/>
        <c:axId val="1831974479"/>
      </c:barChart>
      <c:catAx>
        <c:axId val="18319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4479"/>
        <c:crosses val="autoZero"/>
        <c:auto val="1"/>
        <c:lblAlgn val="ctr"/>
        <c:lblOffset val="100"/>
        <c:noMultiLvlLbl val="0"/>
      </c:catAx>
      <c:valAx>
        <c:axId val="18319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of materials, thousanda tons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25872253434788E-2"/>
              <c:y val="6.0346920296810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2009775</xdr:colOff>
      <xdr:row>7</xdr:row>
      <xdr:rowOff>0</xdr:rowOff>
    </xdr:from>
    <xdr:to>
      <xdr:col>3</xdr:col>
      <xdr:colOff>57149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623886</xdr:colOff>
      <xdr:row>29</xdr:row>
      <xdr:rowOff>80962</xdr:rowOff>
    </xdr:from>
    <xdr:to>
      <xdr:col>7</xdr:col>
      <xdr:colOff>419099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21</xdr:col>
      <xdr:colOff>339499</xdr:colOff>
      <xdr:row>43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zoomScaleNormal="100" workbookViewId="0">
      <selection activeCell="I4" sqref="I4"/>
    </sheetView>
  </sheetViews>
  <sheetFormatPr defaultRowHeight="15" x14ac:dyDescent="0.25"/>
  <cols>
    <col min="1" max="1" width="75" customWidth="1"/>
    <col min="2" max="4" width="16.140625" customWidth="1"/>
    <col min="5" max="5" width="16.140625" style="12" customWidth="1"/>
    <col min="6" max="6" width="16.140625" customWidth="1"/>
    <col min="7" max="7" width="17.5703125" customWidth="1"/>
    <col min="8" max="11" width="15.140625" customWidth="1"/>
    <col min="14" max="18" width="24.140625" customWidth="1"/>
  </cols>
  <sheetData>
    <row r="1" spans="1:18" ht="66" x14ac:dyDescent="0.25">
      <c r="B1" s="1" t="s">
        <v>44</v>
      </c>
      <c r="C1" s="1" t="s">
        <v>45</v>
      </c>
      <c r="D1" s="1" t="s">
        <v>46</v>
      </c>
      <c r="E1" s="1" t="s">
        <v>55</v>
      </c>
      <c r="F1" s="1" t="s">
        <v>54</v>
      </c>
      <c r="I1" s="1" t="s">
        <v>5</v>
      </c>
      <c r="J1" s="1" t="s">
        <v>56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</row>
    <row r="2" spans="1:18" ht="115.5" x14ac:dyDescent="0.25">
      <c r="A2" s="2" t="s">
        <v>0</v>
      </c>
      <c r="B2" s="3">
        <v>8035286</v>
      </c>
      <c r="C2" s="3">
        <v>2180123</v>
      </c>
      <c r="D2" s="3">
        <v>5634848</v>
      </c>
      <c r="E2" s="3">
        <f>R2</f>
        <v>541094.17610299995</v>
      </c>
      <c r="F2" s="3">
        <v>6628893</v>
      </c>
      <c r="M2" s="2" t="s">
        <v>0</v>
      </c>
      <c r="N2" s="3">
        <v>8035286</v>
      </c>
      <c r="O2" s="3">
        <v>2180123</v>
      </c>
      <c r="P2" s="3">
        <v>6628893</v>
      </c>
      <c r="Q2" s="3">
        <v>5634848</v>
      </c>
      <c r="R2" s="4">
        <v>541094.17610299995</v>
      </c>
    </row>
    <row r="3" spans="1:18" ht="82.5" x14ac:dyDescent="0.25">
      <c r="A3" s="4" t="s">
        <v>6</v>
      </c>
      <c r="B3" s="3">
        <v>840762.5</v>
      </c>
      <c r="C3" s="3">
        <v>207409.1</v>
      </c>
      <c r="D3" s="3">
        <v>410680.2</v>
      </c>
      <c r="E3" s="3">
        <f>R3</f>
        <v>33304.462204000003</v>
      </c>
      <c r="F3" s="3">
        <v>416366.3</v>
      </c>
      <c r="I3" s="5">
        <f>SUM(B3:F3)/5097.7/50</f>
        <v>7.487779046252232</v>
      </c>
      <c r="J3" s="5">
        <f>SUM(B3,C3,D3)/5097.7/50</f>
        <v>5.7235686682229243</v>
      </c>
      <c r="M3" s="4" t="s">
        <v>1</v>
      </c>
      <c r="N3" s="3">
        <v>840762.5</v>
      </c>
      <c r="O3" s="3">
        <v>207409.1</v>
      </c>
      <c r="P3" s="3">
        <v>416366.3</v>
      </c>
      <c r="Q3" s="3">
        <v>410680.2</v>
      </c>
      <c r="R3" s="4">
        <v>33304.462204000003</v>
      </c>
    </row>
    <row r="4" spans="1:18" ht="148.5" x14ac:dyDescent="0.25">
      <c r="A4" s="4" t="s">
        <v>7</v>
      </c>
      <c r="B4" s="3">
        <v>-2691500</v>
      </c>
      <c r="C4" s="3">
        <v>213171.4</v>
      </c>
      <c r="D4" s="3">
        <v>422054.40000000002</v>
      </c>
      <c r="E4" s="3">
        <f>R4</f>
        <v>34234.180091000002</v>
      </c>
      <c r="F4" s="3">
        <v>426870.8</v>
      </c>
      <c r="I4" s="5">
        <f>SUM(B4:F4)/5097.7/50</f>
        <v>-6.2583879785354188</v>
      </c>
      <c r="J4" s="5">
        <f>SUM(B4,C4,D4)/5097.7/50</f>
        <v>-8.0674586578260783</v>
      </c>
      <c r="M4" s="4" t="s">
        <v>43</v>
      </c>
      <c r="N4" s="3">
        <v>-2691500</v>
      </c>
      <c r="O4" s="3">
        <v>213171.4</v>
      </c>
      <c r="P4" s="3">
        <v>426870.8</v>
      </c>
      <c r="Q4" s="3">
        <v>422054.40000000002</v>
      </c>
      <c r="R4" s="4">
        <v>34234.180091000002</v>
      </c>
    </row>
    <row r="5" spans="1:18" ht="181.5" x14ac:dyDescent="0.25">
      <c r="A5" s="4" t="s">
        <v>2</v>
      </c>
      <c r="B5" s="3">
        <v>3.6260220000000003E-2</v>
      </c>
      <c r="C5" s="3">
        <v>6.3053160000000003E-4</v>
      </c>
      <c r="D5" s="3">
        <v>1.3068590000000001E-3</v>
      </c>
      <c r="E5" s="3">
        <f>R5</f>
        <v>6.7000000000000002E-5</v>
      </c>
      <c r="F5" s="3">
        <v>7.0104620000000005E-4</v>
      </c>
      <c r="M5" s="4" t="s">
        <v>2</v>
      </c>
      <c r="N5" s="3">
        <v>3.6260220000000003E-2</v>
      </c>
      <c r="O5" s="3">
        <v>6.3053160000000003E-4</v>
      </c>
      <c r="P5" s="3">
        <v>7.0104620000000005E-4</v>
      </c>
      <c r="Q5" s="3">
        <v>1.3068590000000001E-3</v>
      </c>
      <c r="R5" s="4">
        <v>6.7000000000000002E-5</v>
      </c>
    </row>
    <row r="6" spans="1:18" ht="148.5" x14ac:dyDescent="0.25">
      <c r="A6" s="4" t="s">
        <v>3</v>
      </c>
      <c r="B6" s="3">
        <v>0.84496210000000005</v>
      </c>
      <c r="C6" s="3">
        <v>0.132353</v>
      </c>
      <c r="D6" s="3">
        <v>0.32207019999999997</v>
      </c>
      <c r="E6" s="3">
        <f>R6</f>
        <v>1.1990000000000001E-2</v>
      </c>
      <c r="F6" s="3">
        <v>7.6181410000000005E-2</v>
      </c>
      <c r="M6" s="4" t="s">
        <v>3</v>
      </c>
      <c r="N6" s="3">
        <v>0.84496210000000005</v>
      </c>
      <c r="O6" s="3">
        <v>0.132353</v>
      </c>
      <c r="P6" s="3">
        <v>7.6181410000000005E-2</v>
      </c>
      <c r="Q6" s="3">
        <v>0.32207019999999997</v>
      </c>
      <c r="R6" s="4">
        <v>1.1990000000000001E-2</v>
      </c>
    </row>
    <row r="7" spans="1:18" ht="181.5" x14ac:dyDescent="0.25">
      <c r="A7" s="4" t="s">
        <v>4</v>
      </c>
      <c r="B7" s="3">
        <v>93544.23</v>
      </c>
      <c r="C7" s="3">
        <v>17532.080000000002</v>
      </c>
      <c r="D7" s="3">
        <v>28868.47</v>
      </c>
      <c r="E7" s="3">
        <f>R7</f>
        <v>5037.5959229999999</v>
      </c>
      <c r="F7" s="3">
        <v>33375.410000000003</v>
      </c>
      <c r="M7" s="4" t="s">
        <v>4</v>
      </c>
      <c r="N7" s="3">
        <v>93544.23</v>
      </c>
      <c r="O7" s="3">
        <v>17532.080000000002</v>
      </c>
      <c r="P7" s="3">
        <v>33375.410000000003</v>
      </c>
      <c r="Q7" s="3">
        <v>28868.47</v>
      </c>
      <c r="R7" s="4">
        <v>5037.5959229999999</v>
      </c>
    </row>
    <row r="31" spans="1:22" ht="16.5" x14ac:dyDescent="0.25">
      <c r="A31" s="1"/>
      <c r="B31" s="1"/>
      <c r="C31" s="1"/>
      <c r="F31" s="1"/>
    </row>
    <row r="32" spans="1:22" ht="33" customHeight="1" x14ac:dyDescent="0.25">
      <c r="A32" s="19"/>
      <c r="B32" s="19"/>
      <c r="C32" s="19"/>
      <c r="D32" s="19"/>
      <c r="E32" s="19"/>
      <c r="F32" s="19"/>
      <c r="G32" s="19"/>
      <c r="H32" s="16"/>
      <c r="I32" s="16"/>
      <c r="J32" s="16"/>
      <c r="K32" s="16"/>
      <c r="L32" s="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33" x14ac:dyDescent="0.25">
      <c r="B33" s="1" t="s">
        <v>32</v>
      </c>
      <c r="C33" s="1" t="s">
        <v>36</v>
      </c>
      <c r="D33" s="1" t="s">
        <v>34</v>
      </c>
      <c r="E33" s="1" t="s">
        <v>33</v>
      </c>
      <c r="F33" s="1" t="s">
        <v>9</v>
      </c>
      <c r="G33" s="1" t="s">
        <v>35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6.5" x14ac:dyDescent="0.25">
      <c r="A34" s="2" t="s">
        <v>0</v>
      </c>
      <c r="B34" s="3">
        <v>4227089</v>
      </c>
      <c r="C34" s="4">
        <v>5904.019389</v>
      </c>
      <c r="D34" s="3">
        <v>1459802</v>
      </c>
      <c r="E34" s="3">
        <v>1396281</v>
      </c>
      <c r="F34" s="3">
        <v>6565605</v>
      </c>
      <c r="G34" s="3">
        <v>2592.3780000000002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6.5" x14ac:dyDescent="0.25">
      <c r="A35" s="4" t="s">
        <v>1</v>
      </c>
      <c r="B35" s="3">
        <v>573660.5</v>
      </c>
      <c r="C35" s="4">
        <v>401.034854</v>
      </c>
      <c r="D35" s="3">
        <v>87088.09</v>
      </c>
      <c r="E35" s="3">
        <v>83909.69</v>
      </c>
      <c r="F35" s="3">
        <v>575798</v>
      </c>
      <c r="G35" s="3">
        <v>186.07990000000001</v>
      </c>
    </row>
    <row r="36" spans="1:22" ht="16.5" x14ac:dyDescent="0.25">
      <c r="A36" s="4" t="s">
        <v>43</v>
      </c>
      <c r="B36" s="3">
        <v>586201.1</v>
      </c>
      <c r="C36" s="4">
        <v>413.49342100000001</v>
      </c>
      <c r="D36" s="3">
        <v>-753952.7</v>
      </c>
      <c r="E36" s="3">
        <v>-876919.7</v>
      </c>
      <c r="F36" s="3">
        <v>601245.30000000005</v>
      </c>
      <c r="G36" s="3">
        <v>185.88409999999999</v>
      </c>
    </row>
    <row r="37" spans="1:22" ht="16.5" x14ac:dyDescent="0.25">
      <c r="A37" s="4" t="s">
        <v>2</v>
      </c>
      <c r="B37" s="3">
        <v>1.0269890000000001E-3</v>
      </c>
      <c r="C37" s="4">
        <v>1.9999999999999999E-6</v>
      </c>
      <c r="D37" s="3">
        <v>7.5582560000000002E-3</v>
      </c>
      <c r="E37" s="3">
        <v>8.1877089999999996E-3</v>
      </c>
      <c r="F37" s="3">
        <v>1.2081100000000001E-3</v>
      </c>
      <c r="G37" s="3">
        <v>5.897161E-7</v>
      </c>
    </row>
    <row r="38" spans="1:22" ht="16.5" x14ac:dyDescent="0.25">
      <c r="A38" s="4" t="s">
        <v>3</v>
      </c>
      <c r="B38" s="3">
        <v>0.1698441</v>
      </c>
      <c r="C38" s="4">
        <v>6.6E-4</v>
      </c>
      <c r="D38" s="3">
        <v>0.12290669999999999</v>
      </c>
      <c r="E38" s="3">
        <v>0.1117977</v>
      </c>
      <c r="F38" s="3">
        <v>0.43823089999999998</v>
      </c>
      <c r="G38" s="3">
        <v>1.035268E-4</v>
      </c>
    </row>
    <row r="39" spans="1:22" ht="16.5" x14ac:dyDescent="0.25">
      <c r="A39" s="4" t="s">
        <v>4</v>
      </c>
      <c r="B39" s="3">
        <v>30019.7</v>
      </c>
      <c r="C39" s="4">
        <v>53.640273999999998</v>
      </c>
      <c r="D39" s="3">
        <v>9665.9889999999996</v>
      </c>
      <c r="E39" s="3">
        <v>9789.8009999999995</v>
      </c>
      <c r="F39" s="3">
        <v>71456.36</v>
      </c>
      <c r="G39" s="3">
        <v>25.069220000000001</v>
      </c>
    </row>
    <row r="40" spans="1:22" x14ac:dyDescent="0.25">
      <c r="D40" s="12"/>
      <c r="E40"/>
    </row>
    <row r="42" spans="1:22" ht="33" x14ac:dyDescent="0.25">
      <c r="B42" s="4" t="s">
        <v>23</v>
      </c>
      <c r="C42" s="4" t="s">
        <v>23</v>
      </c>
      <c r="D42" s="4" t="s">
        <v>23</v>
      </c>
      <c r="E42" s="4" t="s">
        <v>23</v>
      </c>
      <c r="F42" s="4" t="s">
        <v>23</v>
      </c>
      <c r="G42" s="4" t="s">
        <v>23</v>
      </c>
      <c r="H42" s="4" t="s">
        <v>23</v>
      </c>
      <c r="I42" s="4" t="s">
        <v>23</v>
      </c>
      <c r="J42" s="4" t="s">
        <v>23</v>
      </c>
      <c r="K42" s="4" t="s">
        <v>23</v>
      </c>
    </row>
    <row r="43" spans="1:22" s="12" customFormat="1" ht="49.5" x14ac:dyDescent="0.25">
      <c r="B43" s="1" t="s">
        <v>28</v>
      </c>
      <c r="C43" s="1" t="s">
        <v>47</v>
      </c>
      <c r="D43" s="1" t="s">
        <v>48</v>
      </c>
      <c r="E43" s="1" t="s">
        <v>49</v>
      </c>
      <c r="F43" s="1" t="s">
        <v>50</v>
      </c>
      <c r="G43" s="1" t="s">
        <v>51</v>
      </c>
      <c r="H43" s="1" t="s">
        <v>52</v>
      </c>
      <c r="I43" s="1" t="s">
        <v>17</v>
      </c>
      <c r="J43" s="1" t="s">
        <v>53</v>
      </c>
      <c r="K43" s="1" t="s">
        <v>35</v>
      </c>
    </row>
    <row r="44" spans="1:22" ht="16.5" x14ac:dyDescent="0.25">
      <c r="A44" s="2" t="s">
        <v>0</v>
      </c>
      <c r="B44" s="4">
        <v>122912.59823</v>
      </c>
      <c r="C44" s="3">
        <v>6010447</v>
      </c>
      <c r="D44" s="4">
        <v>385970.21188999998</v>
      </c>
      <c r="E44" s="3">
        <v>1624421</v>
      </c>
      <c r="F44" s="4">
        <v>144422.48523699999</v>
      </c>
      <c r="G44" s="4">
        <v>310461.19276399998</v>
      </c>
      <c r="H44" s="4">
        <v>169914.872347</v>
      </c>
      <c r="I44" s="4">
        <v>263573.72829200001</v>
      </c>
      <c r="J44" s="4">
        <v>1031.021414</v>
      </c>
      <c r="K44" s="4">
        <v>329818.35736299999</v>
      </c>
    </row>
    <row r="45" spans="1:22" ht="16.5" x14ac:dyDescent="0.25">
      <c r="A45" s="4" t="s">
        <v>23</v>
      </c>
      <c r="B45" s="4">
        <v>29709.561215999998</v>
      </c>
      <c r="C45" s="3">
        <v>325587.20000000001</v>
      </c>
      <c r="D45" s="4">
        <v>23896.657482999999</v>
      </c>
      <c r="E45" s="3">
        <v>130862</v>
      </c>
      <c r="F45" s="4">
        <v>8598.7211819999993</v>
      </c>
      <c r="G45" s="4">
        <v>17734.383829999999</v>
      </c>
      <c r="H45" s="4">
        <v>10677.460021999999</v>
      </c>
      <c r="I45" s="4">
        <v>16693.740032999998</v>
      </c>
      <c r="J45" s="4">
        <v>45.327483000000001</v>
      </c>
      <c r="K45" s="4">
        <v>23674.233735999998</v>
      </c>
    </row>
    <row r="46" spans="1:22" ht="16.5" x14ac:dyDescent="0.25">
      <c r="A46" s="4" t="s">
        <v>43</v>
      </c>
      <c r="B46" s="4">
        <v>30405.662435999999</v>
      </c>
      <c r="C46" s="3">
        <v>-1266761</v>
      </c>
      <c r="D46" s="4">
        <v>-11579.2353</v>
      </c>
      <c r="E46" s="3">
        <v>105657</v>
      </c>
      <c r="F46" s="4">
        <v>8887.9381460000004</v>
      </c>
      <c r="G46" s="4">
        <v>-70463.141938000001</v>
      </c>
      <c r="H46" s="4">
        <v>11921.817891000001</v>
      </c>
      <c r="I46" s="4">
        <v>16110.312513000001</v>
      </c>
      <c r="J46" s="4">
        <v>-171.74796799999999</v>
      </c>
      <c r="K46" s="4">
        <v>23649.328548000001</v>
      </c>
    </row>
    <row r="47" spans="1:22" ht="16.5" x14ac:dyDescent="0.25">
      <c r="A47" s="4" t="s">
        <v>2</v>
      </c>
      <c r="B47" s="4">
        <v>3.4999999999999997E-5</v>
      </c>
      <c r="C47" s="3">
        <v>1.868624E-2</v>
      </c>
      <c r="D47" s="4">
        <v>2.7900000000000001E-4</v>
      </c>
      <c r="E47" s="3">
        <v>6.2871699999999999E-4</v>
      </c>
      <c r="F47" s="4">
        <v>2.3E-5</v>
      </c>
      <c r="G47" s="4">
        <v>1.152E-3</v>
      </c>
      <c r="H47" s="4">
        <v>3.4E-5</v>
      </c>
      <c r="I47" s="4">
        <v>6.8999999999999997E-5</v>
      </c>
      <c r="J47" s="4">
        <v>1.9999999999999999E-6</v>
      </c>
      <c r="K47" s="4">
        <v>7.4999999999999993E-5</v>
      </c>
    </row>
    <row r="48" spans="1:22" ht="16.5" x14ac:dyDescent="0.25">
      <c r="A48" s="4" t="s">
        <v>3</v>
      </c>
      <c r="B48" s="4">
        <v>4.5100000000000001E-3</v>
      </c>
      <c r="C48" s="3">
        <v>0.39318180000000003</v>
      </c>
      <c r="D48" s="4">
        <v>1.268E-2</v>
      </c>
      <c r="E48" s="3">
        <v>7.1656410000000004E-2</v>
      </c>
      <c r="F48" s="4">
        <v>3.1310000000000001E-3</v>
      </c>
      <c r="G48" s="4">
        <v>2.2075000000000001E-2</v>
      </c>
      <c r="H48" s="4">
        <v>1.0168E-2</v>
      </c>
      <c r="I48" s="4">
        <v>1.3398999999999999E-2</v>
      </c>
      <c r="J48" s="4">
        <v>4.3000000000000002E-5</v>
      </c>
      <c r="K48" s="4">
        <v>1.3171E-2</v>
      </c>
    </row>
    <row r="49" spans="1:11" ht="16.5" x14ac:dyDescent="0.25">
      <c r="A49" s="4" t="s">
        <v>4</v>
      </c>
      <c r="B49" s="4">
        <v>710.49250500000005</v>
      </c>
      <c r="C49" s="3">
        <v>35055.440000000002</v>
      </c>
      <c r="D49" s="4">
        <v>2151.7576549999999</v>
      </c>
      <c r="E49" s="3">
        <v>10998.89</v>
      </c>
      <c r="F49" s="4">
        <v>794.21649100000002</v>
      </c>
      <c r="G49" s="4">
        <v>1823.2894590000001</v>
      </c>
      <c r="H49" s="4">
        <v>1021.807292</v>
      </c>
      <c r="I49" s="4">
        <v>1595.1345240000001</v>
      </c>
      <c r="J49" s="4">
        <v>6.7254889999999996</v>
      </c>
      <c r="K49" s="4">
        <v>3189.4607810000002</v>
      </c>
    </row>
    <row r="51" spans="1:11" ht="33" x14ac:dyDescent="0.25">
      <c r="B51" s="2" t="s">
        <v>24</v>
      </c>
      <c r="C51" s="2" t="s">
        <v>24</v>
      </c>
      <c r="D51" s="2" t="s">
        <v>24</v>
      </c>
      <c r="E51" s="2" t="s">
        <v>24</v>
      </c>
      <c r="F51" s="2" t="s">
        <v>24</v>
      </c>
      <c r="G51" s="2" t="s">
        <v>24</v>
      </c>
    </row>
    <row r="52" spans="1:11" ht="99" x14ac:dyDescent="0.25">
      <c r="A52" s="12"/>
      <c r="B52" s="2" t="s">
        <v>0</v>
      </c>
      <c r="C52" s="4" t="s">
        <v>1</v>
      </c>
      <c r="D52" s="4" t="s">
        <v>43</v>
      </c>
      <c r="E52" s="4" t="s">
        <v>2</v>
      </c>
      <c r="F52" s="4" t="s">
        <v>3</v>
      </c>
      <c r="G52" s="4" t="s">
        <v>4</v>
      </c>
    </row>
    <row r="53" spans="1:11" ht="16.5" x14ac:dyDescent="0.25">
      <c r="A53" s="1" t="s">
        <v>32</v>
      </c>
      <c r="B53" s="3">
        <v>4227089</v>
      </c>
      <c r="C53" s="3">
        <v>573660.5</v>
      </c>
      <c r="D53" s="3">
        <v>586201.1</v>
      </c>
      <c r="E53" s="3">
        <v>1.0269890000000001E-3</v>
      </c>
      <c r="F53" s="3">
        <v>0.1698441</v>
      </c>
      <c r="G53" s="3">
        <v>30019.7</v>
      </c>
    </row>
    <row r="54" spans="1:11" ht="16.5" x14ac:dyDescent="0.25">
      <c r="A54" s="1" t="s">
        <v>36</v>
      </c>
      <c r="B54" s="4">
        <v>5904.019389</v>
      </c>
      <c r="C54" s="4">
        <v>401.034854</v>
      </c>
      <c r="D54" s="4">
        <v>413.49342100000001</v>
      </c>
      <c r="E54" s="4">
        <v>1.9999999999999999E-6</v>
      </c>
      <c r="F54" s="4">
        <v>6.6E-4</v>
      </c>
      <c r="G54" s="4">
        <v>53.640273999999998</v>
      </c>
    </row>
    <row r="55" spans="1:11" ht="16.5" x14ac:dyDescent="0.25">
      <c r="A55" s="1" t="s">
        <v>34</v>
      </c>
      <c r="B55" s="3">
        <v>1459802</v>
      </c>
      <c r="C55" s="3">
        <v>87088.09</v>
      </c>
      <c r="D55" s="3">
        <v>-753952.7</v>
      </c>
      <c r="E55" s="3">
        <v>7.5582560000000002E-3</v>
      </c>
      <c r="F55" s="3">
        <v>0.12290669999999999</v>
      </c>
      <c r="G55" s="3">
        <v>9665.9889999999996</v>
      </c>
    </row>
    <row r="56" spans="1:11" ht="16.5" x14ac:dyDescent="0.25">
      <c r="A56" s="1" t="s">
        <v>33</v>
      </c>
      <c r="B56" s="3">
        <v>1396281</v>
      </c>
      <c r="C56" s="3">
        <v>83909.69</v>
      </c>
      <c r="D56" s="3">
        <v>-876919.7</v>
      </c>
      <c r="E56" s="3">
        <v>8.1877089999999996E-3</v>
      </c>
      <c r="F56" s="3">
        <v>0.1117977</v>
      </c>
      <c r="G56" s="3">
        <v>9789.8009999999995</v>
      </c>
    </row>
    <row r="57" spans="1:11" ht="16.5" x14ac:dyDescent="0.25">
      <c r="A57" s="1" t="s">
        <v>9</v>
      </c>
      <c r="B57" s="3">
        <v>6565605</v>
      </c>
      <c r="C57" s="3">
        <v>575798</v>
      </c>
      <c r="D57" s="3">
        <v>601245.30000000005</v>
      </c>
      <c r="E57" s="3">
        <v>1.2081100000000001E-3</v>
      </c>
      <c r="F57" s="3">
        <v>0.43823089999999998</v>
      </c>
      <c r="G57" s="3">
        <v>71456.36</v>
      </c>
    </row>
    <row r="58" spans="1:11" ht="16.5" x14ac:dyDescent="0.25">
      <c r="A58" s="1" t="s">
        <v>35</v>
      </c>
      <c r="B58" s="3">
        <v>2592.3780000000002</v>
      </c>
      <c r="C58" s="3">
        <v>186.07990000000001</v>
      </c>
      <c r="D58" s="3">
        <v>185.88409999999999</v>
      </c>
      <c r="E58" s="3">
        <v>5.897161E-7</v>
      </c>
      <c r="F58" s="3">
        <v>1.035268E-4</v>
      </c>
      <c r="G58" s="3">
        <v>25.069220000000001</v>
      </c>
    </row>
  </sheetData>
  <mergeCells count="3">
    <mergeCell ref="H32:K32"/>
    <mergeCell ref="M32:P32"/>
    <mergeCell ref="Q32:V3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opLeftCell="A10" zoomScale="70" zoomScaleNormal="70" workbookViewId="0">
      <selection activeCell="O22" sqref="O22"/>
    </sheetView>
  </sheetViews>
  <sheetFormatPr defaultRowHeight="15" x14ac:dyDescent="0.25"/>
  <cols>
    <col min="1" max="1" width="47" customWidth="1"/>
    <col min="2" max="2" width="23" customWidth="1"/>
    <col min="3" max="3" width="11.7109375" customWidth="1"/>
    <col min="8" max="8" width="11.42578125" customWidth="1"/>
  </cols>
  <sheetData>
    <row r="2" spans="1:17" x14ac:dyDescent="0.25">
      <c r="A2" s="8"/>
    </row>
    <row r="5" spans="1:17" x14ac:dyDescent="0.25">
      <c r="A5" s="14"/>
      <c r="B5" s="9"/>
    </row>
    <row r="6" spans="1:17" x14ac:dyDescent="0.25">
      <c r="A6" s="14"/>
      <c r="B6" s="9"/>
    </row>
    <row r="7" spans="1:17" x14ac:dyDescent="0.25">
      <c r="A7" s="14"/>
      <c r="B7" s="9"/>
    </row>
    <row r="8" spans="1:17" x14ac:dyDescent="0.25">
      <c r="A8" s="14"/>
      <c r="B8" s="9"/>
    </row>
    <row r="9" spans="1:17" ht="16.5" x14ac:dyDescent="0.3">
      <c r="B9" s="10" t="s">
        <v>14</v>
      </c>
      <c r="C9" s="10" t="s">
        <v>15</v>
      </c>
      <c r="D9" s="10" t="s">
        <v>16</v>
      </c>
      <c r="E9" s="10" t="s">
        <v>17</v>
      </c>
      <c r="F9" s="9" t="s">
        <v>12</v>
      </c>
      <c r="G9" s="10" t="s">
        <v>18</v>
      </c>
      <c r="H9" s="10" t="s">
        <v>19</v>
      </c>
      <c r="I9" s="10" t="s">
        <v>20</v>
      </c>
      <c r="J9" s="11" t="s">
        <v>21</v>
      </c>
      <c r="K9" s="11" t="s">
        <v>22</v>
      </c>
      <c r="L9" s="9" t="s">
        <v>8</v>
      </c>
      <c r="M9" s="9" t="s">
        <v>9</v>
      </c>
      <c r="N9" s="7" t="s">
        <v>10</v>
      </c>
      <c r="O9" s="7" t="s">
        <v>11</v>
      </c>
      <c r="P9" s="9" t="s">
        <v>12</v>
      </c>
      <c r="Q9" s="9" t="s">
        <v>13</v>
      </c>
    </row>
    <row r="10" spans="1:17" x14ac:dyDescent="0.25">
      <c r="A10" s="15" t="s">
        <v>23</v>
      </c>
      <c r="B10" s="9">
        <v>135.5</v>
      </c>
      <c r="C10" s="9">
        <v>34699</v>
      </c>
      <c r="D10" s="9">
        <v>111353</v>
      </c>
      <c r="E10" s="9">
        <v>114756</v>
      </c>
      <c r="F10" s="9">
        <v>21374</v>
      </c>
      <c r="G10" s="9">
        <v>3984</v>
      </c>
      <c r="H10" s="13">
        <v>1033155.45</v>
      </c>
      <c r="I10" s="9">
        <v>57797.3</v>
      </c>
      <c r="J10" s="7">
        <f>10*552</f>
        <v>5520</v>
      </c>
      <c r="K10" s="7">
        <f>13*1262</f>
        <v>16406</v>
      </c>
    </row>
    <row r="11" spans="1:17" x14ac:dyDescent="0.25">
      <c r="A11" s="14" t="s">
        <v>24</v>
      </c>
      <c r="B11" s="9"/>
      <c r="L11" s="9">
        <v>4471164</v>
      </c>
      <c r="M11" s="9">
        <v>278675</v>
      </c>
      <c r="N11" s="7">
        <f>1264*450</f>
        <v>568800</v>
      </c>
      <c r="O11" s="7">
        <f>450*1107</f>
        <v>498150</v>
      </c>
      <c r="P11" s="9">
        <v>168</v>
      </c>
      <c r="Q11" s="9">
        <v>74254</v>
      </c>
    </row>
    <row r="12" spans="1:17" x14ac:dyDescent="0.25">
      <c r="A12" s="15"/>
      <c r="B12" s="9"/>
    </row>
    <row r="13" spans="1:17" x14ac:dyDescent="0.25">
      <c r="A13" s="12" t="s">
        <v>25</v>
      </c>
      <c r="B13" t="s">
        <v>26</v>
      </c>
      <c r="C13" t="s">
        <v>27</v>
      </c>
      <c r="D13" t="s">
        <v>37</v>
      </c>
    </row>
    <row r="14" spans="1:17" x14ac:dyDescent="0.25">
      <c r="A14" s="17" t="s">
        <v>23</v>
      </c>
      <c r="B14" s="15" t="s">
        <v>14</v>
      </c>
      <c r="C14" s="9">
        <v>135.5</v>
      </c>
      <c r="D14" s="9">
        <f>C14/1000000</f>
        <v>1.3549999999999999E-4</v>
      </c>
      <c r="F14" s="18" t="s">
        <v>23</v>
      </c>
      <c r="G14" s="15" t="s">
        <v>16</v>
      </c>
      <c r="H14">
        <f>D16</f>
        <v>0.11135299999999999</v>
      </c>
    </row>
    <row r="15" spans="1:17" x14ac:dyDescent="0.25">
      <c r="A15" s="17"/>
      <c r="B15" s="15" t="s">
        <v>28</v>
      </c>
      <c r="C15" s="9">
        <v>34699</v>
      </c>
      <c r="D15" s="9">
        <f t="shared" ref="D15:D29" si="0">C15/1000000</f>
        <v>3.4699000000000001E-2</v>
      </c>
      <c r="F15" s="18"/>
      <c r="G15" s="15" t="s">
        <v>17</v>
      </c>
      <c r="H15">
        <f>D17</f>
        <v>0.114756</v>
      </c>
    </row>
    <row r="16" spans="1:17" x14ac:dyDescent="0.25">
      <c r="A16" s="17"/>
      <c r="B16" s="15" t="s">
        <v>16</v>
      </c>
      <c r="C16" s="9">
        <v>111353</v>
      </c>
      <c r="D16" s="9">
        <f t="shared" si="0"/>
        <v>0.11135299999999999</v>
      </c>
      <c r="F16" s="18"/>
      <c r="G16" s="15" t="s">
        <v>19</v>
      </c>
      <c r="H16">
        <f>D20</f>
        <v>1.03315545</v>
      </c>
    </row>
    <row r="17" spans="1:8" x14ac:dyDescent="0.25">
      <c r="A17" s="17"/>
      <c r="B17" s="15" t="s">
        <v>17</v>
      </c>
      <c r="C17" s="9">
        <v>114756</v>
      </c>
      <c r="D17" s="9">
        <f t="shared" si="0"/>
        <v>0.114756</v>
      </c>
      <c r="F17" s="18"/>
      <c r="G17" s="15" t="s">
        <v>29</v>
      </c>
      <c r="H17">
        <f>D21</f>
        <v>5.7797300000000003E-2</v>
      </c>
    </row>
    <row r="18" spans="1:8" x14ac:dyDescent="0.25">
      <c r="A18" s="17"/>
      <c r="B18" s="15" t="s">
        <v>35</v>
      </c>
      <c r="C18" s="9">
        <v>21374</v>
      </c>
      <c r="D18" s="9">
        <f t="shared" si="0"/>
        <v>2.1374000000000001E-2</v>
      </c>
      <c r="F18" s="18" t="s">
        <v>24</v>
      </c>
      <c r="G18" s="15" t="s">
        <v>32</v>
      </c>
      <c r="H18">
        <f>D24</f>
        <v>4.4711639999999999</v>
      </c>
    </row>
    <row r="19" spans="1:8" x14ac:dyDescent="0.25">
      <c r="A19" s="17"/>
      <c r="B19" s="15" t="s">
        <v>18</v>
      </c>
      <c r="C19" s="9">
        <v>3984</v>
      </c>
      <c r="D19" s="9">
        <f t="shared" si="0"/>
        <v>3.9839999999999997E-3</v>
      </c>
      <c r="F19" s="18"/>
      <c r="G19" s="15" t="s">
        <v>9</v>
      </c>
      <c r="H19" s="12">
        <f t="shared" ref="H19:H21" si="1">D25</f>
        <v>0.27867500000000001</v>
      </c>
    </row>
    <row r="20" spans="1:8" x14ac:dyDescent="0.25">
      <c r="A20" s="17"/>
      <c r="B20" s="15" t="s">
        <v>19</v>
      </c>
      <c r="C20" s="13">
        <v>1033155.45</v>
      </c>
      <c r="D20" s="9">
        <f t="shared" si="0"/>
        <v>1.03315545</v>
      </c>
      <c r="F20" s="18"/>
      <c r="G20" s="15" t="s">
        <v>33</v>
      </c>
      <c r="H20" s="12">
        <f t="shared" si="1"/>
        <v>0.56879999999999997</v>
      </c>
    </row>
    <row r="21" spans="1:8" x14ac:dyDescent="0.25">
      <c r="A21" s="17"/>
      <c r="B21" s="15" t="s">
        <v>29</v>
      </c>
      <c r="C21" s="9">
        <v>57797.3</v>
      </c>
      <c r="D21" s="9">
        <f t="shared" si="0"/>
        <v>5.7797300000000003E-2</v>
      </c>
      <c r="F21" s="18"/>
      <c r="G21" s="15" t="s">
        <v>34</v>
      </c>
      <c r="H21" s="12">
        <f t="shared" si="1"/>
        <v>0.49814999999999998</v>
      </c>
    </row>
    <row r="22" spans="1:8" x14ac:dyDescent="0.25">
      <c r="A22" s="17"/>
      <c r="B22" s="15" t="s">
        <v>30</v>
      </c>
      <c r="C22" s="7">
        <f>10*552</f>
        <v>5520</v>
      </c>
      <c r="D22" s="9">
        <f t="shared" si="0"/>
        <v>5.5199999999999997E-3</v>
      </c>
      <c r="F22" s="18"/>
      <c r="G22" s="15" t="s">
        <v>36</v>
      </c>
      <c r="H22">
        <f>D29</f>
        <v>7.4254000000000001E-2</v>
      </c>
    </row>
    <row r="23" spans="1:8" x14ac:dyDescent="0.25">
      <c r="A23" s="17"/>
      <c r="B23" s="15" t="s">
        <v>31</v>
      </c>
      <c r="C23" s="7">
        <f>13*1262</f>
        <v>16406</v>
      </c>
      <c r="D23" s="9">
        <f t="shared" si="0"/>
        <v>1.6406E-2</v>
      </c>
    </row>
    <row r="24" spans="1:8" x14ac:dyDescent="0.25">
      <c r="A24" s="18" t="s">
        <v>24</v>
      </c>
      <c r="B24" s="15" t="s">
        <v>32</v>
      </c>
      <c r="C24" s="9">
        <v>4471164</v>
      </c>
      <c r="D24" s="9">
        <f t="shared" si="0"/>
        <v>4.4711639999999999</v>
      </c>
    </row>
    <row r="25" spans="1:8" x14ac:dyDescent="0.25">
      <c r="A25" s="18"/>
      <c r="B25" s="15" t="s">
        <v>9</v>
      </c>
      <c r="C25" s="9">
        <v>278675</v>
      </c>
      <c r="D25" s="9">
        <f t="shared" si="0"/>
        <v>0.27867500000000001</v>
      </c>
    </row>
    <row r="26" spans="1:8" x14ac:dyDescent="0.25">
      <c r="A26" s="18"/>
      <c r="B26" s="15" t="s">
        <v>33</v>
      </c>
      <c r="C26" s="7">
        <f>1264*450</f>
        <v>568800</v>
      </c>
      <c r="D26" s="9">
        <f t="shared" si="0"/>
        <v>0.56879999999999997</v>
      </c>
    </row>
    <row r="27" spans="1:8" x14ac:dyDescent="0.25">
      <c r="A27" s="18"/>
      <c r="B27" s="15" t="s">
        <v>34</v>
      </c>
      <c r="C27" s="7">
        <f>450*1107</f>
        <v>498150</v>
      </c>
      <c r="D27" s="9">
        <f t="shared" si="0"/>
        <v>0.49814999999999998</v>
      </c>
    </row>
    <row r="28" spans="1:8" x14ac:dyDescent="0.25">
      <c r="A28" s="18"/>
      <c r="B28" s="15" t="s">
        <v>35</v>
      </c>
      <c r="C28" s="9">
        <v>168</v>
      </c>
      <c r="D28" s="9">
        <f t="shared" si="0"/>
        <v>1.6799999999999999E-4</v>
      </c>
    </row>
    <row r="29" spans="1:8" x14ac:dyDescent="0.25">
      <c r="A29" s="18"/>
      <c r="B29" s="15" t="s">
        <v>36</v>
      </c>
      <c r="C29" s="9">
        <v>74254</v>
      </c>
      <c r="D29" s="9">
        <f t="shared" si="0"/>
        <v>7.4254000000000001E-2</v>
      </c>
    </row>
    <row r="34" spans="5:5" x14ac:dyDescent="0.25">
      <c r="E34" s="12"/>
    </row>
  </sheetData>
  <mergeCells count="4">
    <mergeCell ref="A14:A23"/>
    <mergeCell ref="A24:A29"/>
    <mergeCell ref="F14:F17"/>
    <mergeCell ref="F18:F22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lcia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Zhang Xiaojin</cp:lastModifiedBy>
  <dcterms:created xsi:type="dcterms:W3CDTF">2024-06-13T21:42:27Z</dcterms:created>
  <dcterms:modified xsi:type="dcterms:W3CDTF">2024-06-17T14:01:22Z</dcterms:modified>
</cp:coreProperties>
</file>