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xiaotong\Desktop\"/>
    </mc:Choice>
  </mc:AlternateContent>
  <bookViews>
    <workbookView xWindow="0" yWindow="0" windowWidth="20490" windowHeight="7740" tabRatio="733" activeTab="3"/>
  </bookViews>
  <sheets>
    <sheet name="余额" sheetId="8" r:id="rId1"/>
    <sheet name="交易明细(买入)" sheetId="9" r:id="rId2"/>
    <sheet name="交易明细(卖出)" sheetId="13" r:id="rId3"/>
    <sheet name="盈利情况" sheetId="10" r:id="rId4"/>
    <sheet name="基金主数据" sheetId="15" r:id="rId5"/>
    <sheet name="真实余额" sheetId="11" r:id="rId6"/>
    <sheet name="投资收益关系" sheetId="12" r:id="rId7"/>
  </sheets>
  <definedNames>
    <definedName name="_xlnm._FilterDatabase" localSheetId="1" hidden="1">'交易明细(买入)'!$A$1:$I$16</definedName>
    <definedName name="_xlnm._FilterDatabase" localSheetId="2" hidden="1">'交易明细(卖出)'!$A$1:$I$1</definedName>
    <definedName name="_xlnm._FilterDatabase" localSheetId="6" hidden="1">投资收益关系!$A$1:$H$1</definedName>
    <definedName name="_xlnm._FilterDatabase" localSheetId="3" hidden="1">盈利情况!$B$1:$J$1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0" l="1"/>
  <c r="I50" i="10" s="1"/>
  <c r="F50" i="10"/>
  <c r="D50" i="10"/>
  <c r="C50" i="10"/>
  <c r="A50" i="10"/>
  <c r="J50" i="10" l="1"/>
  <c r="H50" i="10"/>
  <c r="F49" i="10"/>
  <c r="G49" i="10" s="1"/>
  <c r="I49" i="10" s="1"/>
  <c r="D49" i="10"/>
  <c r="C49" i="10"/>
  <c r="A49" i="10"/>
  <c r="J49" i="10" l="1"/>
  <c r="H49" i="10"/>
  <c r="F48" i="10"/>
  <c r="G48" i="10" s="1"/>
  <c r="I48" i="10" s="1"/>
  <c r="D48" i="10"/>
  <c r="C48" i="10"/>
  <c r="A48" i="10"/>
  <c r="J48" i="10" l="1"/>
  <c r="H48" i="10"/>
  <c r="F47" i="10"/>
  <c r="G47" i="10"/>
  <c r="I47" i="10" s="1"/>
  <c r="D47" i="10"/>
  <c r="C47" i="10"/>
  <c r="A47" i="10"/>
  <c r="J47" i="10" l="1"/>
  <c r="H47" i="10"/>
  <c r="F46" i="10"/>
  <c r="G46" i="10"/>
  <c r="I46" i="10" s="1"/>
  <c r="D46" i="10"/>
  <c r="C46" i="10"/>
  <c r="A46" i="10"/>
  <c r="J46" i="10" l="1"/>
  <c r="H46" i="10"/>
  <c r="F45" i="10"/>
  <c r="G45" i="10"/>
  <c r="I45" i="10" s="1"/>
  <c r="D45" i="10"/>
  <c r="C45" i="10"/>
  <c r="A45" i="10"/>
  <c r="J45" i="10" l="1"/>
  <c r="H45" i="10"/>
  <c r="F44" i="10"/>
  <c r="G44" i="10"/>
  <c r="I44" i="10" s="1"/>
  <c r="D44" i="10"/>
  <c r="C44" i="10"/>
  <c r="A44" i="10"/>
  <c r="J44" i="10" l="1"/>
  <c r="H44" i="10"/>
  <c r="F43" i="10"/>
  <c r="G43" i="10" l="1"/>
  <c r="I43" i="10" s="1"/>
  <c r="D43" i="10"/>
  <c r="C43" i="10"/>
  <c r="A43" i="10"/>
  <c r="J43" i="10" l="1"/>
  <c r="H43" i="10"/>
  <c r="F42" i="10"/>
  <c r="G42" i="10"/>
  <c r="I42" i="10" s="1"/>
  <c r="D42" i="10"/>
  <c r="C42" i="10"/>
  <c r="A42" i="10"/>
  <c r="J42" i="10" l="1"/>
  <c r="H42" i="10"/>
  <c r="F41" i="10"/>
  <c r="G41" i="10"/>
  <c r="I41" i="10" s="1"/>
  <c r="D41" i="10"/>
  <c r="C41" i="10"/>
  <c r="A41" i="10"/>
  <c r="J41" i="10" l="1"/>
  <c r="H41" i="10"/>
  <c r="F40" i="10"/>
  <c r="G40" i="10" s="1"/>
  <c r="I40" i="10" s="1"/>
  <c r="D40" i="10"/>
  <c r="C40" i="10"/>
  <c r="A40" i="10"/>
  <c r="J40" i="10" l="1"/>
  <c r="H40" i="10"/>
  <c r="F39" i="10"/>
  <c r="G39" i="10" l="1"/>
  <c r="I39" i="10" s="1"/>
  <c r="D39" i="10"/>
  <c r="C39" i="10"/>
  <c r="A39" i="10"/>
  <c r="J39" i="10" l="1"/>
  <c r="H39" i="10"/>
  <c r="F38" i="10"/>
  <c r="A38" i="10"/>
  <c r="G38" i="10"/>
  <c r="I38" i="10" s="1"/>
  <c r="D38" i="10"/>
  <c r="C38" i="10"/>
  <c r="J38" i="10" l="1"/>
  <c r="H38" i="10"/>
  <c r="G37" i="10"/>
  <c r="D37" i="10"/>
  <c r="I37" i="10" s="1"/>
  <c r="C37" i="10"/>
  <c r="A37" i="10"/>
  <c r="H37" i="10" l="1"/>
  <c r="J37" i="10"/>
  <c r="G36" i="10"/>
  <c r="D36" i="10"/>
  <c r="C36" i="10"/>
  <c r="A36" i="10"/>
  <c r="I36" i="10" l="1"/>
  <c r="J36" i="10"/>
  <c r="H36" i="10"/>
  <c r="G35" i="10"/>
  <c r="I35" i="10" s="1"/>
  <c r="D35" i="10"/>
  <c r="C35" i="10"/>
  <c r="A35" i="10"/>
  <c r="J35" i="10" l="1"/>
  <c r="H35" i="10"/>
  <c r="G34" i="10"/>
  <c r="I34" i="10" s="1"/>
  <c r="D34" i="10"/>
  <c r="C34" i="10"/>
  <c r="A34" i="10"/>
  <c r="J34" i="10" l="1"/>
  <c r="H34" i="10"/>
  <c r="G33" i="10"/>
  <c r="I33" i="10" s="1"/>
  <c r="D33" i="10"/>
  <c r="C33" i="10"/>
  <c r="A33" i="10"/>
  <c r="J33" i="10" l="1"/>
  <c r="H33" i="10"/>
  <c r="C32" i="10"/>
  <c r="G32" i="10"/>
  <c r="D32" i="10"/>
  <c r="A32" i="10"/>
  <c r="C30" i="9"/>
  <c r="I32" i="10" l="1"/>
  <c r="J32" i="10" s="1"/>
  <c r="D31" i="10"/>
  <c r="C31" i="10"/>
  <c r="G31" i="10"/>
  <c r="A31" i="10"/>
  <c r="C5" i="13"/>
  <c r="C25" i="9"/>
  <c r="C26" i="9"/>
  <c r="C27" i="9"/>
  <c r="C28" i="9"/>
  <c r="C29" i="9"/>
  <c r="C24" i="9"/>
  <c r="H32" i="10" l="1"/>
  <c r="I31" i="10"/>
  <c r="J31" i="10" s="1"/>
  <c r="G30" i="10"/>
  <c r="I30" i="10" s="1"/>
  <c r="D30" i="10"/>
  <c r="C30" i="10"/>
  <c r="A30" i="10"/>
  <c r="A29" i="10"/>
  <c r="H31" i="10" l="1"/>
  <c r="J30" i="10"/>
  <c r="H30" i="10"/>
  <c r="G29" i="10"/>
  <c r="I29" i="10" s="1"/>
  <c r="D29" i="10"/>
  <c r="C29" i="10"/>
  <c r="J29" i="10" l="1"/>
  <c r="H29" i="10"/>
  <c r="G28" i="10"/>
  <c r="I28" i="10" s="1"/>
  <c r="D28" i="10"/>
  <c r="C28" i="10"/>
  <c r="J28" i="10" l="1"/>
  <c r="H28" i="10"/>
  <c r="G27" i="10"/>
  <c r="I27" i="10" s="1"/>
  <c r="D27" i="10"/>
  <c r="C27" i="10"/>
  <c r="J27" i="10" l="1"/>
  <c r="H27" i="10"/>
  <c r="G26" i="10"/>
  <c r="I26" i="10" s="1"/>
  <c r="D26" i="10"/>
  <c r="C26" i="10"/>
  <c r="J26" i="10" l="1"/>
  <c r="H26" i="10"/>
  <c r="G25" i="10"/>
  <c r="I25" i="10" s="1"/>
  <c r="D25" i="10"/>
  <c r="C25" i="10"/>
  <c r="J25" i="10" l="1"/>
  <c r="H25" i="10"/>
  <c r="G24" i="10"/>
  <c r="I24" i="10" s="1"/>
  <c r="D24" i="10"/>
  <c r="C24" i="10"/>
  <c r="J24" i="10" l="1"/>
  <c r="H24" i="10"/>
  <c r="G23" i="10"/>
  <c r="I23" i="10" s="1"/>
  <c r="D23" i="10"/>
  <c r="C23" i="10"/>
  <c r="H23" i="10" l="1"/>
  <c r="J23" i="10"/>
  <c r="G22" i="10"/>
  <c r="I22" i="10" s="1"/>
  <c r="D22" i="10"/>
  <c r="C22" i="10"/>
  <c r="J22" i="10" l="1"/>
  <c r="H22" i="10"/>
  <c r="J21" i="10"/>
  <c r="J20" i="10"/>
  <c r="G21" i="10" l="1"/>
  <c r="D21" i="10" l="1"/>
  <c r="C21" i="10"/>
  <c r="C23" i="9"/>
  <c r="C22" i="9"/>
  <c r="C3" i="13"/>
  <c r="C4" i="13"/>
  <c r="C20" i="9"/>
  <c r="C21" i="9"/>
  <c r="G20" i="10"/>
  <c r="C20" i="10"/>
  <c r="D20" i="10"/>
  <c r="I21" i="10" l="1"/>
  <c r="I20" i="10"/>
  <c r="G19" i="10"/>
  <c r="D19" i="10"/>
  <c r="C19" i="10"/>
  <c r="H21" i="10" l="1"/>
  <c r="I19" i="10"/>
  <c r="H20" i="10" s="1"/>
  <c r="B6" i="11"/>
  <c r="J19" i="10" l="1"/>
  <c r="C18" i="10"/>
  <c r="G18" i="10"/>
  <c r="D18" i="10"/>
  <c r="I18" i="10" l="1"/>
  <c r="C18" i="9"/>
  <c r="C19" i="9"/>
  <c r="J18" i="10" l="1"/>
  <c r="H19" i="10"/>
  <c r="H2" i="10"/>
  <c r="H4" i="10"/>
  <c r="H5" i="10"/>
  <c r="H6" i="10"/>
  <c r="H7" i="10"/>
  <c r="H8" i="10"/>
  <c r="H3" i="10"/>
  <c r="G17" i="10" l="1"/>
  <c r="D17" i="10"/>
  <c r="G16" i="10" l="1"/>
  <c r="D16" i="10"/>
  <c r="C17" i="9"/>
  <c r="G15" i="10" l="1"/>
  <c r="D15" i="10"/>
  <c r="G14" i="10" l="1"/>
  <c r="D14" i="10"/>
  <c r="B5" i="11" l="1"/>
  <c r="G3" i="10" l="1"/>
  <c r="G4" i="10"/>
  <c r="G5" i="10"/>
  <c r="G6" i="10"/>
  <c r="G7" i="10"/>
  <c r="G8" i="10"/>
  <c r="G9" i="10"/>
  <c r="G10" i="10"/>
  <c r="G11" i="10"/>
  <c r="G12" i="10"/>
  <c r="G13" i="10"/>
  <c r="G2" i="10"/>
  <c r="D13" i="10"/>
  <c r="D12" i="10" l="1"/>
  <c r="D11" i="10" l="1"/>
  <c r="D10" i="10" l="1"/>
  <c r="D12" i="9"/>
  <c r="G12" i="9" s="1"/>
  <c r="D13" i="9"/>
  <c r="G13" i="9" s="1"/>
  <c r="D14" i="9"/>
  <c r="G14" i="9" s="1"/>
  <c r="D15" i="9"/>
  <c r="G15" i="9" s="1"/>
  <c r="D16" i="9"/>
  <c r="G16" i="9" s="1"/>
  <c r="C12" i="9"/>
  <c r="C13" i="9"/>
  <c r="C14" i="9"/>
  <c r="C15" i="9"/>
  <c r="C16" i="9"/>
  <c r="D9" i="10" l="1"/>
  <c r="F4" i="8"/>
  <c r="E4" i="8"/>
  <c r="D2" i="13"/>
  <c r="C2" i="13"/>
  <c r="C2" i="9"/>
  <c r="C3" i="9"/>
  <c r="C4" i="9"/>
  <c r="C5" i="9"/>
  <c r="C6" i="9"/>
  <c r="C7" i="9"/>
  <c r="C8" i="9"/>
  <c r="C9" i="9"/>
  <c r="C10" i="9"/>
  <c r="C11" i="9"/>
  <c r="D2" i="9"/>
  <c r="D3" i="9"/>
  <c r="D4" i="9"/>
  <c r="D5" i="9"/>
  <c r="D6" i="9"/>
  <c r="D7" i="9"/>
  <c r="D8" i="9"/>
  <c r="D9" i="9"/>
  <c r="D10" i="9"/>
  <c r="D11" i="9"/>
  <c r="F11" i="9" l="1"/>
  <c r="E2" i="13"/>
  <c r="H2" i="13" s="1"/>
  <c r="F3" i="9"/>
  <c r="F4" i="9"/>
  <c r="F5" i="9"/>
  <c r="F6" i="9"/>
  <c r="F7" i="9"/>
  <c r="F8" i="9"/>
  <c r="F9" i="9"/>
  <c r="F10" i="9"/>
  <c r="F2" i="9"/>
  <c r="C17" i="10" l="1"/>
  <c r="I17" i="10" s="1"/>
  <c r="H18" i="10" s="1"/>
  <c r="C16" i="10"/>
  <c r="I16" i="10" s="1"/>
  <c r="C15" i="10"/>
  <c r="I15" i="10" s="1"/>
  <c r="C14" i="10"/>
  <c r="I14" i="10" s="1"/>
  <c r="C11" i="10"/>
  <c r="I11" i="10" s="1"/>
  <c r="C12" i="10"/>
  <c r="I12" i="10" s="1"/>
  <c r="C13" i="10"/>
  <c r="I13" i="10" s="1"/>
  <c r="C10" i="10"/>
  <c r="I10" i="10" s="1"/>
  <c r="C9" i="10"/>
  <c r="I9" i="10" s="1"/>
  <c r="I8" i="10"/>
  <c r="J9" i="10" l="1"/>
  <c r="H9" i="10"/>
  <c r="J10" i="10"/>
  <c r="H10" i="10"/>
  <c r="J14" i="10"/>
  <c r="H14" i="10"/>
  <c r="J12" i="10"/>
  <c r="H12" i="10"/>
  <c r="J11" i="10"/>
  <c r="H11" i="10"/>
  <c r="J13" i="10"/>
  <c r="H13" i="10"/>
  <c r="J15" i="10"/>
  <c r="H15" i="10"/>
  <c r="J16" i="10"/>
  <c r="H16" i="10"/>
  <c r="J17" i="10"/>
  <c r="H17" i="10"/>
  <c r="B4" i="11"/>
  <c r="J8" i="10" l="1"/>
  <c r="J7" i="10"/>
  <c r="C2" i="12"/>
  <c r="D2" i="12" l="1"/>
  <c r="F2" i="12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409" i="12" s="1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E454" i="12" s="1"/>
  <c r="E455" i="12" s="1"/>
  <c r="E456" i="12" s="1"/>
  <c r="E457" i="12" s="1"/>
  <c r="E458" i="12" s="1"/>
  <c r="E459" i="12" s="1"/>
  <c r="E460" i="12" s="1"/>
  <c r="E461" i="12" s="1"/>
  <c r="E462" i="12" s="1"/>
  <c r="E463" i="12" s="1"/>
  <c r="E464" i="12" s="1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75" i="12" s="1"/>
  <c r="E476" i="12" s="1"/>
  <c r="E477" i="12" s="1"/>
  <c r="E478" i="12" s="1"/>
  <c r="E479" i="12" s="1"/>
  <c r="E480" i="12" s="1"/>
  <c r="E481" i="12" s="1"/>
  <c r="E482" i="12" s="1"/>
  <c r="E483" i="12" s="1"/>
  <c r="E484" i="12" s="1"/>
  <c r="E485" i="12" s="1"/>
  <c r="E486" i="12" s="1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97" i="12" s="1"/>
  <c r="E498" i="12" s="1"/>
  <c r="E499" i="12" s="1"/>
  <c r="E500" i="12" s="1"/>
  <c r="E501" i="12" s="1"/>
  <c r="E502" i="12" s="1"/>
  <c r="E503" i="12" s="1"/>
  <c r="E504" i="12" s="1"/>
  <c r="E505" i="12" s="1"/>
  <c r="E506" i="12" s="1"/>
  <c r="E507" i="12" s="1"/>
  <c r="E508" i="12" s="1"/>
  <c r="E509" i="12" s="1"/>
  <c r="E510" i="12" s="1"/>
  <c r="E511" i="12" s="1"/>
  <c r="E512" i="12" s="1"/>
  <c r="E513" i="12" s="1"/>
  <c r="E514" i="12" s="1"/>
  <c r="E515" i="12" s="1"/>
  <c r="E516" i="12" s="1"/>
  <c r="E517" i="12" s="1"/>
  <c r="E518" i="12" s="1"/>
  <c r="E519" i="12" s="1"/>
  <c r="E520" i="12" s="1"/>
  <c r="E521" i="12" s="1"/>
  <c r="E522" i="12" s="1"/>
  <c r="E523" i="12" s="1"/>
  <c r="E524" i="12" s="1"/>
  <c r="E525" i="12" s="1"/>
  <c r="E526" i="12" s="1"/>
  <c r="E527" i="12" s="1"/>
  <c r="E528" i="12" s="1"/>
  <c r="E529" i="12" s="1"/>
  <c r="E530" i="12" s="1"/>
  <c r="E531" i="12" s="1"/>
  <c r="E532" i="12" s="1"/>
  <c r="E533" i="12" s="1"/>
  <c r="E534" i="12" s="1"/>
  <c r="E535" i="12" s="1"/>
  <c r="E536" i="12" s="1"/>
  <c r="E537" i="12" s="1"/>
  <c r="E538" i="12" s="1"/>
  <c r="E539" i="12" s="1"/>
  <c r="E540" i="12" s="1"/>
  <c r="E541" i="12" s="1"/>
  <c r="E542" i="12" s="1"/>
  <c r="E543" i="12" s="1"/>
  <c r="E544" i="12" s="1"/>
  <c r="E545" i="12" s="1"/>
  <c r="E546" i="12" s="1"/>
  <c r="E547" i="12" s="1"/>
  <c r="E548" i="12" s="1"/>
  <c r="E549" i="12" s="1"/>
  <c r="E550" i="12" s="1"/>
  <c r="E551" i="12" s="1"/>
  <c r="E552" i="12" s="1"/>
  <c r="E553" i="12" s="1"/>
  <c r="E554" i="12" s="1"/>
  <c r="E555" i="12" s="1"/>
  <c r="E556" i="12" s="1"/>
  <c r="E557" i="12" s="1"/>
  <c r="E558" i="12" s="1"/>
  <c r="E559" i="12" s="1"/>
  <c r="E560" i="12" s="1"/>
  <c r="E561" i="12" s="1"/>
  <c r="E562" i="12" s="1"/>
  <c r="E563" i="12" s="1"/>
  <c r="E564" i="12" s="1"/>
  <c r="E565" i="12" s="1"/>
  <c r="E566" i="12" s="1"/>
  <c r="E567" i="12" s="1"/>
  <c r="E568" i="12" s="1"/>
  <c r="E569" i="12" s="1"/>
  <c r="E570" i="12" s="1"/>
  <c r="E571" i="12" s="1"/>
  <c r="E572" i="12" s="1"/>
  <c r="E573" i="12" s="1"/>
  <c r="E574" i="12" s="1"/>
  <c r="E575" i="12" s="1"/>
  <c r="E576" i="12" s="1"/>
  <c r="E577" i="12" s="1"/>
  <c r="E578" i="12" s="1"/>
  <c r="E579" i="12" s="1"/>
  <c r="E580" i="12" s="1"/>
  <c r="E581" i="12" s="1"/>
  <c r="E582" i="12" s="1"/>
  <c r="E583" i="12" s="1"/>
  <c r="E584" i="12" s="1"/>
  <c r="E585" i="12" s="1"/>
  <c r="E586" i="12" s="1"/>
  <c r="E587" i="12" s="1"/>
  <c r="E588" i="12" s="1"/>
  <c r="E589" i="12" s="1"/>
  <c r="E590" i="12" s="1"/>
  <c r="E591" i="12" s="1"/>
  <c r="E592" i="12" s="1"/>
  <c r="E593" i="12" s="1"/>
  <c r="E594" i="12" s="1"/>
  <c r="E595" i="12" s="1"/>
  <c r="E596" i="12" s="1"/>
  <c r="E597" i="12" s="1"/>
  <c r="E598" i="12" s="1"/>
  <c r="E599" i="12" s="1"/>
  <c r="E600" i="12" s="1"/>
  <c r="E601" i="12" s="1"/>
  <c r="B3" i="11"/>
  <c r="C3" i="12" l="1"/>
  <c r="D3" i="12" s="1"/>
  <c r="F3" i="12" s="1"/>
  <c r="H2" i="12"/>
  <c r="G2" i="12"/>
  <c r="J6" i="10"/>
  <c r="H3" i="12" l="1"/>
  <c r="G3" i="12"/>
  <c r="C4" i="12"/>
  <c r="J5" i="10"/>
  <c r="D4" i="12" l="1"/>
  <c r="F4" i="12" s="1"/>
  <c r="B2" i="11"/>
  <c r="H4" i="12" l="1"/>
  <c r="G4" i="12"/>
  <c r="C5" i="12"/>
  <c r="J4" i="10"/>
  <c r="J3" i="10"/>
  <c r="I2" i="10"/>
  <c r="J2" i="10" s="1"/>
  <c r="D5" i="12" l="1"/>
  <c r="C6" i="12" s="1"/>
  <c r="F5" i="8"/>
  <c r="F6" i="8"/>
  <c r="F7" i="8"/>
  <c r="G7" i="8" s="1"/>
  <c r="F8" i="8"/>
  <c r="G8" i="8" s="1"/>
  <c r="F9" i="8"/>
  <c r="G9" i="8" s="1"/>
  <c r="F10" i="8"/>
  <c r="G10" i="8" s="1"/>
  <c r="F11" i="8"/>
  <c r="F3" i="8"/>
  <c r="D12" i="8"/>
  <c r="C12" i="8"/>
  <c r="E12" i="8"/>
  <c r="F5" i="12" l="1"/>
  <c r="H5" i="12" s="1"/>
  <c r="F12" i="8"/>
  <c r="D6" i="12"/>
  <c r="F6" i="12" s="1"/>
  <c r="G5" i="12"/>
  <c r="G11" i="8"/>
  <c r="G12" i="8" s="1"/>
  <c r="B12" i="8"/>
  <c r="H6" i="12" l="1"/>
  <c r="G6" i="12"/>
  <c r="C7" i="12"/>
  <c r="D7" i="12" l="1"/>
  <c r="C8" i="12" s="1"/>
  <c r="F7" i="12" l="1"/>
  <c r="H7" i="12" s="1"/>
  <c r="D8" i="12"/>
  <c r="C9" i="12" s="1"/>
  <c r="G7" i="12" l="1"/>
  <c r="F8" i="12"/>
  <c r="G8" i="12" s="1"/>
  <c r="D9" i="12"/>
  <c r="C10" i="12" s="1"/>
  <c r="H8" i="12" l="1"/>
  <c r="D10" i="12"/>
  <c r="F10" i="12" s="1"/>
  <c r="F9" i="12"/>
  <c r="H10" i="12" l="1"/>
  <c r="G10" i="12"/>
  <c r="H9" i="12"/>
  <c r="G9" i="12"/>
  <c r="C11" i="12"/>
  <c r="D11" i="12" l="1"/>
  <c r="C12" i="12" s="1"/>
  <c r="F11" i="12" l="1"/>
  <c r="H11" i="12" s="1"/>
  <c r="D12" i="12"/>
  <c r="F12" i="12" s="1"/>
  <c r="G11" i="12"/>
  <c r="G12" i="12" l="1"/>
  <c r="H12" i="12"/>
  <c r="C13" i="12"/>
  <c r="D13" i="12" l="1"/>
  <c r="F13" i="12" s="1"/>
  <c r="C14" i="12" l="1"/>
  <c r="H13" i="12"/>
  <c r="G13" i="12"/>
  <c r="D14" i="12"/>
  <c r="C15" i="12" s="1"/>
  <c r="F14" i="12" l="1"/>
  <c r="G14" i="12" s="1"/>
  <c r="D15" i="12"/>
  <c r="F15" i="12" s="1"/>
  <c r="H14" i="12" l="1"/>
  <c r="C16" i="12"/>
  <c r="H15" i="12"/>
  <c r="G15" i="12"/>
  <c r="D16" i="12" l="1"/>
  <c r="C17" i="12" s="1"/>
  <c r="D17" i="12" s="1"/>
  <c r="F17" i="12" s="1"/>
  <c r="F16" i="12" l="1"/>
  <c r="H17" i="12"/>
  <c r="G17" i="12"/>
  <c r="C18" i="12"/>
  <c r="H16" i="12" l="1"/>
  <c r="G16" i="12"/>
  <c r="D18" i="12"/>
  <c r="F18" i="12" s="1"/>
  <c r="G18" i="12" l="1"/>
  <c r="H18" i="12"/>
  <c r="C19" i="12"/>
  <c r="D19" i="12" l="1"/>
  <c r="C20" i="12" s="1"/>
  <c r="D20" i="12" l="1"/>
  <c r="F20" i="12" s="1"/>
  <c r="F19" i="12"/>
  <c r="G20" i="12" l="1"/>
  <c r="H20" i="12"/>
  <c r="H19" i="12"/>
  <c r="G19" i="12"/>
  <c r="C21" i="12"/>
  <c r="D21" i="12" l="1"/>
  <c r="C22" i="12" s="1"/>
  <c r="D22" i="12" l="1"/>
  <c r="F22" i="12" s="1"/>
  <c r="F21" i="12"/>
  <c r="G22" i="12" l="1"/>
  <c r="H22" i="12"/>
  <c r="H21" i="12"/>
  <c r="G21" i="12"/>
  <c r="C23" i="12"/>
  <c r="D23" i="12" l="1"/>
  <c r="C24" i="12" s="1"/>
  <c r="D24" i="12" l="1"/>
  <c r="F24" i="12" s="1"/>
  <c r="F23" i="12"/>
  <c r="H24" i="12" l="1"/>
  <c r="G24" i="12"/>
  <c r="H23" i="12"/>
  <c r="G23" i="12"/>
  <c r="C25" i="12"/>
  <c r="D25" i="12" l="1"/>
  <c r="C26" i="12" s="1"/>
  <c r="F25" i="12" l="1"/>
  <c r="H25" i="12" s="1"/>
  <c r="D26" i="12"/>
  <c r="F26" i="12" s="1"/>
  <c r="G25" i="12"/>
  <c r="H26" i="12" l="1"/>
  <c r="G26" i="12"/>
  <c r="C27" i="12"/>
  <c r="D27" i="12" l="1"/>
  <c r="C28" i="12" s="1"/>
  <c r="F27" i="12" l="1"/>
  <c r="H27" i="12" s="1"/>
  <c r="D28" i="12"/>
  <c r="F28" i="12" s="1"/>
  <c r="G27" i="12"/>
  <c r="G28" i="12" l="1"/>
  <c r="H28" i="12"/>
  <c r="C29" i="12"/>
  <c r="D29" i="12" l="1"/>
  <c r="F29" i="12" s="1"/>
  <c r="C30" i="12" l="1"/>
  <c r="D30" i="12" s="1"/>
  <c r="F30" i="12" s="1"/>
  <c r="H29" i="12"/>
  <c r="G29" i="12"/>
  <c r="G30" i="12" l="1"/>
  <c r="H30" i="12"/>
  <c r="C31" i="12"/>
  <c r="D31" i="12" l="1"/>
  <c r="C32" i="12" s="1"/>
  <c r="F31" i="12" l="1"/>
  <c r="H31" i="12" s="1"/>
  <c r="D32" i="12"/>
  <c r="F32" i="12" s="1"/>
  <c r="G31" i="12"/>
  <c r="G32" i="12" l="1"/>
  <c r="H32" i="12"/>
  <c r="C33" i="12"/>
  <c r="D33" i="12" l="1"/>
  <c r="C34" i="12" s="1"/>
  <c r="F33" i="12" l="1"/>
  <c r="H33" i="12" s="1"/>
  <c r="D34" i="12"/>
  <c r="F34" i="12" s="1"/>
  <c r="G33" i="12" l="1"/>
  <c r="G34" i="12"/>
  <c r="H34" i="12"/>
  <c r="C35" i="12"/>
  <c r="D35" i="12" l="1"/>
  <c r="C36" i="12" s="1"/>
  <c r="F35" i="12" l="1"/>
  <c r="D36" i="12"/>
  <c r="F36" i="12" s="1"/>
  <c r="H35" i="12"/>
  <c r="G35" i="12"/>
  <c r="H36" i="12" l="1"/>
  <c r="G36" i="12"/>
  <c r="C37" i="12"/>
  <c r="D37" i="12" l="1"/>
  <c r="C38" i="12" s="1"/>
  <c r="F37" i="12" l="1"/>
  <c r="H37" i="12" s="1"/>
  <c r="D38" i="12"/>
  <c r="F38" i="12" s="1"/>
  <c r="G37" i="12"/>
  <c r="H38" i="12" l="1"/>
  <c r="G38" i="12"/>
  <c r="C39" i="12"/>
  <c r="D39" i="12" l="1"/>
  <c r="C40" i="12" s="1"/>
  <c r="F39" i="12" l="1"/>
  <c r="H39" i="12" s="1"/>
  <c r="D40" i="12"/>
  <c r="F40" i="12" s="1"/>
  <c r="G39" i="12" l="1"/>
  <c r="C41" i="12"/>
  <c r="D41" i="12" s="1"/>
  <c r="C42" i="12" s="1"/>
  <c r="H40" i="12"/>
  <c r="G40" i="12"/>
  <c r="F41" i="12" l="1"/>
  <c r="H41" i="12" s="1"/>
  <c r="D42" i="12"/>
  <c r="F42" i="12" s="1"/>
  <c r="G41" i="12" l="1"/>
  <c r="G42" i="12"/>
  <c r="H42" i="12"/>
  <c r="C43" i="12"/>
  <c r="D43" i="12" l="1"/>
  <c r="F43" i="12" s="1"/>
  <c r="C44" i="12" l="1"/>
  <c r="D44" i="12" s="1"/>
  <c r="F44" i="12" s="1"/>
  <c r="H43" i="12"/>
  <c r="G43" i="12"/>
  <c r="G44" i="12" l="1"/>
  <c r="H44" i="12"/>
  <c r="C45" i="12"/>
  <c r="D45" i="12" l="1"/>
  <c r="C46" i="12" s="1"/>
  <c r="F45" i="12" l="1"/>
  <c r="H45" i="12" s="1"/>
  <c r="D46" i="12"/>
  <c r="F46" i="12" s="1"/>
  <c r="G45" i="12" l="1"/>
  <c r="C47" i="12"/>
  <c r="D47" i="12" s="1"/>
  <c r="F47" i="12" s="1"/>
  <c r="H46" i="12"/>
  <c r="G46" i="12"/>
  <c r="C48" i="12" l="1"/>
  <c r="D48" i="12" s="1"/>
  <c r="C49" i="12" s="1"/>
  <c r="H47" i="12"/>
  <c r="G47" i="12"/>
  <c r="F48" i="12" l="1"/>
  <c r="H48" i="12" s="1"/>
  <c r="D49" i="12"/>
  <c r="F49" i="12" s="1"/>
  <c r="G48" i="12" l="1"/>
  <c r="C50" i="12"/>
  <c r="D50" i="12" s="1"/>
  <c r="F50" i="12" s="1"/>
  <c r="H49" i="12"/>
  <c r="G49" i="12"/>
  <c r="G50" i="12" l="1"/>
  <c r="H50" i="12"/>
  <c r="C51" i="12"/>
  <c r="D51" i="12" l="1"/>
  <c r="F51" i="12" s="1"/>
  <c r="C52" i="12" l="1"/>
  <c r="D52" i="12" s="1"/>
  <c r="F52" i="12" s="1"/>
  <c r="H51" i="12"/>
  <c r="G51" i="12"/>
  <c r="G52" i="12" l="1"/>
  <c r="H52" i="12"/>
  <c r="C53" i="12"/>
  <c r="D53" i="12" l="1"/>
  <c r="C54" i="12" s="1"/>
  <c r="F53" i="12" l="1"/>
  <c r="H53" i="12" s="1"/>
  <c r="D54" i="12"/>
  <c r="F54" i="12" s="1"/>
  <c r="G53" i="12" l="1"/>
  <c r="C55" i="12"/>
  <c r="D55" i="12" s="1"/>
  <c r="F55" i="12" s="1"/>
  <c r="H54" i="12"/>
  <c r="G54" i="12"/>
  <c r="C56" i="12" l="1"/>
  <c r="D56" i="12" s="1"/>
  <c r="C57" i="12" s="1"/>
  <c r="H55" i="12"/>
  <c r="G55" i="12"/>
  <c r="F56" i="12" l="1"/>
  <c r="D57" i="12"/>
  <c r="C58" i="12" s="1"/>
  <c r="H56" i="12"/>
  <c r="G56" i="12"/>
  <c r="F57" i="12" l="1"/>
  <c r="D58" i="12"/>
  <c r="F58" i="12" s="1"/>
  <c r="H57" i="12"/>
  <c r="G57" i="12"/>
  <c r="H58" i="12" l="1"/>
  <c r="G58" i="12"/>
  <c r="C59" i="12"/>
  <c r="D59" i="12" l="1"/>
  <c r="C60" i="12" s="1"/>
  <c r="F59" i="12" l="1"/>
  <c r="H59" i="12" s="1"/>
  <c r="D60" i="12"/>
  <c r="F60" i="12" s="1"/>
  <c r="G59" i="12" l="1"/>
  <c r="C61" i="12"/>
  <c r="D61" i="12" s="1"/>
  <c r="H60" i="12"/>
  <c r="G60" i="12"/>
  <c r="F61" i="12" l="1"/>
  <c r="H61" i="12" s="1"/>
  <c r="C62" i="12"/>
  <c r="D62" i="12" s="1"/>
  <c r="F62" i="12" s="1"/>
  <c r="G61" i="12" l="1"/>
  <c r="G62" i="12"/>
  <c r="H62" i="12"/>
  <c r="C63" i="12"/>
  <c r="D63" i="12" l="1"/>
  <c r="F63" i="12" s="1"/>
  <c r="C64" i="12" l="1"/>
  <c r="D64" i="12" s="1"/>
  <c r="F64" i="12" s="1"/>
  <c r="H63" i="12"/>
  <c r="G63" i="12"/>
  <c r="G64" i="12" l="1"/>
  <c r="H64" i="12"/>
  <c r="C65" i="12"/>
  <c r="D65" i="12" l="1"/>
  <c r="F65" i="12" s="1"/>
  <c r="C66" i="12" l="1"/>
  <c r="D66" i="12" s="1"/>
  <c r="F66" i="12" s="1"/>
  <c r="H65" i="12"/>
  <c r="G65" i="12"/>
  <c r="G66" i="12" l="1"/>
  <c r="H66" i="12"/>
  <c r="C67" i="12"/>
  <c r="D67" i="12" l="1"/>
  <c r="C68" i="12" s="1"/>
  <c r="F67" i="12" l="1"/>
  <c r="H67" i="12" s="1"/>
  <c r="D68" i="12"/>
  <c r="F68" i="12" s="1"/>
  <c r="G67" i="12" l="1"/>
  <c r="C69" i="12"/>
  <c r="D69" i="12" s="1"/>
  <c r="H68" i="12"/>
  <c r="G68" i="12"/>
  <c r="C70" i="12" l="1"/>
  <c r="D70" i="12" s="1"/>
  <c r="F70" i="12" s="1"/>
  <c r="F69" i="12"/>
  <c r="H69" i="12" s="1"/>
  <c r="G69" i="12" l="1"/>
  <c r="H70" i="12"/>
  <c r="G70" i="12"/>
  <c r="C71" i="12"/>
  <c r="D71" i="12" l="1"/>
  <c r="C72" i="12" s="1"/>
  <c r="F71" i="12" l="1"/>
  <c r="H71" i="12" s="1"/>
  <c r="D72" i="12"/>
  <c r="F72" i="12" s="1"/>
  <c r="G71" i="12" l="1"/>
  <c r="C73" i="12"/>
  <c r="D73" i="12" s="1"/>
  <c r="F73" i="12" s="1"/>
  <c r="H72" i="12"/>
  <c r="G72" i="12"/>
  <c r="C74" i="12" l="1"/>
  <c r="H73" i="12"/>
  <c r="G73" i="12"/>
  <c r="D74" i="12"/>
  <c r="C75" i="12" s="1"/>
  <c r="F74" i="12" l="1"/>
  <c r="G74" i="12" s="1"/>
  <c r="D75" i="12"/>
  <c r="F75" i="12" s="1"/>
  <c r="H74" i="12" l="1"/>
  <c r="C76" i="12"/>
  <c r="D76" i="12" s="1"/>
  <c r="F76" i="12" s="1"/>
  <c r="H75" i="12"/>
  <c r="G75" i="12"/>
  <c r="G76" i="12" l="1"/>
  <c r="H76" i="12"/>
  <c r="C77" i="12"/>
  <c r="D77" i="12" l="1"/>
  <c r="F77" i="12" s="1"/>
  <c r="C78" i="12" l="1"/>
  <c r="H77" i="12"/>
  <c r="G77" i="12"/>
  <c r="D78" i="12"/>
  <c r="F78" i="12" s="1"/>
  <c r="C79" i="12" l="1"/>
  <c r="D79" i="12"/>
  <c r="C80" i="12" s="1"/>
  <c r="H78" i="12"/>
  <c r="G78" i="12"/>
  <c r="F79" i="12" l="1"/>
  <c r="D80" i="12"/>
  <c r="F80" i="12" s="1"/>
  <c r="H79" i="12"/>
  <c r="G79" i="12"/>
  <c r="H80" i="12" l="1"/>
  <c r="G80" i="12"/>
  <c r="C81" i="12"/>
  <c r="D81" i="12" l="1"/>
  <c r="C82" i="12" s="1"/>
  <c r="F81" i="12"/>
  <c r="H81" i="12" l="1"/>
  <c r="G81" i="12"/>
  <c r="D82" i="12"/>
  <c r="C83" i="12" s="1"/>
  <c r="F82" i="12" l="1"/>
  <c r="H82" i="12" s="1"/>
  <c r="D83" i="12"/>
  <c r="C84" i="12" s="1"/>
  <c r="G82" i="12" l="1"/>
  <c r="F83" i="12"/>
  <c r="H83" i="12" s="1"/>
  <c r="D84" i="12"/>
  <c r="F84" i="12" s="1"/>
  <c r="G83" i="12" l="1"/>
  <c r="C85" i="12"/>
  <c r="D85" i="12" s="1"/>
  <c r="C86" i="12" s="1"/>
  <c r="H84" i="12"/>
  <c r="G84" i="12"/>
  <c r="F85" i="12" l="1"/>
  <c r="H85" i="12"/>
  <c r="G85" i="12"/>
  <c r="D86" i="12"/>
  <c r="F86" i="12" s="1"/>
  <c r="C87" i="12" l="1"/>
  <c r="D87" i="12" s="1"/>
  <c r="C88" i="12" s="1"/>
  <c r="H86" i="12"/>
  <c r="G86" i="12"/>
  <c r="F87" i="12" l="1"/>
  <c r="H87" i="12"/>
  <c r="G87" i="12"/>
  <c r="D88" i="12"/>
  <c r="C89" i="12" s="1"/>
  <c r="F88" i="12" l="1"/>
  <c r="D89" i="12"/>
  <c r="C90" i="12" s="1"/>
  <c r="H88" i="12"/>
  <c r="G88" i="12"/>
  <c r="F89" i="12" l="1"/>
  <c r="H89" i="12" s="1"/>
  <c r="D90" i="12"/>
  <c r="F90" i="12" s="1"/>
  <c r="G89" i="12" l="1"/>
  <c r="C91" i="12"/>
  <c r="D91" i="12" s="1"/>
  <c r="F91" i="12" s="1"/>
  <c r="H90" i="12"/>
  <c r="G90" i="12"/>
  <c r="C92" i="12" l="1"/>
  <c r="D92" i="12" s="1"/>
  <c r="C93" i="12" s="1"/>
  <c r="H91" i="12"/>
  <c r="G91" i="12"/>
  <c r="F92" i="12" l="1"/>
  <c r="H92" i="12" s="1"/>
  <c r="D93" i="12"/>
  <c r="F93" i="12" s="1"/>
  <c r="G92" i="12" l="1"/>
  <c r="C94" i="12"/>
  <c r="D94" i="12" s="1"/>
  <c r="F94" i="12" s="1"/>
  <c r="H93" i="12"/>
  <c r="G93" i="12"/>
  <c r="G94" i="12" l="1"/>
  <c r="H94" i="12"/>
  <c r="C95" i="12"/>
  <c r="D95" i="12" l="1"/>
  <c r="F95" i="12" s="1"/>
  <c r="C96" i="12" l="1"/>
  <c r="D96" i="12" s="1"/>
  <c r="F96" i="12" s="1"/>
  <c r="H95" i="12"/>
  <c r="G95" i="12"/>
  <c r="G96" i="12" l="1"/>
  <c r="H96" i="12"/>
  <c r="C97" i="12"/>
  <c r="D97" i="12" l="1"/>
  <c r="C98" i="12" s="1"/>
  <c r="F97" i="12" l="1"/>
  <c r="D98" i="12"/>
  <c r="F98" i="12" s="1"/>
  <c r="H97" i="12"/>
  <c r="G97" i="12"/>
  <c r="H98" i="12" l="1"/>
  <c r="G98" i="12"/>
  <c r="C99" i="12"/>
  <c r="D99" i="12" l="1"/>
  <c r="C100" i="12" s="1"/>
  <c r="F99" i="12" l="1"/>
  <c r="H99" i="12" s="1"/>
  <c r="D100" i="12"/>
  <c r="F100" i="12" s="1"/>
  <c r="G99" i="12" l="1"/>
  <c r="C101" i="12"/>
  <c r="D101" i="12" s="1"/>
  <c r="F101" i="12" s="1"/>
  <c r="H100" i="12"/>
  <c r="G100" i="12"/>
  <c r="C102" i="12" l="1"/>
  <c r="H101" i="12"/>
  <c r="G101" i="12"/>
  <c r="D102" i="12"/>
  <c r="C103" i="12" s="1"/>
  <c r="F102" i="12" l="1"/>
  <c r="G102" i="12" s="1"/>
  <c r="D103" i="12"/>
  <c r="F103" i="12" s="1"/>
  <c r="H102" i="12" l="1"/>
  <c r="C104" i="12"/>
  <c r="D104" i="12" s="1"/>
  <c r="C105" i="12" s="1"/>
  <c r="H103" i="12"/>
  <c r="G103" i="12"/>
  <c r="F104" i="12" l="1"/>
  <c r="G104" i="12" s="1"/>
  <c r="D105" i="12"/>
  <c r="C106" i="12" s="1"/>
  <c r="H104" i="12" l="1"/>
  <c r="F105" i="12"/>
  <c r="H105" i="12" s="1"/>
  <c r="D106" i="12"/>
  <c r="F106" i="12" s="1"/>
  <c r="G105" i="12" l="1"/>
  <c r="H106" i="12"/>
  <c r="G106" i="12"/>
  <c r="C107" i="12"/>
  <c r="D107" i="12" l="1"/>
  <c r="F107" i="12" s="1"/>
  <c r="C108" i="12"/>
  <c r="H107" i="12" l="1"/>
  <c r="G107" i="12"/>
  <c r="D108" i="12"/>
  <c r="F108" i="12" s="1"/>
  <c r="C109" i="12" l="1"/>
  <c r="D109" i="12" s="1"/>
  <c r="C110" i="12" s="1"/>
  <c r="H108" i="12"/>
  <c r="G108" i="12"/>
  <c r="F109" i="12" l="1"/>
  <c r="H109" i="12" s="1"/>
  <c r="G109" i="12"/>
  <c r="D110" i="12"/>
  <c r="C111" i="12" s="1"/>
  <c r="F110" i="12" l="1"/>
  <c r="H110" i="12" s="1"/>
  <c r="D111" i="12"/>
  <c r="C112" i="12" s="1"/>
  <c r="G110" i="12" l="1"/>
  <c r="F111" i="12"/>
  <c r="H111" i="12" s="1"/>
  <c r="D112" i="12"/>
  <c r="F112" i="12" s="1"/>
  <c r="G111" i="12" l="1"/>
  <c r="C113" i="12"/>
  <c r="D113" i="12" s="1"/>
  <c r="C114" i="12" s="1"/>
  <c r="H112" i="12"/>
  <c r="G112" i="12"/>
  <c r="F113" i="12" l="1"/>
  <c r="H113" i="12" s="1"/>
  <c r="D114" i="12"/>
  <c r="C115" i="12" s="1"/>
  <c r="G113" i="12" l="1"/>
  <c r="F114" i="12"/>
  <c r="H114" i="12" s="1"/>
  <c r="D115" i="12"/>
  <c r="F115" i="12" s="1"/>
  <c r="G114" i="12" l="1"/>
  <c r="C116" i="12"/>
  <c r="H115" i="12"/>
  <c r="G115" i="12"/>
  <c r="D116" i="12" l="1"/>
  <c r="C117" i="12" s="1"/>
  <c r="D117" i="12" s="1"/>
  <c r="F117" i="12" s="1"/>
  <c r="F116" i="12" l="1"/>
  <c r="C118" i="12"/>
  <c r="D118" i="12" s="1"/>
  <c r="F118" i="12" s="1"/>
  <c r="H117" i="12"/>
  <c r="G117" i="12"/>
  <c r="G116" i="12" l="1"/>
  <c r="H116" i="12"/>
  <c r="G118" i="12"/>
  <c r="H118" i="12"/>
  <c r="C119" i="12"/>
  <c r="D119" i="12" l="1"/>
  <c r="F119" i="12" s="1"/>
  <c r="G119" i="12" l="1"/>
  <c r="H119" i="12"/>
  <c r="C120" i="12"/>
  <c r="D120" i="12" l="1"/>
  <c r="C121" i="12" s="1"/>
  <c r="F120" i="12" l="1"/>
  <c r="G120" i="12" s="1"/>
  <c r="D121" i="12"/>
  <c r="F121" i="12" s="1"/>
  <c r="H120" i="12"/>
  <c r="G121" i="12" l="1"/>
  <c r="H121" i="12"/>
  <c r="C122" i="12"/>
  <c r="D122" i="12" l="1"/>
  <c r="C123" i="12" s="1"/>
  <c r="F122" i="12" l="1"/>
  <c r="D123" i="12"/>
  <c r="F123" i="12" s="1"/>
  <c r="H122" i="12"/>
  <c r="G122" i="12"/>
  <c r="G123" i="12" l="1"/>
  <c r="H123" i="12"/>
  <c r="C124" i="12"/>
  <c r="D124" i="12" l="1"/>
  <c r="C125" i="12" s="1"/>
  <c r="F124" i="12" l="1"/>
  <c r="D125" i="12"/>
  <c r="F125" i="12" s="1"/>
  <c r="H124" i="12"/>
  <c r="G124" i="12"/>
  <c r="G125" i="12" l="1"/>
  <c r="H125" i="12"/>
  <c r="C126" i="12"/>
  <c r="D126" i="12" l="1"/>
  <c r="C127" i="12" s="1"/>
  <c r="F126" i="12" l="1"/>
  <c r="G126" i="12" s="1"/>
  <c r="D127" i="12"/>
  <c r="F127" i="12" s="1"/>
  <c r="H126" i="12" l="1"/>
  <c r="G127" i="12"/>
  <c r="H127" i="12"/>
  <c r="C128" i="12"/>
  <c r="D128" i="12" l="1"/>
  <c r="C129" i="12" s="1"/>
  <c r="F128" i="12" l="1"/>
  <c r="D129" i="12"/>
  <c r="F129" i="12" s="1"/>
  <c r="H128" i="12"/>
  <c r="G128" i="12"/>
  <c r="G129" i="12" l="1"/>
  <c r="H129" i="12"/>
  <c r="C130" i="12"/>
  <c r="D130" i="12" l="1"/>
  <c r="C131" i="12" s="1"/>
  <c r="F130" i="12" l="1"/>
  <c r="H130" i="12" s="1"/>
  <c r="D131" i="12"/>
  <c r="F131" i="12" s="1"/>
  <c r="G130" i="12" l="1"/>
  <c r="G131" i="12"/>
  <c r="H131" i="12"/>
  <c r="C132" i="12"/>
  <c r="D132" i="12" l="1"/>
  <c r="C133" i="12" s="1"/>
  <c r="F132" i="12" l="1"/>
  <c r="H132" i="12" s="1"/>
  <c r="D133" i="12"/>
  <c r="F133" i="12" s="1"/>
  <c r="G132" i="12" l="1"/>
  <c r="G133" i="12"/>
  <c r="H133" i="12"/>
  <c r="C134" i="12"/>
  <c r="D134" i="12" l="1"/>
  <c r="C135" i="12" s="1"/>
  <c r="F134" i="12" l="1"/>
  <c r="H134" i="12" s="1"/>
  <c r="D135" i="12"/>
  <c r="F135" i="12" s="1"/>
  <c r="G134" i="12" l="1"/>
  <c r="G135" i="12"/>
  <c r="H135" i="12"/>
  <c r="C136" i="12"/>
  <c r="D136" i="12" l="1"/>
  <c r="C137" i="12" s="1"/>
  <c r="F136" i="12" l="1"/>
  <c r="D137" i="12"/>
  <c r="F137" i="12" s="1"/>
  <c r="H136" i="12"/>
  <c r="G136" i="12"/>
  <c r="G137" i="12" l="1"/>
  <c r="H137" i="12"/>
  <c r="C138" i="12"/>
  <c r="D138" i="12" l="1"/>
  <c r="C139" i="12" s="1"/>
  <c r="F138" i="12" l="1"/>
  <c r="H138" i="12" s="1"/>
  <c r="D139" i="12"/>
  <c r="F139" i="12" s="1"/>
  <c r="G138" i="12" l="1"/>
  <c r="G139" i="12"/>
  <c r="H139" i="12"/>
  <c r="C140" i="12"/>
  <c r="D140" i="12" l="1"/>
  <c r="C141" i="12" s="1"/>
  <c r="F140" i="12" l="1"/>
  <c r="H140" i="12" s="1"/>
  <c r="D141" i="12"/>
  <c r="F141" i="12" s="1"/>
  <c r="G140" i="12" l="1"/>
  <c r="G141" i="12"/>
  <c r="H141" i="12"/>
  <c r="C142" i="12"/>
  <c r="D142" i="12" l="1"/>
  <c r="C143" i="12" s="1"/>
  <c r="F142" i="12" l="1"/>
  <c r="D143" i="12"/>
  <c r="F143" i="12" s="1"/>
  <c r="H142" i="12"/>
  <c r="G142" i="12"/>
  <c r="G143" i="12" l="1"/>
  <c r="H143" i="12"/>
  <c r="C144" i="12"/>
  <c r="D144" i="12" l="1"/>
  <c r="C145" i="12" s="1"/>
  <c r="F144" i="12" l="1"/>
  <c r="D145" i="12"/>
  <c r="F145" i="12" s="1"/>
  <c r="H144" i="12"/>
  <c r="G144" i="12"/>
  <c r="G145" i="12" l="1"/>
  <c r="H145" i="12"/>
  <c r="C146" i="12"/>
  <c r="D146" i="12" l="1"/>
  <c r="C147" i="12" s="1"/>
  <c r="F146" i="12" l="1"/>
  <c r="G146" i="12" s="1"/>
  <c r="D147" i="12"/>
  <c r="F147" i="12" s="1"/>
  <c r="H146" i="12" l="1"/>
  <c r="G147" i="12"/>
  <c r="H147" i="12"/>
  <c r="C148" i="12"/>
  <c r="D148" i="12" l="1"/>
  <c r="C149" i="12" s="1"/>
  <c r="F148" i="12" l="1"/>
  <c r="D149" i="12"/>
  <c r="F149" i="12" s="1"/>
  <c r="H148" i="12"/>
  <c r="G148" i="12"/>
  <c r="G149" i="12" l="1"/>
  <c r="H149" i="12"/>
  <c r="C150" i="12"/>
  <c r="D150" i="12" l="1"/>
  <c r="C151" i="12" s="1"/>
  <c r="F150" i="12" l="1"/>
  <c r="H150" i="12" s="1"/>
  <c r="D151" i="12"/>
  <c r="F151" i="12" s="1"/>
  <c r="G150" i="12" l="1"/>
  <c r="G151" i="12"/>
  <c r="H151" i="12"/>
  <c r="C152" i="12"/>
  <c r="D152" i="12" l="1"/>
  <c r="C153" i="12" s="1"/>
  <c r="F152" i="12" l="1"/>
  <c r="D153" i="12"/>
  <c r="F153" i="12" s="1"/>
  <c r="H152" i="12"/>
  <c r="G152" i="12"/>
  <c r="G153" i="12" l="1"/>
  <c r="H153" i="12"/>
  <c r="C154" i="12"/>
  <c r="D154" i="12" l="1"/>
  <c r="C155" i="12" s="1"/>
  <c r="F154" i="12" l="1"/>
  <c r="D155" i="12"/>
  <c r="F155" i="12" s="1"/>
  <c r="H154" i="12"/>
  <c r="G154" i="12"/>
  <c r="G155" i="12" l="1"/>
  <c r="H155" i="12"/>
  <c r="C156" i="12"/>
  <c r="D156" i="12" l="1"/>
  <c r="C157" i="12" s="1"/>
  <c r="F156" i="12" l="1"/>
  <c r="H156" i="12" s="1"/>
  <c r="D157" i="12"/>
  <c r="F157" i="12" s="1"/>
  <c r="G156" i="12" l="1"/>
  <c r="G157" i="12"/>
  <c r="H157" i="12"/>
  <c r="C158" i="12"/>
  <c r="D158" i="12" l="1"/>
  <c r="C159" i="12" s="1"/>
  <c r="F158" i="12" l="1"/>
  <c r="H158" i="12" s="1"/>
  <c r="D159" i="12"/>
  <c r="F159" i="12" s="1"/>
  <c r="G158" i="12"/>
  <c r="G159" i="12" l="1"/>
  <c r="H159" i="12"/>
  <c r="C160" i="12"/>
  <c r="D160" i="12" l="1"/>
  <c r="C161" i="12" s="1"/>
  <c r="F160" i="12" l="1"/>
  <c r="H160" i="12" s="1"/>
  <c r="D161" i="12"/>
  <c r="F161" i="12" s="1"/>
  <c r="G160" i="12"/>
  <c r="G161" i="12" l="1"/>
  <c r="H161" i="12"/>
  <c r="C162" i="12"/>
  <c r="D162" i="12" l="1"/>
  <c r="C163" i="12" s="1"/>
  <c r="F162" i="12" l="1"/>
  <c r="H162" i="12" s="1"/>
  <c r="D163" i="12"/>
  <c r="F163" i="12" s="1"/>
  <c r="G162" i="12" l="1"/>
  <c r="G163" i="12"/>
  <c r="H163" i="12"/>
  <c r="C164" i="12"/>
  <c r="D164" i="12" l="1"/>
  <c r="C165" i="12" s="1"/>
  <c r="F164" i="12" l="1"/>
  <c r="G164" i="12" s="1"/>
  <c r="D165" i="12"/>
  <c r="F165" i="12" s="1"/>
  <c r="H164" i="12" l="1"/>
  <c r="G165" i="12"/>
  <c r="H165" i="12"/>
  <c r="C166" i="12"/>
  <c r="D166" i="12" l="1"/>
  <c r="C167" i="12" s="1"/>
  <c r="F166" i="12" l="1"/>
  <c r="H166" i="12" s="1"/>
  <c r="D167" i="12"/>
  <c r="F167" i="12" s="1"/>
  <c r="G166" i="12" l="1"/>
  <c r="G167" i="12"/>
  <c r="H167" i="12"/>
  <c r="C168" i="12"/>
  <c r="D168" i="12" l="1"/>
  <c r="C169" i="12" s="1"/>
  <c r="F168" i="12" l="1"/>
  <c r="D169" i="12"/>
  <c r="F169" i="12" s="1"/>
  <c r="H168" i="12"/>
  <c r="G168" i="12"/>
  <c r="G169" i="12" l="1"/>
  <c r="H169" i="12"/>
  <c r="C170" i="12"/>
  <c r="D170" i="12" l="1"/>
  <c r="C171" i="12" s="1"/>
  <c r="F170" i="12" l="1"/>
  <c r="H170" i="12" s="1"/>
  <c r="D171" i="12"/>
  <c r="F171" i="12" s="1"/>
  <c r="G170" i="12" l="1"/>
  <c r="G171" i="12"/>
  <c r="H171" i="12"/>
  <c r="C172" i="12"/>
  <c r="D172" i="12" l="1"/>
  <c r="C173" i="12" s="1"/>
  <c r="F172" i="12" l="1"/>
  <c r="D173" i="12"/>
  <c r="F173" i="12" s="1"/>
  <c r="H172" i="12"/>
  <c r="G172" i="12"/>
  <c r="G173" i="12" l="1"/>
  <c r="H173" i="12"/>
  <c r="C174" i="12"/>
  <c r="D174" i="12" l="1"/>
  <c r="C175" i="12" s="1"/>
  <c r="F174" i="12" l="1"/>
  <c r="D175" i="12"/>
  <c r="F175" i="12" s="1"/>
  <c r="H174" i="12"/>
  <c r="G174" i="12"/>
  <c r="G175" i="12" l="1"/>
  <c r="H175" i="12"/>
  <c r="C176" i="12"/>
  <c r="D176" i="12" l="1"/>
  <c r="C177" i="12" s="1"/>
  <c r="F176" i="12" l="1"/>
  <c r="D177" i="12"/>
  <c r="F177" i="12" s="1"/>
  <c r="H176" i="12"/>
  <c r="G176" i="12"/>
  <c r="G177" i="12" l="1"/>
  <c r="H177" i="12"/>
  <c r="C178" i="12"/>
  <c r="D178" i="12" l="1"/>
  <c r="C179" i="12" s="1"/>
  <c r="F178" i="12" l="1"/>
  <c r="G178" i="12" s="1"/>
  <c r="D179" i="12"/>
  <c r="F179" i="12" s="1"/>
  <c r="H178" i="12" l="1"/>
  <c r="G179" i="12"/>
  <c r="H179" i="12"/>
  <c r="C180" i="12"/>
  <c r="D180" i="12" l="1"/>
  <c r="C181" i="12" s="1"/>
  <c r="F180" i="12" l="1"/>
  <c r="D181" i="12"/>
  <c r="F181" i="12" s="1"/>
  <c r="H180" i="12"/>
  <c r="G180" i="12"/>
  <c r="G181" i="12" l="1"/>
  <c r="H181" i="12"/>
  <c r="C182" i="12"/>
  <c r="D182" i="12" l="1"/>
  <c r="C183" i="12" s="1"/>
  <c r="F182" i="12" l="1"/>
  <c r="D183" i="12"/>
  <c r="F183" i="12" s="1"/>
  <c r="H182" i="12"/>
  <c r="G182" i="12"/>
  <c r="G183" i="12" l="1"/>
  <c r="H183" i="12"/>
  <c r="C184" i="12"/>
  <c r="D184" i="12" l="1"/>
  <c r="C185" i="12" s="1"/>
  <c r="F184" i="12" l="1"/>
  <c r="H184" i="12" s="1"/>
  <c r="D185" i="12"/>
  <c r="F185" i="12" s="1"/>
  <c r="G184" i="12" l="1"/>
  <c r="G185" i="12"/>
  <c r="H185" i="12"/>
  <c r="C186" i="12"/>
  <c r="D186" i="12" l="1"/>
  <c r="C187" i="12" s="1"/>
  <c r="F186" i="12" l="1"/>
  <c r="H186" i="12" s="1"/>
  <c r="D187" i="12"/>
  <c r="F187" i="12" s="1"/>
  <c r="G186" i="12" l="1"/>
  <c r="G187" i="12"/>
  <c r="H187" i="12"/>
  <c r="C188" i="12"/>
  <c r="D188" i="12" l="1"/>
  <c r="C189" i="12" s="1"/>
  <c r="F188" i="12" l="1"/>
  <c r="D189" i="12"/>
  <c r="F189" i="12" s="1"/>
  <c r="H188" i="12"/>
  <c r="G188" i="12"/>
  <c r="G189" i="12" l="1"/>
  <c r="H189" i="12"/>
  <c r="C190" i="12"/>
  <c r="D190" i="12" l="1"/>
  <c r="C191" i="12" s="1"/>
  <c r="F190" i="12" l="1"/>
  <c r="H190" i="12" s="1"/>
  <c r="D191" i="12"/>
  <c r="F191" i="12" s="1"/>
  <c r="G190" i="12" l="1"/>
  <c r="G191" i="12"/>
  <c r="H191" i="12"/>
  <c r="C192" i="12"/>
  <c r="D192" i="12" l="1"/>
  <c r="C193" i="12" s="1"/>
  <c r="F192" i="12" l="1"/>
  <c r="D193" i="12"/>
  <c r="F193" i="12" s="1"/>
  <c r="H192" i="12"/>
  <c r="G192" i="12"/>
  <c r="G193" i="12" l="1"/>
  <c r="H193" i="12"/>
  <c r="C194" i="12"/>
  <c r="D194" i="12" l="1"/>
  <c r="C195" i="12" s="1"/>
  <c r="F194" i="12" l="1"/>
  <c r="D195" i="12"/>
  <c r="F195" i="12" s="1"/>
  <c r="H194" i="12"/>
  <c r="G194" i="12"/>
  <c r="G195" i="12" l="1"/>
  <c r="H195" i="12"/>
  <c r="C196" i="12"/>
  <c r="D196" i="12" l="1"/>
  <c r="C197" i="12" s="1"/>
  <c r="F196" i="12"/>
  <c r="D197" i="12" l="1"/>
  <c r="F197" i="12" s="1"/>
  <c r="H196" i="12"/>
  <c r="G196" i="12"/>
  <c r="G197" i="12" l="1"/>
  <c r="H197" i="12"/>
  <c r="C198" i="12"/>
  <c r="D198" i="12" l="1"/>
  <c r="C199" i="12" s="1"/>
  <c r="F198" i="12" l="1"/>
  <c r="H198" i="12" s="1"/>
  <c r="D199" i="12"/>
  <c r="F199" i="12" s="1"/>
  <c r="G198" i="12" l="1"/>
  <c r="G199" i="12"/>
  <c r="H199" i="12"/>
  <c r="C200" i="12"/>
  <c r="D200" i="12" l="1"/>
  <c r="C201" i="12" s="1"/>
  <c r="D201" i="12" l="1"/>
  <c r="F201" i="12" s="1"/>
  <c r="F200" i="12"/>
  <c r="G201" i="12" l="1"/>
  <c r="H201" i="12"/>
  <c r="H200" i="12"/>
  <c r="G200" i="12"/>
  <c r="C202" i="12"/>
  <c r="D202" i="12" l="1"/>
  <c r="C203" i="12" s="1"/>
  <c r="D203" i="12" l="1"/>
  <c r="F203" i="12" s="1"/>
  <c r="F202" i="12"/>
  <c r="G203" i="12" l="1"/>
  <c r="H203" i="12"/>
  <c r="H202" i="12"/>
  <c r="G202" i="12"/>
  <c r="C204" i="12"/>
  <c r="D204" i="12" l="1"/>
  <c r="C205" i="12" s="1"/>
  <c r="F204" i="12" l="1"/>
  <c r="H204" i="12" s="1"/>
  <c r="D205" i="12"/>
  <c r="F205" i="12" s="1"/>
  <c r="G204" i="12"/>
  <c r="G205" i="12" l="1"/>
  <c r="H205" i="12"/>
  <c r="C206" i="12"/>
  <c r="D206" i="12" l="1"/>
  <c r="C207" i="12" s="1"/>
  <c r="D207" i="12" l="1"/>
  <c r="F207" i="12" s="1"/>
  <c r="F206" i="12"/>
  <c r="G207" i="12" l="1"/>
  <c r="H207" i="12"/>
  <c r="H206" i="12"/>
  <c r="G206" i="12"/>
  <c r="C208" i="12"/>
  <c r="D208" i="12" l="1"/>
  <c r="C209" i="12" s="1"/>
  <c r="D209" i="12" l="1"/>
  <c r="F209" i="12" s="1"/>
  <c r="F208" i="12"/>
  <c r="G209" i="12" l="1"/>
  <c r="H209" i="12"/>
  <c r="C210" i="12"/>
  <c r="H208" i="12"/>
  <c r="G208" i="12"/>
  <c r="D210" i="12" l="1"/>
  <c r="C211" i="12" s="1"/>
  <c r="D211" i="12" l="1"/>
  <c r="F211" i="12" s="1"/>
  <c r="F210" i="12"/>
  <c r="G211" i="12" l="1"/>
  <c r="H211" i="12"/>
  <c r="H210" i="12"/>
  <c r="G210" i="12"/>
  <c r="C212" i="12"/>
  <c r="D212" i="12" l="1"/>
  <c r="C213" i="12" s="1"/>
  <c r="F212" i="12" l="1"/>
  <c r="G212" i="12" s="1"/>
  <c r="D213" i="12"/>
  <c r="F213" i="12" s="1"/>
  <c r="H212" i="12" l="1"/>
  <c r="G213" i="12"/>
  <c r="H213" i="12"/>
  <c r="C214" i="12"/>
  <c r="D214" i="12" l="1"/>
  <c r="C215" i="12" s="1"/>
  <c r="D215" i="12" l="1"/>
  <c r="F215" i="12" s="1"/>
  <c r="F214" i="12"/>
  <c r="G215" i="12" l="1"/>
  <c r="H215" i="12"/>
  <c r="H214" i="12"/>
  <c r="G214" i="12"/>
  <c r="C216" i="12"/>
  <c r="D216" i="12" l="1"/>
  <c r="C217" i="12" s="1"/>
  <c r="F216" i="12" l="1"/>
  <c r="H216" i="12" s="1"/>
  <c r="D217" i="12"/>
  <c r="F217" i="12" s="1"/>
  <c r="G216" i="12" l="1"/>
  <c r="G217" i="12"/>
  <c r="H217" i="12"/>
  <c r="C218" i="12"/>
  <c r="D218" i="12" l="1"/>
  <c r="C219" i="12" s="1"/>
  <c r="D219" i="12" l="1"/>
  <c r="F219" i="12" s="1"/>
  <c r="F218" i="12"/>
  <c r="G219" i="12" l="1"/>
  <c r="H219" i="12"/>
  <c r="H218" i="12"/>
  <c r="G218" i="12"/>
  <c r="C220" i="12"/>
  <c r="D220" i="12" l="1"/>
  <c r="C221" i="12" s="1"/>
  <c r="F220" i="12" l="1"/>
  <c r="H220" i="12" s="1"/>
  <c r="D221" i="12"/>
  <c r="F221" i="12" s="1"/>
  <c r="G220" i="12" l="1"/>
  <c r="G221" i="12"/>
  <c r="H221" i="12"/>
  <c r="C222" i="12"/>
  <c r="D222" i="12" l="1"/>
  <c r="C223" i="12" s="1"/>
  <c r="D223" i="12" l="1"/>
  <c r="F223" i="12" s="1"/>
  <c r="F222" i="12"/>
  <c r="G223" i="12" l="1"/>
  <c r="H223" i="12"/>
  <c r="H222" i="12"/>
  <c r="G222" i="12"/>
  <c r="C224" i="12"/>
  <c r="D224" i="12" l="1"/>
  <c r="F224" i="12" s="1"/>
  <c r="C225" i="12" l="1"/>
  <c r="D225" i="12" s="1"/>
  <c r="F225" i="12" s="1"/>
  <c r="H224" i="12"/>
  <c r="G224" i="12"/>
  <c r="C226" i="12" l="1"/>
  <c r="D226" i="12" s="1"/>
  <c r="F226" i="12" s="1"/>
  <c r="G225" i="12"/>
  <c r="H225" i="12"/>
  <c r="H226" i="12" l="1"/>
  <c r="G226" i="12"/>
  <c r="C227" i="12"/>
  <c r="D227" i="12" l="1"/>
  <c r="F227" i="12" s="1"/>
  <c r="G227" i="12" l="1"/>
  <c r="H227" i="12"/>
  <c r="C228" i="12"/>
  <c r="D228" i="12" l="1"/>
  <c r="C229" i="12" s="1"/>
  <c r="D229" i="12" l="1"/>
  <c r="F229" i="12" s="1"/>
  <c r="F228" i="12"/>
  <c r="G229" i="12" l="1"/>
  <c r="H229" i="12"/>
  <c r="H228" i="12"/>
  <c r="G228" i="12"/>
  <c r="C230" i="12"/>
  <c r="D230" i="12" l="1"/>
  <c r="C231" i="12" s="1"/>
  <c r="F230" i="12" l="1"/>
  <c r="H230" i="12" s="1"/>
  <c r="D231" i="12"/>
  <c r="F231" i="12" s="1"/>
  <c r="G230" i="12" l="1"/>
  <c r="C232" i="12"/>
  <c r="D232" i="12" s="1"/>
  <c r="F232" i="12" s="1"/>
  <c r="G231" i="12"/>
  <c r="H231" i="12"/>
  <c r="H232" i="12" l="1"/>
  <c r="G232" i="12"/>
  <c r="C233" i="12"/>
  <c r="D233" i="12" l="1"/>
  <c r="F233" i="12" s="1"/>
  <c r="G233" i="12" l="1"/>
  <c r="H233" i="12"/>
  <c r="C234" i="12"/>
  <c r="D234" i="12" l="1"/>
  <c r="C235" i="12" s="1"/>
  <c r="D235" i="12" l="1"/>
  <c r="F235" i="12" s="1"/>
  <c r="F234" i="12"/>
  <c r="G235" i="12" l="1"/>
  <c r="H235" i="12"/>
  <c r="H234" i="12"/>
  <c r="G234" i="12"/>
  <c r="C236" i="12"/>
  <c r="D236" i="12" l="1"/>
  <c r="C237" i="12" s="1"/>
  <c r="F236" i="12" l="1"/>
  <c r="H236" i="12" s="1"/>
  <c r="G236" i="12"/>
  <c r="D237" i="12"/>
  <c r="F237" i="12" s="1"/>
  <c r="C238" i="12" l="1"/>
  <c r="G237" i="12"/>
  <c r="H237" i="12"/>
  <c r="D238" i="12"/>
  <c r="F238" i="12" s="1"/>
  <c r="H238" i="12" l="1"/>
  <c r="G238" i="12"/>
  <c r="C239" i="12"/>
  <c r="D239" i="12" l="1"/>
  <c r="F239" i="12" s="1"/>
  <c r="G239" i="12" l="1"/>
  <c r="H239" i="12"/>
  <c r="C240" i="12"/>
  <c r="D240" i="12" l="1"/>
  <c r="C241" i="12" s="1"/>
  <c r="F240" i="12" l="1"/>
  <c r="D241" i="12"/>
  <c r="F241" i="12" s="1"/>
  <c r="H240" i="12"/>
  <c r="G240" i="12"/>
  <c r="G241" i="12" l="1"/>
  <c r="H241" i="12"/>
  <c r="C242" i="12"/>
  <c r="D242" i="12" l="1"/>
  <c r="C243" i="12" s="1"/>
  <c r="D243" i="12" l="1"/>
  <c r="F243" i="12" s="1"/>
  <c r="F242" i="12"/>
  <c r="G243" i="12" l="1"/>
  <c r="H243" i="12"/>
  <c r="H242" i="12"/>
  <c r="G242" i="12"/>
  <c r="C244" i="12"/>
  <c r="D244" i="12" l="1"/>
  <c r="C245" i="12" s="1"/>
  <c r="D245" i="12" l="1"/>
  <c r="F245" i="12" s="1"/>
  <c r="F244" i="12"/>
  <c r="G245" i="12" l="1"/>
  <c r="H245" i="12"/>
  <c r="H244" i="12"/>
  <c r="G244" i="12"/>
  <c r="C246" i="12"/>
  <c r="D246" i="12" l="1"/>
  <c r="C247" i="12" s="1"/>
  <c r="D247" i="12" l="1"/>
  <c r="F247" i="12" s="1"/>
  <c r="F246" i="12"/>
  <c r="G247" i="12" l="1"/>
  <c r="H247" i="12"/>
  <c r="H246" i="12"/>
  <c r="G246" i="12"/>
  <c r="C248" i="12"/>
  <c r="D248" i="12" l="1"/>
  <c r="C249" i="12" s="1"/>
  <c r="F248" i="12" l="1"/>
  <c r="H248" i="12" s="1"/>
  <c r="D249" i="12"/>
  <c r="F249" i="12" s="1"/>
  <c r="G248" i="12" l="1"/>
  <c r="G249" i="12"/>
  <c r="H249" i="12"/>
  <c r="C250" i="12"/>
  <c r="D250" i="12" l="1"/>
  <c r="C251" i="12" s="1"/>
  <c r="D251" i="12" l="1"/>
  <c r="F251" i="12" s="1"/>
  <c r="F250" i="12"/>
  <c r="G251" i="12" l="1"/>
  <c r="H251" i="12"/>
  <c r="H250" i="12"/>
  <c r="G250" i="12"/>
  <c r="C252" i="12"/>
  <c r="D252" i="12" l="1"/>
  <c r="C253" i="12" s="1"/>
  <c r="F252" i="12" l="1"/>
  <c r="H252" i="12" s="1"/>
  <c r="D253" i="12"/>
  <c r="F253" i="12" s="1"/>
  <c r="G252" i="12" l="1"/>
  <c r="G253" i="12"/>
  <c r="H253" i="12"/>
  <c r="C254" i="12"/>
  <c r="D254" i="12" l="1"/>
  <c r="C255" i="12" s="1"/>
  <c r="D255" i="12" l="1"/>
  <c r="F255" i="12" s="1"/>
  <c r="F254" i="12"/>
  <c r="G255" i="12" l="1"/>
  <c r="H255" i="12"/>
  <c r="H254" i="12"/>
  <c r="G254" i="12"/>
  <c r="C256" i="12"/>
  <c r="D256" i="12" l="1"/>
  <c r="C257" i="12" s="1"/>
  <c r="F256" i="12" l="1"/>
  <c r="H256" i="12" s="1"/>
  <c r="D257" i="12"/>
  <c r="F257" i="12" s="1"/>
  <c r="G256" i="12" l="1"/>
  <c r="G257" i="12"/>
  <c r="H257" i="12"/>
  <c r="C258" i="12"/>
  <c r="D258" i="12" l="1"/>
  <c r="C259" i="12" s="1"/>
  <c r="D259" i="12" l="1"/>
  <c r="F259" i="12" s="1"/>
  <c r="F258" i="12"/>
  <c r="G259" i="12" l="1"/>
  <c r="H259" i="12"/>
  <c r="H258" i="12"/>
  <c r="G258" i="12"/>
  <c r="C260" i="12"/>
  <c r="D260" i="12" l="1"/>
  <c r="C261" i="12" s="1"/>
  <c r="F260" i="12" l="1"/>
  <c r="H260" i="12" s="1"/>
  <c r="D261" i="12"/>
  <c r="F261" i="12" s="1"/>
  <c r="G260" i="12" l="1"/>
  <c r="G261" i="12"/>
  <c r="H261" i="12"/>
  <c r="C262" i="12"/>
  <c r="D262" i="12" l="1"/>
  <c r="C263" i="12" s="1"/>
  <c r="D263" i="12" l="1"/>
  <c r="F263" i="12" s="1"/>
  <c r="F262" i="12"/>
  <c r="G263" i="12" l="1"/>
  <c r="H263" i="12"/>
  <c r="H262" i="12"/>
  <c r="G262" i="12"/>
  <c r="C264" i="12"/>
  <c r="D264" i="12" l="1"/>
  <c r="C265" i="12" s="1"/>
  <c r="F264" i="12" l="1"/>
  <c r="H264" i="12" s="1"/>
  <c r="D265" i="12"/>
  <c r="F265" i="12" s="1"/>
  <c r="G264" i="12"/>
  <c r="G265" i="12" l="1"/>
  <c r="H265" i="12"/>
  <c r="C266" i="12"/>
  <c r="D266" i="12" l="1"/>
  <c r="C267" i="12" s="1"/>
  <c r="F266" i="12" l="1"/>
  <c r="H266" i="12" s="1"/>
  <c r="D267" i="12"/>
  <c r="F267" i="12" s="1"/>
  <c r="G266" i="12" l="1"/>
  <c r="G267" i="12"/>
  <c r="H267" i="12"/>
  <c r="C268" i="12"/>
  <c r="D268" i="12" l="1"/>
  <c r="C269" i="12" s="1"/>
  <c r="D269" i="12" l="1"/>
  <c r="F269" i="12" s="1"/>
  <c r="F268" i="12"/>
  <c r="G269" i="12" l="1"/>
  <c r="H269" i="12"/>
  <c r="H268" i="12"/>
  <c r="G268" i="12"/>
  <c r="C270" i="12"/>
  <c r="D270" i="12" l="1"/>
  <c r="C271" i="12" s="1"/>
  <c r="D271" i="12" l="1"/>
  <c r="F271" i="12" s="1"/>
  <c r="F270" i="12"/>
  <c r="G271" i="12" l="1"/>
  <c r="H271" i="12"/>
  <c r="H270" i="12"/>
  <c r="G270" i="12"/>
  <c r="C272" i="12"/>
  <c r="D272" i="12" l="1"/>
  <c r="C273" i="12" s="1"/>
  <c r="D273" i="12" l="1"/>
  <c r="F273" i="12" s="1"/>
  <c r="F272" i="12"/>
  <c r="G273" i="12" l="1"/>
  <c r="H273" i="12"/>
  <c r="H272" i="12"/>
  <c r="G272" i="12"/>
  <c r="C274" i="12"/>
  <c r="D274" i="12" l="1"/>
  <c r="C275" i="12" s="1"/>
  <c r="F274" i="12" l="1"/>
  <c r="H274" i="12" s="1"/>
  <c r="D275" i="12"/>
  <c r="F275" i="12" s="1"/>
  <c r="G274" i="12" l="1"/>
  <c r="G275" i="12"/>
  <c r="H275" i="12"/>
  <c r="C276" i="12"/>
  <c r="D276" i="12" l="1"/>
  <c r="C277" i="12" s="1"/>
  <c r="F276" i="12" l="1"/>
  <c r="H276" i="12" s="1"/>
  <c r="D277" i="12"/>
  <c r="F277" i="12" s="1"/>
  <c r="G276" i="12"/>
  <c r="G277" i="12" l="1"/>
  <c r="H277" i="12"/>
  <c r="C278" i="12"/>
  <c r="D278" i="12" l="1"/>
  <c r="C279" i="12" s="1"/>
  <c r="D279" i="12" l="1"/>
  <c r="F279" i="12" s="1"/>
  <c r="F278" i="12"/>
  <c r="G279" i="12" l="1"/>
  <c r="H279" i="12"/>
  <c r="H278" i="12"/>
  <c r="G278" i="12"/>
  <c r="C280" i="12"/>
  <c r="D280" i="12" l="1"/>
  <c r="C281" i="12" s="1"/>
  <c r="F280" i="12" l="1"/>
  <c r="D281" i="12"/>
  <c r="F281" i="12" s="1"/>
  <c r="H280" i="12"/>
  <c r="G280" i="12"/>
  <c r="G281" i="12" l="1"/>
  <c r="H281" i="12"/>
  <c r="C282" i="12"/>
  <c r="D282" i="12" l="1"/>
  <c r="C283" i="12" s="1"/>
  <c r="D283" i="12" l="1"/>
  <c r="F283" i="12" s="1"/>
  <c r="F282" i="12"/>
  <c r="G283" i="12" l="1"/>
  <c r="H283" i="12"/>
  <c r="H282" i="12"/>
  <c r="G282" i="12"/>
  <c r="C284" i="12"/>
  <c r="D284" i="12" l="1"/>
  <c r="C285" i="12" s="1"/>
  <c r="D285" i="12" l="1"/>
  <c r="F285" i="12" s="1"/>
  <c r="F284" i="12"/>
  <c r="G285" i="12" l="1"/>
  <c r="H285" i="12"/>
  <c r="H284" i="12"/>
  <c r="G284" i="12"/>
  <c r="C286" i="12"/>
  <c r="D286" i="12" l="1"/>
  <c r="C287" i="12" s="1"/>
  <c r="D287" i="12" l="1"/>
  <c r="F287" i="12" s="1"/>
  <c r="F286" i="12"/>
  <c r="G287" i="12" l="1"/>
  <c r="H287" i="12"/>
  <c r="H286" i="12"/>
  <c r="G286" i="12"/>
  <c r="C288" i="12"/>
  <c r="D288" i="12" l="1"/>
  <c r="C289" i="12" s="1"/>
  <c r="F288" i="12" l="1"/>
  <c r="H288" i="12" s="1"/>
  <c r="D289" i="12"/>
  <c r="F289" i="12" s="1"/>
  <c r="G288" i="12" l="1"/>
  <c r="G289" i="12"/>
  <c r="H289" i="12"/>
  <c r="C290" i="12"/>
  <c r="D290" i="12" l="1"/>
  <c r="C291" i="12" s="1"/>
  <c r="D291" i="12" l="1"/>
  <c r="F291" i="12" s="1"/>
  <c r="F290" i="12"/>
  <c r="G291" i="12" l="1"/>
  <c r="H291" i="12"/>
  <c r="H290" i="12"/>
  <c r="G290" i="12"/>
  <c r="C292" i="12"/>
  <c r="D292" i="12" l="1"/>
  <c r="C293" i="12" s="1"/>
  <c r="F292" i="12" l="1"/>
  <c r="H292" i="12" s="1"/>
  <c r="D293" i="12"/>
  <c r="F293" i="12" s="1"/>
  <c r="G292" i="12"/>
  <c r="G293" i="12" l="1"/>
  <c r="H293" i="12"/>
  <c r="C294" i="12"/>
  <c r="D294" i="12" l="1"/>
  <c r="C295" i="12" s="1"/>
  <c r="D295" i="12" l="1"/>
  <c r="F295" i="12" s="1"/>
  <c r="F294" i="12"/>
  <c r="G295" i="12" l="1"/>
  <c r="H295" i="12"/>
  <c r="H294" i="12"/>
  <c r="G294" i="12"/>
  <c r="C296" i="12"/>
  <c r="D296" i="12" l="1"/>
  <c r="C297" i="12" s="1"/>
  <c r="F296" i="12" l="1"/>
  <c r="H296" i="12" s="1"/>
  <c r="D297" i="12"/>
  <c r="F297" i="12" s="1"/>
  <c r="G296" i="12" l="1"/>
  <c r="G297" i="12"/>
  <c r="H297" i="12"/>
  <c r="C298" i="12"/>
  <c r="D298" i="12" l="1"/>
  <c r="C299" i="12" s="1"/>
  <c r="D299" i="12" l="1"/>
  <c r="F299" i="12" s="1"/>
  <c r="F298" i="12"/>
  <c r="G299" i="12" l="1"/>
  <c r="H299" i="12"/>
  <c r="H298" i="12"/>
  <c r="G298" i="12"/>
  <c r="C300" i="12"/>
  <c r="D300" i="12" l="1"/>
  <c r="C301" i="12" s="1"/>
  <c r="F300" i="12" l="1"/>
  <c r="D301" i="12"/>
  <c r="F301" i="12" s="1"/>
  <c r="H300" i="12"/>
  <c r="G300" i="12"/>
  <c r="G301" i="12" l="1"/>
  <c r="H301" i="12"/>
  <c r="C302" i="12"/>
  <c r="D302" i="12" l="1"/>
  <c r="C303" i="12" s="1"/>
  <c r="F302" i="12" l="1"/>
  <c r="D303" i="12"/>
  <c r="F303" i="12" s="1"/>
  <c r="H302" i="12"/>
  <c r="G302" i="12"/>
  <c r="G303" i="12" l="1"/>
  <c r="H303" i="12"/>
  <c r="C304" i="12"/>
  <c r="D304" i="12" l="1"/>
  <c r="C305" i="12" s="1"/>
  <c r="D305" i="12" l="1"/>
  <c r="F305" i="12" s="1"/>
  <c r="F304" i="12"/>
  <c r="G305" i="12" l="1"/>
  <c r="H305" i="12"/>
  <c r="H304" i="12"/>
  <c r="G304" i="12"/>
  <c r="C306" i="12"/>
  <c r="D306" i="12" l="1"/>
  <c r="C307" i="12" s="1"/>
  <c r="F306" i="12" l="1"/>
  <c r="H306" i="12" s="1"/>
  <c r="D307" i="12"/>
  <c r="F307" i="12" s="1"/>
  <c r="G306" i="12" l="1"/>
  <c r="G307" i="12"/>
  <c r="H307" i="12"/>
  <c r="C308" i="12"/>
  <c r="D308" i="12" l="1"/>
  <c r="C309" i="12" s="1"/>
  <c r="F308" i="12" l="1"/>
  <c r="D309" i="12"/>
  <c r="F309" i="12" s="1"/>
  <c r="H308" i="12"/>
  <c r="G308" i="12"/>
  <c r="G309" i="12" l="1"/>
  <c r="H309" i="12"/>
  <c r="C310" i="12"/>
  <c r="D310" i="12" l="1"/>
  <c r="C311" i="12" s="1"/>
  <c r="F310" i="12" l="1"/>
  <c r="H310" i="12" s="1"/>
  <c r="D311" i="12"/>
  <c r="F311" i="12" s="1"/>
  <c r="G310" i="12" l="1"/>
  <c r="G311" i="12"/>
  <c r="H311" i="12"/>
  <c r="C312" i="12"/>
  <c r="D312" i="12" l="1"/>
  <c r="C313" i="12" s="1"/>
  <c r="F312" i="12" l="1"/>
  <c r="H312" i="12" s="1"/>
  <c r="D313" i="12"/>
  <c r="F313" i="12" s="1"/>
  <c r="G312" i="12" l="1"/>
  <c r="G313" i="12"/>
  <c r="H313" i="12"/>
  <c r="C314" i="12"/>
  <c r="D314" i="12" l="1"/>
  <c r="C315" i="12" s="1"/>
  <c r="F314" i="12" l="1"/>
  <c r="H314" i="12" s="1"/>
  <c r="D315" i="12"/>
  <c r="F315" i="12" s="1"/>
  <c r="G314" i="12"/>
  <c r="G315" i="12" l="1"/>
  <c r="H315" i="12"/>
  <c r="C316" i="12"/>
  <c r="D316" i="12" l="1"/>
  <c r="C317" i="12" s="1"/>
  <c r="F316" i="12" l="1"/>
  <c r="H316" i="12" s="1"/>
  <c r="D317" i="12"/>
  <c r="C318" i="12" s="1"/>
  <c r="G316" i="12" l="1"/>
  <c r="F317" i="12"/>
  <c r="H317" i="12" s="1"/>
  <c r="D318" i="12"/>
  <c r="F318" i="12" s="1"/>
  <c r="G317" i="12" l="1"/>
  <c r="H318" i="12"/>
  <c r="G318" i="12"/>
  <c r="C319" i="12"/>
  <c r="D319" i="12" l="1"/>
  <c r="F319" i="12" s="1"/>
  <c r="C320" i="12" l="1"/>
  <c r="D320" i="12" s="1"/>
  <c r="F320" i="12" s="1"/>
  <c r="H319" i="12"/>
  <c r="G319" i="12"/>
  <c r="H320" i="12" l="1"/>
  <c r="G320" i="12"/>
  <c r="C321" i="12"/>
  <c r="D321" i="12" l="1"/>
  <c r="C322" i="12" s="1"/>
  <c r="F321" i="12" l="1"/>
  <c r="H321" i="12" s="1"/>
  <c r="D322" i="12"/>
  <c r="F322" i="12" s="1"/>
  <c r="G321" i="12"/>
  <c r="H322" i="12" l="1"/>
  <c r="G322" i="12"/>
  <c r="C323" i="12"/>
  <c r="D323" i="12" l="1"/>
  <c r="F323" i="12" s="1"/>
  <c r="H323" i="12" l="1"/>
  <c r="G323" i="12"/>
  <c r="C324" i="12"/>
  <c r="D324" i="12" l="1"/>
  <c r="F324" i="12" s="1"/>
  <c r="H324" i="12" l="1"/>
  <c r="G324" i="12"/>
  <c r="C325" i="12"/>
  <c r="D325" i="12" l="1"/>
  <c r="F325" i="12" s="1"/>
  <c r="C326" i="12" l="1"/>
  <c r="D326" i="12" s="1"/>
  <c r="F326" i="12" s="1"/>
  <c r="H325" i="12"/>
  <c r="G325" i="12"/>
  <c r="H326" i="12" l="1"/>
  <c r="G326" i="12"/>
  <c r="C327" i="12"/>
  <c r="D327" i="12" l="1"/>
  <c r="F327" i="12" s="1"/>
  <c r="C328" i="12" l="1"/>
  <c r="D328" i="12" s="1"/>
  <c r="F328" i="12" s="1"/>
  <c r="H327" i="12"/>
  <c r="G327" i="12"/>
  <c r="H328" i="12" l="1"/>
  <c r="G328" i="12"/>
  <c r="C329" i="12"/>
  <c r="D329" i="12" l="1"/>
  <c r="F329" i="12" s="1"/>
  <c r="C330" i="12" l="1"/>
  <c r="D330" i="12" s="1"/>
  <c r="F330" i="12" s="1"/>
  <c r="H329" i="12"/>
  <c r="G329" i="12"/>
  <c r="H330" i="12" l="1"/>
  <c r="G330" i="12"/>
  <c r="C331" i="12"/>
  <c r="D331" i="12" l="1"/>
  <c r="F331" i="12" s="1"/>
  <c r="C332" i="12" l="1"/>
  <c r="D332" i="12" s="1"/>
  <c r="F332" i="12" s="1"/>
  <c r="H331" i="12"/>
  <c r="G331" i="12"/>
  <c r="H332" i="12" l="1"/>
  <c r="G332" i="12"/>
  <c r="C333" i="12"/>
  <c r="D333" i="12" l="1"/>
  <c r="C334" i="12" s="1"/>
  <c r="F333" i="12" l="1"/>
  <c r="H333" i="12" s="1"/>
  <c r="D334" i="12"/>
  <c r="F334" i="12" s="1"/>
  <c r="G333" i="12"/>
  <c r="H334" i="12" l="1"/>
  <c r="G334" i="12"/>
  <c r="C335" i="12"/>
  <c r="D335" i="12" l="1"/>
  <c r="F335" i="12" s="1"/>
  <c r="C336" i="12" l="1"/>
  <c r="D336" i="12" s="1"/>
  <c r="F336" i="12" s="1"/>
  <c r="H335" i="12"/>
  <c r="G335" i="12"/>
  <c r="H336" i="12" l="1"/>
  <c r="G336" i="12"/>
  <c r="C337" i="12"/>
  <c r="D337" i="12" l="1"/>
  <c r="F337" i="12" s="1"/>
  <c r="C338" i="12"/>
  <c r="D338" i="12" l="1"/>
  <c r="F338" i="12" s="1"/>
  <c r="H337" i="12"/>
  <c r="G337" i="12"/>
  <c r="H338" i="12" l="1"/>
  <c r="G338" i="12"/>
  <c r="C339" i="12"/>
  <c r="D339" i="12" l="1"/>
  <c r="F339" i="12" s="1"/>
  <c r="C340" i="12" l="1"/>
  <c r="D340" i="12" s="1"/>
  <c r="F340" i="12" s="1"/>
  <c r="H339" i="12"/>
  <c r="G339" i="12"/>
  <c r="H340" i="12" l="1"/>
  <c r="G340" i="12"/>
  <c r="C341" i="12"/>
  <c r="D341" i="12" l="1"/>
  <c r="F341" i="12" s="1"/>
  <c r="C342" i="12"/>
  <c r="D342" i="12" l="1"/>
  <c r="F342" i="12" s="1"/>
  <c r="H341" i="12"/>
  <c r="G341" i="12"/>
  <c r="H342" i="12" l="1"/>
  <c r="G342" i="12"/>
  <c r="C343" i="12"/>
  <c r="D343" i="12" l="1"/>
  <c r="F343" i="12" s="1"/>
  <c r="C344" i="12" l="1"/>
  <c r="D344" i="12"/>
  <c r="F344" i="12" s="1"/>
  <c r="H343" i="12"/>
  <c r="G343" i="12"/>
  <c r="H344" i="12" l="1"/>
  <c r="G344" i="12"/>
  <c r="C345" i="12"/>
  <c r="D345" i="12" l="1"/>
  <c r="F345" i="12" s="1"/>
  <c r="C346" i="12"/>
  <c r="D346" i="12" l="1"/>
  <c r="F346" i="12" s="1"/>
  <c r="H345" i="12"/>
  <c r="G345" i="12"/>
  <c r="H346" i="12" l="1"/>
  <c r="G346" i="12"/>
  <c r="C347" i="12"/>
  <c r="D347" i="12" l="1"/>
  <c r="C348" i="12" s="1"/>
  <c r="F347" i="12" l="1"/>
  <c r="H347" i="12" s="1"/>
  <c r="G347" i="12"/>
  <c r="D348" i="12"/>
  <c r="F348" i="12" s="1"/>
  <c r="C349" i="12" l="1"/>
  <c r="D349" i="12" s="1"/>
  <c r="C350" i="12" s="1"/>
  <c r="H348" i="12"/>
  <c r="G348" i="12"/>
  <c r="F349" i="12" l="1"/>
  <c r="D350" i="12"/>
  <c r="F350" i="12" s="1"/>
  <c r="H349" i="12"/>
  <c r="G349" i="12"/>
  <c r="H350" i="12" l="1"/>
  <c r="G350" i="12"/>
  <c r="C351" i="12"/>
  <c r="D351" i="12" l="1"/>
  <c r="F351" i="12" s="1"/>
  <c r="C352" i="12" l="1"/>
  <c r="D352" i="12" s="1"/>
  <c r="F352" i="12" s="1"/>
  <c r="H351" i="12"/>
  <c r="G351" i="12"/>
  <c r="H352" i="12" l="1"/>
  <c r="G352" i="12"/>
  <c r="C353" i="12"/>
  <c r="D353" i="12" l="1"/>
  <c r="F353" i="12" s="1"/>
  <c r="C354" i="12" l="1"/>
  <c r="D354" i="12" s="1"/>
  <c r="F354" i="12" s="1"/>
  <c r="H353" i="12"/>
  <c r="G353" i="12"/>
  <c r="H354" i="12" l="1"/>
  <c r="G354" i="12"/>
  <c r="C355" i="12"/>
  <c r="D355" i="12" l="1"/>
  <c r="F355" i="12" s="1"/>
  <c r="C356" i="12" l="1"/>
  <c r="D356" i="12" s="1"/>
  <c r="F356" i="12" s="1"/>
  <c r="H355" i="12"/>
  <c r="G355" i="12"/>
  <c r="H356" i="12" l="1"/>
  <c r="G356" i="12"/>
  <c r="C357" i="12"/>
  <c r="D357" i="12" l="1"/>
  <c r="F357" i="12" s="1"/>
  <c r="C358" i="12" l="1"/>
  <c r="D358" i="12" s="1"/>
  <c r="F358" i="12" s="1"/>
  <c r="H357" i="12"/>
  <c r="G357" i="12"/>
  <c r="H358" i="12" l="1"/>
  <c r="G358" i="12"/>
  <c r="C359" i="12"/>
  <c r="D359" i="12" l="1"/>
  <c r="C360" i="12" s="1"/>
  <c r="F359" i="12" l="1"/>
  <c r="H359" i="12" s="1"/>
  <c r="D360" i="12"/>
  <c r="F360" i="12" s="1"/>
  <c r="G359" i="12"/>
  <c r="H360" i="12" l="1"/>
  <c r="G360" i="12"/>
  <c r="C361" i="12"/>
  <c r="D361" i="12" l="1"/>
  <c r="C362" i="12" s="1"/>
  <c r="F361" i="12" l="1"/>
  <c r="H361" i="12" s="1"/>
  <c r="D362" i="12"/>
  <c r="F362" i="12" s="1"/>
  <c r="G361" i="12" l="1"/>
  <c r="H362" i="12"/>
  <c r="G362" i="12"/>
  <c r="C363" i="12"/>
  <c r="D363" i="12" l="1"/>
  <c r="F363" i="12" s="1"/>
  <c r="C364" i="12" l="1"/>
  <c r="D364" i="12" s="1"/>
  <c r="F364" i="12" s="1"/>
  <c r="H363" i="12"/>
  <c r="G363" i="12"/>
  <c r="H364" i="12" l="1"/>
  <c r="G364" i="12"/>
  <c r="C365" i="12"/>
  <c r="D365" i="12" l="1"/>
  <c r="F365" i="12" s="1"/>
  <c r="C366" i="12" l="1"/>
  <c r="D366" i="12" s="1"/>
  <c r="F366" i="12" s="1"/>
  <c r="H365" i="12"/>
  <c r="G365" i="12"/>
  <c r="H366" i="12" l="1"/>
  <c r="G366" i="12"/>
  <c r="C367" i="12"/>
  <c r="D367" i="12" l="1"/>
  <c r="F367" i="12" s="1"/>
  <c r="C368" i="12" l="1"/>
  <c r="D368" i="12" s="1"/>
  <c r="F368" i="12" s="1"/>
  <c r="H367" i="12"/>
  <c r="G367" i="12"/>
  <c r="H368" i="12" l="1"/>
  <c r="G368" i="12"/>
  <c r="C369" i="12"/>
  <c r="D369" i="12" l="1"/>
  <c r="F369" i="12" s="1"/>
  <c r="C370" i="12" l="1"/>
  <c r="D370" i="12" s="1"/>
  <c r="F370" i="12" s="1"/>
  <c r="H369" i="12"/>
  <c r="G369" i="12"/>
  <c r="H370" i="12" l="1"/>
  <c r="G370" i="12"/>
  <c r="C371" i="12"/>
  <c r="D371" i="12" l="1"/>
  <c r="F371" i="12" s="1"/>
  <c r="C372" i="12" l="1"/>
  <c r="D372" i="12" s="1"/>
  <c r="F372" i="12" s="1"/>
  <c r="H371" i="12"/>
  <c r="G371" i="12"/>
  <c r="H372" i="12" l="1"/>
  <c r="G372" i="12"/>
  <c r="C373" i="12"/>
  <c r="D373" i="12" l="1"/>
  <c r="F373" i="12" s="1"/>
  <c r="C374" i="12" l="1"/>
  <c r="D374" i="12" s="1"/>
  <c r="F374" i="12" s="1"/>
  <c r="H373" i="12"/>
  <c r="G373" i="12"/>
  <c r="H374" i="12" l="1"/>
  <c r="G374" i="12"/>
  <c r="C375" i="12"/>
  <c r="D375" i="12" l="1"/>
  <c r="F375" i="12" s="1"/>
  <c r="C376" i="12" l="1"/>
  <c r="D376" i="12" s="1"/>
  <c r="F376" i="12" s="1"/>
  <c r="H375" i="12"/>
  <c r="G375" i="12"/>
  <c r="H376" i="12" l="1"/>
  <c r="G376" i="12"/>
  <c r="C377" i="12"/>
  <c r="D377" i="12" l="1"/>
  <c r="F377" i="12" s="1"/>
  <c r="C378" i="12" l="1"/>
  <c r="D378" i="12" s="1"/>
  <c r="F378" i="12" s="1"/>
  <c r="H377" i="12"/>
  <c r="G377" i="12"/>
  <c r="H378" i="12" l="1"/>
  <c r="G378" i="12"/>
  <c r="C379" i="12"/>
  <c r="D379" i="12" l="1"/>
  <c r="F379" i="12" s="1"/>
  <c r="C380" i="12" l="1"/>
  <c r="D380" i="12" s="1"/>
  <c r="F380" i="12" s="1"/>
  <c r="H379" i="12"/>
  <c r="G379" i="12"/>
  <c r="H380" i="12" l="1"/>
  <c r="G380" i="12"/>
  <c r="C381" i="12"/>
  <c r="D381" i="12" l="1"/>
  <c r="F381" i="12" s="1"/>
  <c r="C382" i="12" l="1"/>
  <c r="D382" i="12" s="1"/>
  <c r="F382" i="12" s="1"/>
  <c r="H381" i="12"/>
  <c r="G381" i="12"/>
  <c r="H382" i="12" l="1"/>
  <c r="G382" i="12"/>
  <c r="C383" i="12"/>
  <c r="D383" i="12" l="1"/>
  <c r="F383" i="12" s="1"/>
  <c r="C384" i="12" l="1"/>
  <c r="D384" i="12" s="1"/>
  <c r="F384" i="12" s="1"/>
  <c r="H383" i="12"/>
  <c r="G383" i="12"/>
  <c r="H384" i="12" l="1"/>
  <c r="G384" i="12"/>
  <c r="C385" i="12"/>
  <c r="D385" i="12" l="1"/>
  <c r="F385" i="12" s="1"/>
  <c r="C386" i="12" l="1"/>
  <c r="D386" i="12" s="1"/>
  <c r="F386" i="12" s="1"/>
  <c r="H385" i="12"/>
  <c r="G385" i="12"/>
  <c r="H386" i="12" l="1"/>
  <c r="G386" i="12"/>
  <c r="C387" i="12"/>
  <c r="D387" i="12" l="1"/>
  <c r="F387" i="12" s="1"/>
  <c r="C388" i="12" l="1"/>
  <c r="D388" i="12" s="1"/>
  <c r="C389" i="12" s="1"/>
  <c r="H387" i="12"/>
  <c r="G387" i="12"/>
  <c r="F388" i="12" l="1"/>
  <c r="H388" i="12" s="1"/>
  <c r="D389" i="12"/>
  <c r="C390" i="12" s="1"/>
  <c r="G388" i="12" l="1"/>
  <c r="F389" i="12"/>
  <c r="H389" i="12" s="1"/>
  <c r="D390" i="12"/>
  <c r="F390" i="12" s="1"/>
  <c r="G389" i="12" l="1"/>
  <c r="H390" i="12"/>
  <c r="G390" i="12"/>
  <c r="C391" i="12"/>
  <c r="D391" i="12" l="1"/>
  <c r="F391" i="12" s="1"/>
  <c r="C392" i="12" l="1"/>
  <c r="H391" i="12"/>
  <c r="G391" i="12"/>
  <c r="D392" i="12"/>
  <c r="F392" i="12" s="1"/>
  <c r="C393" i="12" l="1"/>
  <c r="D393" i="12" s="1"/>
  <c r="C394" i="12" s="1"/>
  <c r="H392" i="12"/>
  <c r="G392" i="12"/>
  <c r="D394" i="12" l="1"/>
  <c r="F394" i="12" s="1"/>
  <c r="F393" i="12"/>
  <c r="H394" i="12" l="1"/>
  <c r="G394" i="12"/>
  <c r="H393" i="12"/>
  <c r="G393" i="12"/>
  <c r="C395" i="12"/>
  <c r="D395" i="12" l="1"/>
  <c r="C396" i="12" s="1"/>
  <c r="F395" i="12" l="1"/>
  <c r="G395" i="12" s="1"/>
  <c r="D396" i="12"/>
  <c r="F396" i="12" s="1"/>
  <c r="H395" i="12" l="1"/>
  <c r="C397" i="12"/>
  <c r="D397" i="12" s="1"/>
  <c r="C398" i="12" s="1"/>
  <c r="H396" i="12"/>
  <c r="G396" i="12"/>
  <c r="D398" i="12" l="1"/>
  <c r="F398" i="12" s="1"/>
  <c r="F397" i="12"/>
  <c r="H398" i="12" l="1"/>
  <c r="G398" i="12"/>
  <c r="H397" i="12"/>
  <c r="G397" i="12"/>
  <c r="C399" i="12"/>
  <c r="D399" i="12" l="1"/>
  <c r="F399" i="12" s="1"/>
  <c r="C400" i="12" l="1"/>
  <c r="D400" i="12" s="1"/>
  <c r="F400" i="12" s="1"/>
  <c r="H399" i="12"/>
  <c r="G399" i="12"/>
  <c r="H400" i="12" l="1"/>
  <c r="G400" i="12"/>
  <c r="C401" i="12"/>
  <c r="D401" i="12" l="1"/>
  <c r="C402" i="12" s="1"/>
  <c r="F401" i="12"/>
  <c r="D402" i="12" l="1"/>
  <c r="F402" i="12" s="1"/>
  <c r="H401" i="12"/>
  <c r="G401" i="12"/>
  <c r="H402" i="12" l="1"/>
  <c r="G402" i="12"/>
  <c r="C403" i="12"/>
  <c r="D403" i="12" l="1"/>
  <c r="C404" i="12" s="1"/>
  <c r="F403" i="12" l="1"/>
  <c r="D404" i="12"/>
  <c r="F404" i="12" s="1"/>
  <c r="H403" i="12"/>
  <c r="G403" i="12"/>
  <c r="C405" i="12" l="1"/>
  <c r="D405" i="12" s="1"/>
  <c r="F405" i="12" s="1"/>
  <c r="H404" i="12"/>
  <c r="G404" i="12"/>
  <c r="H405" i="12" l="1"/>
  <c r="G405" i="12"/>
  <c r="C406" i="12"/>
  <c r="D406" i="12" l="1"/>
  <c r="C407" i="12" s="1"/>
  <c r="F406" i="12" l="1"/>
  <c r="H406" i="12" s="1"/>
  <c r="D407" i="12"/>
  <c r="F407" i="12" s="1"/>
  <c r="G406" i="12" l="1"/>
  <c r="H407" i="12"/>
  <c r="G407" i="12"/>
  <c r="C408" i="12"/>
  <c r="D408" i="12" l="1"/>
  <c r="C409" i="12" s="1"/>
  <c r="F408" i="12" l="1"/>
  <c r="H408" i="12" s="1"/>
  <c r="D409" i="12"/>
  <c r="F409" i="12" s="1"/>
  <c r="G408" i="12"/>
  <c r="H409" i="12" l="1"/>
  <c r="G409" i="12"/>
  <c r="C410" i="12"/>
  <c r="D410" i="12" l="1"/>
  <c r="F410" i="12" s="1"/>
  <c r="C411" i="12" l="1"/>
  <c r="D411" i="12" s="1"/>
  <c r="F411" i="12" s="1"/>
  <c r="H410" i="12"/>
  <c r="G410" i="12"/>
  <c r="H411" i="12" l="1"/>
  <c r="G411" i="12"/>
  <c r="C412" i="12"/>
  <c r="D412" i="12" l="1"/>
  <c r="F412" i="12" s="1"/>
  <c r="C413" i="12" l="1"/>
  <c r="D413" i="12" s="1"/>
  <c r="C414" i="12" s="1"/>
  <c r="H412" i="12"/>
  <c r="G412" i="12"/>
  <c r="F413" i="12" l="1"/>
  <c r="D414" i="12"/>
  <c r="F414" i="12" s="1"/>
  <c r="H413" i="12"/>
  <c r="G413" i="12"/>
  <c r="C415" i="12" l="1"/>
  <c r="H414" i="12"/>
  <c r="G414" i="12"/>
  <c r="D415" i="12"/>
  <c r="C416" i="12" s="1"/>
  <c r="F415" i="12" l="1"/>
  <c r="H415" i="12" s="1"/>
  <c r="D416" i="12"/>
  <c r="F416" i="12" s="1"/>
  <c r="G415" i="12"/>
  <c r="C417" i="12" l="1"/>
  <c r="D417" i="12" s="1"/>
  <c r="F417" i="12" s="1"/>
  <c r="H416" i="12"/>
  <c r="G416" i="12"/>
  <c r="H417" i="12" l="1"/>
  <c r="G417" i="12"/>
  <c r="C418" i="12"/>
  <c r="D418" i="12" l="1"/>
  <c r="F418" i="12"/>
  <c r="C419" i="12"/>
  <c r="D419" i="12" l="1"/>
  <c r="F419" i="12" s="1"/>
  <c r="H418" i="12"/>
  <c r="G418" i="12"/>
  <c r="H419" i="12" l="1"/>
  <c r="G419" i="12"/>
  <c r="C420" i="12"/>
  <c r="D420" i="12" l="1"/>
  <c r="F420" i="12" s="1"/>
  <c r="C421" i="12"/>
  <c r="D421" i="12" l="1"/>
  <c r="F421" i="12" s="1"/>
  <c r="H420" i="12"/>
  <c r="G420" i="12"/>
  <c r="H421" i="12" l="1"/>
  <c r="G421" i="12"/>
  <c r="C422" i="12"/>
  <c r="D422" i="12" l="1"/>
  <c r="F422" i="12" s="1"/>
  <c r="C423" i="12" l="1"/>
  <c r="H422" i="12"/>
  <c r="G422" i="12"/>
  <c r="D423" i="12"/>
  <c r="F423" i="12" s="1"/>
  <c r="C424" i="12" l="1"/>
  <c r="D424" i="12" s="1"/>
  <c r="C425" i="12" s="1"/>
  <c r="H423" i="12"/>
  <c r="G423" i="12"/>
  <c r="D425" i="12" l="1"/>
  <c r="F425" i="12" s="1"/>
  <c r="F424" i="12"/>
  <c r="H425" i="12" l="1"/>
  <c r="G425" i="12"/>
  <c r="H424" i="12"/>
  <c r="G424" i="12"/>
  <c r="C426" i="12"/>
  <c r="D426" i="12" l="1"/>
  <c r="F426" i="12" s="1"/>
  <c r="C427" i="12"/>
  <c r="D427" i="12" l="1"/>
  <c r="F427" i="12" s="1"/>
  <c r="H426" i="12"/>
  <c r="G426" i="12"/>
  <c r="H427" i="12" l="1"/>
  <c r="G427" i="12"/>
  <c r="C428" i="12"/>
  <c r="D428" i="12" l="1"/>
  <c r="F428" i="12" s="1"/>
  <c r="C429" i="12"/>
  <c r="D429" i="12" l="1"/>
  <c r="F429" i="12" s="1"/>
  <c r="H428" i="12"/>
  <c r="G428" i="12"/>
  <c r="H429" i="12" l="1"/>
  <c r="G429" i="12"/>
  <c r="C430" i="12"/>
  <c r="D430" i="12" l="1"/>
  <c r="F430" i="12" s="1"/>
  <c r="C431" i="12" l="1"/>
  <c r="D431" i="12"/>
  <c r="F431" i="12" s="1"/>
  <c r="H430" i="12"/>
  <c r="G430" i="12"/>
  <c r="H431" i="12" l="1"/>
  <c r="G431" i="12"/>
  <c r="C432" i="12"/>
  <c r="D432" i="12" l="1"/>
  <c r="F432" i="12" s="1"/>
  <c r="C433" i="12" l="1"/>
  <c r="D433" i="12" s="1"/>
  <c r="F433" i="12" s="1"/>
  <c r="H432" i="12"/>
  <c r="G432" i="12"/>
  <c r="H433" i="12" l="1"/>
  <c r="G433" i="12"/>
  <c r="C434" i="12"/>
  <c r="D434" i="12" l="1"/>
  <c r="F434" i="12" s="1"/>
  <c r="C435" i="12" l="1"/>
  <c r="D435" i="12" s="1"/>
  <c r="C436" i="12" s="1"/>
  <c r="H434" i="12"/>
  <c r="G434" i="12"/>
  <c r="F435" i="12" l="1"/>
  <c r="H435" i="12" s="1"/>
  <c r="D436" i="12"/>
  <c r="C437" i="12" s="1"/>
  <c r="G435" i="12" l="1"/>
  <c r="D437" i="12"/>
  <c r="F437" i="12" s="1"/>
  <c r="F436" i="12"/>
  <c r="H437" i="12" l="1"/>
  <c r="G437" i="12"/>
  <c r="C438" i="12"/>
  <c r="H436" i="12"/>
  <c r="G436" i="12"/>
  <c r="D438" i="12" l="1"/>
  <c r="F438" i="12" s="1"/>
  <c r="H438" i="12" l="1"/>
  <c r="G438" i="12"/>
  <c r="C439" i="12"/>
  <c r="D439" i="12" l="1"/>
  <c r="F439" i="12" s="1"/>
  <c r="H439" i="12" l="1"/>
  <c r="G439" i="12"/>
  <c r="C440" i="12"/>
  <c r="D440" i="12" l="1"/>
  <c r="F440" i="12" s="1"/>
  <c r="C441" i="12" l="1"/>
  <c r="D441" i="12" s="1"/>
  <c r="F441" i="12" s="1"/>
  <c r="H440" i="12"/>
  <c r="G440" i="12"/>
  <c r="H441" i="12" l="1"/>
  <c r="G441" i="12"/>
  <c r="C442" i="12"/>
  <c r="D442" i="12" l="1"/>
  <c r="F442" i="12" s="1"/>
  <c r="C443" i="12" l="1"/>
  <c r="D443" i="12" s="1"/>
  <c r="F443" i="12" s="1"/>
  <c r="H442" i="12"/>
  <c r="G442" i="12"/>
  <c r="C444" i="12" l="1"/>
  <c r="D444" i="12" s="1"/>
  <c r="F444" i="12" s="1"/>
  <c r="H443" i="12"/>
  <c r="G443" i="12"/>
  <c r="C445" i="12" l="1"/>
  <c r="D445" i="12" s="1"/>
  <c r="F445" i="12" s="1"/>
  <c r="H444" i="12"/>
  <c r="G444" i="12"/>
  <c r="H445" i="12" l="1"/>
  <c r="G445" i="12"/>
  <c r="C446" i="12"/>
  <c r="D446" i="12" l="1"/>
  <c r="F446" i="12" s="1"/>
  <c r="C447" i="12"/>
  <c r="D447" i="12" l="1"/>
  <c r="F447" i="12" s="1"/>
  <c r="H446" i="12"/>
  <c r="G446" i="12"/>
  <c r="H447" i="12" l="1"/>
  <c r="G447" i="12"/>
  <c r="C448" i="12"/>
  <c r="D448" i="12" l="1"/>
  <c r="F448" i="12" s="1"/>
  <c r="C449" i="12" l="1"/>
  <c r="D449" i="12" s="1"/>
  <c r="F449" i="12" s="1"/>
  <c r="H448" i="12"/>
  <c r="G448" i="12"/>
  <c r="C450" i="12" l="1"/>
  <c r="D450" i="12" s="1"/>
  <c r="C451" i="12" s="1"/>
  <c r="H449" i="12"/>
  <c r="G449" i="12"/>
  <c r="D451" i="12" l="1"/>
  <c r="F451" i="12" s="1"/>
  <c r="F450" i="12"/>
  <c r="H451" i="12" l="1"/>
  <c r="G451" i="12"/>
  <c r="H450" i="12"/>
  <c r="G450" i="12"/>
  <c r="C452" i="12"/>
  <c r="D452" i="12" l="1"/>
  <c r="F452" i="12" s="1"/>
  <c r="C453" i="12" l="1"/>
  <c r="H452" i="12"/>
  <c r="G452" i="12"/>
  <c r="D453" i="12"/>
  <c r="F453" i="12" s="1"/>
  <c r="C454" i="12" l="1"/>
  <c r="D454" i="12" s="1"/>
  <c r="F454" i="12" s="1"/>
  <c r="H453" i="12"/>
  <c r="G453" i="12"/>
  <c r="C455" i="12" l="1"/>
  <c r="D455" i="12" s="1"/>
  <c r="F455" i="12" s="1"/>
  <c r="H454" i="12"/>
  <c r="G454" i="12"/>
  <c r="H455" i="12" l="1"/>
  <c r="G455" i="12"/>
  <c r="C456" i="12"/>
  <c r="D456" i="12" l="1"/>
  <c r="F456" i="12" s="1"/>
  <c r="C457" i="12" l="1"/>
  <c r="D457" i="12" s="1"/>
  <c r="F457" i="12" s="1"/>
  <c r="H456" i="12"/>
  <c r="G456" i="12"/>
  <c r="H457" i="12" l="1"/>
  <c r="G457" i="12"/>
  <c r="C458" i="12"/>
  <c r="D458" i="12" l="1"/>
  <c r="F458" i="12" s="1"/>
  <c r="C459" i="12"/>
  <c r="D459" i="12" l="1"/>
  <c r="F459" i="12" s="1"/>
  <c r="H458" i="12"/>
  <c r="G458" i="12"/>
  <c r="H459" i="12" l="1"/>
  <c r="G459" i="12"/>
  <c r="C460" i="12"/>
  <c r="D460" i="12" l="1"/>
  <c r="F460" i="12" s="1"/>
  <c r="C461" i="12" l="1"/>
  <c r="D461" i="12" s="1"/>
  <c r="F461" i="12" s="1"/>
  <c r="H460" i="12"/>
  <c r="G460" i="12"/>
  <c r="H461" i="12" l="1"/>
  <c r="G461" i="12"/>
  <c r="C462" i="12"/>
  <c r="D462" i="12" l="1"/>
  <c r="F462" i="12" s="1"/>
  <c r="C463" i="12" l="1"/>
  <c r="D463" i="12" s="1"/>
  <c r="F463" i="12" s="1"/>
  <c r="H462" i="12"/>
  <c r="G462" i="12"/>
  <c r="H463" i="12" l="1"/>
  <c r="G463" i="12"/>
  <c r="C464" i="12"/>
  <c r="D464" i="12" l="1"/>
  <c r="F464" i="12" s="1"/>
  <c r="C465" i="12"/>
  <c r="D465" i="12" l="1"/>
  <c r="F465" i="12" s="1"/>
  <c r="H464" i="12"/>
  <c r="G464" i="12"/>
  <c r="H465" i="12" l="1"/>
  <c r="G465" i="12"/>
  <c r="C466" i="12"/>
  <c r="D466" i="12" l="1"/>
  <c r="F466" i="12" s="1"/>
  <c r="C467" i="12" l="1"/>
  <c r="D467" i="12" s="1"/>
  <c r="F467" i="12" s="1"/>
  <c r="H466" i="12"/>
  <c r="G466" i="12"/>
  <c r="H467" i="12" l="1"/>
  <c r="G467" i="12"/>
  <c r="C468" i="12"/>
  <c r="D468" i="12" l="1"/>
  <c r="F468" i="12" s="1"/>
  <c r="C469" i="12" l="1"/>
  <c r="D469" i="12" s="1"/>
  <c r="F469" i="12" s="1"/>
  <c r="H468" i="12"/>
  <c r="G468" i="12"/>
  <c r="H469" i="12" l="1"/>
  <c r="G469" i="12"/>
  <c r="C470" i="12"/>
  <c r="D470" i="12" l="1"/>
  <c r="F470" i="12" s="1"/>
  <c r="C471" i="12" l="1"/>
  <c r="D471" i="12" s="1"/>
  <c r="F471" i="12" s="1"/>
  <c r="H470" i="12"/>
  <c r="G470" i="12"/>
  <c r="H471" i="12" l="1"/>
  <c r="G471" i="12"/>
  <c r="C472" i="12"/>
  <c r="D472" i="12" l="1"/>
  <c r="F472" i="12" s="1"/>
  <c r="C473" i="12" l="1"/>
  <c r="D473" i="12" s="1"/>
  <c r="F473" i="12" s="1"/>
  <c r="H472" i="12"/>
  <c r="G472" i="12"/>
  <c r="H473" i="12" l="1"/>
  <c r="G473" i="12"/>
  <c r="C474" i="12"/>
  <c r="D474" i="12" l="1"/>
  <c r="F474" i="12" s="1"/>
  <c r="C475" i="12"/>
  <c r="D475" i="12" l="1"/>
  <c r="F475" i="12" s="1"/>
  <c r="H474" i="12"/>
  <c r="G474" i="12"/>
  <c r="H475" i="12" l="1"/>
  <c r="G475" i="12"/>
  <c r="C476" i="12"/>
  <c r="D476" i="12" l="1"/>
  <c r="F476" i="12" s="1"/>
  <c r="C477" i="12" l="1"/>
  <c r="D477" i="12" s="1"/>
  <c r="F477" i="12" s="1"/>
  <c r="H476" i="12"/>
  <c r="G476" i="12"/>
  <c r="H477" i="12" l="1"/>
  <c r="G477" i="12"/>
  <c r="C478" i="12"/>
  <c r="D478" i="12" l="1"/>
  <c r="F478" i="12" s="1"/>
  <c r="C479" i="12" l="1"/>
  <c r="D479" i="12" s="1"/>
  <c r="F479" i="12" s="1"/>
  <c r="H478" i="12"/>
  <c r="G478" i="12"/>
  <c r="H479" i="12" l="1"/>
  <c r="G479" i="12"/>
  <c r="C480" i="12"/>
  <c r="D480" i="12" l="1"/>
  <c r="F480" i="12" s="1"/>
  <c r="C481" i="12" l="1"/>
  <c r="D481" i="12"/>
  <c r="F481" i="12" s="1"/>
  <c r="H480" i="12"/>
  <c r="G480" i="12"/>
  <c r="H481" i="12" l="1"/>
  <c r="G481" i="12"/>
  <c r="C482" i="12"/>
  <c r="D482" i="12" l="1"/>
  <c r="F482" i="12" s="1"/>
  <c r="C483" i="12"/>
  <c r="D483" i="12" l="1"/>
  <c r="F483" i="12" s="1"/>
  <c r="H482" i="12"/>
  <c r="G482" i="12"/>
  <c r="H483" i="12" l="1"/>
  <c r="G483" i="12"/>
  <c r="C484" i="12"/>
  <c r="D484" i="12" l="1"/>
  <c r="F484" i="12" s="1"/>
  <c r="C485" i="12" l="1"/>
  <c r="D485" i="12" s="1"/>
  <c r="F485" i="12" s="1"/>
  <c r="H484" i="12"/>
  <c r="G484" i="12"/>
  <c r="H485" i="12" l="1"/>
  <c r="G485" i="12"/>
  <c r="C486" i="12"/>
  <c r="D486" i="12" l="1"/>
  <c r="F486" i="12" s="1"/>
  <c r="C487" i="12" l="1"/>
  <c r="D487" i="12" s="1"/>
  <c r="F487" i="12" s="1"/>
  <c r="H486" i="12"/>
  <c r="G486" i="12"/>
  <c r="H487" i="12" l="1"/>
  <c r="G487" i="12"/>
  <c r="C488" i="12"/>
  <c r="D488" i="12" l="1"/>
  <c r="F488" i="12" s="1"/>
  <c r="C489" i="12" l="1"/>
  <c r="D489" i="12" s="1"/>
  <c r="F489" i="12" s="1"/>
  <c r="H488" i="12"/>
  <c r="G488" i="12"/>
  <c r="H489" i="12" l="1"/>
  <c r="G489" i="12"/>
  <c r="C490" i="12"/>
  <c r="D490" i="12" l="1"/>
  <c r="F490" i="12" s="1"/>
  <c r="C491" i="12" l="1"/>
  <c r="D491" i="12" s="1"/>
  <c r="F491" i="12" s="1"/>
  <c r="H490" i="12"/>
  <c r="G490" i="12"/>
  <c r="H491" i="12" l="1"/>
  <c r="G491" i="12"/>
  <c r="C492" i="12"/>
  <c r="D492" i="12" l="1"/>
  <c r="F492" i="12" s="1"/>
  <c r="C493" i="12" l="1"/>
  <c r="D493" i="12" s="1"/>
  <c r="F493" i="12" s="1"/>
  <c r="H492" i="12"/>
  <c r="G492" i="12"/>
  <c r="H493" i="12" l="1"/>
  <c r="G493" i="12"/>
  <c r="C494" i="12"/>
  <c r="D494" i="12" l="1"/>
  <c r="F494" i="12" s="1"/>
  <c r="C495" i="12" l="1"/>
  <c r="D495" i="12"/>
  <c r="F495" i="12" s="1"/>
  <c r="H494" i="12"/>
  <c r="G494" i="12"/>
  <c r="H495" i="12" l="1"/>
  <c r="G495" i="12"/>
  <c r="C496" i="12"/>
  <c r="D496" i="12" l="1"/>
  <c r="F496" i="12" s="1"/>
  <c r="C497" i="12"/>
  <c r="H496" i="12" l="1"/>
  <c r="G496" i="12"/>
  <c r="D497" i="12"/>
  <c r="F497" i="12" s="1"/>
  <c r="C498" i="12" l="1"/>
  <c r="D498" i="12" s="1"/>
  <c r="C499" i="12" s="1"/>
  <c r="H497" i="12"/>
  <c r="G497" i="12"/>
  <c r="F498" i="12" l="1"/>
  <c r="D499" i="12"/>
  <c r="F499" i="12" s="1"/>
  <c r="H498" i="12"/>
  <c r="G498" i="12"/>
  <c r="H499" i="12" l="1"/>
  <c r="G499" i="12"/>
  <c r="C500" i="12"/>
  <c r="D500" i="12" l="1"/>
  <c r="F500" i="12" s="1"/>
  <c r="H500" i="12" l="1"/>
  <c r="G500" i="12"/>
  <c r="C501" i="12"/>
  <c r="D501" i="12" l="1"/>
  <c r="F501" i="12" s="1"/>
  <c r="H501" i="12" l="1"/>
  <c r="G501" i="12"/>
  <c r="C502" i="12"/>
  <c r="D502" i="12" l="1"/>
  <c r="C503" i="12" s="1"/>
  <c r="F502" i="12" l="1"/>
  <c r="H502" i="12" s="1"/>
  <c r="D503" i="12"/>
  <c r="C504" i="12" s="1"/>
  <c r="G502" i="12" l="1"/>
  <c r="F503" i="12"/>
  <c r="H503" i="12" s="1"/>
  <c r="D504" i="12"/>
  <c r="F504" i="12" s="1"/>
  <c r="G503" i="12"/>
  <c r="G504" i="12" l="1"/>
  <c r="H504" i="12"/>
  <c r="C505" i="12"/>
  <c r="D505" i="12" l="1"/>
  <c r="C506" i="12" s="1"/>
  <c r="F505" i="12" l="1"/>
  <c r="H505" i="12" s="1"/>
  <c r="D506" i="12"/>
  <c r="F506" i="12" s="1"/>
  <c r="G505" i="12" l="1"/>
  <c r="G506" i="12"/>
  <c r="H506" i="12"/>
  <c r="C507" i="12"/>
  <c r="D507" i="12" l="1"/>
  <c r="C508" i="12" s="1"/>
  <c r="F507" i="12"/>
  <c r="D508" i="12" l="1"/>
  <c r="F508" i="12" s="1"/>
  <c r="H507" i="12"/>
  <c r="G507" i="12"/>
  <c r="G508" i="12" l="1"/>
  <c r="H508" i="12"/>
  <c r="C509" i="12"/>
  <c r="D509" i="12" l="1"/>
  <c r="C510" i="12" s="1"/>
  <c r="F509" i="12" l="1"/>
  <c r="H509" i="12" s="1"/>
  <c r="D510" i="12"/>
  <c r="F510" i="12" s="1"/>
  <c r="G509" i="12" l="1"/>
  <c r="G510" i="12"/>
  <c r="H510" i="12"/>
  <c r="C511" i="12"/>
  <c r="D511" i="12" l="1"/>
  <c r="C512" i="12" s="1"/>
  <c r="F511" i="12" l="1"/>
  <c r="G511" i="12" s="1"/>
  <c r="D512" i="12"/>
  <c r="F512" i="12" s="1"/>
  <c r="H511" i="12"/>
  <c r="G512" i="12" l="1"/>
  <c r="H512" i="12"/>
  <c r="C513" i="12"/>
  <c r="D513" i="12" l="1"/>
  <c r="C514" i="12" s="1"/>
  <c r="F513" i="12" l="1"/>
  <c r="G513" i="12" s="1"/>
  <c r="D514" i="12"/>
  <c r="F514" i="12" s="1"/>
  <c r="H513" i="12" l="1"/>
  <c r="G514" i="12"/>
  <c r="H514" i="12"/>
  <c r="C515" i="12"/>
  <c r="D515" i="12" l="1"/>
  <c r="C516" i="12" s="1"/>
  <c r="F515" i="12" l="1"/>
  <c r="D516" i="12"/>
  <c r="F516" i="12" s="1"/>
  <c r="H515" i="12"/>
  <c r="G515" i="12"/>
  <c r="G516" i="12" l="1"/>
  <c r="H516" i="12"/>
  <c r="C517" i="12"/>
  <c r="D517" i="12" l="1"/>
  <c r="C518" i="12" s="1"/>
  <c r="F517" i="12" l="1"/>
  <c r="H517" i="12" s="1"/>
  <c r="D518" i="12"/>
  <c r="F518" i="12" s="1"/>
  <c r="G517" i="12" l="1"/>
  <c r="G518" i="12"/>
  <c r="H518" i="12"/>
  <c r="C519" i="12"/>
  <c r="D519" i="12" l="1"/>
  <c r="C520" i="12" s="1"/>
  <c r="F519" i="12" l="1"/>
  <c r="H519" i="12" s="1"/>
  <c r="D520" i="12"/>
  <c r="F520" i="12" s="1"/>
  <c r="G519" i="12" l="1"/>
  <c r="G520" i="12"/>
  <c r="H520" i="12"/>
  <c r="C521" i="12"/>
  <c r="D521" i="12" l="1"/>
  <c r="C522" i="12" s="1"/>
  <c r="F521" i="12" l="1"/>
  <c r="G521" i="12" s="1"/>
  <c r="D522" i="12"/>
  <c r="F522" i="12" s="1"/>
  <c r="H521" i="12" l="1"/>
  <c r="G522" i="12"/>
  <c r="H522" i="12"/>
  <c r="C523" i="12"/>
  <c r="D523" i="12" l="1"/>
  <c r="C524" i="12" s="1"/>
  <c r="F523" i="12" l="1"/>
  <c r="G523" i="12" s="1"/>
  <c r="D524" i="12"/>
  <c r="F524" i="12" s="1"/>
  <c r="H523" i="12" l="1"/>
  <c r="G524" i="12"/>
  <c r="H524" i="12"/>
  <c r="C525" i="12"/>
  <c r="D525" i="12" l="1"/>
  <c r="C526" i="12" s="1"/>
  <c r="F525" i="12" l="1"/>
  <c r="H525" i="12" s="1"/>
  <c r="D526" i="12"/>
  <c r="F526" i="12" s="1"/>
  <c r="G525" i="12" l="1"/>
  <c r="G526" i="12"/>
  <c r="H526" i="12"/>
  <c r="C527" i="12"/>
  <c r="D527" i="12" l="1"/>
  <c r="C528" i="12" s="1"/>
  <c r="F527" i="12" l="1"/>
  <c r="H527" i="12" s="1"/>
  <c r="D528" i="12"/>
  <c r="F528" i="12" s="1"/>
  <c r="G527" i="12" l="1"/>
  <c r="G528" i="12"/>
  <c r="H528" i="12"/>
  <c r="C529" i="12"/>
  <c r="D529" i="12" l="1"/>
  <c r="C530" i="12" s="1"/>
  <c r="F529" i="12" l="1"/>
  <c r="D530" i="12"/>
  <c r="F530" i="12" s="1"/>
  <c r="H529" i="12"/>
  <c r="G529" i="12"/>
  <c r="G530" i="12" l="1"/>
  <c r="H530" i="12"/>
  <c r="C531" i="12"/>
  <c r="D531" i="12" l="1"/>
  <c r="C532" i="12" s="1"/>
  <c r="F531" i="12" l="1"/>
  <c r="D532" i="12"/>
  <c r="F532" i="12" s="1"/>
  <c r="H531" i="12"/>
  <c r="G531" i="12"/>
  <c r="G532" i="12" l="1"/>
  <c r="H532" i="12"/>
  <c r="C533" i="12"/>
  <c r="D533" i="12" l="1"/>
  <c r="C534" i="12" s="1"/>
  <c r="F533" i="12" l="1"/>
  <c r="D534" i="12"/>
  <c r="F534" i="12" s="1"/>
  <c r="H533" i="12"/>
  <c r="G533" i="12"/>
  <c r="G534" i="12" l="1"/>
  <c r="H534" i="12"/>
  <c r="C535" i="12"/>
  <c r="D535" i="12" l="1"/>
  <c r="C536" i="12" s="1"/>
  <c r="F535" i="12" l="1"/>
  <c r="D536" i="12"/>
  <c r="F536" i="12" s="1"/>
  <c r="H535" i="12"/>
  <c r="G535" i="12"/>
  <c r="G536" i="12" l="1"/>
  <c r="H536" i="12"/>
  <c r="C537" i="12"/>
  <c r="D537" i="12" l="1"/>
  <c r="C538" i="12" s="1"/>
  <c r="F537" i="12" l="1"/>
  <c r="H537" i="12" s="1"/>
  <c r="D538" i="12"/>
  <c r="F538" i="12" s="1"/>
  <c r="G537" i="12" l="1"/>
  <c r="G538" i="12"/>
  <c r="H538" i="12"/>
  <c r="C539" i="12"/>
  <c r="D539" i="12" l="1"/>
  <c r="C540" i="12" s="1"/>
  <c r="F539" i="12" l="1"/>
  <c r="H539" i="12" s="1"/>
  <c r="D540" i="12"/>
  <c r="F540" i="12" s="1"/>
  <c r="G539" i="12" l="1"/>
  <c r="G540" i="12"/>
  <c r="H540" i="12"/>
  <c r="C541" i="12"/>
  <c r="D541" i="12" l="1"/>
  <c r="C542" i="12" s="1"/>
  <c r="F541" i="12" l="1"/>
  <c r="H541" i="12" s="1"/>
  <c r="D542" i="12"/>
  <c r="F542" i="12" s="1"/>
  <c r="G541" i="12" l="1"/>
  <c r="G542" i="12"/>
  <c r="H542" i="12"/>
  <c r="C543" i="12"/>
  <c r="D543" i="12" l="1"/>
  <c r="C544" i="12" s="1"/>
  <c r="F543" i="12" l="1"/>
  <c r="H543" i="12" s="1"/>
  <c r="D544" i="12"/>
  <c r="F544" i="12" s="1"/>
  <c r="G543" i="12" l="1"/>
  <c r="G544" i="12"/>
  <c r="H544" i="12"/>
  <c r="C545" i="12"/>
  <c r="D545" i="12" l="1"/>
  <c r="F545" i="12" s="1"/>
  <c r="C546" i="12" l="1"/>
  <c r="H545" i="12"/>
  <c r="G545" i="12"/>
  <c r="D546" i="12" l="1"/>
  <c r="C547" i="12" s="1"/>
  <c r="D547" i="12" s="1"/>
  <c r="F547" i="12" s="1"/>
  <c r="F546" i="12" l="1"/>
  <c r="C548" i="12"/>
  <c r="D548" i="12" s="1"/>
  <c r="C549" i="12" s="1"/>
  <c r="H547" i="12"/>
  <c r="G547" i="12"/>
  <c r="H546" i="12" l="1"/>
  <c r="G546" i="12"/>
  <c r="F548" i="12"/>
  <c r="H548" i="12" s="1"/>
  <c r="D549" i="12"/>
  <c r="F549" i="12" s="1"/>
  <c r="G548" i="12" l="1"/>
  <c r="C550" i="12"/>
  <c r="H549" i="12"/>
  <c r="G549" i="12"/>
  <c r="D550" i="12" l="1"/>
  <c r="C551" i="12" s="1"/>
  <c r="D551" i="12" s="1"/>
  <c r="F551" i="12" s="1"/>
  <c r="F550" i="12" l="1"/>
  <c r="C552" i="12"/>
  <c r="D552" i="12" s="1"/>
  <c r="H551" i="12"/>
  <c r="G551" i="12"/>
  <c r="G550" i="12" l="1"/>
  <c r="H550" i="12"/>
  <c r="C553" i="12"/>
  <c r="D553" i="12" s="1"/>
  <c r="F553" i="12" s="1"/>
  <c r="F552" i="12"/>
  <c r="G552" i="12" s="1"/>
  <c r="H552" i="12" l="1"/>
  <c r="C554" i="12"/>
  <c r="D554" i="12" s="1"/>
  <c r="F554" i="12" s="1"/>
  <c r="H553" i="12"/>
  <c r="G553" i="12"/>
  <c r="H554" i="12" l="1"/>
  <c r="G554" i="12"/>
  <c r="C555" i="12"/>
  <c r="D555" i="12" l="1"/>
  <c r="F555" i="12" s="1"/>
  <c r="C556" i="12" l="1"/>
  <c r="D556" i="12" s="1"/>
  <c r="F556" i="12" s="1"/>
  <c r="H555" i="12"/>
  <c r="G555" i="12"/>
  <c r="H556" i="12" l="1"/>
  <c r="G556" i="12"/>
  <c r="C557" i="12"/>
  <c r="D557" i="12" l="1"/>
  <c r="F557" i="12" s="1"/>
  <c r="C558" i="12" l="1"/>
  <c r="D558" i="12" s="1"/>
  <c r="F558" i="12" s="1"/>
  <c r="H557" i="12"/>
  <c r="G557" i="12"/>
  <c r="H558" i="12" l="1"/>
  <c r="G558" i="12"/>
  <c r="C559" i="12"/>
  <c r="D559" i="12" l="1"/>
  <c r="F559" i="12" s="1"/>
  <c r="C560" i="12" l="1"/>
  <c r="D560" i="12" s="1"/>
  <c r="F560" i="12" s="1"/>
  <c r="H559" i="12"/>
  <c r="G559" i="12"/>
  <c r="H560" i="12" l="1"/>
  <c r="G560" i="12"/>
  <c r="C561" i="12"/>
  <c r="D561" i="12" l="1"/>
  <c r="F561" i="12" s="1"/>
  <c r="C562" i="12" l="1"/>
  <c r="D562" i="12" s="1"/>
  <c r="F562" i="12" s="1"/>
  <c r="H561" i="12"/>
  <c r="G561" i="12"/>
  <c r="C563" i="12" l="1"/>
  <c r="D563" i="12"/>
  <c r="F563" i="12" s="1"/>
  <c r="H562" i="12"/>
  <c r="G562" i="12"/>
  <c r="C564" i="12" l="1"/>
  <c r="H563" i="12"/>
  <c r="G563" i="12"/>
  <c r="D564" i="12"/>
  <c r="F564" i="12" s="1"/>
  <c r="C565" i="12" l="1"/>
  <c r="D565" i="12" s="1"/>
  <c r="F565" i="12" s="1"/>
  <c r="H564" i="12"/>
  <c r="G564" i="12"/>
  <c r="C566" i="12" l="1"/>
  <c r="H565" i="12"/>
  <c r="G565" i="12"/>
  <c r="D566" i="12" l="1"/>
  <c r="F566" i="12" s="1"/>
  <c r="H566" i="12" s="1"/>
  <c r="G566" i="12" l="1"/>
  <c r="C567" i="12"/>
  <c r="D567" i="12" s="1"/>
  <c r="C568" i="12" s="1"/>
  <c r="D568" i="12" s="1"/>
  <c r="F568" i="12" s="1"/>
  <c r="F567" i="12" l="1"/>
  <c r="H568" i="12"/>
  <c r="G568" i="12"/>
  <c r="C569" i="12"/>
  <c r="H567" i="12" l="1"/>
  <c r="G567" i="12"/>
  <c r="D569" i="12"/>
  <c r="F569" i="12" s="1"/>
  <c r="C570" i="12" l="1"/>
  <c r="D570" i="12" s="1"/>
  <c r="F570" i="12" s="1"/>
  <c r="H569" i="12"/>
  <c r="G569" i="12"/>
  <c r="H570" i="12" l="1"/>
  <c r="G570" i="12"/>
  <c r="C571" i="12"/>
  <c r="D571" i="12" l="1"/>
  <c r="F571" i="12" s="1"/>
  <c r="C572" i="12" l="1"/>
  <c r="D572" i="12" s="1"/>
  <c r="F572" i="12" s="1"/>
  <c r="H571" i="12"/>
  <c r="G571" i="12"/>
  <c r="H572" i="12" l="1"/>
  <c r="G572" i="12"/>
  <c r="C573" i="12"/>
  <c r="D573" i="12" l="1"/>
  <c r="F573" i="12" s="1"/>
  <c r="C574" i="12" l="1"/>
  <c r="D574" i="12"/>
  <c r="F574" i="12" s="1"/>
  <c r="H573" i="12"/>
  <c r="G573" i="12"/>
  <c r="C575" i="12" l="1"/>
  <c r="D575" i="12" s="1"/>
  <c r="C576" i="12" s="1"/>
  <c r="H574" i="12"/>
  <c r="G574" i="12"/>
  <c r="F575" i="12" l="1"/>
  <c r="G575" i="12" s="1"/>
  <c r="D576" i="12"/>
  <c r="F576" i="12" s="1"/>
  <c r="H575" i="12"/>
  <c r="H576" i="12" l="1"/>
  <c r="G576" i="12"/>
  <c r="C577" i="12"/>
  <c r="D577" i="12" l="1"/>
  <c r="F577" i="12" s="1"/>
  <c r="C578" i="12" l="1"/>
  <c r="D578" i="12" s="1"/>
  <c r="F578" i="12" s="1"/>
  <c r="H577" i="12"/>
  <c r="G577" i="12"/>
  <c r="H578" i="12" l="1"/>
  <c r="G578" i="12"/>
  <c r="C579" i="12"/>
  <c r="D579" i="12" l="1"/>
  <c r="F579" i="12" s="1"/>
  <c r="C580" i="12" l="1"/>
  <c r="D580" i="12"/>
  <c r="F580" i="12" s="1"/>
  <c r="H579" i="12"/>
  <c r="G579" i="12"/>
  <c r="H580" i="12" l="1"/>
  <c r="G580" i="12"/>
  <c r="C581" i="12"/>
  <c r="D581" i="12" l="1"/>
  <c r="F581" i="12" s="1"/>
  <c r="C582" i="12"/>
  <c r="D582" i="12" l="1"/>
  <c r="F582" i="12" s="1"/>
  <c r="H581" i="12"/>
  <c r="G581" i="12"/>
  <c r="C583" i="12" l="1"/>
  <c r="H582" i="12"/>
  <c r="G582" i="12"/>
  <c r="D583" i="12"/>
  <c r="C584" i="12" s="1"/>
  <c r="D584" i="12" l="1"/>
  <c r="F584" i="12" s="1"/>
  <c r="F583" i="12"/>
  <c r="H584" i="12" l="1"/>
  <c r="G584" i="12"/>
  <c r="H583" i="12"/>
  <c r="G583" i="12"/>
  <c r="C585" i="12"/>
  <c r="D585" i="12" l="1"/>
  <c r="C586" i="12" s="1"/>
  <c r="F585" i="12"/>
  <c r="D586" i="12" l="1"/>
  <c r="F586" i="12" s="1"/>
  <c r="H585" i="12"/>
  <c r="G585" i="12"/>
  <c r="H586" i="12" l="1"/>
  <c r="G586" i="12"/>
  <c r="C587" i="12"/>
  <c r="D587" i="12" l="1"/>
  <c r="F587" i="12" s="1"/>
  <c r="C588" i="12"/>
  <c r="D588" i="12" l="1"/>
  <c r="F588" i="12" s="1"/>
  <c r="H587" i="12"/>
  <c r="G587" i="12"/>
  <c r="H588" i="12" l="1"/>
  <c r="G588" i="12"/>
  <c r="C589" i="12"/>
  <c r="D589" i="12" l="1"/>
  <c r="F589" i="12" s="1"/>
  <c r="C590" i="12" l="1"/>
  <c r="D590" i="12" s="1"/>
  <c r="F590" i="12" s="1"/>
  <c r="H589" i="12"/>
  <c r="G589" i="12"/>
  <c r="H590" i="12" l="1"/>
  <c r="G590" i="12"/>
  <c r="C591" i="12"/>
  <c r="D591" i="12" l="1"/>
  <c r="F591" i="12" s="1"/>
  <c r="C592" i="12" l="1"/>
  <c r="D592" i="12" s="1"/>
  <c r="F592" i="12" s="1"/>
  <c r="H591" i="12"/>
  <c r="G591" i="12"/>
  <c r="H592" i="12" l="1"/>
  <c r="G592" i="12"/>
  <c r="C593" i="12"/>
  <c r="D593" i="12" l="1"/>
  <c r="C594" i="12" s="1"/>
  <c r="F593" i="12"/>
  <c r="D594" i="12" l="1"/>
  <c r="F594" i="12" s="1"/>
  <c r="H593" i="12"/>
  <c r="G593" i="12"/>
  <c r="H594" i="12" l="1"/>
  <c r="G594" i="12"/>
  <c r="C595" i="12"/>
  <c r="D595" i="12" l="1"/>
  <c r="F595" i="12" s="1"/>
  <c r="C596" i="12" l="1"/>
  <c r="D596" i="12" s="1"/>
  <c r="F596" i="12" s="1"/>
  <c r="H595" i="12"/>
  <c r="G595" i="12"/>
  <c r="H596" i="12" l="1"/>
  <c r="G596" i="12"/>
  <c r="C597" i="12"/>
  <c r="D597" i="12" l="1"/>
  <c r="F597" i="12" s="1"/>
  <c r="C598" i="12" l="1"/>
  <c r="D598" i="12" s="1"/>
  <c r="F598" i="12" s="1"/>
  <c r="H597" i="12"/>
  <c r="G597" i="12"/>
  <c r="C599" i="12" l="1"/>
  <c r="D599" i="12" s="1"/>
  <c r="F599" i="12" s="1"/>
  <c r="H598" i="12"/>
  <c r="G598" i="12"/>
  <c r="C600" i="12" l="1"/>
  <c r="D600" i="12" s="1"/>
  <c r="C601" i="12" s="1"/>
  <c r="H599" i="12"/>
  <c r="G599" i="12"/>
  <c r="F600" i="12" l="1"/>
  <c r="H600" i="12" s="1"/>
  <c r="D601" i="12"/>
  <c r="F601" i="12" s="1"/>
  <c r="G600" i="12" l="1"/>
  <c r="H601" i="12"/>
  <c r="G601" i="12"/>
</calcChain>
</file>

<file path=xl/sharedStrings.xml><?xml version="1.0" encoding="utf-8"?>
<sst xmlns="http://schemas.openxmlformats.org/spreadsheetml/2006/main" count="161" uniqueCount="106">
  <si>
    <t>0505-0604</t>
  </si>
  <si>
    <t>0605-0704</t>
  </si>
  <si>
    <t>0705-0804</t>
  </si>
  <si>
    <t>0805-0904</t>
  </si>
  <si>
    <t>0905-1004</t>
  </si>
  <si>
    <t>1005-1104</t>
  </si>
  <si>
    <t>1105-1204</t>
  </si>
  <si>
    <t>1205-0104</t>
  </si>
  <si>
    <t>0105-0205</t>
  </si>
  <si>
    <t>Total</t>
  </si>
  <si>
    <t>房租</t>
  </si>
  <si>
    <t>其他支出</t>
  </si>
  <si>
    <t>收入</t>
  </si>
  <si>
    <t>硬性支出</t>
  </si>
  <si>
    <t>未来时间段</t>
  </si>
  <si>
    <t>可支配余额</t>
  </si>
  <si>
    <t>可存款</t>
  </si>
  <si>
    <t>基金</t>
  </si>
  <si>
    <t>确认时间</t>
  </si>
  <si>
    <t>确认金额</t>
  </si>
  <si>
    <t>基金代码</t>
  </si>
  <si>
    <t>基金名称</t>
  </si>
  <si>
    <t>交银中证海外中国互联网</t>
  </si>
  <si>
    <t>国泰估值优势混合LOF</t>
  </si>
  <si>
    <t>国泰成长优选混合</t>
  </si>
  <si>
    <t>020026</t>
  </si>
  <si>
    <t>备注</t>
  </si>
  <si>
    <t>*按计划定投/定赎</t>
  </si>
  <si>
    <t>*涨势再好/跌的再差也不打乱原有的投资计划</t>
  </si>
  <si>
    <t>*投资玩的就是心性</t>
  </si>
  <si>
    <t>160213</t>
  </si>
  <si>
    <t>国泰纳斯达克100指数</t>
  </si>
  <si>
    <t>计算日期</t>
  </si>
  <si>
    <t>计算时间</t>
  </si>
  <si>
    <t>招商</t>
  </si>
  <si>
    <t>微信</t>
  </si>
  <si>
    <t>现金</t>
  </si>
  <si>
    <t>其他</t>
  </si>
  <si>
    <t>固定存款</t>
  </si>
  <si>
    <t>100032</t>
  </si>
  <si>
    <t>富国中证红利指数增强</t>
  </si>
  <si>
    <t>上班路上，突然看到了支付宝关于这只基金的广告——“让BAT为你打工”。而且当时刚好受一个“炒茶”经纪人的人影响，觉得投资点什么确实挺好的。炒茶？这玩意我是一窍不通啊。刚好我去年做过一段时间的基金数据分析，稍微懂点。就点开了广告，投了十来块。没想到这一投还竟然一发不可收拾了。当天我就在微信读书里了解了不少关于定投的事情，决心开始入市。</t>
  </si>
  <si>
    <t>受'银行螺丝钉'推荐影响并结合自己的判断购买。该基金当前出于低估阶段。(0523)//今日沪深大涨，该基金也已不属于低估产品了，哈哈搞笑刚准备定投。(0525)//</t>
  </si>
  <si>
    <t>这几天跌幅很大，继续买入。</t>
  </si>
  <si>
    <t>第N期</t>
    <phoneticPr fontId="2" type="noConversion"/>
  </si>
  <si>
    <t>当期持有</t>
    <phoneticPr fontId="2" type="noConversion"/>
  </si>
  <si>
    <t>当期收益</t>
    <phoneticPr fontId="2" type="noConversion"/>
  </si>
  <si>
    <t>总投入</t>
    <phoneticPr fontId="2" type="noConversion"/>
  </si>
  <si>
    <t>持有+收益</t>
    <phoneticPr fontId="2" type="noConversion"/>
  </si>
  <si>
    <t>总收益率</t>
    <phoneticPr fontId="2" type="noConversion"/>
  </si>
  <si>
    <t>定投金额</t>
    <phoneticPr fontId="2" type="noConversion"/>
  </si>
  <si>
    <t>累积收益</t>
  </si>
  <si>
    <t>投入总计</t>
  </si>
  <si>
    <t>确认份额</t>
  </si>
  <si>
    <t>净值</t>
  </si>
  <si>
    <t>买入金额</t>
  </si>
  <si>
    <t>买入费率</t>
  </si>
  <si>
    <t>到账金额</t>
  </si>
  <si>
    <t>确认净值</t>
  </si>
  <si>
    <t>卖出费率</t>
  </si>
  <si>
    <t>手续费</t>
  </si>
  <si>
    <t>164705</t>
  </si>
  <si>
    <t>汇添富恒生指数分级</t>
  </si>
  <si>
    <t>卖出费率(&lt;=1年)</t>
  </si>
  <si>
    <t>买入费率(小额)</t>
  </si>
  <si>
    <t>华夏上证50AH优选指数</t>
  </si>
  <si>
    <t>赎回金额</t>
  </si>
  <si>
    <t>收益率</t>
  </si>
  <si>
    <t>分散资产配置，购入恒生指数基金</t>
  </si>
  <si>
    <t>定投</t>
  </si>
  <si>
    <t>160212</t>
  </si>
  <si>
    <t>501050</t>
  </si>
  <si>
    <t>收益</t>
  </si>
  <si>
    <t>天天基金</t>
  </si>
  <si>
    <t>蚂蚁聚宝</t>
  </si>
  <si>
    <t>持有市值</t>
  </si>
  <si>
    <t>余额宝</t>
  </si>
  <si>
    <t>501029</t>
  </si>
  <si>
    <t>华宝标普中国A股红利机会指数</t>
  </si>
  <si>
    <t>第一次买入，处于低估。会继续增持。</t>
  </si>
  <si>
    <t>当期收益</t>
  </si>
  <si>
    <t>基金类型</t>
  </si>
  <si>
    <t>指数+QDII</t>
  </si>
  <si>
    <t>混合型</t>
  </si>
  <si>
    <t>指数型</t>
  </si>
  <si>
    <t>110022</t>
  </si>
  <si>
    <t>易方达消费行业股票</t>
  </si>
  <si>
    <t>股票型</t>
  </si>
  <si>
    <t>000173</t>
  </si>
  <si>
    <t>汇添富美丽3混合</t>
  </si>
  <si>
    <t>001417</t>
  </si>
  <si>
    <t>汇添富医疗服务混合</t>
  </si>
  <si>
    <t>519008</t>
  </si>
  <si>
    <t>汇添富优势精选混合</t>
  </si>
  <si>
    <t>妈了个蛋，都是后半夜买入的。夜间头脑不理性。观察分析一下，然后筛下去两个。</t>
  </si>
  <si>
    <t>不小心买的，现卖掉</t>
  </si>
  <si>
    <t>从001417、519008转换过来</t>
  </si>
  <si>
    <t>序号</t>
  </si>
  <si>
    <t>低估值基金，继续买入并加大持仓比例</t>
  </si>
  <si>
    <t>依旧看好海外中国互联网，加油。继续买入</t>
  </si>
  <si>
    <t>刚刚走出低估区域，继续买入但减少买入比例</t>
  </si>
  <si>
    <t>业绩良好，继续买入</t>
  </si>
  <si>
    <t>历史业绩差，卖出然后买入其他产品</t>
  </si>
  <si>
    <t>165312</t>
  </si>
  <si>
    <t>建信财经50</t>
  </si>
  <si>
    <t>历史表现优秀，"追涨"。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</si>
</sst>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_ "/>
    <numFmt numFmtId="165" formatCode="0.000%"/>
    <numFmt numFmtId="166" formatCode="_ * #,##0.0000_ ;_ * \-#,##0.0000_ ;_ * &quot;-&quot;??_ ;_ @_ "/>
  </numFmts>
  <fonts count="1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theme="1"/>
      <name val="华文细黑"/>
      <charset val="134"/>
    </font>
    <font>
      <sz val="11"/>
      <color rgb="FFFF0000"/>
      <name val="华文细黑"/>
      <charset val="134"/>
    </font>
    <font>
      <sz val="11"/>
      <color theme="0" tint="-0.14999847407452621"/>
      <name val="华文细黑"/>
      <charset val="134"/>
    </font>
    <font>
      <sz val="11"/>
      <color theme="0" tint="-0.1499984740745262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14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49" fontId="8" fillId="0" borderId="0" xfId="0" applyNumberFormat="1" applyFont="1">
      <alignment vertical="center"/>
    </xf>
    <xf numFmtId="43" fontId="8" fillId="0" borderId="0" xfId="1" applyFont="1">
      <alignment vertical="center"/>
    </xf>
    <xf numFmtId="0" fontId="9" fillId="0" borderId="0" xfId="0" applyFont="1">
      <alignment vertical="center"/>
    </xf>
    <xf numFmtId="14" fontId="8" fillId="0" borderId="0" xfId="0" applyNumberFormat="1" applyFont="1">
      <alignment vertical="center"/>
    </xf>
    <xf numFmtId="164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 vertical="center"/>
    </xf>
    <xf numFmtId="165" fontId="0" fillId="0" borderId="0" xfId="2" applyNumberFormat="1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10" fontId="0" fillId="4" borderId="0" xfId="2" applyNumberFormat="1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43" fontId="0" fillId="5" borderId="0" xfId="1" applyFont="1" applyFill="1" applyAlignment="1">
      <alignment horizontal="left" vertical="center"/>
    </xf>
    <xf numFmtId="165" fontId="0" fillId="5" borderId="0" xfId="2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0" fontId="8" fillId="0" borderId="0" xfId="2" applyNumberFormat="1" applyFont="1">
      <alignment vertical="center"/>
    </xf>
    <xf numFmtId="166" fontId="8" fillId="0" borderId="0" xfId="1" applyNumberFormat="1" applyFont="1">
      <alignment vertical="center"/>
    </xf>
    <xf numFmtId="166" fontId="8" fillId="0" borderId="0" xfId="1" applyNumberFormat="1" applyFont="1" applyAlignment="1">
      <alignment horizontal="left" vertical="center"/>
    </xf>
    <xf numFmtId="10" fontId="0" fillId="0" borderId="0" xfId="2" applyNumberFormat="1" applyFont="1">
      <alignment vertical="center"/>
    </xf>
    <xf numFmtId="49" fontId="0" fillId="0" borderId="0" xfId="0" applyNumberForma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1" applyNumberFormat="1" applyFont="1" applyAlignment="1">
      <alignment horizontal="left"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10" fontId="10" fillId="0" borderId="0" xfId="2" applyNumberFormat="1" applyFont="1">
      <alignment vertical="center"/>
    </xf>
    <xf numFmtId="10" fontId="11" fillId="0" borderId="0" xfId="2" applyNumberFormat="1" applyFont="1">
      <alignment vertical="center"/>
    </xf>
    <xf numFmtId="2" fontId="0" fillId="0" borderId="0" xfId="1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8" fillId="0" borderId="0" xfId="0" applyFont="1" applyAlignment="1">
      <alignment vertical="center"/>
    </xf>
    <xf numFmtId="2" fontId="8" fillId="0" borderId="0" xfId="1" applyNumberFormat="1" applyFont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0" fontId="6" fillId="0" borderId="0" xfId="0" applyFon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盈利情况!$F$1</c:f>
              <c:strCache>
                <c:ptCount val="1"/>
                <c:pt idx="0">
                  <c:v>蚂蚁聚宝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盈利情况!$A$2:$A$38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  <c:extLst xmlns:c15="http://schemas.microsoft.com/office/drawing/2012/chart"/>
            </c:numRef>
          </c:cat>
          <c:val>
            <c:numRef>
              <c:f>盈利情况!$F$2:$F$18</c:f>
              <c:extLst xmlns:c15="http://schemas.microsoft.com/office/drawing/2012/chart"/>
            </c:numRef>
          </c:val>
          <c:smooth val="0"/>
        </c:ser>
        <c:ser>
          <c:idx val="1"/>
          <c:order val="1"/>
          <c:tx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盈利情况!$A$2:$A$38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盈利情况!$I$2:$I$49</c:f>
              <c:numCache>
                <c:formatCode>0.00</c:formatCode>
                <c:ptCount val="48"/>
                <c:pt idx="0">
                  <c:v>16.180000000000064</c:v>
                </c:pt>
                <c:pt idx="1">
                  <c:v>18.42999999999995</c:v>
                </c:pt>
                <c:pt idx="2">
                  <c:v>25.969999999999914</c:v>
                </c:pt>
                <c:pt idx="3">
                  <c:v>17.28</c:v>
                </c:pt>
                <c:pt idx="4">
                  <c:v>21.24</c:v>
                </c:pt>
                <c:pt idx="5">
                  <c:v>19.37</c:v>
                </c:pt>
                <c:pt idx="6">
                  <c:v>10</c:v>
                </c:pt>
                <c:pt idx="7">
                  <c:v>12.894490654684546</c:v>
                </c:pt>
                <c:pt idx="8">
                  <c:v>18.254490654684673</c:v>
                </c:pt>
                <c:pt idx="9">
                  <c:v>23.0844906546846</c:v>
                </c:pt>
                <c:pt idx="10">
                  <c:v>31.82449065468461</c:v>
                </c:pt>
                <c:pt idx="11">
                  <c:v>35.414490654684528</c:v>
                </c:pt>
                <c:pt idx="12">
                  <c:v>21.57449065468461</c:v>
                </c:pt>
                <c:pt idx="13">
                  <c:v>19.164490654684641</c:v>
                </c:pt>
                <c:pt idx="14">
                  <c:v>18.0844906546846</c:v>
                </c:pt>
                <c:pt idx="15">
                  <c:v>12.82449065468461</c:v>
                </c:pt>
                <c:pt idx="16">
                  <c:v>7.1444906546846596</c:v>
                </c:pt>
                <c:pt idx="17">
                  <c:v>13.374490654684678</c:v>
                </c:pt>
                <c:pt idx="18">
                  <c:v>25.104490654684696</c:v>
                </c:pt>
                <c:pt idx="19">
                  <c:v>26.354490654684696</c:v>
                </c:pt>
                <c:pt idx="20">
                  <c:v>32.614490654684687</c:v>
                </c:pt>
                <c:pt idx="21">
                  <c:v>35.694490654684614</c:v>
                </c:pt>
                <c:pt idx="22">
                  <c:v>44.634490654684669</c:v>
                </c:pt>
                <c:pt idx="23">
                  <c:v>43.864490654684687</c:v>
                </c:pt>
                <c:pt idx="24">
                  <c:v>32.53449065468476</c:v>
                </c:pt>
                <c:pt idx="25">
                  <c:v>36.374490654684678</c:v>
                </c:pt>
                <c:pt idx="26">
                  <c:v>28.104490654684696</c:v>
                </c:pt>
                <c:pt idx="27">
                  <c:v>24.374490654684678</c:v>
                </c:pt>
                <c:pt idx="28">
                  <c:v>19.364490654684687</c:v>
                </c:pt>
                <c:pt idx="29">
                  <c:v>21.394490654684887</c:v>
                </c:pt>
                <c:pt idx="30">
                  <c:v>26.954490654684378</c:v>
                </c:pt>
                <c:pt idx="31">
                  <c:v>24.634490654684669</c:v>
                </c:pt>
                <c:pt idx="32">
                  <c:v>19.974490654684814</c:v>
                </c:pt>
                <c:pt idx="33">
                  <c:v>31.634490654684669</c:v>
                </c:pt>
                <c:pt idx="34">
                  <c:v>36.354490654684923</c:v>
                </c:pt>
                <c:pt idx="35">
                  <c:v>47.274490654684541</c:v>
                </c:pt>
                <c:pt idx="36">
                  <c:v>51.064490654684505</c:v>
                </c:pt>
                <c:pt idx="37">
                  <c:v>44.984490654684578</c:v>
                </c:pt>
                <c:pt idx="38">
                  <c:v>41.734490654684578</c:v>
                </c:pt>
                <c:pt idx="39">
                  <c:v>59.044490654684523</c:v>
                </c:pt>
                <c:pt idx="40">
                  <c:v>67.994490654684796</c:v>
                </c:pt>
                <c:pt idx="41">
                  <c:v>67.274490654684996</c:v>
                </c:pt>
                <c:pt idx="42">
                  <c:v>71.50449065468456</c:v>
                </c:pt>
                <c:pt idx="43">
                  <c:v>72.674490654684632</c:v>
                </c:pt>
                <c:pt idx="44">
                  <c:v>67.074490654684269</c:v>
                </c:pt>
                <c:pt idx="45">
                  <c:v>74.494490654684796</c:v>
                </c:pt>
                <c:pt idx="46">
                  <c:v>70.764490654684323</c:v>
                </c:pt>
                <c:pt idx="47">
                  <c:v>80.244490654684796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76712"/>
        <c:axId val="404280240"/>
        <c:extLst/>
      </c:lineChart>
      <c:catAx>
        <c:axId val="404276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280240"/>
        <c:crosses val="autoZero"/>
        <c:auto val="1"/>
        <c:lblAlgn val="ctr"/>
        <c:lblOffset val="100"/>
        <c:noMultiLvlLbl val="1"/>
      </c:catAx>
      <c:valAx>
        <c:axId val="4042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&quot;¥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7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盈利情况!$J$1</c:f>
              <c:strCache>
                <c:ptCount val="1"/>
                <c:pt idx="0">
                  <c:v>收益率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盈利情况!$A$2:$A$38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盈利情况!$J$2:$J$49</c:f>
              <c:numCache>
                <c:formatCode>0.00%</c:formatCode>
                <c:ptCount val="48"/>
                <c:pt idx="0">
                  <c:v>3.0737082066869422E-2</c:v>
                </c:pt>
                <c:pt idx="1">
                  <c:v>3.3180901627538437E-2</c:v>
                </c:pt>
                <c:pt idx="2">
                  <c:v>4.6755725190839537E-2</c:v>
                </c:pt>
                <c:pt idx="3">
                  <c:v>3.1110470977963416E-2</c:v>
                </c:pt>
                <c:pt idx="4">
                  <c:v>3.4991762767710044E-2</c:v>
                </c:pt>
                <c:pt idx="5">
                  <c:v>3.1911037891268534E-2</c:v>
                </c:pt>
                <c:pt idx="6">
                  <c:v>1.5698587127158554E-2</c:v>
                </c:pt>
                <c:pt idx="7">
                  <c:v>1.5990082539432311E-2</c:v>
                </c:pt>
                <c:pt idx="8">
                  <c:v>1.83941851216919E-2</c:v>
                </c:pt>
                <c:pt idx="9">
                  <c:v>2.3261147219863092E-2</c:v>
                </c:pt>
                <c:pt idx="10">
                  <c:v>3.2068031016553963E-2</c:v>
                </c:pt>
                <c:pt idx="11">
                  <c:v>3.5685503880412028E-2</c:v>
                </c:pt>
                <c:pt idx="12">
                  <c:v>2.1739591781304385E-2</c:v>
                </c:pt>
                <c:pt idx="13">
                  <c:v>1.9311148995260367E-2</c:v>
                </c:pt>
                <c:pt idx="14">
                  <c:v>1.8041092637744803E-2</c:v>
                </c:pt>
                <c:pt idx="15">
                  <c:v>1.2793715253082016E-2</c:v>
                </c:pt>
                <c:pt idx="16">
                  <c:v>6.8538496685150579E-3</c:v>
                </c:pt>
                <c:pt idx="17">
                  <c:v>1.2830410559787382E-2</c:v>
                </c:pt>
                <c:pt idx="18">
                  <c:v>2.4083229059727072E-2</c:v>
                </c:pt>
                <c:pt idx="19">
                  <c:v>2.4806432593638458E-2</c:v>
                </c:pt>
                <c:pt idx="20">
                  <c:v>3.0698721314785606E-2</c:v>
                </c:pt>
                <c:pt idx="21">
                  <c:v>3.3597802666404261E-2</c:v>
                </c:pt>
                <c:pt idx="22">
                  <c:v>4.2012668667531401E-2</c:v>
                </c:pt>
                <c:pt idx="23">
                  <c:v>4.1287898329626739E-2</c:v>
                </c:pt>
                <c:pt idx="24">
                  <c:v>3.0623420500457913E-2</c:v>
                </c:pt>
                <c:pt idx="25">
                  <c:v>3.4237859588190277E-2</c:v>
                </c:pt>
                <c:pt idx="26">
                  <c:v>2.6453637907058188E-2</c:v>
                </c:pt>
                <c:pt idx="27">
                  <c:v>2.29427374390264E-2</c:v>
                </c:pt>
                <c:pt idx="28">
                  <c:v>1.8227023941750492E-2</c:v>
                </c:pt>
                <c:pt idx="29">
                  <c:v>1.5094121275545751E-2</c:v>
                </c:pt>
                <c:pt idx="30">
                  <c:v>1.7763538150269334E-2</c:v>
                </c:pt>
                <c:pt idx="31">
                  <c:v>1.6234612635163834E-2</c:v>
                </c:pt>
                <c:pt idx="32">
                  <c:v>1.3163581212580946E-2</c:v>
                </c:pt>
                <c:pt idx="33">
                  <c:v>2.0847749965224108E-2</c:v>
                </c:pt>
                <c:pt idx="34">
                  <c:v>2.3958322564922061E-2</c:v>
                </c:pt>
                <c:pt idx="35">
                  <c:v>3.115481679981584E-2</c:v>
                </c:pt>
                <c:pt idx="36">
                  <c:v>3.3652501154234168E-2</c:v>
                </c:pt>
                <c:pt idx="37">
                  <c:v>2.9645661873267573E-2</c:v>
                </c:pt>
                <c:pt idx="38">
                  <c:v>2.7503848112882447E-2</c:v>
                </c:pt>
                <c:pt idx="39">
                  <c:v>3.8911477710502893E-2</c:v>
                </c:pt>
                <c:pt idx="40">
                  <c:v>4.4809703296794422E-2</c:v>
                </c:pt>
                <c:pt idx="41">
                  <c:v>4.433520917141693E-2</c:v>
                </c:pt>
                <c:pt idx="42">
                  <c:v>4.7122862158010204E-2</c:v>
                </c:pt>
                <c:pt idx="43">
                  <c:v>4.7893915111748897E-2</c:v>
                </c:pt>
                <c:pt idx="44">
                  <c:v>4.4203405247700438E-2</c:v>
                </c:pt>
                <c:pt idx="45">
                  <c:v>4.909333081756468E-2</c:v>
                </c:pt>
                <c:pt idx="46">
                  <c:v>4.6635187640260818E-2</c:v>
                </c:pt>
                <c:pt idx="47">
                  <c:v>5.2882693624399908E-2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downBars>
        </c:upDownBars>
        <c:marker val="1"/>
        <c:smooth val="0"/>
        <c:axId val="404282592"/>
        <c:axId val="404277104"/>
      </c:lineChart>
      <c:catAx>
        <c:axId val="4042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277104"/>
        <c:crosses val="autoZero"/>
        <c:auto val="1"/>
        <c:lblAlgn val="ctr"/>
        <c:lblOffset val="100"/>
        <c:noMultiLvlLbl val="1"/>
      </c:catAx>
      <c:valAx>
        <c:axId val="4042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收益柱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盈利情况!$B$2</c:f>
              <c:strCache>
                <c:ptCount val="1"/>
                <c:pt idx="0">
                  <c:v>2017-05-13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</c:f>
              <c:numCache>
                <c:formatCode>0.00</c:formatCode>
                <c:ptCount val="1"/>
                <c:pt idx="0">
                  <c:v>16.180000000000064</c:v>
                </c:pt>
              </c:numCache>
            </c:numRef>
          </c:val>
        </c:ser>
        <c:ser>
          <c:idx val="1"/>
          <c:order val="1"/>
          <c:tx>
            <c:strRef>
              <c:f>盈利情况!$B$3</c:f>
              <c:strCache>
                <c:ptCount val="1"/>
                <c:pt idx="0">
                  <c:v>2017-05-16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</c:f>
              <c:numCache>
                <c:formatCode>0.00</c:formatCode>
                <c:ptCount val="1"/>
                <c:pt idx="0">
                  <c:v>18.42999999999995</c:v>
                </c:pt>
              </c:numCache>
            </c:numRef>
          </c:val>
        </c:ser>
        <c:ser>
          <c:idx val="2"/>
          <c:order val="2"/>
          <c:tx>
            <c:strRef>
              <c:f>盈利情况!$B$4</c:f>
              <c:strCache>
                <c:ptCount val="1"/>
                <c:pt idx="0">
                  <c:v>2017-05-17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</c:f>
              <c:numCache>
                <c:formatCode>0.00</c:formatCode>
                <c:ptCount val="1"/>
                <c:pt idx="0">
                  <c:v>25.969999999999914</c:v>
                </c:pt>
              </c:numCache>
            </c:numRef>
          </c:val>
        </c:ser>
        <c:ser>
          <c:idx val="3"/>
          <c:order val="3"/>
          <c:tx>
            <c:strRef>
              <c:f>盈利情况!$B$5</c:f>
              <c:strCache>
                <c:ptCount val="1"/>
                <c:pt idx="0">
                  <c:v>2017-05-22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盈利情况!$I$5</c:f>
              <c:numCache>
                <c:formatCode>0.00</c:formatCode>
                <c:ptCount val="1"/>
                <c:pt idx="0">
                  <c:v>17.28</c:v>
                </c:pt>
              </c:numCache>
            </c:numRef>
          </c:val>
        </c:ser>
        <c:ser>
          <c:idx val="4"/>
          <c:order val="4"/>
          <c:tx>
            <c:strRef>
              <c:f>盈利情况!$B$6</c:f>
              <c:strCache>
                <c:ptCount val="1"/>
                <c:pt idx="0">
                  <c:v>2017-05-24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盈利情况!$I$6</c:f>
              <c:numCache>
                <c:formatCode>0.00</c:formatCode>
                <c:ptCount val="1"/>
                <c:pt idx="0">
                  <c:v>21.24</c:v>
                </c:pt>
              </c:numCache>
            </c:numRef>
          </c:val>
        </c:ser>
        <c:ser>
          <c:idx val="5"/>
          <c:order val="5"/>
          <c:tx>
            <c:strRef>
              <c:f>盈利情况!$B$7</c:f>
              <c:strCache>
                <c:ptCount val="1"/>
                <c:pt idx="0">
                  <c:v>2017-05-29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盈利情况!$I$7</c:f>
              <c:numCache>
                <c:formatCode>0.00</c:formatCode>
                <c:ptCount val="1"/>
                <c:pt idx="0">
                  <c:v>19.37</c:v>
                </c:pt>
              </c:numCache>
            </c:numRef>
          </c:val>
        </c:ser>
        <c:ser>
          <c:idx val="6"/>
          <c:order val="6"/>
          <c:tx>
            <c:strRef>
              <c:f>盈利情况!$B$8</c:f>
              <c:strCache>
                <c:ptCount val="1"/>
                <c:pt idx="0">
                  <c:v>2017-06-01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盈利情况!$I$8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盈利情况!$B$9</c:f>
              <c:strCache>
                <c:ptCount val="1"/>
                <c:pt idx="0">
                  <c:v>2017-06-03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盈利情况!$I$9</c:f>
              <c:numCache>
                <c:formatCode>0.00</c:formatCode>
                <c:ptCount val="1"/>
                <c:pt idx="0">
                  <c:v>12.894490654684546</c:v>
                </c:pt>
              </c:numCache>
            </c:numRef>
          </c:val>
        </c:ser>
        <c:ser>
          <c:idx val="8"/>
          <c:order val="8"/>
          <c:tx>
            <c:strRef>
              <c:f>盈利情况!$B$10</c:f>
              <c:strCache>
                <c:ptCount val="1"/>
                <c:pt idx="0">
                  <c:v>2017-06-06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盈利情况!$I$10</c:f>
              <c:numCache>
                <c:formatCode>0.00</c:formatCode>
                <c:ptCount val="1"/>
                <c:pt idx="0">
                  <c:v>18.254490654684673</c:v>
                </c:pt>
              </c:numCache>
            </c:numRef>
          </c:val>
        </c:ser>
        <c:ser>
          <c:idx val="9"/>
          <c:order val="9"/>
          <c:tx>
            <c:strRef>
              <c:f>盈利情况!$B$11</c:f>
              <c:strCache>
                <c:ptCount val="1"/>
                <c:pt idx="0">
                  <c:v>2017-06-07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盈利情况!$I$11</c:f>
              <c:numCache>
                <c:formatCode>0.00</c:formatCode>
                <c:ptCount val="1"/>
                <c:pt idx="0">
                  <c:v>23.0844906546846</c:v>
                </c:pt>
              </c:numCache>
            </c:numRef>
          </c:val>
        </c:ser>
        <c:ser>
          <c:idx val="10"/>
          <c:order val="10"/>
          <c:tx>
            <c:strRef>
              <c:f>盈利情况!$B$12</c:f>
              <c:strCache>
                <c:ptCount val="1"/>
                <c:pt idx="0">
                  <c:v>2017-06-08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盈利情况!$I$12</c:f>
              <c:numCache>
                <c:formatCode>0.00</c:formatCode>
                <c:ptCount val="1"/>
                <c:pt idx="0">
                  <c:v>31.82449065468461</c:v>
                </c:pt>
              </c:numCache>
            </c:numRef>
          </c:val>
        </c:ser>
        <c:ser>
          <c:idx val="11"/>
          <c:order val="11"/>
          <c:tx>
            <c:strRef>
              <c:f>盈利情况!$B$13</c:f>
              <c:strCache>
                <c:ptCount val="1"/>
                <c:pt idx="0">
                  <c:v>2017-06-09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盈利情况!$I$13</c:f>
              <c:numCache>
                <c:formatCode>0.00</c:formatCode>
                <c:ptCount val="1"/>
                <c:pt idx="0">
                  <c:v>35.414490654684528</c:v>
                </c:pt>
              </c:numCache>
            </c:numRef>
          </c:val>
        </c:ser>
        <c:ser>
          <c:idx val="12"/>
          <c:order val="12"/>
          <c:tx>
            <c:strRef>
              <c:f>盈利情况!$B$14</c:f>
              <c:strCache>
                <c:ptCount val="1"/>
                <c:pt idx="0">
                  <c:v>2017-06-12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盈利情况!$I$14</c:f>
              <c:numCache>
                <c:formatCode>0.00</c:formatCode>
                <c:ptCount val="1"/>
                <c:pt idx="0">
                  <c:v>21.57449065468461</c:v>
                </c:pt>
              </c:numCache>
            </c:numRef>
          </c:val>
        </c:ser>
        <c:ser>
          <c:idx val="13"/>
          <c:order val="13"/>
          <c:tx>
            <c:strRef>
              <c:f>盈利情况!$B$15</c:f>
              <c:strCache>
                <c:ptCount val="1"/>
                <c:pt idx="0">
                  <c:v>2017-06-13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盈利情况!$I$15</c:f>
              <c:numCache>
                <c:formatCode>0.00</c:formatCode>
                <c:ptCount val="1"/>
                <c:pt idx="0">
                  <c:v>19.164490654684641</c:v>
                </c:pt>
              </c:numCache>
            </c:numRef>
          </c:val>
        </c:ser>
        <c:ser>
          <c:idx val="14"/>
          <c:order val="14"/>
          <c:tx>
            <c:strRef>
              <c:f>盈利情况!$B$16</c:f>
              <c:strCache>
                <c:ptCount val="1"/>
                <c:pt idx="0">
                  <c:v>2017-06-14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盈利情况!$I$16</c:f>
              <c:numCache>
                <c:formatCode>0.00</c:formatCode>
                <c:ptCount val="1"/>
                <c:pt idx="0">
                  <c:v>18.0844906546846</c:v>
                </c:pt>
              </c:numCache>
            </c:numRef>
          </c:val>
        </c:ser>
        <c:ser>
          <c:idx val="15"/>
          <c:order val="15"/>
          <c:tx>
            <c:strRef>
              <c:f>盈利情况!$B$17</c:f>
              <c:strCache>
                <c:ptCount val="1"/>
                <c:pt idx="0">
                  <c:v>2017-06-15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盈利情况!$I$17</c:f>
              <c:numCache>
                <c:formatCode>0.00</c:formatCode>
                <c:ptCount val="1"/>
                <c:pt idx="0">
                  <c:v>12.82449065468461</c:v>
                </c:pt>
              </c:numCache>
            </c:numRef>
          </c:val>
        </c:ser>
        <c:ser>
          <c:idx val="16"/>
          <c:order val="16"/>
          <c:tx>
            <c:strRef>
              <c:f>盈利情况!$B$18</c:f>
              <c:strCache>
                <c:ptCount val="1"/>
                <c:pt idx="0">
                  <c:v>2017-06-16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盈利情况!$I$18</c:f>
              <c:numCache>
                <c:formatCode>0.00</c:formatCode>
                <c:ptCount val="1"/>
                <c:pt idx="0">
                  <c:v>7.1444906546846596</c:v>
                </c:pt>
              </c:numCache>
            </c:numRef>
          </c:val>
        </c:ser>
        <c:ser>
          <c:idx val="17"/>
          <c:order val="17"/>
          <c:tx>
            <c:strRef>
              <c:f>盈利情况!$B$19</c:f>
              <c:strCache>
                <c:ptCount val="1"/>
                <c:pt idx="0">
                  <c:v>2017-06-19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盈利情况!$I$19</c:f>
              <c:numCache>
                <c:formatCode>0.00</c:formatCode>
                <c:ptCount val="1"/>
                <c:pt idx="0">
                  <c:v>13.374490654684678</c:v>
                </c:pt>
              </c:numCache>
            </c:numRef>
          </c:val>
        </c:ser>
        <c:ser>
          <c:idx val="18"/>
          <c:order val="18"/>
          <c:tx>
            <c:strRef>
              <c:f>盈利情况!$B$20</c:f>
              <c:strCache>
                <c:ptCount val="1"/>
                <c:pt idx="0">
                  <c:v>2017-06-20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盈利情况!$I$20</c:f>
              <c:numCache>
                <c:formatCode>0.00</c:formatCode>
                <c:ptCount val="1"/>
                <c:pt idx="0">
                  <c:v>25.104490654684696</c:v>
                </c:pt>
              </c:numCache>
            </c:numRef>
          </c:val>
        </c:ser>
        <c:ser>
          <c:idx val="19"/>
          <c:order val="19"/>
          <c:tx>
            <c:strRef>
              <c:f>盈利情况!$B$21</c:f>
              <c:strCache>
                <c:ptCount val="1"/>
                <c:pt idx="0">
                  <c:v>2017-06-21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盈利情况!$I$21</c:f>
              <c:numCache>
                <c:formatCode>0.00</c:formatCode>
                <c:ptCount val="1"/>
                <c:pt idx="0">
                  <c:v>26.354490654684696</c:v>
                </c:pt>
              </c:numCache>
            </c:numRef>
          </c:val>
        </c:ser>
        <c:ser>
          <c:idx val="20"/>
          <c:order val="20"/>
          <c:tx>
            <c:strRef>
              <c:f>盈利情况!$B$22</c:f>
              <c:strCache>
                <c:ptCount val="1"/>
                <c:pt idx="0">
                  <c:v>2017-06-22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盈利情况!$I$22</c:f>
              <c:numCache>
                <c:formatCode>0.00</c:formatCode>
                <c:ptCount val="1"/>
                <c:pt idx="0">
                  <c:v>32.614490654684687</c:v>
                </c:pt>
              </c:numCache>
            </c:numRef>
          </c:val>
        </c:ser>
        <c:ser>
          <c:idx val="21"/>
          <c:order val="21"/>
          <c:tx>
            <c:strRef>
              <c:f>盈利情况!$B$23</c:f>
              <c:strCache>
                <c:ptCount val="1"/>
                <c:pt idx="0">
                  <c:v>2017-06-23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盈利情况!$I$23</c:f>
              <c:numCache>
                <c:formatCode>0.00</c:formatCode>
                <c:ptCount val="1"/>
                <c:pt idx="0">
                  <c:v>35.694490654684614</c:v>
                </c:pt>
              </c:numCache>
            </c:numRef>
          </c:val>
        </c:ser>
        <c:ser>
          <c:idx val="22"/>
          <c:order val="22"/>
          <c:tx>
            <c:strRef>
              <c:f>盈利情况!$B$24</c:f>
              <c:strCache>
                <c:ptCount val="1"/>
                <c:pt idx="0">
                  <c:v>2017-06-26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盈利情况!$I$24</c:f>
              <c:numCache>
                <c:formatCode>0.00</c:formatCode>
                <c:ptCount val="1"/>
                <c:pt idx="0">
                  <c:v>44.634490654684669</c:v>
                </c:pt>
              </c:numCache>
            </c:numRef>
          </c:val>
        </c:ser>
        <c:ser>
          <c:idx val="23"/>
          <c:order val="23"/>
          <c:tx>
            <c:strRef>
              <c:f>盈利情况!$B$25</c:f>
              <c:strCache>
                <c:ptCount val="1"/>
                <c:pt idx="0">
                  <c:v>2017-06-27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盈利情况!$I$25</c:f>
              <c:numCache>
                <c:formatCode>0.00</c:formatCode>
                <c:ptCount val="1"/>
                <c:pt idx="0">
                  <c:v>43.864490654684687</c:v>
                </c:pt>
              </c:numCache>
            </c:numRef>
          </c:val>
        </c:ser>
        <c:ser>
          <c:idx val="24"/>
          <c:order val="24"/>
          <c:tx>
            <c:strRef>
              <c:f>盈利情况!$B$26</c:f>
              <c:strCache>
                <c:ptCount val="1"/>
                <c:pt idx="0">
                  <c:v>2017-06-28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盈利情况!$I$26</c:f>
              <c:numCache>
                <c:formatCode>0.00</c:formatCode>
                <c:ptCount val="1"/>
                <c:pt idx="0">
                  <c:v>32.53449065468476</c:v>
                </c:pt>
              </c:numCache>
            </c:numRef>
          </c:val>
        </c:ser>
        <c:ser>
          <c:idx val="25"/>
          <c:order val="25"/>
          <c:tx>
            <c:strRef>
              <c:f>盈利情况!$B$27</c:f>
              <c:strCache>
                <c:ptCount val="1"/>
                <c:pt idx="0">
                  <c:v>2017-06-29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盈利情况!$I$27</c:f>
              <c:numCache>
                <c:formatCode>0.00</c:formatCode>
                <c:ptCount val="1"/>
                <c:pt idx="0">
                  <c:v>36.374490654684678</c:v>
                </c:pt>
              </c:numCache>
            </c:numRef>
          </c:val>
        </c:ser>
        <c:ser>
          <c:idx val="26"/>
          <c:order val="26"/>
          <c:tx>
            <c:strRef>
              <c:f>盈利情况!$B$28</c:f>
              <c:strCache>
                <c:ptCount val="1"/>
                <c:pt idx="0">
                  <c:v>2017-06-30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盈利情况!$I$28</c:f>
              <c:numCache>
                <c:formatCode>0.00</c:formatCode>
                <c:ptCount val="1"/>
                <c:pt idx="0">
                  <c:v>28.104490654684696</c:v>
                </c:pt>
              </c:numCache>
            </c:numRef>
          </c:val>
        </c:ser>
        <c:ser>
          <c:idx val="27"/>
          <c:order val="27"/>
          <c:tx>
            <c:strRef>
              <c:f>盈利情况!$B$29</c:f>
              <c:strCache>
                <c:ptCount val="1"/>
                <c:pt idx="0">
                  <c:v>2017-07-03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盈利情况!$I$29</c:f>
              <c:numCache>
                <c:formatCode>0.00</c:formatCode>
                <c:ptCount val="1"/>
                <c:pt idx="0">
                  <c:v>24.374490654684678</c:v>
                </c:pt>
              </c:numCache>
            </c:numRef>
          </c:val>
        </c:ser>
        <c:ser>
          <c:idx val="28"/>
          <c:order val="28"/>
          <c:tx>
            <c:strRef>
              <c:f>盈利情况!$B$30</c:f>
              <c:strCache>
                <c:ptCount val="1"/>
                <c:pt idx="0">
                  <c:v>2017-07-04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盈利情况!$I$30</c:f>
              <c:numCache>
                <c:formatCode>0.00</c:formatCode>
                <c:ptCount val="1"/>
                <c:pt idx="0">
                  <c:v>19.364490654684687</c:v>
                </c:pt>
              </c:numCache>
            </c:numRef>
          </c:val>
        </c:ser>
        <c:ser>
          <c:idx val="29"/>
          <c:order val="29"/>
          <c:tx>
            <c:strRef>
              <c:f>盈利情况!$B$31</c:f>
              <c:strCache>
                <c:ptCount val="1"/>
                <c:pt idx="0">
                  <c:v>2017-07-05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盈利情况!$I$31</c:f>
              <c:numCache>
                <c:formatCode>0.00</c:formatCode>
                <c:ptCount val="1"/>
                <c:pt idx="0">
                  <c:v>21.394490654684887</c:v>
                </c:pt>
              </c:numCache>
            </c:numRef>
          </c:val>
        </c:ser>
        <c:ser>
          <c:idx val="30"/>
          <c:order val="30"/>
          <c:tx>
            <c:strRef>
              <c:f>盈利情况!$B$32</c:f>
              <c:strCache>
                <c:ptCount val="1"/>
                <c:pt idx="0">
                  <c:v>2017-07-06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盈利情况!$I$32</c:f>
              <c:numCache>
                <c:formatCode>0.00</c:formatCode>
                <c:ptCount val="1"/>
                <c:pt idx="0">
                  <c:v>26.954490654684378</c:v>
                </c:pt>
              </c:numCache>
            </c:numRef>
          </c:val>
        </c:ser>
        <c:ser>
          <c:idx val="31"/>
          <c:order val="31"/>
          <c:tx>
            <c:strRef>
              <c:f>盈利情况!$B$33</c:f>
              <c:strCache>
                <c:ptCount val="1"/>
                <c:pt idx="0">
                  <c:v>2017-07-07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盈利情况!$I$33</c:f>
              <c:numCache>
                <c:formatCode>0.00</c:formatCode>
                <c:ptCount val="1"/>
                <c:pt idx="0">
                  <c:v>24.634490654684669</c:v>
                </c:pt>
              </c:numCache>
            </c:numRef>
          </c:val>
        </c:ser>
        <c:ser>
          <c:idx val="32"/>
          <c:order val="32"/>
          <c:tx>
            <c:strRef>
              <c:f>盈利情况!$B$34</c:f>
              <c:strCache>
                <c:ptCount val="1"/>
                <c:pt idx="0">
                  <c:v>2017-07-10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盈利情况!$I$34</c:f>
              <c:numCache>
                <c:formatCode>0.00</c:formatCode>
                <c:ptCount val="1"/>
                <c:pt idx="0">
                  <c:v>19.974490654684814</c:v>
                </c:pt>
              </c:numCache>
            </c:numRef>
          </c:val>
        </c:ser>
        <c:ser>
          <c:idx val="33"/>
          <c:order val="33"/>
          <c:tx>
            <c:strRef>
              <c:f>盈利情况!$B$35</c:f>
              <c:strCache>
                <c:ptCount val="1"/>
                <c:pt idx="0">
                  <c:v>2017-07-11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盈利情况!$I$35</c:f>
              <c:numCache>
                <c:formatCode>0.00</c:formatCode>
                <c:ptCount val="1"/>
                <c:pt idx="0">
                  <c:v>31.634490654684669</c:v>
                </c:pt>
              </c:numCache>
            </c:numRef>
          </c:val>
        </c:ser>
        <c:ser>
          <c:idx val="34"/>
          <c:order val="34"/>
          <c:tx>
            <c:strRef>
              <c:f>盈利情况!$B$36</c:f>
              <c:strCache>
                <c:ptCount val="1"/>
                <c:pt idx="0">
                  <c:v>2017-07-12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盈利情况!$I$36</c:f>
              <c:numCache>
                <c:formatCode>0.00</c:formatCode>
                <c:ptCount val="1"/>
                <c:pt idx="0">
                  <c:v>36.354490654684923</c:v>
                </c:pt>
              </c:numCache>
            </c:numRef>
          </c:val>
        </c:ser>
        <c:ser>
          <c:idx val="35"/>
          <c:order val="35"/>
          <c:tx>
            <c:strRef>
              <c:f>盈利情况!$B$37</c:f>
              <c:strCache>
                <c:ptCount val="1"/>
                <c:pt idx="0">
                  <c:v>2017-07-13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盈利情况!$I$37</c:f>
              <c:numCache>
                <c:formatCode>0.00</c:formatCode>
                <c:ptCount val="1"/>
                <c:pt idx="0">
                  <c:v>47.274490654684541</c:v>
                </c:pt>
              </c:numCache>
            </c:numRef>
          </c:val>
        </c:ser>
        <c:ser>
          <c:idx val="36"/>
          <c:order val="36"/>
          <c:tx>
            <c:strRef>
              <c:f>盈利情况!$B$38</c:f>
              <c:strCache>
                <c:ptCount val="1"/>
                <c:pt idx="0">
                  <c:v>2017-07-14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盈利情况!$I$38</c:f>
              <c:numCache>
                <c:formatCode>0.00</c:formatCode>
                <c:ptCount val="1"/>
                <c:pt idx="0">
                  <c:v>51.064490654684505</c:v>
                </c:pt>
              </c:numCache>
            </c:numRef>
          </c:val>
        </c:ser>
        <c:ser>
          <c:idx val="37"/>
          <c:order val="37"/>
          <c:tx>
            <c:strRef>
              <c:f>盈利情况!$B$39</c:f>
              <c:strCache>
                <c:ptCount val="1"/>
                <c:pt idx="0">
                  <c:v>2017-07-17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盈利情况!$I$39</c:f>
              <c:numCache>
                <c:formatCode>0.00</c:formatCode>
                <c:ptCount val="1"/>
                <c:pt idx="0">
                  <c:v>44.984490654684578</c:v>
                </c:pt>
              </c:numCache>
            </c:numRef>
          </c:val>
        </c:ser>
        <c:ser>
          <c:idx val="38"/>
          <c:order val="38"/>
          <c:tx>
            <c:strRef>
              <c:f>盈利情况!$B$40</c:f>
              <c:strCache>
                <c:ptCount val="1"/>
                <c:pt idx="0">
                  <c:v>2017-07-18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盈利情况!$I$40</c:f>
              <c:numCache>
                <c:formatCode>0.00</c:formatCode>
                <c:ptCount val="1"/>
                <c:pt idx="0">
                  <c:v>41.734490654684578</c:v>
                </c:pt>
              </c:numCache>
            </c:numRef>
          </c:val>
        </c:ser>
        <c:ser>
          <c:idx val="39"/>
          <c:order val="39"/>
          <c:tx>
            <c:strRef>
              <c:f>盈利情况!$B$41</c:f>
              <c:strCache>
                <c:ptCount val="1"/>
                <c:pt idx="0">
                  <c:v>2017-07-19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盈利情况!$I$41</c:f>
              <c:numCache>
                <c:formatCode>0.00</c:formatCode>
                <c:ptCount val="1"/>
                <c:pt idx="0">
                  <c:v>59.044490654684523</c:v>
                </c:pt>
              </c:numCache>
            </c:numRef>
          </c:val>
        </c:ser>
        <c:ser>
          <c:idx val="40"/>
          <c:order val="40"/>
          <c:tx>
            <c:strRef>
              <c:f>盈利情况!$B$42</c:f>
              <c:strCache>
                <c:ptCount val="1"/>
                <c:pt idx="0">
                  <c:v>2017-07-20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盈利情况!$I$42</c:f>
              <c:numCache>
                <c:formatCode>0.00</c:formatCode>
                <c:ptCount val="1"/>
                <c:pt idx="0">
                  <c:v>67.994490654684796</c:v>
                </c:pt>
              </c:numCache>
            </c:numRef>
          </c:val>
        </c:ser>
        <c:ser>
          <c:idx val="41"/>
          <c:order val="41"/>
          <c:tx>
            <c:strRef>
              <c:f>盈利情况!$B$43</c:f>
              <c:strCache>
                <c:ptCount val="1"/>
                <c:pt idx="0">
                  <c:v>2017-07-21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盈利情况!$I$43</c:f>
              <c:numCache>
                <c:formatCode>0.00</c:formatCode>
                <c:ptCount val="1"/>
                <c:pt idx="0">
                  <c:v>67.274490654684996</c:v>
                </c:pt>
              </c:numCache>
            </c:numRef>
          </c:val>
        </c:ser>
        <c:ser>
          <c:idx val="42"/>
          <c:order val="42"/>
          <c:tx>
            <c:strRef>
              <c:f>盈利情况!$B$44</c:f>
              <c:strCache>
                <c:ptCount val="1"/>
                <c:pt idx="0">
                  <c:v>2017-07-24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盈利情况!$I$44</c:f>
              <c:numCache>
                <c:formatCode>0.00</c:formatCode>
                <c:ptCount val="1"/>
                <c:pt idx="0">
                  <c:v>71.50449065468456</c:v>
                </c:pt>
              </c:numCache>
            </c:numRef>
          </c:val>
        </c:ser>
        <c:ser>
          <c:idx val="43"/>
          <c:order val="43"/>
          <c:tx>
            <c:strRef>
              <c:f>盈利情况!$B$45</c:f>
              <c:strCache>
                <c:ptCount val="1"/>
                <c:pt idx="0">
                  <c:v>2017-07-25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盈利情况!$I$45</c:f>
              <c:numCache>
                <c:formatCode>0.00</c:formatCode>
                <c:ptCount val="1"/>
                <c:pt idx="0">
                  <c:v>72.674490654684632</c:v>
                </c:pt>
              </c:numCache>
            </c:numRef>
          </c:val>
        </c:ser>
        <c:ser>
          <c:idx val="44"/>
          <c:order val="44"/>
          <c:tx>
            <c:strRef>
              <c:f>盈利情况!$B$46</c:f>
              <c:strCache>
                <c:ptCount val="1"/>
                <c:pt idx="0">
                  <c:v>2017-07-26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盈利情况!$I$46</c:f>
              <c:numCache>
                <c:formatCode>0.00</c:formatCode>
                <c:ptCount val="1"/>
                <c:pt idx="0">
                  <c:v>67.074490654684269</c:v>
                </c:pt>
              </c:numCache>
            </c:numRef>
          </c:val>
        </c:ser>
        <c:ser>
          <c:idx val="45"/>
          <c:order val="45"/>
          <c:tx>
            <c:strRef>
              <c:f>盈利情况!$B$47</c:f>
              <c:strCache>
                <c:ptCount val="1"/>
                <c:pt idx="0">
                  <c:v>2017-07-27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盈利情况!$I$47</c:f>
              <c:numCache>
                <c:formatCode>0.00</c:formatCode>
                <c:ptCount val="1"/>
                <c:pt idx="0">
                  <c:v>74.494490654684796</c:v>
                </c:pt>
              </c:numCache>
            </c:numRef>
          </c:val>
        </c:ser>
        <c:ser>
          <c:idx val="46"/>
          <c:order val="46"/>
          <c:tx>
            <c:strRef>
              <c:f>盈利情况!$B$48</c:f>
              <c:strCache>
                <c:ptCount val="1"/>
                <c:pt idx="0">
                  <c:v>2017-07-28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盈利情况!$I$48</c:f>
              <c:numCache>
                <c:formatCode>0.00</c:formatCode>
                <c:ptCount val="1"/>
                <c:pt idx="0">
                  <c:v>70.764490654684323</c:v>
                </c:pt>
              </c:numCache>
            </c:numRef>
          </c:val>
        </c:ser>
        <c:ser>
          <c:idx val="47"/>
          <c:order val="47"/>
          <c:tx>
            <c:strRef>
              <c:f>盈利情况!$B$49</c:f>
              <c:strCache>
                <c:ptCount val="1"/>
                <c:pt idx="0">
                  <c:v>2017-07-31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盈利情况!$I$1</c:f>
              <c:strCache>
                <c:ptCount val="1"/>
                <c:pt idx="0">
                  <c:v>累积收益</c:v>
                </c:pt>
              </c:strCache>
            </c:strRef>
          </c:cat>
          <c:val>
            <c:numRef>
              <c:f>盈利情况!$I$49</c:f>
              <c:numCache>
                <c:formatCode>0.00</c:formatCode>
                <c:ptCount val="1"/>
                <c:pt idx="0">
                  <c:v>80.244490654684796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05888"/>
        <c:axId val="407499224"/>
      </c:barChart>
      <c:catAx>
        <c:axId val="4075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99224"/>
        <c:crosses val="autoZero"/>
        <c:auto val="1"/>
        <c:lblAlgn val="ctr"/>
        <c:lblOffset val="100"/>
        <c:noMultiLvlLbl val="0"/>
      </c:catAx>
      <c:valAx>
        <c:axId val="4074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13</xdr:row>
      <xdr:rowOff>9525</xdr:rowOff>
    </xdr:from>
    <xdr:to>
      <xdr:col>21</xdr:col>
      <xdr:colOff>600075</xdr:colOff>
      <xdr:row>26</xdr:row>
      <xdr:rowOff>114299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0</xdr:row>
      <xdr:rowOff>0</xdr:rowOff>
    </xdr:from>
    <xdr:to>
      <xdr:col>21</xdr:col>
      <xdr:colOff>600076</xdr:colOff>
      <xdr:row>13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628648</xdr:colOff>
      <xdr:row>26</xdr:row>
      <xdr:rowOff>114300</xdr:rowOff>
    </xdr:from>
    <xdr:to>
      <xdr:col>21</xdr:col>
      <xdr:colOff>609599</xdr:colOff>
      <xdr:row>39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ColWidth="15.7109375" defaultRowHeight="15"/>
  <sheetData>
    <row r="1" spans="1:7">
      <c r="C1" s="45" t="s">
        <v>13</v>
      </c>
      <c r="D1" s="45"/>
      <c r="E1" s="45"/>
    </row>
    <row r="2" spans="1:7">
      <c r="A2" s="4" t="s">
        <v>14</v>
      </c>
      <c r="B2" s="5" t="s">
        <v>12</v>
      </c>
      <c r="C2" s="3" t="s">
        <v>10</v>
      </c>
      <c r="D2" s="3" t="s">
        <v>17</v>
      </c>
      <c r="E2" s="3" t="s">
        <v>11</v>
      </c>
      <c r="F2" s="6" t="s">
        <v>15</v>
      </c>
      <c r="G2" s="7" t="s">
        <v>16</v>
      </c>
    </row>
    <row r="3" spans="1:7">
      <c r="A3" s="6" t="s">
        <v>0</v>
      </c>
      <c r="B3" s="9">
        <v>5100</v>
      </c>
      <c r="C3" s="9">
        <v>1570</v>
      </c>
      <c r="D3" s="9">
        <v>500</v>
      </c>
      <c r="E3" s="9">
        <v>1250</v>
      </c>
      <c r="F3" s="9">
        <f>B3-SUM(C3:E3)</f>
        <v>1780</v>
      </c>
      <c r="G3" s="9">
        <v>0</v>
      </c>
    </row>
    <row r="4" spans="1:7">
      <c r="A4" s="6" t="s">
        <v>1</v>
      </c>
      <c r="B4" s="9">
        <v>5100</v>
      </c>
      <c r="C4" s="9">
        <v>1570</v>
      </c>
      <c r="D4" s="9">
        <v>500</v>
      </c>
      <c r="E4" s="9">
        <f>1250+700</f>
        <v>1950</v>
      </c>
      <c r="F4" s="9">
        <f>B4-SUM(C4:E4)</f>
        <v>1080</v>
      </c>
      <c r="G4" s="9">
        <v>0</v>
      </c>
    </row>
    <row r="5" spans="1:7">
      <c r="A5" s="6" t="s">
        <v>2</v>
      </c>
      <c r="B5" s="9">
        <v>5100</v>
      </c>
      <c r="C5" s="9">
        <v>1570</v>
      </c>
      <c r="D5" s="9">
        <v>800</v>
      </c>
      <c r="E5" s="9">
        <v>1250</v>
      </c>
      <c r="F5" s="9">
        <f t="shared" ref="F5:F11" si="0">B5-SUM(C5:E5)</f>
        <v>1480</v>
      </c>
      <c r="G5" s="9">
        <v>0</v>
      </c>
    </row>
    <row r="6" spans="1:7">
      <c r="A6" s="6" t="s">
        <v>3</v>
      </c>
      <c r="B6" s="9">
        <v>5100</v>
      </c>
      <c r="C6" s="9">
        <v>1570</v>
      </c>
      <c r="D6" s="9">
        <v>800</v>
      </c>
      <c r="E6" s="9">
        <v>1250</v>
      </c>
      <c r="F6" s="9">
        <f t="shared" si="0"/>
        <v>1480</v>
      </c>
      <c r="G6" s="9">
        <v>0</v>
      </c>
    </row>
    <row r="7" spans="1:7">
      <c r="A7" s="6" t="s">
        <v>4</v>
      </c>
      <c r="B7" s="9">
        <v>7000</v>
      </c>
      <c r="C7" s="9">
        <v>1570</v>
      </c>
      <c r="D7" s="9">
        <v>800</v>
      </c>
      <c r="E7" s="9">
        <v>1200</v>
      </c>
      <c r="F7" s="9">
        <f t="shared" si="0"/>
        <v>3430</v>
      </c>
      <c r="G7" s="9">
        <f>F7-1800</f>
        <v>1630</v>
      </c>
    </row>
    <row r="8" spans="1:7">
      <c r="A8" s="6" t="s">
        <v>5</v>
      </c>
      <c r="B8" s="9">
        <v>7000</v>
      </c>
      <c r="C8" s="9">
        <v>1570</v>
      </c>
      <c r="D8" s="9">
        <v>800</v>
      </c>
      <c r="E8" s="9">
        <v>1200</v>
      </c>
      <c r="F8" s="9">
        <f t="shared" si="0"/>
        <v>3430</v>
      </c>
      <c r="G8" s="9">
        <f t="shared" ref="G8:G11" si="1">F8-1800</f>
        <v>1630</v>
      </c>
    </row>
    <row r="9" spans="1:7">
      <c r="A9" s="6" t="s">
        <v>6</v>
      </c>
      <c r="B9" s="9">
        <v>7000</v>
      </c>
      <c r="C9" s="9">
        <v>1570</v>
      </c>
      <c r="D9" s="9">
        <v>800</v>
      </c>
      <c r="E9" s="9">
        <v>1200</v>
      </c>
      <c r="F9" s="9">
        <f t="shared" si="0"/>
        <v>3430</v>
      </c>
      <c r="G9" s="9">
        <f t="shared" si="1"/>
        <v>1630</v>
      </c>
    </row>
    <row r="10" spans="1:7">
      <c r="A10" s="6" t="s">
        <v>7</v>
      </c>
      <c r="B10" s="9">
        <v>7000</v>
      </c>
      <c r="C10" s="9">
        <v>1570</v>
      </c>
      <c r="D10" s="9">
        <v>800</v>
      </c>
      <c r="E10" s="9">
        <v>1200</v>
      </c>
      <c r="F10" s="9">
        <f t="shared" si="0"/>
        <v>3430</v>
      </c>
      <c r="G10" s="9">
        <f t="shared" si="1"/>
        <v>1630</v>
      </c>
    </row>
    <row r="11" spans="1:7">
      <c r="A11" s="6" t="s">
        <v>8</v>
      </c>
      <c r="B11" s="9">
        <v>10000</v>
      </c>
      <c r="C11" s="9">
        <v>1570</v>
      </c>
      <c r="D11" s="9">
        <v>800</v>
      </c>
      <c r="E11" s="9">
        <v>4000</v>
      </c>
      <c r="F11" s="9">
        <f t="shared" si="0"/>
        <v>3630</v>
      </c>
      <c r="G11" s="9">
        <f t="shared" si="1"/>
        <v>1830</v>
      </c>
    </row>
    <row r="12" spans="1:7">
      <c r="A12" s="8" t="s">
        <v>9</v>
      </c>
      <c r="B12" s="10">
        <f>SUM(B3:B11)</f>
        <v>58400</v>
      </c>
      <c r="C12" s="10">
        <f>SUM(C3:C11)</f>
        <v>14130</v>
      </c>
      <c r="D12" s="10">
        <f>SUM(D3:D11)</f>
        <v>6600</v>
      </c>
      <c r="E12" s="10">
        <f>SUM(E3:E11)</f>
        <v>14500</v>
      </c>
      <c r="F12" s="10">
        <f t="shared" ref="F12:G12" si="2">SUM(F3:F11)</f>
        <v>23170</v>
      </c>
      <c r="G12" s="10">
        <f t="shared" si="2"/>
        <v>8350</v>
      </c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1" topLeftCell="A2" activePane="bottomLeft" state="frozen"/>
      <selection pane="bottomLeft" activeCell="E30" sqref="E30"/>
    </sheetView>
  </sheetViews>
  <sheetFormatPr defaultRowHeight="15.75"/>
  <cols>
    <col min="1" max="1" width="11.85546875" style="12" bestFit="1" customWidth="1"/>
    <col min="2" max="2" width="11.85546875" style="13" bestFit="1" customWidth="1"/>
    <col min="3" max="3" width="31.140625" style="12" bestFit="1" customWidth="1"/>
    <col min="4" max="4" width="12.85546875" style="29" hidden="1" customWidth="1"/>
    <col min="5" max="5" width="13" style="14" bestFit="1" customWidth="1"/>
    <col min="6" max="8" width="13" style="14" hidden="1" customWidth="1"/>
    <col min="9" max="9" width="11.7109375" style="12" customWidth="1"/>
    <col min="10" max="16384" width="9.140625" style="12"/>
  </cols>
  <sheetData>
    <row r="1" spans="1:11">
      <c r="A1" s="12" t="s">
        <v>18</v>
      </c>
      <c r="B1" s="13" t="s">
        <v>20</v>
      </c>
      <c r="C1" s="12" t="s">
        <v>21</v>
      </c>
      <c r="D1" s="29" t="s">
        <v>56</v>
      </c>
      <c r="E1" s="14" t="s">
        <v>55</v>
      </c>
      <c r="F1" s="14" t="s">
        <v>54</v>
      </c>
      <c r="G1" s="14" t="s">
        <v>19</v>
      </c>
      <c r="H1" s="14" t="s">
        <v>53</v>
      </c>
      <c r="I1" s="12" t="s">
        <v>26</v>
      </c>
      <c r="K1" s="15" t="s">
        <v>27</v>
      </c>
    </row>
    <row r="2" spans="1:11">
      <c r="A2" s="16">
        <v>42851</v>
      </c>
      <c r="B2" s="13">
        <v>164906</v>
      </c>
      <c r="C2" s="12" t="str">
        <f>VLOOKUP(B2,基金主数据!A:C,2,0)</f>
        <v>交银中证海外中国互联网</v>
      </c>
      <c r="D2" s="29">
        <f>VLOOKUP(B2,基金主数据!A:C,3,0)</f>
        <v>1.1999999999999999E-3</v>
      </c>
      <c r="E2" s="14">
        <v>15.999199038846616</v>
      </c>
      <c r="F2" s="30">
        <f t="shared" ref="F2:F11" si="0">G2/H2</f>
        <v>1.1579710144927535</v>
      </c>
      <c r="G2" s="14">
        <v>15.98</v>
      </c>
      <c r="H2" s="14">
        <v>13.8</v>
      </c>
      <c r="I2" s="12" t="s">
        <v>41</v>
      </c>
      <c r="K2" s="15" t="s">
        <v>28</v>
      </c>
    </row>
    <row r="3" spans="1:11">
      <c r="A3" s="16">
        <v>42852</v>
      </c>
      <c r="B3" s="13">
        <v>164906</v>
      </c>
      <c r="C3" s="12" t="str">
        <f>VLOOKUP(B3,基金主数据!A:C,2,0)</f>
        <v>交银中证海外中国互联网</v>
      </c>
      <c r="D3" s="29">
        <f>VLOOKUP(B3,基金主数据!A:C,3,0)</f>
        <v>1.1999999999999999E-3</v>
      </c>
      <c r="E3" s="14">
        <v>15.999199038846616</v>
      </c>
      <c r="F3" s="30">
        <f t="shared" si="0"/>
        <v>1.1698389458272329</v>
      </c>
      <c r="G3" s="14">
        <v>15.98</v>
      </c>
      <c r="H3" s="14">
        <v>13.66</v>
      </c>
      <c r="K3" s="15" t="s">
        <v>29</v>
      </c>
    </row>
    <row r="4" spans="1:11">
      <c r="A4" s="16">
        <v>42853</v>
      </c>
      <c r="B4" s="13">
        <v>164906</v>
      </c>
      <c r="C4" s="12" t="str">
        <f>VLOOKUP(B4,基金主数据!A:C,2,0)</f>
        <v>交银中证海外中国互联网</v>
      </c>
      <c r="D4" s="29">
        <f>VLOOKUP(B4,基金主数据!A:C,3,0)</f>
        <v>1.1999999999999999E-3</v>
      </c>
      <c r="E4" s="14">
        <v>15.999199038846616</v>
      </c>
      <c r="F4" s="30">
        <f t="shared" si="0"/>
        <v>1.1647230320699709</v>
      </c>
      <c r="G4" s="14">
        <v>15.98</v>
      </c>
      <c r="H4" s="14">
        <v>13.72</v>
      </c>
    </row>
    <row r="5" spans="1:11">
      <c r="A5" s="16">
        <v>42863</v>
      </c>
      <c r="B5" s="13">
        <v>164906</v>
      </c>
      <c r="C5" s="12" t="str">
        <f>VLOOKUP(B5,基金主数据!A:C,2,0)</f>
        <v>交银中证海外中国互联网</v>
      </c>
      <c r="D5" s="29">
        <f>VLOOKUP(B5,基金主数据!A:C,3,0)</f>
        <v>1.1999999999999999E-3</v>
      </c>
      <c r="E5" s="14">
        <v>298.99879855826993</v>
      </c>
      <c r="F5" s="30">
        <f t="shared" si="0"/>
        <v>1.1839987313166553</v>
      </c>
      <c r="G5" s="14">
        <v>298.64</v>
      </c>
      <c r="H5" s="14">
        <v>252.23</v>
      </c>
    </row>
    <row r="6" spans="1:11">
      <c r="A6" s="16">
        <v>42863</v>
      </c>
      <c r="B6" s="13" t="s">
        <v>70</v>
      </c>
      <c r="C6" s="12" t="str">
        <f>VLOOKUP(B6,基金主数据!A:C,2,0)</f>
        <v>国泰估值优势混合LOF</v>
      </c>
      <c r="D6" s="29">
        <f>VLOOKUP(B6,基金主数据!A:C,3,0)</f>
        <v>1.5E-3</v>
      </c>
      <c r="E6" s="14">
        <v>110.39559339008512</v>
      </c>
      <c r="F6" s="30">
        <f t="shared" si="0"/>
        <v>2.495020371208692</v>
      </c>
      <c r="G6" s="14">
        <v>110.23</v>
      </c>
      <c r="H6" s="14">
        <v>44.18</v>
      </c>
    </row>
    <row r="7" spans="1:11">
      <c r="A7" s="16">
        <v>42863</v>
      </c>
      <c r="B7" s="13" t="s">
        <v>25</v>
      </c>
      <c r="C7" s="12" t="str">
        <f>VLOOKUP(B7,基金主数据!A:C,2,0)</f>
        <v>国泰成长优选混合</v>
      </c>
      <c r="D7" s="29">
        <f>VLOOKUP(B7,基金主数据!A:C,3,0)</f>
        <v>1.5E-3</v>
      </c>
      <c r="E7" s="14">
        <v>69.003505257886829</v>
      </c>
      <c r="F7" s="30">
        <f t="shared" si="0"/>
        <v>2.8925272879932833</v>
      </c>
      <c r="G7" s="14">
        <v>68.900000000000006</v>
      </c>
      <c r="H7" s="14">
        <v>23.82</v>
      </c>
    </row>
    <row r="8" spans="1:11">
      <c r="A8" s="16">
        <v>42871</v>
      </c>
      <c r="B8" s="13" t="s">
        <v>30</v>
      </c>
      <c r="C8" s="12" t="str">
        <f>VLOOKUP(B8,基金主数据!A:C,2,0)</f>
        <v>国泰纳斯达克100指数</v>
      </c>
      <c r="D8" s="29">
        <f>VLOOKUP(B8,基金主数据!A:C,3,0)</f>
        <v>1.5E-3</v>
      </c>
      <c r="E8" s="14">
        <v>99.999999999999986</v>
      </c>
      <c r="F8" s="30">
        <f t="shared" si="0"/>
        <v>2.609093284557094</v>
      </c>
      <c r="G8" s="14">
        <v>99.85</v>
      </c>
      <c r="H8" s="14">
        <v>38.270000000000003</v>
      </c>
    </row>
    <row r="9" spans="1:11">
      <c r="A9" s="16">
        <v>42878</v>
      </c>
      <c r="B9" s="13" t="s">
        <v>39</v>
      </c>
      <c r="C9" s="12" t="str">
        <f>VLOOKUP(B9,基金主数据!A:C,2,0)</f>
        <v>富国中证红利指数增强</v>
      </c>
      <c r="D9" s="29">
        <f>VLOOKUP(B9,基金主数据!A:C,3,0)</f>
        <v>1.5E-3</v>
      </c>
      <c r="E9" s="14">
        <v>50.005007511266896</v>
      </c>
      <c r="F9" s="30">
        <f t="shared" si="0"/>
        <v>1.1470250402021593</v>
      </c>
      <c r="G9" s="14">
        <v>49.93</v>
      </c>
      <c r="H9" s="14">
        <v>43.53</v>
      </c>
      <c r="I9" s="12" t="s">
        <v>42</v>
      </c>
    </row>
    <row r="10" spans="1:11">
      <c r="A10" s="16">
        <v>42882</v>
      </c>
      <c r="B10" s="13" t="s">
        <v>70</v>
      </c>
      <c r="C10" s="12" t="str">
        <f>VLOOKUP(B10,基金主数据!A:C,2,0)</f>
        <v>国泰估值优势混合LOF</v>
      </c>
      <c r="D10" s="29">
        <f>VLOOKUP(B10,基金主数据!A:C,3,0)</f>
        <v>1.5E-3</v>
      </c>
      <c r="E10" s="14">
        <v>30.0050075112669</v>
      </c>
      <c r="F10" s="30">
        <f t="shared" si="0"/>
        <v>2.4457142857142857</v>
      </c>
      <c r="G10" s="14">
        <v>29.96</v>
      </c>
      <c r="H10" s="14">
        <v>12.25</v>
      </c>
      <c r="I10" s="12" t="s">
        <v>43</v>
      </c>
    </row>
    <row r="11" spans="1:11">
      <c r="A11" s="16">
        <v>42888</v>
      </c>
      <c r="B11" s="13" t="s">
        <v>61</v>
      </c>
      <c r="C11" s="12" t="str">
        <f>VLOOKUP(B11,基金主数据!A:C,2,0)</f>
        <v>汇添富恒生指数分级</v>
      </c>
      <c r="D11" s="29">
        <f>VLOOKUP(B11,基金主数据!A:C,3,0)</f>
        <v>1.1999999999999999E-3</v>
      </c>
      <c r="E11" s="14">
        <v>100</v>
      </c>
      <c r="F11" s="30">
        <f t="shared" si="0"/>
        <v>1.1169760679937373</v>
      </c>
      <c r="G11" s="14">
        <v>99.88</v>
      </c>
      <c r="H11" s="14">
        <v>89.42</v>
      </c>
      <c r="I11" s="12" t="s">
        <v>68</v>
      </c>
    </row>
    <row r="12" spans="1:11">
      <c r="A12" s="16">
        <v>42892</v>
      </c>
      <c r="B12" s="13" t="s">
        <v>70</v>
      </c>
      <c r="C12" s="12" t="str">
        <f>VLOOKUP(B12,基金主数据!A:C,2,0)</f>
        <v>国泰估值优势混合LOF</v>
      </c>
      <c r="D12" s="29">
        <f>VLOOKUP(B12,基金主数据!A:C,3,0)</f>
        <v>1.5E-3</v>
      </c>
      <c r="E12" s="14">
        <v>18</v>
      </c>
      <c r="G12" s="14">
        <f>E12*(1-D12)</f>
        <v>17.973000000000003</v>
      </c>
      <c r="I12" s="12" t="s">
        <v>69</v>
      </c>
    </row>
    <row r="13" spans="1:11">
      <c r="A13" s="16">
        <v>42892</v>
      </c>
      <c r="B13" s="13" t="s">
        <v>39</v>
      </c>
      <c r="C13" s="12" t="str">
        <f>VLOOKUP(B13,基金主数据!A:C,2,0)</f>
        <v>富国中证红利指数增强</v>
      </c>
      <c r="D13" s="29">
        <f>VLOOKUP(B13,基金主数据!A:C,3,0)</f>
        <v>1.5E-3</v>
      </c>
      <c r="E13" s="14">
        <v>18</v>
      </c>
      <c r="G13" s="14">
        <f t="shared" ref="G13:G16" si="1">E13*(1-D13)</f>
        <v>17.973000000000003</v>
      </c>
      <c r="I13" s="12" t="s">
        <v>69</v>
      </c>
    </row>
    <row r="14" spans="1:11">
      <c r="A14" s="16">
        <v>42892</v>
      </c>
      <c r="B14" s="13">
        <v>164906</v>
      </c>
      <c r="C14" s="12" t="str">
        <f>VLOOKUP(B14,基金主数据!A:C,2,0)</f>
        <v>交银中证海外中国互联网</v>
      </c>
      <c r="D14" s="29">
        <f>VLOOKUP(B14,基金主数据!A:C,3,0)</f>
        <v>1.1999999999999999E-3</v>
      </c>
      <c r="E14" s="14">
        <v>25</v>
      </c>
      <c r="G14" s="14">
        <f t="shared" si="1"/>
        <v>24.97</v>
      </c>
      <c r="I14" s="12" t="s">
        <v>69</v>
      </c>
    </row>
    <row r="15" spans="1:11">
      <c r="A15" s="16">
        <v>42892</v>
      </c>
      <c r="B15" s="13" t="s">
        <v>30</v>
      </c>
      <c r="C15" s="12" t="str">
        <f>VLOOKUP(B15,基金主数据!A:C,2,0)</f>
        <v>国泰纳斯达克100指数</v>
      </c>
      <c r="D15" s="29">
        <f>VLOOKUP(B15,基金主数据!A:C,3,0)</f>
        <v>1.5E-3</v>
      </c>
      <c r="E15" s="14">
        <v>25</v>
      </c>
      <c r="G15" s="14">
        <f t="shared" si="1"/>
        <v>24.962500000000002</v>
      </c>
      <c r="I15" s="12" t="s">
        <v>69</v>
      </c>
    </row>
    <row r="16" spans="1:11">
      <c r="A16" s="16">
        <v>42892</v>
      </c>
      <c r="B16" s="13" t="s">
        <v>71</v>
      </c>
      <c r="C16" s="12" t="str">
        <f>VLOOKUP(B16,基金主数据!A:C,2,0)</f>
        <v>华夏上证50AH优选指数</v>
      </c>
      <c r="D16" s="29">
        <f>VLOOKUP(B16,基金主数据!A:C,3,0)</f>
        <v>6.0000000000000001E-3</v>
      </c>
      <c r="E16" s="14">
        <v>100</v>
      </c>
      <c r="G16" s="14">
        <f t="shared" si="1"/>
        <v>99.4</v>
      </c>
      <c r="I16" s="12" t="s">
        <v>79</v>
      </c>
    </row>
    <row r="17" spans="1:9">
      <c r="A17" s="16">
        <v>42899</v>
      </c>
      <c r="B17" s="13" t="s">
        <v>77</v>
      </c>
      <c r="C17" s="12" t="str">
        <f>VLOOKUP(B17,基金主数据!A:C,2,0)</f>
        <v>华宝标普中国A股红利机会指数</v>
      </c>
      <c r="E17" s="14">
        <v>10</v>
      </c>
      <c r="I17" s="12" t="s">
        <v>79</v>
      </c>
    </row>
    <row r="18" spans="1:9">
      <c r="A18" s="16">
        <v>42902</v>
      </c>
      <c r="B18" s="13" t="s">
        <v>85</v>
      </c>
      <c r="C18" s="12" t="str">
        <f>VLOOKUP(B18,基金主数据!A:C,2,0)</f>
        <v>易方达消费行业股票</v>
      </c>
      <c r="E18" s="14">
        <v>10</v>
      </c>
      <c r="I18" s="42" t="s">
        <v>94</v>
      </c>
    </row>
    <row r="19" spans="1:9">
      <c r="A19" s="16">
        <v>42902</v>
      </c>
      <c r="B19" s="13" t="s">
        <v>88</v>
      </c>
      <c r="C19" s="12" t="str">
        <f>VLOOKUP(B19,基金主数据!A:C,2,0)</f>
        <v>汇添富美丽3混合</v>
      </c>
      <c r="E19" s="14">
        <v>10</v>
      </c>
      <c r="I19" s="42" t="s">
        <v>94</v>
      </c>
    </row>
    <row r="20" spans="1:9">
      <c r="A20" s="16">
        <v>42902</v>
      </c>
      <c r="B20" s="13" t="s">
        <v>90</v>
      </c>
      <c r="C20" s="12" t="str">
        <f>VLOOKUP(B20,基金主数据!A:C,2,0)</f>
        <v>汇添富医疗服务混合</v>
      </c>
      <c r="E20" s="14">
        <v>10</v>
      </c>
      <c r="I20" s="42" t="s">
        <v>94</v>
      </c>
    </row>
    <row r="21" spans="1:9">
      <c r="A21" s="16">
        <v>42902</v>
      </c>
      <c r="B21" s="13" t="s">
        <v>92</v>
      </c>
      <c r="C21" s="12" t="str">
        <f>VLOOKUP(B21,基金主数据!A:C,2,0)</f>
        <v>汇添富优势精选混合</v>
      </c>
      <c r="E21" s="14">
        <v>10</v>
      </c>
      <c r="I21" s="42" t="s">
        <v>94</v>
      </c>
    </row>
    <row r="22" spans="1:9">
      <c r="A22" s="16">
        <v>42906</v>
      </c>
      <c r="B22" s="13" t="s">
        <v>77</v>
      </c>
      <c r="C22" s="12" t="str">
        <f>VLOOKUP(B22,基金主数据!A:C,2,0)</f>
        <v>华宝标普中国A股红利机会指数</v>
      </c>
      <c r="E22" s="14">
        <v>10</v>
      </c>
      <c r="I22" s="12" t="s">
        <v>96</v>
      </c>
    </row>
    <row r="23" spans="1:9">
      <c r="A23" s="16">
        <v>42906</v>
      </c>
      <c r="B23" s="13" t="s">
        <v>88</v>
      </c>
      <c r="C23" s="12" t="str">
        <f>VLOOKUP(B23,基金主数据!A:C,2,0)</f>
        <v>汇添富美丽3混合</v>
      </c>
      <c r="E23" s="14">
        <v>10</v>
      </c>
      <c r="I23" s="12" t="s">
        <v>96</v>
      </c>
    </row>
    <row r="24" spans="1:9">
      <c r="A24" s="16">
        <v>42921</v>
      </c>
      <c r="B24" s="13" t="s">
        <v>77</v>
      </c>
      <c r="C24" s="12" t="str">
        <f>VLOOKUP(B24,基金主数据!A:C,2,0)</f>
        <v>华宝标普中国A股红利机会指数</v>
      </c>
      <c r="E24" s="14">
        <v>120</v>
      </c>
      <c r="I24" s="12" t="s">
        <v>98</v>
      </c>
    </row>
    <row r="25" spans="1:9">
      <c r="A25" s="16">
        <v>42921</v>
      </c>
      <c r="B25" s="13" t="s">
        <v>85</v>
      </c>
      <c r="C25" s="12" t="str">
        <f>VLOOKUP(B25,基金主数据!A:C,2,0)</f>
        <v>易方达消费行业股票</v>
      </c>
      <c r="E25" s="14">
        <v>30</v>
      </c>
      <c r="I25" s="12" t="s">
        <v>101</v>
      </c>
    </row>
    <row r="26" spans="1:9">
      <c r="A26" s="16">
        <v>42921</v>
      </c>
      <c r="B26" s="13" t="s">
        <v>39</v>
      </c>
      <c r="C26" s="12" t="str">
        <f>VLOOKUP(B26,基金主数据!A:C,2,0)</f>
        <v>富国中证红利指数增强</v>
      </c>
      <c r="E26" s="14">
        <v>10</v>
      </c>
      <c r="I26" s="12" t="s">
        <v>100</v>
      </c>
    </row>
    <row r="27" spans="1:9">
      <c r="A27" s="16">
        <v>42921</v>
      </c>
      <c r="B27" s="13" t="s">
        <v>70</v>
      </c>
      <c r="C27" s="12" t="str">
        <f>VLOOKUP(B27,基金主数据!A:C,2,0)</f>
        <v>国泰估值优势混合LOF</v>
      </c>
      <c r="E27" s="14">
        <v>50</v>
      </c>
      <c r="I27" s="12" t="s">
        <v>101</v>
      </c>
    </row>
    <row r="28" spans="1:9">
      <c r="A28" s="16">
        <v>42921</v>
      </c>
      <c r="B28" s="13">
        <v>164906</v>
      </c>
      <c r="C28" s="12" t="str">
        <f>VLOOKUP(B28,基金主数据!A:C,2,0)</f>
        <v>交银中证海外中国互联网</v>
      </c>
      <c r="E28" s="14">
        <v>45</v>
      </c>
      <c r="I28" s="12" t="s">
        <v>99</v>
      </c>
    </row>
    <row r="29" spans="1:9">
      <c r="A29" s="16">
        <v>42921</v>
      </c>
      <c r="B29" s="13" t="s">
        <v>71</v>
      </c>
      <c r="C29" s="12" t="str">
        <f>VLOOKUP(B29,基金主数据!A:C,2,0)</f>
        <v>华夏上证50AH优选指数</v>
      </c>
      <c r="E29" s="14">
        <v>100</v>
      </c>
      <c r="I29" s="12" t="s">
        <v>98</v>
      </c>
    </row>
    <row r="30" spans="1:9">
      <c r="A30" s="16">
        <v>42922</v>
      </c>
      <c r="B30" s="33" t="s">
        <v>103</v>
      </c>
      <c r="C30" s="12" t="str">
        <f>VLOOKUP(B30,基金主数据!A:C,2,0)</f>
        <v>建信财经50</v>
      </c>
      <c r="E30" s="14">
        <v>100</v>
      </c>
      <c r="I30" s="12" t="s">
        <v>105</v>
      </c>
    </row>
  </sheetData>
  <autoFilter ref="A1:I1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RowHeight="15"/>
  <cols>
    <col min="1" max="2" width="11.85546875" style="1" bestFit="1" customWidth="1"/>
    <col min="3" max="3" width="20.5703125" style="1" bestFit="1" customWidth="1"/>
    <col min="4" max="5" width="11.85546875" style="1" hidden="1" customWidth="1"/>
    <col min="6" max="6" width="13" style="34" bestFit="1" customWidth="1"/>
    <col min="7" max="8" width="13" style="1" customWidth="1"/>
    <col min="9" max="9" width="20.5703125" style="1" bestFit="1" customWidth="1"/>
    <col min="10" max="16384" width="9.140625" style="1"/>
  </cols>
  <sheetData>
    <row r="1" spans="1:9" ht="15.75">
      <c r="A1" s="25" t="s">
        <v>18</v>
      </c>
      <c r="B1" s="26" t="s">
        <v>20</v>
      </c>
      <c r="C1" s="25" t="s">
        <v>21</v>
      </c>
      <c r="D1" s="25" t="s">
        <v>59</v>
      </c>
      <c r="E1" s="25" t="s">
        <v>60</v>
      </c>
      <c r="F1" s="43" t="s">
        <v>57</v>
      </c>
      <c r="G1" s="27" t="s">
        <v>53</v>
      </c>
      <c r="H1" s="27" t="s">
        <v>58</v>
      </c>
      <c r="I1" s="25" t="s">
        <v>26</v>
      </c>
    </row>
    <row r="2" spans="1:9" s="25" customFormat="1" ht="15.75">
      <c r="A2" s="28">
        <v>42868</v>
      </c>
      <c r="B2" s="26" t="s">
        <v>25</v>
      </c>
      <c r="C2" s="25" t="str">
        <f>VLOOKUP(B2,基金主数据!A:C,2,0)</f>
        <v>国泰成长优选混合</v>
      </c>
      <c r="D2" s="25">
        <f>VLOOKUP(B2,基金主数据!A:D,4,0)</f>
        <v>5.0000000000000001E-3</v>
      </c>
      <c r="E2" s="27">
        <f>F2/(1-D2)-F2</f>
        <v>0.3565829145728685</v>
      </c>
      <c r="F2" s="43">
        <v>70.959999999999994</v>
      </c>
      <c r="G2" s="27">
        <v>23.82</v>
      </c>
      <c r="H2" s="31">
        <f>(F2+E2)/G2</f>
        <v>2.9939791315941586</v>
      </c>
    </row>
    <row r="3" spans="1:9" ht="15.75">
      <c r="A3" s="28">
        <v>42906</v>
      </c>
      <c r="B3" s="33" t="s">
        <v>90</v>
      </c>
      <c r="C3" s="25" t="str">
        <f>VLOOKUP(B3,基金主数据!A:C,2,0)</f>
        <v>汇添富医疗服务混合</v>
      </c>
      <c r="F3" s="34">
        <v>10</v>
      </c>
      <c r="I3" s="1" t="s">
        <v>95</v>
      </c>
    </row>
    <row r="4" spans="1:9" ht="15.75">
      <c r="A4" s="28">
        <v>42906</v>
      </c>
      <c r="B4" s="33" t="s">
        <v>92</v>
      </c>
      <c r="C4" s="25" t="str">
        <f>VLOOKUP(B4,基金主数据!A:C,2,0)</f>
        <v>汇添富优势精选混合</v>
      </c>
      <c r="F4" s="34">
        <v>10</v>
      </c>
      <c r="I4" s="1" t="s">
        <v>95</v>
      </c>
    </row>
    <row r="5" spans="1:9" ht="15.75">
      <c r="A5" s="28">
        <v>42921</v>
      </c>
      <c r="B5" s="13" t="s">
        <v>61</v>
      </c>
      <c r="C5" s="25" t="str">
        <f>VLOOKUP(B5,基金主数据!A:C,2,0)</f>
        <v>汇添富恒生指数分级</v>
      </c>
      <c r="F5" s="34">
        <v>98.41</v>
      </c>
      <c r="I5" s="1" t="s">
        <v>102</v>
      </c>
    </row>
    <row r="6" spans="1:9" ht="15.75">
      <c r="A6" s="28">
        <v>42949</v>
      </c>
    </row>
    <row r="7" spans="1:9" ht="15.75">
      <c r="A7" s="28">
        <v>42949</v>
      </c>
    </row>
    <row r="8" spans="1:9" ht="15.75">
      <c r="A8" s="28">
        <v>42949</v>
      </c>
    </row>
    <row r="9" spans="1:9" ht="15.75">
      <c r="A9" s="28">
        <v>42949</v>
      </c>
    </row>
    <row r="10" spans="1:9" ht="15.75">
      <c r="A10" s="28">
        <v>42949</v>
      </c>
    </row>
    <row r="11" spans="1:9" ht="15.75">
      <c r="A11" s="28">
        <v>42949</v>
      </c>
    </row>
    <row r="12" spans="1:9" ht="15.75">
      <c r="A12" s="28">
        <v>42949</v>
      </c>
    </row>
    <row r="13" spans="1:9" ht="15.75">
      <c r="A13" s="28">
        <v>42949</v>
      </c>
    </row>
    <row r="14" spans="1:9" ht="15.75">
      <c r="A14" s="28">
        <v>42949</v>
      </c>
    </row>
    <row r="15" spans="1:9" ht="15.75">
      <c r="A15" s="28">
        <v>42949</v>
      </c>
    </row>
  </sheetData>
  <autoFilter ref="A1:I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defaultRowHeight="15"/>
  <cols>
    <col min="1" max="1" width="5.28515625" style="1" bestFit="1" customWidth="1"/>
    <col min="2" max="2" width="10.42578125" style="11" bestFit="1" customWidth="1"/>
    <col min="3" max="3" width="9.5703125" style="34" bestFit="1" customWidth="1"/>
    <col min="4" max="4" width="8.85546875" style="34" customWidth="1"/>
    <col min="5" max="6" width="9.5703125" style="34" hidden="1" customWidth="1"/>
    <col min="7" max="7" width="9.5703125" style="34" bestFit="1" customWidth="1"/>
    <col min="8" max="8" width="9.42578125" style="41" customWidth="1"/>
    <col min="9" max="9" width="10" style="34" customWidth="1"/>
    <col min="10" max="10" width="9.42578125" style="44" customWidth="1"/>
    <col min="11" max="16384" width="9.140625" style="1"/>
  </cols>
  <sheetData>
    <row r="1" spans="1:10">
      <c r="A1" s="1" t="s">
        <v>97</v>
      </c>
      <c r="B1" s="11" t="s">
        <v>32</v>
      </c>
      <c r="C1" s="35" t="s">
        <v>52</v>
      </c>
      <c r="D1" s="35" t="s">
        <v>66</v>
      </c>
      <c r="E1" s="35" t="s">
        <v>73</v>
      </c>
      <c r="F1" s="35" t="s">
        <v>74</v>
      </c>
      <c r="G1" s="35" t="s">
        <v>75</v>
      </c>
      <c r="H1" s="40" t="s">
        <v>80</v>
      </c>
      <c r="I1" s="34" t="s">
        <v>51</v>
      </c>
      <c r="J1" s="44" t="s">
        <v>67</v>
      </c>
    </row>
    <row r="2" spans="1:10">
      <c r="A2" s="1">
        <v>1</v>
      </c>
      <c r="B2" s="11">
        <v>42868</v>
      </c>
      <c r="C2" s="34">
        <v>526.4</v>
      </c>
      <c r="F2" s="34">
        <v>542.58000000000004</v>
      </c>
      <c r="G2" s="34">
        <f t="shared" ref="G2:G13" si="0">E2+F2</f>
        <v>542.58000000000004</v>
      </c>
      <c r="H2" s="41">
        <f>I2-0</f>
        <v>16.180000000000064</v>
      </c>
      <c r="I2" s="34">
        <f>F2-C2</f>
        <v>16.180000000000064</v>
      </c>
      <c r="J2" s="44">
        <f t="shared" ref="J2:J13" si="1">I2/C2</f>
        <v>3.0737082066869422E-2</v>
      </c>
    </row>
    <row r="3" spans="1:10">
      <c r="A3" s="1">
        <v>2</v>
      </c>
      <c r="B3" s="11">
        <v>42871</v>
      </c>
      <c r="C3" s="34">
        <v>555.44000000000005</v>
      </c>
      <c r="F3" s="34">
        <v>573.87</v>
      </c>
      <c r="G3" s="34">
        <f t="shared" si="0"/>
        <v>573.87</v>
      </c>
      <c r="H3" s="41">
        <f>I3-I2</f>
        <v>2.2499999999998863</v>
      </c>
      <c r="I3" s="34">
        <v>18.42999999999995</v>
      </c>
      <c r="J3" s="44">
        <f t="shared" si="1"/>
        <v>3.3180901627538437E-2</v>
      </c>
    </row>
    <row r="4" spans="1:10">
      <c r="A4" s="1">
        <v>3</v>
      </c>
      <c r="B4" s="11">
        <v>42872</v>
      </c>
      <c r="C4" s="34">
        <v>555.44000000000005</v>
      </c>
      <c r="F4" s="34">
        <v>581.41</v>
      </c>
      <c r="G4" s="34">
        <f t="shared" si="0"/>
        <v>581.41</v>
      </c>
      <c r="H4" s="41">
        <f t="shared" ref="H4:H17" si="2">I4-I3</f>
        <v>7.5399999999999636</v>
      </c>
      <c r="I4" s="34">
        <v>25.969999999999914</v>
      </c>
      <c r="J4" s="44">
        <f t="shared" si="1"/>
        <v>4.6755725190839537E-2</v>
      </c>
    </row>
    <row r="5" spans="1:10">
      <c r="A5" s="1">
        <v>4</v>
      </c>
      <c r="B5" s="11">
        <v>42877</v>
      </c>
      <c r="C5" s="34">
        <v>555.44000000000005</v>
      </c>
      <c r="F5" s="34">
        <v>624.67999999999995</v>
      </c>
      <c r="G5" s="34">
        <f t="shared" si="0"/>
        <v>624.67999999999995</v>
      </c>
      <c r="H5" s="41">
        <f t="shared" si="2"/>
        <v>-8.6899999999999125</v>
      </c>
      <c r="I5" s="34">
        <v>17.28</v>
      </c>
      <c r="J5" s="44">
        <f t="shared" si="1"/>
        <v>3.1110470977963416E-2</v>
      </c>
    </row>
    <row r="6" spans="1:10">
      <c r="A6" s="1">
        <v>5</v>
      </c>
      <c r="B6" s="11">
        <v>42879</v>
      </c>
      <c r="C6" s="34">
        <v>607</v>
      </c>
      <c r="F6" s="34">
        <v>628</v>
      </c>
      <c r="G6" s="34">
        <f t="shared" si="0"/>
        <v>628</v>
      </c>
      <c r="H6" s="41">
        <f t="shared" si="2"/>
        <v>3.9599999999999973</v>
      </c>
      <c r="I6" s="34">
        <v>21.24</v>
      </c>
      <c r="J6" s="44">
        <f t="shared" si="1"/>
        <v>3.4991762767710044E-2</v>
      </c>
    </row>
    <row r="7" spans="1:10">
      <c r="A7" s="1">
        <v>6</v>
      </c>
      <c r="B7" s="11">
        <v>42884</v>
      </c>
      <c r="C7" s="34">
        <v>607</v>
      </c>
      <c r="F7" s="34">
        <v>626</v>
      </c>
      <c r="G7" s="34">
        <f t="shared" si="0"/>
        <v>626</v>
      </c>
      <c r="H7" s="41">
        <f t="shared" si="2"/>
        <v>-1.8699999999999974</v>
      </c>
      <c r="I7" s="34">
        <v>19.37</v>
      </c>
      <c r="J7" s="44">
        <f t="shared" si="1"/>
        <v>3.1911037891268534E-2</v>
      </c>
    </row>
    <row r="8" spans="1:10">
      <c r="A8" s="1">
        <v>7</v>
      </c>
      <c r="B8" s="11">
        <v>42887</v>
      </c>
      <c r="C8" s="34">
        <v>637</v>
      </c>
      <c r="F8" s="34">
        <v>647</v>
      </c>
      <c r="G8" s="34">
        <f t="shared" si="0"/>
        <v>647</v>
      </c>
      <c r="H8" s="41">
        <f t="shared" si="2"/>
        <v>-9.370000000000001</v>
      </c>
      <c r="I8" s="34">
        <f>F8-C8</f>
        <v>10</v>
      </c>
      <c r="J8" s="44">
        <f t="shared" si="1"/>
        <v>1.5698587127158554E-2</v>
      </c>
    </row>
    <row r="9" spans="1:10">
      <c r="A9" s="1">
        <v>8</v>
      </c>
      <c r="B9" s="11">
        <v>42889</v>
      </c>
      <c r="C9" s="34">
        <f>SUM('交易明细(买入)'!E2:E11)</f>
        <v>806.40550934531541</v>
      </c>
      <c r="D9" s="34">
        <f>'交易明细(卖出)'!F2</f>
        <v>70.959999999999994</v>
      </c>
      <c r="E9" s="34">
        <v>100.32</v>
      </c>
      <c r="F9" s="34">
        <v>648.02</v>
      </c>
      <c r="G9" s="34">
        <f t="shared" si="0"/>
        <v>748.33999999999992</v>
      </c>
      <c r="H9" s="41">
        <f t="shared" si="2"/>
        <v>2.8944906546845459</v>
      </c>
      <c r="I9" s="34">
        <f t="shared" ref="I9:I16" si="3">(E9+F9)+D9-C9</f>
        <v>12.894490654684546</v>
      </c>
      <c r="J9" s="44">
        <f t="shared" si="1"/>
        <v>1.5990082539432311E-2</v>
      </c>
    </row>
    <row r="10" spans="1:10">
      <c r="A10" s="1">
        <v>9</v>
      </c>
      <c r="B10" s="11">
        <v>42892</v>
      </c>
      <c r="C10" s="34">
        <f>SUM('交易明细(买入)'!$E$2:$E$16)</f>
        <v>992.40550934531541</v>
      </c>
      <c r="D10" s="34">
        <f>'交易明细(卖出)'!$F$2</f>
        <v>70.959999999999994</v>
      </c>
      <c r="E10" s="34">
        <v>200.05</v>
      </c>
      <c r="F10" s="34">
        <v>739.65</v>
      </c>
      <c r="G10" s="34">
        <f t="shared" si="0"/>
        <v>939.7</v>
      </c>
      <c r="H10" s="41">
        <f t="shared" si="2"/>
        <v>5.3600000000001273</v>
      </c>
      <c r="I10" s="34">
        <f t="shared" si="3"/>
        <v>18.254490654684673</v>
      </c>
      <c r="J10" s="44">
        <f t="shared" si="1"/>
        <v>1.83941851216919E-2</v>
      </c>
    </row>
    <row r="11" spans="1:10">
      <c r="A11" s="1">
        <v>10</v>
      </c>
      <c r="B11" s="11">
        <v>42893</v>
      </c>
      <c r="C11" s="34">
        <f>SUM('交易明细(买入)'!$E$2:$E$16)</f>
        <v>992.40550934531541</v>
      </c>
      <c r="D11" s="34">
        <f>'交易明细(卖出)'!$F$2</f>
        <v>70.959999999999994</v>
      </c>
      <c r="E11" s="34">
        <v>200.01</v>
      </c>
      <c r="F11" s="34">
        <v>744.52</v>
      </c>
      <c r="G11" s="34">
        <f t="shared" si="0"/>
        <v>944.53</v>
      </c>
      <c r="H11" s="41">
        <f t="shared" si="2"/>
        <v>4.8299999999999272</v>
      </c>
      <c r="I11" s="34">
        <f t="shared" si="3"/>
        <v>23.0844906546846</v>
      </c>
      <c r="J11" s="44">
        <f t="shared" si="1"/>
        <v>2.3261147219863092E-2</v>
      </c>
    </row>
    <row r="12" spans="1:10">
      <c r="A12" s="1">
        <v>11</v>
      </c>
      <c r="B12" s="11">
        <v>42894</v>
      </c>
      <c r="C12" s="34">
        <f>SUM('交易明细(买入)'!$E$2:$E$16)</f>
        <v>992.40550934531541</v>
      </c>
      <c r="D12" s="34">
        <f>'交易明细(卖出)'!$F$2</f>
        <v>70.959999999999994</v>
      </c>
      <c r="E12" s="34">
        <v>201.41</v>
      </c>
      <c r="F12" s="34">
        <v>751.86</v>
      </c>
      <c r="G12" s="34">
        <f t="shared" si="0"/>
        <v>953.27</v>
      </c>
      <c r="H12" s="41">
        <f t="shared" si="2"/>
        <v>8.7400000000000091</v>
      </c>
      <c r="I12" s="34">
        <f t="shared" si="3"/>
        <v>31.82449065468461</v>
      </c>
      <c r="J12" s="44">
        <f t="shared" si="1"/>
        <v>3.2068031016553963E-2</v>
      </c>
    </row>
    <row r="13" spans="1:10">
      <c r="A13" s="1">
        <v>12</v>
      </c>
      <c r="B13" s="11">
        <v>42895</v>
      </c>
      <c r="C13" s="34">
        <f>SUM('交易明细(买入)'!$E$2:$E$16)</f>
        <v>992.40550934531541</v>
      </c>
      <c r="D13" s="34">
        <f>'交易明细(卖出)'!$F$2</f>
        <v>70.959999999999994</v>
      </c>
      <c r="E13" s="34">
        <v>201.41</v>
      </c>
      <c r="F13" s="34">
        <v>755.45</v>
      </c>
      <c r="G13" s="34">
        <f t="shared" si="0"/>
        <v>956.86</v>
      </c>
      <c r="H13" s="41">
        <f t="shared" si="2"/>
        <v>3.5899999999999181</v>
      </c>
      <c r="I13" s="34">
        <f t="shared" si="3"/>
        <v>35.414490654684528</v>
      </c>
      <c r="J13" s="44">
        <f t="shared" si="1"/>
        <v>3.5685503880412028E-2</v>
      </c>
    </row>
    <row r="14" spans="1:10">
      <c r="A14" s="1">
        <v>13</v>
      </c>
      <c r="B14" s="11">
        <v>42898</v>
      </c>
      <c r="C14" s="34">
        <f>SUM('交易明细(买入)'!$E$2:$E$16)</f>
        <v>992.40550934531541</v>
      </c>
      <c r="D14" s="34">
        <f>'交易明细(卖出)'!$F$2</f>
        <v>70.959999999999994</v>
      </c>
      <c r="E14" s="34">
        <v>199.87</v>
      </c>
      <c r="F14" s="34">
        <v>743.15</v>
      </c>
      <c r="G14" s="34">
        <f t="shared" ref="G14:G15" si="4">E14+F14</f>
        <v>943.02</v>
      </c>
      <c r="H14" s="41">
        <f t="shared" si="2"/>
        <v>-13.839999999999918</v>
      </c>
      <c r="I14" s="34">
        <f t="shared" si="3"/>
        <v>21.57449065468461</v>
      </c>
      <c r="J14" s="44">
        <f t="shared" ref="J14:J16" si="5">I14/C14</f>
        <v>2.1739591781304385E-2</v>
      </c>
    </row>
    <row r="15" spans="1:10">
      <c r="A15" s="1">
        <v>14</v>
      </c>
      <c r="B15" s="11">
        <v>42899</v>
      </c>
      <c r="C15" s="34">
        <f>SUM('交易明细(买入)'!$E$2:$E$16)</f>
        <v>992.40550934531541</v>
      </c>
      <c r="D15" s="34">
        <f>'交易明细(卖出)'!$F$2</f>
        <v>70.959999999999994</v>
      </c>
      <c r="E15" s="34">
        <v>200.41</v>
      </c>
      <c r="F15" s="34">
        <v>740.2</v>
      </c>
      <c r="G15" s="34">
        <f t="shared" si="4"/>
        <v>940.61</v>
      </c>
      <c r="H15" s="41">
        <f t="shared" si="2"/>
        <v>-2.4099999999999682</v>
      </c>
      <c r="I15" s="34">
        <f t="shared" si="3"/>
        <v>19.164490654684641</v>
      </c>
      <c r="J15" s="44">
        <f t="shared" si="5"/>
        <v>1.9311148995260367E-2</v>
      </c>
    </row>
    <row r="16" spans="1:10">
      <c r="A16" s="1">
        <v>15</v>
      </c>
      <c r="B16" s="11">
        <v>42900</v>
      </c>
      <c r="C16" s="34">
        <f>SUM('交易明细(买入)'!$E$2:$E$17)</f>
        <v>1002.4055093453154</v>
      </c>
      <c r="D16" s="34">
        <f>'交易明细(卖出)'!$F$2</f>
        <v>70.959999999999994</v>
      </c>
      <c r="E16" s="34">
        <v>200.5</v>
      </c>
      <c r="F16" s="34">
        <v>749.03</v>
      </c>
      <c r="G16" s="34">
        <f t="shared" ref="G16" si="6">E16+F16</f>
        <v>949.53</v>
      </c>
      <c r="H16" s="41">
        <f t="shared" si="2"/>
        <v>-1.0800000000000409</v>
      </c>
      <c r="I16" s="34">
        <f t="shared" si="3"/>
        <v>18.0844906546846</v>
      </c>
      <c r="J16" s="44">
        <f t="shared" si="5"/>
        <v>1.8041092637744803E-2</v>
      </c>
    </row>
    <row r="17" spans="1:10">
      <c r="A17" s="1">
        <v>16</v>
      </c>
      <c r="B17" s="11">
        <v>42901</v>
      </c>
      <c r="C17" s="34">
        <f>SUM('交易明细(买入)'!$E$2:$E$17)</f>
        <v>1002.4055093453154</v>
      </c>
      <c r="D17" s="34">
        <f>'交易明细(卖出)'!$F$2</f>
        <v>70.959999999999994</v>
      </c>
      <c r="E17" s="34">
        <v>197.44</v>
      </c>
      <c r="F17" s="34">
        <v>746.83</v>
      </c>
      <c r="G17" s="34">
        <f t="shared" ref="G17" si="7">E17+F17</f>
        <v>944.27</v>
      </c>
      <c r="H17" s="41">
        <f t="shared" si="2"/>
        <v>-5.2599999999999909</v>
      </c>
      <c r="I17" s="34">
        <f t="shared" ref="I17:I22" si="8">G17+D17-C17</f>
        <v>12.82449065468461</v>
      </c>
      <c r="J17" s="44">
        <f t="shared" ref="J17" si="9">I17/C17</f>
        <v>1.2793715253082016E-2</v>
      </c>
    </row>
    <row r="18" spans="1:10">
      <c r="A18" s="1">
        <v>17</v>
      </c>
      <c r="B18" s="11">
        <v>42902</v>
      </c>
      <c r="C18" s="34">
        <f>SUM('交易明细(买入)'!$E$2:$E$21)</f>
        <v>1042.4055093453153</v>
      </c>
      <c r="D18" s="34">
        <f>'交易明细(卖出)'!$F$2</f>
        <v>70.959999999999994</v>
      </c>
      <c r="E18" s="34">
        <v>198.08</v>
      </c>
      <c r="F18" s="34">
        <v>780.51</v>
      </c>
      <c r="G18" s="34">
        <f t="shared" ref="G18" si="10">E18+F18</f>
        <v>978.59</v>
      </c>
      <c r="H18" s="41">
        <f t="shared" ref="H18" si="11">I18-I17</f>
        <v>-5.67999999999995</v>
      </c>
      <c r="I18" s="34">
        <f t="shared" si="8"/>
        <v>7.1444906546846596</v>
      </c>
      <c r="J18" s="44">
        <f t="shared" ref="J18" si="12">I18/C18</f>
        <v>6.8538496685150579E-3</v>
      </c>
    </row>
    <row r="19" spans="1:10">
      <c r="A19" s="1">
        <v>18</v>
      </c>
      <c r="B19" s="11">
        <v>42905</v>
      </c>
      <c r="C19" s="34">
        <f>SUM('交易明细(买入)'!$E$2:$E$21)</f>
        <v>1042.4055093453153</v>
      </c>
      <c r="D19" s="34">
        <f>'交易明细(卖出)'!$F$2</f>
        <v>70.959999999999994</v>
      </c>
      <c r="E19" s="34">
        <v>200.39</v>
      </c>
      <c r="F19" s="34">
        <v>784.43</v>
      </c>
      <c r="G19" s="34">
        <f t="shared" ref="G19:G21" si="13">E19+F19</f>
        <v>984.81999999999994</v>
      </c>
      <c r="H19" s="41">
        <f t="shared" ref="H19:H20" si="14">I19-I18</f>
        <v>6.2300000000000182</v>
      </c>
      <c r="I19" s="34">
        <f t="shared" si="8"/>
        <v>13.374490654684678</v>
      </c>
      <c r="J19" s="44">
        <f t="shared" ref="J19:J20" si="15">I19/C19</f>
        <v>1.2830410559787382E-2</v>
      </c>
    </row>
    <row r="20" spans="1:10">
      <c r="A20" s="1">
        <v>19</v>
      </c>
      <c r="B20" s="11">
        <v>42906</v>
      </c>
      <c r="C20" s="34">
        <f>SUM('交易明细(买入)'!$E$2:$E$21)</f>
        <v>1042.4055093453153</v>
      </c>
      <c r="D20" s="34">
        <f>'交易明细(卖出)'!$F$2</f>
        <v>70.959999999999994</v>
      </c>
      <c r="E20" s="34">
        <v>200.39</v>
      </c>
      <c r="F20" s="34">
        <v>796.16</v>
      </c>
      <c r="G20" s="34">
        <f t="shared" si="13"/>
        <v>996.55</v>
      </c>
      <c r="H20" s="41">
        <f t="shared" si="14"/>
        <v>11.730000000000018</v>
      </c>
      <c r="I20" s="34">
        <f t="shared" si="8"/>
        <v>25.104490654684696</v>
      </c>
      <c r="J20" s="44">
        <f t="shared" si="15"/>
        <v>2.4083229059727072E-2</v>
      </c>
    </row>
    <row r="21" spans="1:10">
      <c r="A21" s="1">
        <v>20</v>
      </c>
      <c r="B21" s="11">
        <v>42907</v>
      </c>
      <c r="C21" s="34">
        <f>SUM('交易明细(买入)'!$E$2:$E$23)</f>
        <v>1062.4055093453153</v>
      </c>
      <c r="D21" s="34">
        <f>SUM('交易明细(卖出)'!$F$2:$F$4)</f>
        <v>90.96</v>
      </c>
      <c r="E21" s="34">
        <v>200.04</v>
      </c>
      <c r="F21" s="34">
        <v>797.76</v>
      </c>
      <c r="G21" s="34">
        <f t="shared" si="13"/>
        <v>997.8</v>
      </c>
      <c r="H21" s="41">
        <f t="shared" ref="H21" si="16">I21-I20</f>
        <v>1.25</v>
      </c>
      <c r="I21" s="34">
        <f t="shared" si="8"/>
        <v>26.354490654684696</v>
      </c>
      <c r="J21" s="44">
        <f t="shared" ref="J21" si="17">I21/C21</f>
        <v>2.4806432593638458E-2</v>
      </c>
    </row>
    <row r="22" spans="1:10">
      <c r="A22" s="1">
        <v>21</v>
      </c>
      <c r="B22" s="11">
        <v>42908</v>
      </c>
      <c r="C22" s="34">
        <f>SUM('交易明细(买入)'!$E$2:$E$23)</f>
        <v>1062.4055093453153</v>
      </c>
      <c r="D22" s="34">
        <f>SUM('交易明细(卖出)'!$F$2:$F$4)</f>
        <v>90.96</v>
      </c>
      <c r="E22" s="34">
        <v>201.16</v>
      </c>
      <c r="F22" s="34">
        <v>802.9</v>
      </c>
      <c r="G22" s="34">
        <f t="shared" ref="G22" si="18">E22+F22</f>
        <v>1004.06</v>
      </c>
      <c r="H22" s="41">
        <f t="shared" ref="H22" si="19">I22-I21</f>
        <v>6.2599999999999909</v>
      </c>
      <c r="I22" s="34">
        <f t="shared" si="8"/>
        <v>32.614490654684687</v>
      </c>
      <c r="J22" s="44">
        <f t="shared" ref="J22" si="20">I22/C22</f>
        <v>3.0698721314785606E-2</v>
      </c>
    </row>
    <row r="23" spans="1:10">
      <c r="A23" s="1">
        <v>22</v>
      </c>
      <c r="B23" s="11">
        <v>42909</v>
      </c>
      <c r="C23" s="34">
        <f>SUM('交易明细(买入)'!$E$2:$E$23)</f>
        <v>1062.4055093453153</v>
      </c>
      <c r="D23" s="34">
        <f>SUM('交易明细(卖出)'!$F$2:$F$4)</f>
        <v>90.96</v>
      </c>
      <c r="E23" s="34">
        <v>201.63</v>
      </c>
      <c r="F23" s="34">
        <v>805.51</v>
      </c>
      <c r="G23" s="34">
        <f t="shared" ref="G23" si="21">E23+F23</f>
        <v>1007.14</v>
      </c>
      <c r="H23" s="41">
        <f t="shared" ref="H23" si="22">I23-I22</f>
        <v>3.0799999999999272</v>
      </c>
      <c r="I23" s="34">
        <f t="shared" ref="I23" si="23">G23+D23-C23</f>
        <v>35.694490654684614</v>
      </c>
      <c r="J23" s="44">
        <f t="shared" ref="J23" si="24">I23/C23</f>
        <v>3.3597802666404261E-2</v>
      </c>
    </row>
    <row r="24" spans="1:10">
      <c r="A24" s="1">
        <v>23</v>
      </c>
      <c r="B24" s="11">
        <v>42912</v>
      </c>
      <c r="C24" s="34">
        <f>SUM('交易明细(买入)'!$E$2:$E$23)</f>
        <v>1062.4055093453153</v>
      </c>
      <c r="D24" s="34">
        <f>SUM('交易明细(卖出)'!$F$2:$F$4)</f>
        <v>90.96</v>
      </c>
      <c r="E24" s="34">
        <v>203.29</v>
      </c>
      <c r="F24" s="34">
        <v>812.79</v>
      </c>
      <c r="G24" s="34">
        <f t="shared" ref="G24" si="25">E24+F24</f>
        <v>1016.0799999999999</v>
      </c>
      <c r="H24" s="41">
        <f t="shared" ref="H24" si="26">I24-I23</f>
        <v>8.9400000000000546</v>
      </c>
      <c r="I24" s="34">
        <f t="shared" ref="I24" si="27">G24+D24-C24</f>
        <v>44.634490654684669</v>
      </c>
      <c r="J24" s="44">
        <f t="shared" ref="J24" si="28">I24/C24</f>
        <v>4.2012668667531401E-2</v>
      </c>
    </row>
    <row r="25" spans="1:10">
      <c r="A25" s="1">
        <v>24</v>
      </c>
      <c r="B25" s="11">
        <v>42913</v>
      </c>
      <c r="C25" s="34">
        <f>SUM('交易明细(买入)'!$E$2:$E$23)</f>
        <v>1062.4055093453153</v>
      </c>
      <c r="D25" s="34">
        <f>SUM('交易明细(卖出)'!$F$2:$F$4)</f>
        <v>90.96</v>
      </c>
      <c r="E25" s="34">
        <v>203.48</v>
      </c>
      <c r="F25" s="34">
        <v>811.83</v>
      </c>
      <c r="G25" s="34">
        <f t="shared" ref="G25" si="29">E25+F25</f>
        <v>1015.3100000000001</v>
      </c>
      <c r="H25" s="41">
        <f t="shared" ref="H25" si="30">I25-I24</f>
        <v>-0.76999999999998181</v>
      </c>
      <c r="I25" s="34">
        <f t="shared" ref="I25" si="31">G25+D25-C25</f>
        <v>43.864490654684687</v>
      </c>
      <c r="J25" s="44">
        <f t="shared" ref="J25" si="32">I25/C25</f>
        <v>4.1287898329626739E-2</v>
      </c>
    </row>
    <row r="26" spans="1:10">
      <c r="A26" s="1">
        <v>25</v>
      </c>
      <c r="B26" s="11">
        <v>42914</v>
      </c>
      <c r="C26" s="34">
        <f>SUM('交易明细(买入)'!$E$2:$E$23)</f>
        <v>1062.4055093453153</v>
      </c>
      <c r="D26" s="34">
        <f>SUM('交易明细(卖出)'!$F$2:$F$4)</f>
        <v>90.96</v>
      </c>
      <c r="E26" s="34">
        <v>201.74</v>
      </c>
      <c r="F26" s="34">
        <v>802.24</v>
      </c>
      <c r="G26" s="34">
        <f t="shared" ref="G26" si="33">E26+F26</f>
        <v>1003.98</v>
      </c>
      <c r="H26" s="41">
        <f t="shared" ref="H26" si="34">I26-I25</f>
        <v>-11.329999999999927</v>
      </c>
      <c r="I26" s="34">
        <f t="shared" ref="I26" si="35">G26+D26-C26</f>
        <v>32.53449065468476</v>
      </c>
      <c r="J26" s="44">
        <f t="shared" ref="J26" si="36">I26/C26</f>
        <v>3.0623420500457913E-2</v>
      </c>
    </row>
    <row r="27" spans="1:10">
      <c r="A27" s="1">
        <v>26</v>
      </c>
      <c r="B27" s="11">
        <v>42915</v>
      </c>
      <c r="C27" s="34">
        <f>SUM('交易明细(买入)'!$E$2:$E$23)</f>
        <v>1062.4055093453153</v>
      </c>
      <c r="D27" s="34">
        <f>SUM('交易明细(卖出)'!$F$2:$F$4)</f>
        <v>90.96</v>
      </c>
      <c r="E27" s="34">
        <v>203.29</v>
      </c>
      <c r="F27" s="34">
        <v>804.53</v>
      </c>
      <c r="G27" s="34">
        <f t="shared" ref="G27" si="37">E27+F27</f>
        <v>1007.8199999999999</v>
      </c>
      <c r="H27" s="41">
        <f t="shared" ref="H27" si="38">I27-I26</f>
        <v>3.8399999999999181</v>
      </c>
      <c r="I27" s="34">
        <f t="shared" ref="I27" si="39">G27+D27-C27</f>
        <v>36.374490654684678</v>
      </c>
      <c r="J27" s="44">
        <f t="shared" ref="J27" si="40">I27/C27</f>
        <v>3.4237859588190277E-2</v>
      </c>
    </row>
    <row r="28" spans="1:10">
      <c r="A28" s="1">
        <v>27</v>
      </c>
      <c r="B28" s="11">
        <v>42916</v>
      </c>
      <c r="C28" s="34">
        <f>SUM('交易明细(买入)'!$E$2:$E$23)</f>
        <v>1062.4055093453153</v>
      </c>
      <c r="D28" s="34">
        <f>SUM('交易明细(卖出)'!$F$2:$F$4)</f>
        <v>90.96</v>
      </c>
      <c r="E28" s="34">
        <v>201.83</v>
      </c>
      <c r="F28" s="34">
        <v>797.72</v>
      </c>
      <c r="G28" s="34">
        <f t="shared" ref="G28" si="41">E28+F28</f>
        <v>999.55000000000007</v>
      </c>
      <c r="H28" s="41">
        <f t="shared" ref="H28" si="42">I28-I27</f>
        <v>-8.2699999999999818</v>
      </c>
      <c r="I28" s="34">
        <f t="shared" ref="I28" si="43">G28+D28-C28</f>
        <v>28.104490654684696</v>
      </c>
      <c r="J28" s="44">
        <f t="shared" ref="J28" si="44">I28/C28</f>
        <v>2.6453637907058188E-2</v>
      </c>
    </row>
    <row r="29" spans="1:10">
      <c r="A29" s="1">
        <f t="shared" ref="A29:A37" si="45">A28+1</f>
        <v>28</v>
      </c>
      <c r="B29" s="11">
        <v>42919</v>
      </c>
      <c r="C29" s="34">
        <f>SUM('交易明细(买入)'!$E$2:$E$23)</f>
        <v>1062.4055093453153</v>
      </c>
      <c r="D29" s="34">
        <f>SUM('交易明细(卖出)'!$F$2:$F$4)</f>
        <v>90.96</v>
      </c>
      <c r="E29" s="34">
        <v>202.01</v>
      </c>
      <c r="F29" s="34">
        <v>793.81</v>
      </c>
      <c r="G29" s="34">
        <f t="shared" ref="G29" si="46">E29+F29</f>
        <v>995.81999999999994</v>
      </c>
      <c r="H29" s="41">
        <f t="shared" ref="H29" si="47">I29-I28</f>
        <v>-3.7300000000000182</v>
      </c>
      <c r="I29" s="34">
        <f t="shared" ref="I29" si="48">G29+D29-C29</f>
        <v>24.374490654684678</v>
      </c>
      <c r="J29" s="44">
        <f t="shared" ref="J29" si="49">I29/C29</f>
        <v>2.29427374390264E-2</v>
      </c>
    </row>
    <row r="30" spans="1:10">
      <c r="A30" s="1">
        <f t="shared" si="45"/>
        <v>29</v>
      </c>
      <c r="B30" s="11">
        <v>42920</v>
      </c>
      <c r="C30" s="34">
        <f>SUM('交易明细(买入)'!$E$2:$E$23)</f>
        <v>1062.4055093453153</v>
      </c>
      <c r="D30" s="34">
        <f>SUM('交易明细(卖出)'!$F$2:$F$4)</f>
        <v>90.96</v>
      </c>
      <c r="E30" s="34">
        <v>199.62</v>
      </c>
      <c r="F30" s="34">
        <v>791.19</v>
      </c>
      <c r="G30" s="34">
        <f t="shared" ref="G30" si="50">E30+F30</f>
        <v>990.81000000000006</v>
      </c>
      <c r="H30" s="41">
        <f t="shared" ref="H30" si="51">I30-I29</f>
        <v>-5.0099999999999909</v>
      </c>
      <c r="I30" s="34">
        <f t="shared" ref="I30" si="52">G30+D30-C30</f>
        <v>19.364490654684687</v>
      </c>
      <c r="J30" s="44">
        <f t="shared" ref="J30" si="53">I30/C30</f>
        <v>1.8227023941750492E-2</v>
      </c>
    </row>
    <row r="31" spans="1:10">
      <c r="A31" s="1">
        <f t="shared" si="45"/>
        <v>30</v>
      </c>
      <c r="B31" s="11">
        <v>42921</v>
      </c>
      <c r="C31" s="34">
        <f>SUM('交易明细(买入)'!$E$2:$E$29)</f>
        <v>1417.4055093453153</v>
      </c>
      <c r="D31" s="34">
        <f>SUM('交易明细(卖出)'!$F$2:$F$5)</f>
        <v>189.37</v>
      </c>
      <c r="E31" s="34">
        <v>202.05</v>
      </c>
      <c r="F31" s="34">
        <v>1047.3800000000001</v>
      </c>
      <c r="G31" s="34">
        <f t="shared" ref="G31" si="54">E31+F31</f>
        <v>1249.43</v>
      </c>
      <c r="H31" s="41">
        <f t="shared" ref="H31" si="55">I31-I30</f>
        <v>2.0300000000002001</v>
      </c>
      <c r="I31" s="34">
        <f t="shared" ref="I31" si="56">G31+D31-C31</f>
        <v>21.394490654684887</v>
      </c>
      <c r="J31" s="44">
        <f t="shared" ref="J31" si="57">I31/C31</f>
        <v>1.5094121275545751E-2</v>
      </c>
    </row>
    <row r="32" spans="1:10">
      <c r="A32" s="1">
        <f t="shared" si="45"/>
        <v>31</v>
      </c>
      <c r="B32" s="11">
        <v>42922</v>
      </c>
      <c r="C32" s="34">
        <f>SUM('交易明细(买入)'!$E$2:$E$30)</f>
        <v>1517.4055093453153</v>
      </c>
      <c r="D32" s="34">
        <f>SUM('交易明细(卖出)'!$F$2:$F$5)</f>
        <v>189.37</v>
      </c>
      <c r="E32" s="34">
        <v>201.64</v>
      </c>
      <c r="F32" s="34">
        <v>1153.3499999999999</v>
      </c>
      <c r="G32" s="34">
        <f t="shared" ref="G32" si="58">E32+F32</f>
        <v>1354.9899999999998</v>
      </c>
      <c r="H32" s="41">
        <f t="shared" ref="H32" si="59">I32-I31</f>
        <v>5.5599999999994907</v>
      </c>
      <c r="I32" s="34">
        <f t="shared" ref="I32" si="60">G32+D32-C32</f>
        <v>26.954490654684378</v>
      </c>
      <c r="J32" s="44">
        <f t="shared" ref="J32" si="61">I32/C32</f>
        <v>1.7763538150269334E-2</v>
      </c>
    </row>
    <row r="33" spans="1:10">
      <c r="A33" s="1">
        <f t="shared" si="45"/>
        <v>32</v>
      </c>
      <c r="B33" s="11">
        <v>42923</v>
      </c>
      <c r="C33" s="34">
        <f>SUM('交易明细(买入)'!$E$2:$E$30)</f>
        <v>1517.4055093453153</v>
      </c>
      <c r="D33" s="34">
        <f>SUM('交易明细(卖出)'!$F$2:$F$5)</f>
        <v>189.37</v>
      </c>
      <c r="E33" s="34">
        <v>200.7</v>
      </c>
      <c r="F33" s="34">
        <v>1151.97</v>
      </c>
      <c r="G33" s="34">
        <f t="shared" ref="G33" si="62">E33+F33</f>
        <v>1352.67</v>
      </c>
      <c r="H33" s="41">
        <f t="shared" ref="H33" si="63">I33-I32</f>
        <v>-2.319999999999709</v>
      </c>
      <c r="I33" s="34">
        <f t="shared" ref="I33" si="64">G33+D33-C33</f>
        <v>24.634490654684669</v>
      </c>
      <c r="J33" s="44">
        <f t="shared" ref="J33" si="65">I33/C33</f>
        <v>1.6234612635163834E-2</v>
      </c>
    </row>
    <row r="34" spans="1:10">
      <c r="A34" s="1">
        <f t="shared" si="45"/>
        <v>33</v>
      </c>
      <c r="B34" s="11">
        <v>42926</v>
      </c>
      <c r="C34" s="34">
        <f>SUM('交易明细(买入)'!$E$2:$E$30)</f>
        <v>1517.4055093453153</v>
      </c>
      <c r="D34" s="34">
        <f>SUM('交易明细(卖出)'!$F$2:$F$5)</f>
        <v>189.37</v>
      </c>
      <c r="E34" s="34">
        <v>200.7</v>
      </c>
      <c r="F34" s="34">
        <v>1147.31</v>
      </c>
      <c r="G34" s="34">
        <f t="shared" ref="G34" si="66">E34+F34</f>
        <v>1348.01</v>
      </c>
      <c r="H34" s="41">
        <f t="shared" ref="H34" si="67">I34-I33</f>
        <v>-4.6599999999998545</v>
      </c>
      <c r="I34" s="34">
        <f t="shared" ref="I34" si="68">G34+D34-C34</f>
        <v>19.974490654684814</v>
      </c>
      <c r="J34" s="44">
        <f t="shared" ref="J34" si="69">I34/C34</f>
        <v>1.3163581212580946E-2</v>
      </c>
    </row>
    <row r="35" spans="1:10">
      <c r="A35" s="1">
        <f t="shared" si="45"/>
        <v>34</v>
      </c>
      <c r="B35" s="11">
        <v>42927</v>
      </c>
      <c r="C35" s="34">
        <f>SUM('交易明细(买入)'!$E$2:$E$30)</f>
        <v>1517.4055093453153</v>
      </c>
      <c r="D35" s="34">
        <f>SUM('交易明细(卖出)'!$F$2:$F$5)</f>
        <v>189.37</v>
      </c>
      <c r="E35" s="34">
        <v>203.32</v>
      </c>
      <c r="F35" s="34">
        <v>1156.3499999999999</v>
      </c>
      <c r="G35" s="34">
        <f t="shared" ref="G35" si="70">E35+F35</f>
        <v>1359.6699999999998</v>
      </c>
      <c r="H35" s="41">
        <f t="shared" ref="H35" si="71">I35-I34</f>
        <v>11.659999999999854</v>
      </c>
      <c r="I35" s="34">
        <f t="shared" ref="I35" si="72">G35+D35-C35</f>
        <v>31.634490654684669</v>
      </c>
      <c r="J35" s="44">
        <f t="shared" ref="J35" si="73">I35/C35</f>
        <v>2.0847749965224108E-2</v>
      </c>
    </row>
    <row r="36" spans="1:10">
      <c r="A36" s="1">
        <f t="shared" si="45"/>
        <v>35</v>
      </c>
      <c r="B36" s="11">
        <v>42928</v>
      </c>
      <c r="C36" s="34">
        <f>SUM('交易明细(买入)'!$E$2:$E$30)</f>
        <v>1517.4055093453153</v>
      </c>
      <c r="D36" s="34">
        <f>SUM('交易明细(卖出)'!$F$2:$F$5)</f>
        <v>189.37</v>
      </c>
      <c r="E36" s="34">
        <v>203.69</v>
      </c>
      <c r="F36" s="34">
        <v>1160.7</v>
      </c>
      <c r="G36" s="34">
        <f t="shared" ref="G36" si="74">E36+F36</f>
        <v>1364.39</v>
      </c>
      <c r="H36" s="41">
        <f t="shared" ref="H36" si="75">I36-I35</f>
        <v>4.7200000000002547</v>
      </c>
      <c r="I36" s="34">
        <f t="shared" ref="I36" si="76">G36+D36-C36</f>
        <v>36.354490654684923</v>
      </c>
      <c r="J36" s="44">
        <f t="shared" ref="J36" si="77">I36/C36</f>
        <v>2.3958322564922061E-2</v>
      </c>
    </row>
    <row r="37" spans="1:10">
      <c r="A37" s="1">
        <f t="shared" si="45"/>
        <v>36</v>
      </c>
      <c r="B37" s="11">
        <v>42929</v>
      </c>
      <c r="C37" s="34">
        <f>SUM('交易明细(买入)'!$E$2:$E$30)</f>
        <v>1517.4055093453153</v>
      </c>
      <c r="D37" s="34">
        <f>SUM('交易明细(卖出)'!$F$2:$F$5)</f>
        <v>189.37</v>
      </c>
      <c r="E37" s="34">
        <v>206.31</v>
      </c>
      <c r="F37" s="34">
        <v>1169</v>
      </c>
      <c r="G37" s="34">
        <f t="shared" ref="G37" si="78">E37+F37</f>
        <v>1375.31</v>
      </c>
      <c r="H37" s="41">
        <f t="shared" ref="H37" si="79">I37-I36</f>
        <v>10.919999999999618</v>
      </c>
      <c r="I37" s="34">
        <f t="shared" ref="I37" si="80">G37+D37-C37</f>
        <v>47.274490654684541</v>
      </c>
      <c r="J37" s="44">
        <f t="shared" ref="J37" si="81">I37/C37</f>
        <v>3.115481679981584E-2</v>
      </c>
    </row>
    <row r="38" spans="1:10">
      <c r="A38" s="1">
        <f t="shared" ref="A38:A50" si="82">A37+1</f>
        <v>37</v>
      </c>
      <c r="B38" s="11">
        <v>42930</v>
      </c>
      <c r="C38" s="34">
        <f>SUM('交易明细(买入)'!$E$2:$E$30)</f>
        <v>1517.4055093453153</v>
      </c>
      <c r="D38" s="34">
        <f>SUM('交易明细(卖出)'!$F$2:$F$5)</f>
        <v>189.37</v>
      </c>
      <c r="E38" s="34">
        <v>207.62</v>
      </c>
      <c r="F38" s="34">
        <f>1171.73-0.25</f>
        <v>1171.48</v>
      </c>
      <c r="G38" s="34">
        <f t="shared" ref="G38" si="83">E38+F38</f>
        <v>1379.1</v>
      </c>
      <c r="H38" s="41">
        <f t="shared" ref="H38" si="84">I38-I37</f>
        <v>3.7899999999999636</v>
      </c>
      <c r="I38" s="34">
        <f t="shared" ref="I38" si="85">G38+D38-C38</f>
        <v>51.064490654684505</v>
      </c>
      <c r="J38" s="44">
        <f t="shared" ref="J38" si="86">I38/C38</f>
        <v>3.3652501154234168E-2</v>
      </c>
    </row>
    <row r="39" spans="1:10">
      <c r="A39" s="1">
        <f t="shared" si="82"/>
        <v>38</v>
      </c>
      <c r="B39" s="11">
        <v>42933</v>
      </c>
      <c r="C39" s="34">
        <f>SUM('交易明细(买入)'!$E$2:$E$30)</f>
        <v>1517.4055093453153</v>
      </c>
      <c r="D39" s="34">
        <f>SUM('交易明细(卖出)'!$F$2:$F$5)</f>
        <v>189.37</v>
      </c>
      <c r="E39" s="34">
        <v>207.99</v>
      </c>
      <c r="F39" s="34">
        <f>1166.02-0.99</f>
        <v>1165.03</v>
      </c>
      <c r="G39" s="34">
        <f t="shared" ref="G39" si="87">E39+F39</f>
        <v>1373.02</v>
      </c>
      <c r="H39" s="41">
        <f t="shared" ref="H39" si="88">I39-I38</f>
        <v>-6.0799999999999272</v>
      </c>
      <c r="I39" s="34">
        <f t="shared" ref="I39" si="89">G39+D39-C39</f>
        <v>44.984490654684578</v>
      </c>
      <c r="J39" s="44">
        <f t="shared" ref="J39" si="90">I39/C39</f>
        <v>2.9645661873267573E-2</v>
      </c>
    </row>
    <row r="40" spans="1:10">
      <c r="A40" s="1">
        <f t="shared" si="82"/>
        <v>39</v>
      </c>
      <c r="B40" s="11">
        <v>42934</v>
      </c>
      <c r="C40" s="34">
        <f>SUM('交易明细(买入)'!$E$2:$E$30)</f>
        <v>1517.4055093453153</v>
      </c>
      <c r="D40" s="34">
        <f>SUM('交易明细(卖出)'!$F$2:$F$5)</f>
        <v>189.37</v>
      </c>
      <c r="E40" s="34">
        <v>207.24</v>
      </c>
      <c r="F40" s="34">
        <f>1163.76-1.23</f>
        <v>1162.53</v>
      </c>
      <c r="G40" s="34">
        <f t="shared" ref="G40" si="91">E40+F40</f>
        <v>1369.77</v>
      </c>
      <c r="H40" s="41">
        <f t="shared" ref="H40" si="92">I40-I39</f>
        <v>-3.25</v>
      </c>
      <c r="I40" s="34">
        <f t="shared" ref="I40" si="93">G40+D40-C40</f>
        <v>41.734490654684578</v>
      </c>
      <c r="J40" s="44">
        <f t="shared" ref="J40" si="94">I40/C40</f>
        <v>2.7503848112882447E-2</v>
      </c>
    </row>
    <row r="41" spans="1:10">
      <c r="A41" s="1">
        <f t="shared" si="82"/>
        <v>40</v>
      </c>
      <c r="B41" s="11">
        <v>42935</v>
      </c>
      <c r="C41" s="34">
        <f>SUM('交易明细(买入)'!$E$2:$E$30)</f>
        <v>1517.4055093453153</v>
      </c>
      <c r="D41" s="34">
        <f>SUM('交易明细(卖出)'!$F$2:$F$5)</f>
        <v>189.37</v>
      </c>
      <c r="E41" s="34">
        <v>209.49</v>
      </c>
      <c r="F41" s="34">
        <f>1179.1-1.51</f>
        <v>1177.5899999999999</v>
      </c>
      <c r="G41" s="34">
        <f t="shared" ref="G41" si="95">E41+F41</f>
        <v>1387.08</v>
      </c>
      <c r="H41" s="41">
        <f t="shared" ref="H41" si="96">I41-I40</f>
        <v>17.309999999999945</v>
      </c>
      <c r="I41" s="34">
        <f t="shared" ref="I41" si="97">G41+D41-C41</f>
        <v>59.044490654684523</v>
      </c>
      <c r="J41" s="44">
        <f t="shared" ref="J41" si="98">I41/C41</f>
        <v>3.8911477710502893E-2</v>
      </c>
    </row>
    <row r="42" spans="1:10">
      <c r="A42" s="1">
        <f t="shared" si="82"/>
        <v>41</v>
      </c>
      <c r="B42" s="11">
        <v>42936</v>
      </c>
      <c r="C42" s="34">
        <f>SUM('交易明细(买入)'!$E$2:$E$30)</f>
        <v>1517.4055093453153</v>
      </c>
      <c r="D42" s="34">
        <f>SUM('交易明细(卖出)'!$F$2:$F$5)</f>
        <v>189.37</v>
      </c>
      <c r="E42" s="34">
        <v>209.86</v>
      </c>
      <c r="F42" s="34">
        <f>1187.95-1.78</f>
        <v>1186.17</v>
      </c>
      <c r="G42" s="34">
        <f t="shared" ref="G42" si="99">E42+F42</f>
        <v>1396.0300000000002</v>
      </c>
      <c r="H42" s="41">
        <f t="shared" ref="H42" si="100">I42-I41</f>
        <v>8.9500000000002728</v>
      </c>
      <c r="I42" s="34">
        <f t="shared" ref="I42" si="101">G42+D42-C42</f>
        <v>67.994490654684796</v>
      </c>
      <c r="J42" s="44">
        <f t="shared" ref="J42" si="102">I42/C42</f>
        <v>4.4809703296794422E-2</v>
      </c>
    </row>
    <row r="43" spans="1:10">
      <c r="A43" s="1">
        <f t="shared" si="82"/>
        <v>42</v>
      </c>
      <c r="B43" s="11">
        <v>42937</v>
      </c>
      <c r="C43" s="34">
        <f>SUM('交易明细(买入)'!$E$2:$E$30)</f>
        <v>1517.4055093453153</v>
      </c>
      <c r="D43" s="34">
        <f>SUM('交易明细(卖出)'!$F$2:$F$5)</f>
        <v>189.37</v>
      </c>
      <c r="E43" s="34">
        <v>208.18</v>
      </c>
      <c r="F43" s="34">
        <f>1189.15-2.02</f>
        <v>1187.1300000000001</v>
      </c>
      <c r="G43" s="34">
        <f t="shared" ref="G43" si="103">E43+F43</f>
        <v>1395.3100000000002</v>
      </c>
      <c r="H43" s="41">
        <f t="shared" ref="H43" si="104">I43-I42</f>
        <v>-0.71999999999979991</v>
      </c>
      <c r="I43" s="34">
        <f t="shared" ref="I43" si="105">G43+D43-C43</f>
        <v>67.274490654684996</v>
      </c>
      <c r="J43" s="44">
        <f t="shared" ref="J43" si="106">I43/C43</f>
        <v>4.433520917141693E-2</v>
      </c>
    </row>
    <row r="44" spans="1:10">
      <c r="A44" s="1">
        <f t="shared" si="82"/>
        <v>43</v>
      </c>
      <c r="B44" s="11">
        <v>42940</v>
      </c>
      <c r="C44" s="34">
        <f>SUM('交易明细(买入)'!$E$2:$E$30)</f>
        <v>1517.4055093453153</v>
      </c>
      <c r="D44" s="34">
        <f>SUM('交易明细(卖出)'!$F$2:$F$5)</f>
        <v>189.37</v>
      </c>
      <c r="E44" s="34">
        <v>209.11</v>
      </c>
      <c r="F44" s="34">
        <f>1193.19-2.76</f>
        <v>1190.43</v>
      </c>
      <c r="G44" s="34">
        <f t="shared" ref="G44" si="107">E44+F44</f>
        <v>1399.54</v>
      </c>
      <c r="H44" s="41">
        <f t="shared" ref="H44" si="108">I44-I43</f>
        <v>4.2299999999995634</v>
      </c>
      <c r="I44" s="34">
        <f t="shared" ref="I44" si="109">G44+D44-C44</f>
        <v>71.50449065468456</v>
      </c>
      <c r="J44" s="44">
        <f t="shared" ref="J44" si="110">I44/C44</f>
        <v>4.7122862158010204E-2</v>
      </c>
    </row>
    <row r="45" spans="1:10">
      <c r="A45" s="1">
        <f t="shared" si="82"/>
        <v>44</v>
      </c>
      <c r="B45" s="11">
        <v>42941</v>
      </c>
      <c r="C45" s="34">
        <f>SUM('交易明细(买入)'!$E$2:$E$30)</f>
        <v>1517.4055093453153</v>
      </c>
      <c r="D45" s="34">
        <f>SUM('交易明细(卖出)'!$F$2:$F$5)</f>
        <v>189.37</v>
      </c>
      <c r="E45" s="34">
        <v>208.55</v>
      </c>
      <c r="F45" s="34">
        <f>2595.16-1403</f>
        <v>1192.1599999999999</v>
      </c>
      <c r="G45" s="34">
        <f t="shared" ref="G45" si="111">E45+F45</f>
        <v>1400.7099999999998</v>
      </c>
      <c r="H45" s="41">
        <f t="shared" ref="H45" si="112">I45-I44</f>
        <v>1.1700000000000728</v>
      </c>
      <c r="I45" s="34">
        <f t="shared" ref="I45" si="113">G45+D45-C45</f>
        <v>72.674490654684632</v>
      </c>
      <c r="J45" s="44">
        <f t="shared" ref="J45" si="114">I45/C45</f>
        <v>4.7893915111748897E-2</v>
      </c>
    </row>
    <row r="46" spans="1:10">
      <c r="A46" s="1">
        <f t="shared" si="82"/>
        <v>45</v>
      </c>
      <c r="B46" s="11">
        <v>42942</v>
      </c>
      <c r="C46" s="34">
        <f>SUM('交易明细(买入)'!$E$2:$E$30)</f>
        <v>1517.4055093453153</v>
      </c>
      <c r="D46" s="34">
        <f>SUM('交易明细(卖出)'!$F$2:$F$5)</f>
        <v>189.37</v>
      </c>
      <c r="E46" s="34">
        <v>207.81</v>
      </c>
      <c r="F46" s="34">
        <f>2590.47-1403.17</f>
        <v>1187.2999999999997</v>
      </c>
      <c r="G46" s="34">
        <f t="shared" ref="G46" si="115">E46+F46</f>
        <v>1395.1099999999997</v>
      </c>
      <c r="H46" s="41">
        <f t="shared" ref="H46" si="116">I46-I45</f>
        <v>-5.6000000000003638</v>
      </c>
      <c r="I46" s="34">
        <f t="shared" ref="I46" si="117">G46+D46-C46</f>
        <v>67.074490654684269</v>
      </c>
      <c r="J46" s="44">
        <f t="shared" ref="J46" si="118">I46/C46</f>
        <v>4.4203405247700438E-2</v>
      </c>
    </row>
    <row r="47" spans="1:10">
      <c r="A47" s="1">
        <f t="shared" si="82"/>
        <v>46</v>
      </c>
      <c r="B47" s="11">
        <v>42943</v>
      </c>
      <c r="C47" s="34">
        <f>SUM('交易明细(买入)'!$E$2:$E$30)</f>
        <v>1517.4055093453153</v>
      </c>
      <c r="D47" s="34">
        <f>SUM('交易明细(卖出)'!$F$2:$F$5)</f>
        <v>189.37</v>
      </c>
      <c r="E47" s="34">
        <v>207.99</v>
      </c>
      <c r="F47" s="34">
        <f>2597.89-1403.35</f>
        <v>1194.54</v>
      </c>
      <c r="G47" s="34">
        <f t="shared" ref="G47" si="119">E47+F47</f>
        <v>1402.53</v>
      </c>
      <c r="H47" s="41">
        <f t="shared" ref="H47" si="120">I47-I46</f>
        <v>7.4200000000005275</v>
      </c>
      <c r="I47" s="34">
        <f t="shared" ref="I47" si="121">G47+D47-C47</f>
        <v>74.494490654684796</v>
      </c>
      <c r="J47" s="44">
        <f t="shared" ref="J47" si="122">I47/C47</f>
        <v>4.909333081756468E-2</v>
      </c>
    </row>
    <row r="48" spans="1:10">
      <c r="A48" s="1">
        <f t="shared" si="82"/>
        <v>47</v>
      </c>
      <c r="B48" s="11">
        <v>42944</v>
      </c>
      <c r="C48" s="34">
        <f>SUM('交易明细(买入)'!$E$2:$E$30)</f>
        <v>1517.4055093453153</v>
      </c>
      <c r="D48" s="34">
        <f>SUM('交易明细(卖出)'!$F$2:$F$5)</f>
        <v>189.37</v>
      </c>
      <c r="E48" s="34">
        <v>207.62</v>
      </c>
      <c r="F48" s="34">
        <f>2594.7-1403.52</f>
        <v>1191.1799999999998</v>
      </c>
      <c r="G48" s="34">
        <f t="shared" ref="G48" si="123">E48+F48</f>
        <v>1398.7999999999997</v>
      </c>
      <c r="H48" s="41">
        <f t="shared" ref="H48" si="124">I48-I47</f>
        <v>-3.7300000000004729</v>
      </c>
      <c r="I48" s="34">
        <f t="shared" ref="I48" si="125">G48+D48-C48</f>
        <v>70.764490654684323</v>
      </c>
      <c r="J48" s="44">
        <f t="shared" ref="J48" si="126">I48/C48</f>
        <v>4.6635187640260818E-2</v>
      </c>
    </row>
    <row r="49" spans="1:10">
      <c r="A49" s="1">
        <f t="shared" si="82"/>
        <v>48</v>
      </c>
      <c r="B49" s="11">
        <v>42947</v>
      </c>
      <c r="C49" s="34">
        <f>SUM('交易明细(买入)'!$E$2:$E$30)</f>
        <v>1517.4055093453153</v>
      </c>
      <c r="D49" s="34">
        <f>SUM('交易明细(卖出)'!$F$2:$F$5)</f>
        <v>189.37</v>
      </c>
      <c r="E49" s="34">
        <v>207.99</v>
      </c>
      <c r="F49" s="34">
        <f>2604.32-1404.03</f>
        <v>1200.2900000000002</v>
      </c>
      <c r="G49" s="34">
        <f t="shared" ref="G49" si="127">E49+F49</f>
        <v>1408.2800000000002</v>
      </c>
      <c r="H49" s="41">
        <f t="shared" ref="H49" si="128">I49-I48</f>
        <v>9.4800000000004729</v>
      </c>
      <c r="I49" s="34">
        <f t="shared" ref="I49" si="129">G49+D49-C49</f>
        <v>80.244490654684796</v>
      </c>
      <c r="J49" s="44">
        <f t="shared" ref="J49" si="130">I49/C49</f>
        <v>5.2882693624399908E-2</v>
      </c>
    </row>
    <row r="50" spans="1:10">
      <c r="A50" s="1">
        <f t="shared" si="82"/>
        <v>49</v>
      </c>
      <c r="B50" s="11">
        <v>42950</v>
      </c>
      <c r="C50" s="34">
        <f>SUM('交易明细(买入)'!$E$2:$E$30)</f>
        <v>1517.4055093453153</v>
      </c>
      <c r="D50" s="34">
        <f>SUM('交易明细(卖出)'!$F$2:$F$5)</f>
        <v>189.37</v>
      </c>
      <c r="E50" s="34">
        <v>207.99</v>
      </c>
      <c r="F50" s="34">
        <f>2604.32-1404.03</f>
        <v>1200.2900000000002</v>
      </c>
      <c r="G50" s="34">
        <f t="shared" ref="G50" si="131">E50+F50</f>
        <v>1408.2800000000002</v>
      </c>
      <c r="H50" s="41">
        <f t="shared" ref="H50" si="132">I50-I49</f>
        <v>0</v>
      </c>
      <c r="I50" s="34">
        <f t="shared" ref="I50" si="133">G50+D50-C50</f>
        <v>80.244490654684796</v>
      </c>
      <c r="J50" s="44">
        <f t="shared" ref="J50" si="134">I50/C50</f>
        <v>5.2882693624399908E-2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4" sqref="A14"/>
    </sheetView>
  </sheetViews>
  <sheetFormatPr defaultRowHeight="15"/>
  <cols>
    <col min="1" max="1" width="9.5703125" style="33" bestFit="1" customWidth="1"/>
    <col min="2" max="2" width="27.28515625" customWidth="1"/>
    <col min="3" max="3" width="15.7109375" bestFit="1" customWidth="1"/>
    <col min="4" max="4" width="17.42578125" bestFit="1" customWidth="1"/>
    <col min="5" max="5" width="27.28515625" customWidth="1"/>
  </cols>
  <sheetData>
    <row r="1" spans="1:5" ht="15.75">
      <c r="A1" s="13" t="s">
        <v>20</v>
      </c>
      <c r="B1" s="12" t="s">
        <v>21</v>
      </c>
      <c r="C1" s="29" t="s">
        <v>64</v>
      </c>
      <c r="D1" s="25" t="s">
        <v>63</v>
      </c>
      <c r="E1" s="29" t="s">
        <v>81</v>
      </c>
    </row>
    <row r="2" spans="1:5" ht="15.75">
      <c r="A2" s="13">
        <v>164906</v>
      </c>
      <c r="B2" s="12" t="s">
        <v>22</v>
      </c>
      <c r="C2" s="29">
        <v>1.1999999999999999E-3</v>
      </c>
      <c r="D2" s="32">
        <v>5.0000000000000001E-3</v>
      </c>
      <c r="E2" s="12" t="s">
        <v>82</v>
      </c>
    </row>
    <row r="3" spans="1:5" ht="15.75">
      <c r="A3" s="13" t="s">
        <v>70</v>
      </c>
      <c r="B3" s="12" t="s">
        <v>23</v>
      </c>
      <c r="C3" s="29">
        <v>1.5E-3</v>
      </c>
      <c r="D3" s="32">
        <v>5.0000000000000001E-3</v>
      </c>
      <c r="E3" s="12" t="s">
        <v>83</v>
      </c>
    </row>
    <row r="4" spans="1:5" ht="15.75">
      <c r="A4" s="36" t="s">
        <v>25</v>
      </c>
      <c r="B4" s="37" t="s">
        <v>24</v>
      </c>
      <c r="C4" s="38">
        <v>1.5E-3</v>
      </c>
      <c r="D4" s="39">
        <v>5.0000000000000001E-3</v>
      </c>
      <c r="E4" s="37" t="s">
        <v>83</v>
      </c>
    </row>
    <row r="5" spans="1:5" ht="15.75">
      <c r="A5" s="13" t="s">
        <v>30</v>
      </c>
      <c r="B5" s="12" t="s">
        <v>31</v>
      </c>
      <c r="C5" s="29">
        <v>1.5E-3</v>
      </c>
      <c r="D5" s="32">
        <v>5.0000000000000001E-3</v>
      </c>
      <c r="E5" s="12" t="s">
        <v>82</v>
      </c>
    </row>
    <row r="6" spans="1:5" ht="15.75">
      <c r="A6" s="13" t="s">
        <v>39</v>
      </c>
      <c r="B6" s="12" t="s">
        <v>40</v>
      </c>
      <c r="C6" s="29">
        <v>1.5E-3</v>
      </c>
      <c r="D6" s="32">
        <v>5.0000000000000001E-3</v>
      </c>
      <c r="E6" s="12" t="s">
        <v>84</v>
      </c>
    </row>
    <row r="7" spans="1:5" ht="15.75">
      <c r="A7" s="36" t="s">
        <v>61</v>
      </c>
      <c r="B7" s="36" t="s">
        <v>62</v>
      </c>
      <c r="C7" s="38">
        <v>1.1999999999999999E-3</v>
      </c>
      <c r="D7" s="39">
        <v>5.0000000000000001E-3</v>
      </c>
      <c r="E7" s="36" t="s">
        <v>84</v>
      </c>
    </row>
    <row r="8" spans="1:5" ht="15.75">
      <c r="A8" s="13" t="s">
        <v>71</v>
      </c>
      <c r="B8" s="13" t="s">
        <v>65</v>
      </c>
      <c r="C8" s="29">
        <v>6.0000000000000001E-3</v>
      </c>
      <c r="D8" s="32">
        <v>5.0000000000000001E-3</v>
      </c>
      <c r="E8" s="13" t="s">
        <v>84</v>
      </c>
    </row>
    <row r="9" spans="1:5" ht="15.75">
      <c r="A9" s="13" t="s">
        <v>77</v>
      </c>
      <c r="B9" s="13" t="s">
        <v>78</v>
      </c>
      <c r="C9" s="29">
        <v>1E-3</v>
      </c>
      <c r="D9" s="32">
        <v>5.0000000000000001E-3</v>
      </c>
      <c r="E9" s="13" t="s">
        <v>84</v>
      </c>
    </row>
    <row r="10" spans="1:5" ht="15.75">
      <c r="A10" s="33" t="s">
        <v>85</v>
      </c>
      <c r="B10" s="13" t="s">
        <v>86</v>
      </c>
      <c r="C10" s="29"/>
      <c r="E10" s="13" t="s">
        <v>87</v>
      </c>
    </row>
    <row r="11" spans="1:5" ht="15.75">
      <c r="A11" s="33" t="s">
        <v>88</v>
      </c>
      <c r="B11" s="13" t="s">
        <v>89</v>
      </c>
      <c r="E11" s="13" t="s">
        <v>83</v>
      </c>
    </row>
    <row r="12" spans="1:5" ht="15.75">
      <c r="A12" s="36" t="s">
        <v>90</v>
      </c>
      <c r="B12" s="36" t="s">
        <v>91</v>
      </c>
      <c r="C12" s="36"/>
      <c r="D12" s="36"/>
      <c r="E12" s="36" t="s">
        <v>83</v>
      </c>
    </row>
    <row r="13" spans="1:5" ht="15.75">
      <c r="A13" s="36" t="s">
        <v>92</v>
      </c>
      <c r="B13" s="36" t="s">
        <v>93</v>
      </c>
      <c r="C13" s="36"/>
      <c r="D13" s="36"/>
      <c r="E13" s="36" t="s">
        <v>83</v>
      </c>
    </row>
    <row r="14" spans="1:5" ht="15.75">
      <c r="A14" s="33" t="s">
        <v>103</v>
      </c>
      <c r="B14" s="13" t="s">
        <v>104</v>
      </c>
    </row>
  </sheetData>
  <dataValidations count="1">
    <dataValidation type="list" allowBlank="1" showInputMessage="1" showErrorMessage="1" sqref="E1:E1048576">
      <formula1>"指数型,QDII,指数+QDII,混合型,股票型,债券型"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5" sqref="C5"/>
    </sheetView>
  </sheetViews>
  <sheetFormatPr defaultRowHeight="15"/>
  <cols>
    <col min="1" max="1" width="15.5703125" style="11" bestFit="1" customWidth="1"/>
    <col min="2" max="2" width="11.7109375" bestFit="1" customWidth="1"/>
  </cols>
  <sheetData>
    <row r="1" spans="1:9">
      <c r="A1" s="11" t="s">
        <v>33</v>
      </c>
      <c r="B1" t="s">
        <v>15</v>
      </c>
      <c r="C1" t="s">
        <v>76</v>
      </c>
      <c r="D1" t="s">
        <v>35</v>
      </c>
      <c r="E1" t="s">
        <v>34</v>
      </c>
      <c r="F1" t="s">
        <v>36</v>
      </c>
      <c r="G1" t="s">
        <v>37</v>
      </c>
      <c r="I1" t="s">
        <v>38</v>
      </c>
    </row>
    <row r="2" spans="1:9">
      <c r="A2" s="11">
        <v>42875</v>
      </c>
      <c r="B2">
        <f>SUM(C2:N2)</f>
        <v>1370</v>
      </c>
      <c r="C2">
        <v>1804</v>
      </c>
      <c r="D2">
        <v>16</v>
      </c>
      <c r="E2">
        <v>385</v>
      </c>
      <c r="F2">
        <v>115</v>
      </c>
      <c r="G2">
        <v>300</v>
      </c>
      <c r="I2">
        <v>-1250</v>
      </c>
    </row>
    <row r="3" spans="1:9">
      <c r="A3" s="11">
        <v>42882</v>
      </c>
      <c r="B3">
        <f>SUM(C3:N3)</f>
        <v>1036</v>
      </c>
      <c r="C3">
        <v>1566</v>
      </c>
      <c r="D3">
        <v>0</v>
      </c>
      <c r="E3">
        <v>385</v>
      </c>
      <c r="F3">
        <v>35</v>
      </c>
      <c r="G3">
        <v>300</v>
      </c>
      <c r="I3">
        <v>-1250</v>
      </c>
    </row>
    <row r="4" spans="1:9">
      <c r="A4" s="11">
        <v>42887</v>
      </c>
      <c r="B4">
        <f>SUM(C4:N4)</f>
        <v>428</v>
      </c>
      <c r="C4">
        <v>120</v>
      </c>
      <c r="D4">
        <v>0</v>
      </c>
      <c r="E4">
        <v>1323</v>
      </c>
      <c r="F4">
        <v>285</v>
      </c>
      <c r="I4">
        <v>-1300</v>
      </c>
    </row>
    <row r="5" spans="1:9">
      <c r="A5" s="11">
        <v>42896</v>
      </c>
      <c r="B5">
        <f>SUM(C5:N5)</f>
        <v>1112</v>
      </c>
      <c r="C5">
        <v>860</v>
      </c>
      <c r="D5">
        <v>0</v>
      </c>
      <c r="E5">
        <v>252</v>
      </c>
      <c r="F5">
        <v>0</v>
      </c>
      <c r="G5">
        <v>0</v>
      </c>
    </row>
    <row r="6" spans="1:9">
      <c r="A6" s="11">
        <v>42904</v>
      </c>
      <c r="B6">
        <f>(SUM(C6:N6))</f>
        <v>637</v>
      </c>
      <c r="C6">
        <v>353</v>
      </c>
      <c r="D6">
        <v>0</v>
      </c>
      <c r="E6">
        <v>31</v>
      </c>
      <c r="F6">
        <v>165</v>
      </c>
      <c r="G6">
        <v>88</v>
      </c>
    </row>
    <row r="23" ht="16.5" customHeight="1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workbookViewId="0">
      <pane ySplit="1" topLeftCell="A2" activePane="bottomLeft" state="frozen"/>
      <selection pane="bottomLeft" activeCell="H13" sqref="H13"/>
    </sheetView>
  </sheetViews>
  <sheetFormatPr defaultRowHeight="15"/>
  <cols>
    <col min="2" max="2" width="9" customWidth="1"/>
    <col min="3" max="4" width="12.7109375" bestFit="1" customWidth="1"/>
    <col min="5" max="5" width="12.5703125" bestFit="1" customWidth="1"/>
    <col min="6" max="6" width="13.7109375" bestFit="1" customWidth="1"/>
    <col min="7" max="7" width="11" customWidth="1"/>
    <col min="8" max="8" width="11.85546875" bestFit="1" customWidth="1"/>
  </cols>
  <sheetData>
    <row r="1" spans="1:8">
      <c r="A1" s="1"/>
      <c r="B1" s="1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1" t="s">
        <v>72</v>
      </c>
      <c r="H1" s="17" t="s">
        <v>49</v>
      </c>
    </row>
    <row r="2" spans="1:8">
      <c r="A2" s="18" t="s">
        <v>50</v>
      </c>
      <c r="B2" s="1">
        <v>1</v>
      </c>
      <c r="C2" s="2">
        <f>A3</f>
        <v>2000</v>
      </c>
      <c r="D2" s="2">
        <f>C2*$A$5</f>
        <v>40</v>
      </c>
      <c r="E2" s="2">
        <f>C2</f>
        <v>2000</v>
      </c>
      <c r="F2" s="2">
        <f t="shared" ref="F2:F65" si="0">C2+D2</f>
        <v>2040</v>
      </c>
      <c r="G2" s="2">
        <f t="shared" ref="G2:G65" si="1">F2-E2</f>
        <v>40</v>
      </c>
      <c r="H2" s="19">
        <f>(F2-E2)/E2</f>
        <v>0.02</v>
      </c>
    </row>
    <row r="3" spans="1:8">
      <c r="A3" s="18">
        <v>2000</v>
      </c>
      <c r="B3" s="1">
        <v>2</v>
      </c>
      <c r="C3" s="2">
        <f>C2+D2+$C$2</f>
        <v>4040</v>
      </c>
      <c r="D3" s="2">
        <f t="shared" ref="D3:D66" si="2">C3*$A$5</f>
        <v>80.8</v>
      </c>
      <c r="E3" s="2">
        <f>E2+$E$2</f>
        <v>4000</v>
      </c>
      <c r="F3" s="2">
        <f t="shared" si="0"/>
        <v>4120.8</v>
      </c>
      <c r="G3" s="2">
        <f t="shared" si="1"/>
        <v>120.80000000000018</v>
      </c>
      <c r="H3" s="19">
        <f t="shared" ref="H3:H66" si="3">(F3-E3)/E3</f>
        <v>3.0200000000000046E-2</v>
      </c>
    </row>
    <row r="4" spans="1:8">
      <c r="A4" s="20" t="s">
        <v>67</v>
      </c>
      <c r="B4" s="1">
        <v>3</v>
      </c>
      <c r="C4" s="2">
        <f t="shared" ref="C4:C67" si="4">C3+D3+$C$2</f>
        <v>6120.8</v>
      </c>
      <c r="D4" s="2">
        <f t="shared" si="2"/>
        <v>122.41600000000001</v>
      </c>
      <c r="E4" s="2">
        <f t="shared" ref="E4:E67" si="5">E3+$E$2</f>
        <v>6000</v>
      </c>
      <c r="F4" s="2">
        <f t="shared" si="0"/>
        <v>6243.2160000000003</v>
      </c>
      <c r="G4" s="2">
        <f t="shared" si="1"/>
        <v>243.21600000000035</v>
      </c>
      <c r="H4" s="19">
        <f t="shared" si="3"/>
        <v>4.0536000000000058E-2</v>
      </c>
    </row>
    <row r="5" spans="1:8">
      <c r="A5" s="21">
        <v>0.02</v>
      </c>
      <c r="B5" s="1">
        <v>4</v>
      </c>
      <c r="C5" s="2">
        <f>C4+D4+$C$2</f>
        <v>8243.2160000000003</v>
      </c>
      <c r="D5" s="2">
        <f t="shared" si="2"/>
        <v>164.86432000000002</v>
      </c>
      <c r="E5" s="2">
        <f t="shared" si="5"/>
        <v>8000</v>
      </c>
      <c r="F5" s="2">
        <f t="shared" si="0"/>
        <v>8408.0803200000009</v>
      </c>
      <c r="G5" s="2">
        <f t="shared" si="1"/>
        <v>408.08032000000094</v>
      </c>
      <c r="H5" s="19">
        <f t="shared" si="3"/>
        <v>5.1010040000000118E-2</v>
      </c>
    </row>
    <row r="6" spans="1:8">
      <c r="A6" s="1"/>
      <c r="B6" s="1">
        <v>5</v>
      </c>
      <c r="C6" s="2">
        <f t="shared" si="4"/>
        <v>10408.080320000001</v>
      </c>
      <c r="D6" s="2">
        <f t="shared" si="2"/>
        <v>208.16160640000001</v>
      </c>
      <c r="E6" s="2">
        <f t="shared" si="5"/>
        <v>10000</v>
      </c>
      <c r="F6" s="2">
        <f t="shared" si="0"/>
        <v>10616.241926400002</v>
      </c>
      <c r="G6" s="2">
        <f t="shared" si="1"/>
        <v>616.24192640000183</v>
      </c>
      <c r="H6" s="19">
        <f t="shared" si="3"/>
        <v>6.1624192640000186E-2</v>
      </c>
    </row>
    <row r="7" spans="1:8">
      <c r="A7" s="1"/>
      <c r="B7" s="1">
        <v>6</v>
      </c>
      <c r="C7" s="2">
        <f t="shared" si="4"/>
        <v>12616.241926400002</v>
      </c>
      <c r="D7" s="2">
        <f t="shared" si="2"/>
        <v>252.32483852800004</v>
      </c>
      <c r="E7" s="2">
        <f t="shared" si="5"/>
        <v>12000</v>
      </c>
      <c r="F7" s="2">
        <f t="shared" si="0"/>
        <v>12868.566764928002</v>
      </c>
      <c r="G7" s="2">
        <f t="shared" si="1"/>
        <v>868.56676492800216</v>
      </c>
      <c r="H7" s="19">
        <f t="shared" si="3"/>
        <v>7.2380563744000176E-2</v>
      </c>
    </row>
    <row r="8" spans="1:8">
      <c r="A8" s="1"/>
      <c r="B8" s="1">
        <v>7</v>
      </c>
      <c r="C8" s="2">
        <f t="shared" si="4"/>
        <v>14868.566764928002</v>
      </c>
      <c r="D8" s="2">
        <f t="shared" si="2"/>
        <v>297.37133529856004</v>
      </c>
      <c r="E8" s="2">
        <f t="shared" si="5"/>
        <v>14000</v>
      </c>
      <c r="F8" s="2">
        <f t="shared" si="0"/>
        <v>15165.938100226562</v>
      </c>
      <c r="G8" s="2">
        <f t="shared" si="1"/>
        <v>1165.9381002265618</v>
      </c>
      <c r="H8" s="19">
        <f t="shared" si="3"/>
        <v>8.3281292873325849E-2</v>
      </c>
    </row>
    <row r="9" spans="1:8">
      <c r="A9" s="1"/>
      <c r="B9" s="1">
        <v>8</v>
      </c>
      <c r="C9" s="2">
        <f t="shared" si="4"/>
        <v>17165.938100226562</v>
      </c>
      <c r="D9" s="2">
        <f t="shared" si="2"/>
        <v>343.31876200453127</v>
      </c>
      <c r="E9" s="2">
        <f t="shared" si="5"/>
        <v>16000</v>
      </c>
      <c r="F9" s="2">
        <f t="shared" si="0"/>
        <v>17509.256862231094</v>
      </c>
      <c r="G9" s="2">
        <f t="shared" si="1"/>
        <v>1509.2568622310937</v>
      </c>
      <c r="H9" s="19">
        <f t="shared" si="3"/>
        <v>9.4328553889443362E-2</v>
      </c>
    </row>
    <row r="10" spans="1:8">
      <c r="A10" s="1"/>
      <c r="B10" s="1">
        <v>9</v>
      </c>
      <c r="C10" s="2">
        <f t="shared" si="4"/>
        <v>19509.256862231094</v>
      </c>
      <c r="D10" s="2">
        <f t="shared" si="2"/>
        <v>390.1851372446219</v>
      </c>
      <c r="E10" s="2">
        <f t="shared" si="5"/>
        <v>18000</v>
      </c>
      <c r="F10" s="2">
        <f t="shared" si="0"/>
        <v>19899.441999475715</v>
      </c>
      <c r="G10" s="2">
        <f t="shared" si="1"/>
        <v>1899.4419994757154</v>
      </c>
      <c r="H10" s="19">
        <f t="shared" si="3"/>
        <v>0.10552455552642863</v>
      </c>
    </row>
    <row r="11" spans="1:8">
      <c r="A11" s="1"/>
      <c r="B11" s="1">
        <v>10</v>
      </c>
      <c r="C11" s="2">
        <f t="shared" si="4"/>
        <v>21899.441999475715</v>
      </c>
      <c r="D11" s="2">
        <f t="shared" si="2"/>
        <v>437.9888399895143</v>
      </c>
      <c r="E11" s="2">
        <f t="shared" si="5"/>
        <v>20000</v>
      </c>
      <c r="F11" s="2">
        <f t="shared" si="0"/>
        <v>22337.430839465229</v>
      </c>
      <c r="G11" s="2">
        <f t="shared" si="1"/>
        <v>2337.4308394652289</v>
      </c>
      <c r="H11" s="19">
        <f t="shared" si="3"/>
        <v>0.11687154197326145</v>
      </c>
    </row>
    <row r="12" spans="1:8">
      <c r="A12" s="1"/>
      <c r="B12" s="1">
        <v>11</v>
      </c>
      <c r="C12" s="2">
        <f t="shared" si="4"/>
        <v>24337.430839465229</v>
      </c>
      <c r="D12" s="2">
        <f t="shared" si="2"/>
        <v>486.74861678930461</v>
      </c>
      <c r="E12" s="2">
        <f t="shared" si="5"/>
        <v>22000</v>
      </c>
      <c r="F12" s="2">
        <f t="shared" si="0"/>
        <v>24824.179456254533</v>
      </c>
      <c r="G12" s="2">
        <f t="shared" si="1"/>
        <v>2824.1794562545329</v>
      </c>
      <c r="H12" s="19">
        <f t="shared" si="3"/>
        <v>0.12837179346611513</v>
      </c>
    </row>
    <row r="13" spans="1:8">
      <c r="A13" s="1"/>
      <c r="B13" s="22">
        <v>12</v>
      </c>
      <c r="C13" s="23">
        <f t="shared" si="4"/>
        <v>26824.179456254533</v>
      </c>
      <c r="D13" s="23">
        <f t="shared" si="2"/>
        <v>536.4835891250907</v>
      </c>
      <c r="E13" s="23">
        <f t="shared" si="5"/>
        <v>24000</v>
      </c>
      <c r="F13" s="23">
        <f t="shared" si="0"/>
        <v>27360.663045379624</v>
      </c>
      <c r="G13" s="23">
        <f t="shared" si="1"/>
        <v>3360.6630453796242</v>
      </c>
      <c r="H13" s="24">
        <f t="shared" si="3"/>
        <v>0.14002762689081769</v>
      </c>
    </row>
    <row r="14" spans="1:8">
      <c r="A14" s="1"/>
      <c r="B14" s="1">
        <v>13</v>
      </c>
      <c r="C14" s="2">
        <f>C13+D13+$C$2</f>
        <v>29360.663045379624</v>
      </c>
      <c r="D14" s="2">
        <f t="shared" si="2"/>
        <v>587.21326090759248</v>
      </c>
      <c r="E14" s="2">
        <f t="shared" si="5"/>
        <v>26000</v>
      </c>
      <c r="F14" s="2">
        <f t="shared" si="0"/>
        <v>29947.876306287217</v>
      </c>
      <c r="G14" s="2">
        <f t="shared" si="1"/>
        <v>3947.8763062872167</v>
      </c>
      <c r="H14" s="19">
        <f t="shared" si="3"/>
        <v>0.15184139639566219</v>
      </c>
    </row>
    <row r="15" spans="1:8">
      <c r="A15" s="1"/>
      <c r="B15" s="1">
        <v>14</v>
      </c>
      <c r="C15" s="2">
        <f t="shared" si="4"/>
        <v>31947.876306287217</v>
      </c>
      <c r="D15" s="2">
        <f t="shared" si="2"/>
        <v>638.95752612574438</v>
      </c>
      <c r="E15" s="2">
        <f t="shared" si="5"/>
        <v>28000</v>
      </c>
      <c r="F15" s="2">
        <f t="shared" si="0"/>
        <v>32586.833832412962</v>
      </c>
      <c r="G15" s="2">
        <f t="shared" si="1"/>
        <v>4586.8338324129618</v>
      </c>
      <c r="H15" s="19">
        <f t="shared" si="3"/>
        <v>0.16381549401474862</v>
      </c>
    </row>
    <row r="16" spans="1:8">
      <c r="A16" s="1"/>
      <c r="B16" s="1">
        <v>15</v>
      </c>
      <c r="C16" s="2">
        <f t="shared" si="4"/>
        <v>34586.833832412958</v>
      </c>
      <c r="D16" s="2">
        <f t="shared" si="2"/>
        <v>691.73667664825916</v>
      </c>
      <c r="E16" s="2">
        <f t="shared" si="5"/>
        <v>30000</v>
      </c>
      <c r="F16" s="2">
        <f t="shared" si="0"/>
        <v>35278.570509061217</v>
      </c>
      <c r="G16" s="2">
        <f t="shared" si="1"/>
        <v>5278.5705090612173</v>
      </c>
      <c r="H16" s="19">
        <f t="shared" si="3"/>
        <v>0.17595235030204057</v>
      </c>
    </row>
    <row r="17" spans="1:8">
      <c r="A17" s="1"/>
      <c r="B17" s="1">
        <v>16</v>
      </c>
      <c r="C17" s="2">
        <f t="shared" si="4"/>
        <v>37278.570509061217</v>
      </c>
      <c r="D17" s="2">
        <f t="shared" si="2"/>
        <v>745.57141018122434</v>
      </c>
      <c r="E17" s="2">
        <f t="shared" si="5"/>
        <v>32000</v>
      </c>
      <c r="F17" s="2">
        <f t="shared" si="0"/>
        <v>38024.141919242444</v>
      </c>
      <c r="G17" s="2">
        <f t="shared" si="1"/>
        <v>6024.1419192424437</v>
      </c>
      <c r="H17" s="19">
        <f t="shared" si="3"/>
        <v>0.18825443497632638</v>
      </c>
    </row>
    <row r="18" spans="1:8">
      <c r="A18" s="1"/>
      <c r="B18" s="1">
        <v>17</v>
      </c>
      <c r="C18" s="2">
        <f t="shared" si="4"/>
        <v>40024.141919242444</v>
      </c>
      <c r="D18" s="2">
        <f t="shared" si="2"/>
        <v>800.48283838484895</v>
      </c>
      <c r="E18" s="2">
        <f t="shared" si="5"/>
        <v>34000</v>
      </c>
      <c r="F18" s="2">
        <f t="shared" si="0"/>
        <v>40824.624757627294</v>
      </c>
      <c r="G18" s="2">
        <f t="shared" si="1"/>
        <v>6824.6247576272945</v>
      </c>
      <c r="H18" s="19">
        <f t="shared" si="3"/>
        <v>0.20072425757727336</v>
      </c>
    </row>
    <row r="19" spans="1:8">
      <c r="A19" s="1"/>
      <c r="B19" s="1">
        <v>18</v>
      </c>
      <c r="C19" s="2">
        <f t="shared" si="4"/>
        <v>42824.624757627294</v>
      </c>
      <c r="D19" s="2">
        <f t="shared" si="2"/>
        <v>856.49249515254587</v>
      </c>
      <c r="E19" s="2">
        <f t="shared" si="5"/>
        <v>36000</v>
      </c>
      <c r="F19" s="2">
        <f t="shared" si="0"/>
        <v>43681.117252779841</v>
      </c>
      <c r="G19" s="2">
        <f t="shared" si="1"/>
        <v>7681.1172527798408</v>
      </c>
      <c r="H19" s="19">
        <f t="shared" si="3"/>
        <v>0.21336436813277335</v>
      </c>
    </row>
    <row r="20" spans="1:8">
      <c r="A20" s="1"/>
      <c r="B20" s="1">
        <v>19</v>
      </c>
      <c r="C20" s="2">
        <f t="shared" si="4"/>
        <v>45681.117252779841</v>
      </c>
      <c r="D20" s="2">
        <f t="shared" si="2"/>
        <v>913.62234505559684</v>
      </c>
      <c r="E20" s="2">
        <f t="shared" si="5"/>
        <v>38000</v>
      </c>
      <c r="F20" s="2">
        <f t="shared" si="0"/>
        <v>46594.73959783544</v>
      </c>
      <c r="G20" s="2">
        <f t="shared" si="1"/>
        <v>8594.7395978354398</v>
      </c>
      <c r="H20" s="19">
        <f t="shared" si="3"/>
        <v>0.22617735783777473</v>
      </c>
    </row>
    <row r="21" spans="1:8">
      <c r="A21" s="1"/>
      <c r="B21" s="1">
        <v>20</v>
      </c>
      <c r="C21" s="2">
        <f t="shared" si="4"/>
        <v>48594.73959783544</v>
      </c>
      <c r="D21" s="2">
        <f t="shared" si="2"/>
        <v>971.89479195670879</v>
      </c>
      <c r="E21" s="2">
        <f t="shared" si="5"/>
        <v>40000</v>
      </c>
      <c r="F21" s="2">
        <f t="shared" si="0"/>
        <v>49566.634389792147</v>
      </c>
      <c r="G21" s="2">
        <f t="shared" si="1"/>
        <v>9566.634389792147</v>
      </c>
      <c r="H21" s="19">
        <f t="shared" si="3"/>
        <v>0.23916585974480367</v>
      </c>
    </row>
    <row r="22" spans="1:8">
      <c r="A22" s="1"/>
      <c r="B22" s="1">
        <v>21</v>
      </c>
      <c r="C22" s="2">
        <f t="shared" si="4"/>
        <v>51566.634389792147</v>
      </c>
      <c r="D22" s="2">
        <f t="shared" si="2"/>
        <v>1031.332687795843</v>
      </c>
      <c r="E22" s="2">
        <f t="shared" si="5"/>
        <v>42000</v>
      </c>
      <c r="F22" s="2">
        <f t="shared" si="0"/>
        <v>52597.967077587993</v>
      </c>
      <c r="G22" s="2">
        <f t="shared" si="1"/>
        <v>10597.967077587993</v>
      </c>
      <c r="H22" s="19">
        <f t="shared" si="3"/>
        <v>0.25233254946638078</v>
      </c>
    </row>
    <row r="23" spans="1:8">
      <c r="A23" s="1"/>
      <c r="B23" s="1">
        <v>22</v>
      </c>
      <c r="C23" s="2">
        <f t="shared" si="4"/>
        <v>54597.967077587993</v>
      </c>
      <c r="D23" s="2">
        <f t="shared" si="2"/>
        <v>1091.95934155176</v>
      </c>
      <c r="E23" s="2">
        <f t="shared" si="5"/>
        <v>44000</v>
      </c>
      <c r="F23" s="2">
        <f t="shared" si="0"/>
        <v>55689.926419139752</v>
      </c>
      <c r="G23" s="2">
        <f t="shared" si="1"/>
        <v>11689.926419139752</v>
      </c>
      <c r="H23" s="19">
        <f t="shared" si="3"/>
        <v>0.26568014588953981</v>
      </c>
    </row>
    <row r="24" spans="1:8">
      <c r="A24" s="1"/>
      <c r="B24" s="1">
        <v>23</v>
      </c>
      <c r="C24" s="2">
        <f t="shared" si="4"/>
        <v>57689.926419139752</v>
      </c>
      <c r="D24" s="2">
        <f t="shared" si="2"/>
        <v>1153.798528382795</v>
      </c>
      <c r="E24" s="2">
        <f t="shared" si="5"/>
        <v>46000</v>
      </c>
      <c r="F24" s="2">
        <f t="shared" si="0"/>
        <v>58843.724947522547</v>
      </c>
      <c r="G24" s="2">
        <f t="shared" si="1"/>
        <v>12843.724947522547</v>
      </c>
      <c r="H24" s="19">
        <f t="shared" si="3"/>
        <v>0.27921141190266408</v>
      </c>
    </row>
    <row r="25" spans="1:8">
      <c r="A25" s="1"/>
      <c r="B25" s="22">
        <v>24</v>
      </c>
      <c r="C25" s="23">
        <f t="shared" si="4"/>
        <v>60843.724947522547</v>
      </c>
      <c r="D25" s="23">
        <f t="shared" si="2"/>
        <v>1216.874498950451</v>
      </c>
      <c r="E25" s="23">
        <f t="shared" si="5"/>
        <v>48000</v>
      </c>
      <c r="F25" s="23">
        <f t="shared" si="0"/>
        <v>62060.599446472996</v>
      </c>
      <c r="G25" s="23">
        <f t="shared" si="1"/>
        <v>14060.599446472996</v>
      </c>
      <c r="H25" s="24">
        <f t="shared" si="3"/>
        <v>0.29292915513485407</v>
      </c>
    </row>
    <row r="26" spans="1:8">
      <c r="A26" s="1"/>
      <c r="B26" s="1">
        <v>25</v>
      </c>
      <c r="C26" s="2">
        <f t="shared" si="4"/>
        <v>64060.599446472996</v>
      </c>
      <c r="D26" s="2">
        <f t="shared" si="2"/>
        <v>1281.2119889294599</v>
      </c>
      <c r="E26" s="2">
        <f t="shared" si="5"/>
        <v>50000</v>
      </c>
      <c r="F26" s="2">
        <f t="shared" si="0"/>
        <v>65341.811435402458</v>
      </c>
      <c r="G26" s="2">
        <f t="shared" si="1"/>
        <v>15341.811435402458</v>
      </c>
      <c r="H26" s="19">
        <f t="shared" si="3"/>
        <v>0.30683622870804916</v>
      </c>
    </row>
    <row r="27" spans="1:8">
      <c r="A27" s="1"/>
      <c r="B27" s="1">
        <v>26</v>
      </c>
      <c r="C27" s="2">
        <f t="shared" si="4"/>
        <v>67341.811435402458</v>
      </c>
      <c r="D27" s="2">
        <f t="shared" si="2"/>
        <v>1346.8362287080492</v>
      </c>
      <c r="E27" s="2">
        <f t="shared" si="5"/>
        <v>52000</v>
      </c>
      <c r="F27" s="2">
        <f t="shared" si="0"/>
        <v>68688.647664110511</v>
      </c>
      <c r="G27" s="2">
        <f t="shared" si="1"/>
        <v>16688.647664110511</v>
      </c>
      <c r="H27" s="19">
        <f t="shared" si="3"/>
        <v>0.32093553200212521</v>
      </c>
    </row>
    <row r="28" spans="1:8">
      <c r="A28" s="1"/>
      <c r="B28" s="1">
        <v>27</v>
      </c>
      <c r="C28" s="2">
        <f t="shared" si="4"/>
        <v>70688.647664110511</v>
      </c>
      <c r="D28" s="2">
        <f t="shared" si="2"/>
        <v>1413.7729532822102</v>
      </c>
      <c r="E28" s="2">
        <f t="shared" si="5"/>
        <v>54000</v>
      </c>
      <c r="F28" s="2">
        <f t="shared" si="0"/>
        <v>72102.420617392723</v>
      </c>
      <c r="G28" s="2">
        <f t="shared" si="1"/>
        <v>18102.420617392723</v>
      </c>
      <c r="H28" s="19">
        <f t="shared" si="3"/>
        <v>0.33523001143319858</v>
      </c>
    </row>
    <row r="29" spans="1:8">
      <c r="A29" s="1"/>
      <c r="B29" s="1">
        <v>28</v>
      </c>
      <c r="C29" s="2">
        <f t="shared" si="4"/>
        <v>74102.420617392723</v>
      </c>
      <c r="D29" s="2">
        <f t="shared" si="2"/>
        <v>1482.0484123478545</v>
      </c>
      <c r="E29" s="2">
        <f t="shared" si="5"/>
        <v>56000</v>
      </c>
      <c r="F29" s="2">
        <f t="shared" si="0"/>
        <v>75584.469029740576</v>
      </c>
      <c r="G29" s="2">
        <f t="shared" si="1"/>
        <v>19584.469029740576</v>
      </c>
      <c r="H29" s="19">
        <f t="shared" si="3"/>
        <v>0.34972266124536744</v>
      </c>
    </row>
    <row r="30" spans="1:8">
      <c r="A30" s="1"/>
      <c r="B30" s="1">
        <v>29</v>
      </c>
      <c r="C30" s="2">
        <f t="shared" si="4"/>
        <v>77584.469029740576</v>
      </c>
      <c r="D30" s="2">
        <f t="shared" si="2"/>
        <v>1551.6893805948116</v>
      </c>
      <c r="E30" s="2">
        <f t="shared" si="5"/>
        <v>58000</v>
      </c>
      <c r="F30" s="2">
        <f t="shared" si="0"/>
        <v>79136.158410335382</v>
      </c>
      <c r="G30" s="2">
        <f t="shared" si="1"/>
        <v>21136.158410335382</v>
      </c>
      <c r="H30" s="19">
        <f t="shared" si="3"/>
        <v>0.36441652431612725</v>
      </c>
    </row>
    <row r="31" spans="1:8">
      <c r="A31" s="1"/>
      <c r="B31" s="1">
        <v>30</v>
      </c>
      <c r="C31" s="2">
        <f t="shared" si="4"/>
        <v>81136.158410335382</v>
      </c>
      <c r="D31" s="2">
        <f t="shared" si="2"/>
        <v>1622.7231682067077</v>
      </c>
      <c r="E31" s="2">
        <f t="shared" si="5"/>
        <v>60000</v>
      </c>
      <c r="F31" s="2">
        <f t="shared" si="0"/>
        <v>82758.881578542088</v>
      </c>
      <c r="G31" s="2">
        <f t="shared" si="1"/>
        <v>22758.881578542088</v>
      </c>
      <c r="H31" s="19">
        <f t="shared" si="3"/>
        <v>0.37931469297570147</v>
      </c>
    </row>
    <row r="32" spans="1:8">
      <c r="A32" s="1"/>
      <c r="B32" s="1">
        <v>31</v>
      </c>
      <c r="C32" s="2">
        <f t="shared" si="4"/>
        <v>84758.881578542088</v>
      </c>
      <c r="D32" s="2">
        <f t="shared" si="2"/>
        <v>1695.1776315708419</v>
      </c>
      <c r="E32" s="2">
        <f t="shared" si="5"/>
        <v>62000</v>
      </c>
      <c r="F32" s="2">
        <f t="shared" si="0"/>
        <v>86454.05921011293</v>
      </c>
      <c r="G32" s="2">
        <f t="shared" si="1"/>
        <v>24454.05921011293</v>
      </c>
      <c r="H32" s="19">
        <f t="shared" si="3"/>
        <v>0.39442030984053111</v>
      </c>
    </row>
    <row r="33" spans="1:8">
      <c r="A33" s="1"/>
      <c r="B33" s="1">
        <v>32</v>
      </c>
      <c r="C33" s="2">
        <f t="shared" si="4"/>
        <v>88454.05921011293</v>
      </c>
      <c r="D33" s="2">
        <f t="shared" si="2"/>
        <v>1769.0811842022586</v>
      </c>
      <c r="E33" s="2">
        <f t="shared" si="5"/>
        <v>64000</v>
      </c>
      <c r="F33" s="2">
        <f t="shared" si="0"/>
        <v>90223.140394315182</v>
      </c>
      <c r="G33" s="2">
        <f t="shared" si="1"/>
        <v>26223.140394315182</v>
      </c>
      <c r="H33" s="19">
        <f t="shared" si="3"/>
        <v>0.40973656866117469</v>
      </c>
    </row>
    <row r="34" spans="1:8">
      <c r="A34" s="1"/>
      <c r="B34" s="1">
        <v>33</v>
      </c>
      <c r="C34" s="2">
        <f t="shared" si="4"/>
        <v>92223.140394315182</v>
      </c>
      <c r="D34" s="2">
        <f t="shared" si="2"/>
        <v>1844.4628078863036</v>
      </c>
      <c r="E34" s="2">
        <f t="shared" si="5"/>
        <v>66000</v>
      </c>
      <c r="F34" s="2">
        <f t="shared" si="0"/>
        <v>94067.603202201484</v>
      </c>
      <c r="G34" s="2">
        <f t="shared" si="1"/>
        <v>28067.603202201484</v>
      </c>
      <c r="H34" s="19">
        <f t="shared" si="3"/>
        <v>0.42526671518487097</v>
      </c>
    </row>
    <row r="35" spans="1:8">
      <c r="A35" s="1"/>
      <c r="B35" s="1">
        <v>34</v>
      </c>
      <c r="C35" s="2">
        <f t="shared" si="4"/>
        <v>96067.603202201484</v>
      </c>
      <c r="D35" s="2">
        <f t="shared" si="2"/>
        <v>1921.3520640440297</v>
      </c>
      <c r="E35" s="2">
        <f t="shared" si="5"/>
        <v>68000</v>
      </c>
      <c r="F35" s="2">
        <f t="shared" si="0"/>
        <v>97988.95526624551</v>
      </c>
      <c r="G35" s="2">
        <f t="shared" si="1"/>
        <v>29988.95526624551</v>
      </c>
      <c r="H35" s="19">
        <f t="shared" si="3"/>
        <v>0.44101404803302219</v>
      </c>
    </row>
    <row r="36" spans="1:8">
      <c r="A36" s="1"/>
      <c r="B36" s="1">
        <v>35</v>
      </c>
      <c r="C36" s="2">
        <f t="shared" si="4"/>
        <v>99988.95526624551</v>
      </c>
      <c r="D36" s="2">
        <f t="shared" si="2"/>
        <v>1999.7791053249102</v>
      </c>
      <c r="E36" s="2">
        <f t="shared" si="5"/>
        <v>70000</v>
      </c>
      <c r="F36" s="2">
        <f t="shared" si="0"/>
        <v>101988.73437157042</v>
      </c>
      <c r="G36" s="2">
        <f t="shared" si="1"/>
        <v>31988.734371570419</v>
      </c>
      <c r="H36" s="19">
        <f t="shared" si="3"/>
        <v>0.45698191959386314</v>
      </c>
    </row>
    <row r="37" spans="1:8">
      <c r="A37" s="1"/>
      <c r="B37" s="22">
        <v>36</v>
      </c>
      <c r="C37" s="23">
        <f t="shared" si="4"/>
        <v>103988.73437157042</v>
      </c>
      <c r="D37" s="23">
        <f t="shared" si="2"/>
        <v>2079.7746874314084</v>
      </c>
      <c r="E37" s="23">
        <f t="shared" si="5"/>
        <v>72000</v>
      </c>
      <c r="F37" s="23">
        <f t="shared" si="0"/>
        <v>106068.50905900182</v>
      </c>
      <c r="G37" s="23">
        <f t="shared" si="1"/>
        <v>34068.509059001823</v>
      </c>
      <c r="H37" s="24">
        <f t="shared" si="3"/>
        <v>0.47317373693058085</v>
      </c>
    </row>
    <row r="38" spans="1:8">
      <c r="A38" s="1"/>
      <c r="B38" s="1">
        <v>37</v>
      </c>
      <c r="C38" s="2">
        <f t="shared" si="4"/>
        <v>108068.50905900182</v>
      </c>
      <c r="D38" s="2">
        <f t="shared" si="2"/>
        <v>2161.3701811800365</v>
      </c>
      <c r="E38" s="2">
        <f t="shared" si="5"/>
        <v>74000</v>
      </c>
      <c r="F38" s="2">
        <f t="shared" si="0"/>
        <v>110229.87924018186</v>
      </c>
      <c r="G38" s="2">
        <f t="shared" si="1"/>
        <v>36229.879240181865</v>
      </c>
      <c r="H38" s="19">
        <f t="shared" si="3"/>
        <v>0.48959296270516034</v>
      </c>
    </row>
    <row r="39" spans="1:8">
      <c r="A39" s="1"/>
      <c r="B39" s="1">
        <v>38</v>
      </c>
      <c r="C39" s="2">
        <f t="shared" si="4"/>
        <v>112229.87924018186</v>
      </c>
      <c r="D39" s="2">
        <f t="shared" si="2"/>
        <v>2244.5975848036373</v>
      </c>
      <c r="E39" s="2">
        <f t="shared" si="5"/>
        <v>76000</v>
      </c>
      <c r="F39" s="2">
        <f t="shared" si="0"/>
        <v>114474.4768249855</v>
      </c>
      <c r="G39" s="2">
        <f t="shared" si="1"/>
        <v>38474.476824985497</v>
      </c>
      <c r="H39" s="19">
        <f t="shared" si="3"/>
        <v>0.50624311611823025</v>
      </c>
    </row>
    <row r="40" spans="1:8">
      <c r="A40" s="1"/>
      <c r="B40" s="1">
        <v>39</v>
      </c>
      <c r="C40" s="2">
        <f t="shared" si="4"/>
        <v>116474.4768249855</v>
      </c>
      <c r="D40" s="2">
        <f t="shared" si="2"/>
        <v>2329.4895364997101</v>
      </c>
      <c r="E40" s="2">
        <f t="shared" si="5"/>
        <v>78000</v>
      </c>
      <c r="F40" s="2">
        <f t="shared" si="0"/>
        <v>118803.9663614852</v>
      </c>
      <c r="G40" s="2">
        <f t="shared" si="1"/>
        <v>40803.966361485203</v>
      </c>
      <c r="H40" s="19">
        <f t="shared" si="3"/>
        <v>0.52312777386519493</v>
      </c>
    </row>
    <row r="41" spans="1:8">
      <c r="A41" s="1"/>
      <c r="B41" s="1">
        <v>40</v>
      </c>
      <c r="C41" s="2">
        <f t="shared" si="4"/>
        <v>120803.9663614852</v>
      </c>
      <c r="D41" s="2">
        <f t="shared" si="2"/>
        <v>2416.0793272297042</v>
      </c>
      <c r="E41" s="2">
        <f t="shared" si="5"/>
        <v>80000</v>
      </c>
      <c r="F41" s="2">
        <f t="shared" si="0"/>
        <v>123220.0456887149</v>
      </c>
      <c r="G41" s="2">
        <f t="shared" si="1"/>
        <v>43220.045688714905</v>
      </c>
      <c r="H41" s="19">
        <f t="shared" si="3"/>
        <v>0.54025057110893626</v>
      </c>
    </row>
    <row r="42" spans="1:8">
      <c r="A42" s="1"/>
      <c r="B42" s="1">
        <v>41</v>
      </c>
      <c r="C42" s="2">
        <f t="shared" si="4"/>
        <v>125220.0456887149</v>
      </c>
      <c r="D42" s="2">
        <f t="shared" si="2"/>
        <v>2504.4009137742983</v>
      </c>
      <c r="E42" s="2">
        <f t="shared" si="5"/>
        <v>82000</v>
      </c>
      <c r="F42" s="2">
        <f t="shared" si="0"/>
        <v>127724.4466024892</v>
      </c>
      <c r="G42" s="2">
        <f t="shared" si="1"/>
        <v>45724.446602489203</v>
      </c>
      <c r="H42" s="19">
        <f t="shared" si="3"/>
        <v>0.55761520246938057</v>
      </c>
    </row>
    <row r="43" spans="1:8">
      <c r="A43" s="1"/>
      <c r="B43" s="1">
        <v>42</v>
      </c>
      <c r="C43" s="2">
        <f t="shared" si="4"/>
        <v>129724.4466024892</v>
      </c>
      <c r="D43" s="2">
        <f t="shared" si="2"/>
        <v>2594.4889320497841</v>
      </c>
      <c r="E43" s="2">
        <f t="shared" si="5"/>
        <v>84000</v>
      </c>
      <c r="F43" s="2">
        <f t="shared" si="0"/>
        <v>132318.93553453899</v>
      </c>
      <c r="G43" s="2">
        <f t="shared" si="1"/>
        <v>48318.935534538992</v>
      </c>
      <c r="H43" s="19">
        <f t="shared" si="3"/>
        <v>0.57522542303022606</v>
      </c>
    </row>
    <row r="44" spans="1:8">
      <c r="A44" s="1"/>
      <c r="B44" s="1">
        <v>43</v>
      </c>
      <c r="C44" s="2">
        <f t="shared" si="4"/>
        <v>134318.93553453899</v>
      </c>
      <c r="D44" s="2">
        <f t="shared" si="2"/>
        <v>2686.3787106907798</v>
      </c>
      <c r="E44" s="2">
        <f t="shared" si="5"/>
        <v>86000</v>
      </c>
      <c r="F44" s="2">
        <f t="shared" si="0"/>
        <v>137005.31424522976</v>
      </c>
      <c r="G44" s="2">
        <f t="shared" si="1"/>
        <v>51005.314245229762</v>
      </c>
      <c r="H44" s="19">
        <f t="shared" si="3"/>
        <v>0.59308504936313677</v>
      </c>
    </row>
    <row r="45" spans="1:8">
      <c r="A45" s="1"/>
      <c r="B45" s="1">
        <v>44</v>
      </c>
      <c r="C45" s="2">
        <f t="shared" si="4"/>
        <v>139005.31424522976</v>
      </c>
      <c r="D45" s="2">
        <f t="shared" si="2"/>
        <v>2780.1062849045952</v>
      </c>
      <c r="E45" s="2">
        <f t="shared" si="5"/>
        <v>88000</v>
      </c>
      <c r="F45" s="2">
        <f t="shared" si="0"/>
        <v>141785.42053013435</v>
      </c>
      <c r="G45" s="2">
        <f t="shared" si="1"/>
        <v>53785.420530134346</v>
      </c>
      <c r="H45" s="19">
        <f t="shared" si="3"/>
        <v>0.61119796056970843</v>
      </c>
    </row>
    <row r="46" spans="1:8">
      <c r="A46" s="1"/>
      <c r="B46" s="1">
        <v>45</v>
      </c>
      <c r="C46" s="2">
        <f t="shared" si="4"/>
        <v>143785.42053013435</v>
      </c>
      <c r="D46" s="2">
        <f t="shared" si="2"/>
        <v>2875.7084106026869</v>
      </c>
      <c r="E46" s="2">
        <f t="shared" si="5"/>
        <v>90000</v>
      </c>
      <c r="F46" s="2">
        <f t="shared" si="0"/>
        <v>146661.12894073702</v>
      </c>
      <c r="G46" s="2">
        <f t="shared" si="1"/>
        <v>56661.12894073702</v>
      </c>
      <c r="H46" s="19">
        <f t="shared" si="3"/>
        <v>0.62956809934152247</v>
      </c>
    </row>
    <row r="47" spans="1:8">
      <c r="A47" s="1"/>
      <c r="B47" s="1">
        <v>46</v>
      </c>
      <c r="C47" s="2">
        <f t="shared" si="4"/>
        <v>148661.12894073702</v>
      </c>
      <c r="D47" s="2">
        <f t="shared" si="2"/>
        <v>2973.2225788147402</v>
      </c>
      <c r="E47" s="2">
        <f t="shared" si="5"/>
        <v>92000</v>
      </c>
      <c r="F47" s="2">
        <f t="shared" si="0"/>
        <v>151634.35151955177</v>
      </c>
      <c r="G47" s="2">
        <f t="shared" si="1"/>
        <v>59634.351519551768</v>
      </c>
      <c r="H47" s="19">
        <f t="shared" si="3"/>
        <v>0.64819947303860614</v>
      </c>
    </row>
    <row r="48" spans="1:8">
      <c r="A48" s="1"/>
      <c r="B48" s="1">
        <v>47</v>
      </c>
      <c r="C48" s="2">
        <f t="shared" si="4"/>
        <v>153634.35151955177</v>
      </c>
      <c r="D48" s="2">
        <f t="shared" si="2"/>
        <v>3072.6870303910355</v>
      </c>
      <c r="E48" s="2">
        <f t="shared" si="5"/>
        <v>94000</v>
      </c>
      <c r="F48" s="2">
        <f t="shared" si="0"/>
        <v>156707.03854994281</v>
      </c>
      <c r="G48" s="2">
        <f t="shared" si="1"/>
        <v>62707.038549942808</v>
      </c>
      <c r="H48" s="19">
        <f t="shared" si="3"/>
        <v>0.66709615478662565</v>
      </c>
    </row>
    <row r="49" spans="1:8">
      <c r="A49" s="1"/>
      <c r="B49" s="22">
        <v>48</v>
      </c>
      <c r="C49" s="23">
        <f t="shared" si="4"/>
        <v>158707.03854994281</v>
      </c>
      <c r="D49" s="23">
        <f t="shared" si="2"/>
        <v>3174.1407709988562</v>
      </c>
      <c r="E49" s="23">
        <f t="shared" si="5"/>
        <v>96000</v>
      </c>
      <c r="F49" s="23">
        <f t="shared" si="0"/>
        <v>161881.17932094168</v>
      </c>
      <c r="G49" s="23">
        <f t="shared" si="1"/>
        <v>65881.179320941679</v>
      </c>
      <c r="H49" s="24">
        <f t="shared" si="3"/>
        <v>0.68626228459314254</v>
      </c>
    </row>
    <row r="50" spans="1:8">
      <c r="A50" s="1"/>
      <c r="B50" s="1">
        <v>49</v>
      </c>
      <c r="C50" s="2">
        <f t="shared" si="4"/>
        <v>163881.17932094168</v>
      </c>
      <c r="D50" s="2">
        <f t="shared" si="2"/>
        <v>3277.6235864188338</v>
      </c>
      <c r="E50" s="2">
        <f t="shared" si="5"/>
        <v>98000</v>
      </c>
      <c r="F50" s="2">
        <f t="shared" si="0"/>
        <v>167158.80290736051</v>
      </c>
      <c r="G50" s="2">
        <f t="shared" si="1"/>
        <v>69158.802907360514</v>
      </c>
      <c r="H50" s="19">
        <f t="shared" si="3"/>
        <v>0.7057020704832706</v>
      </c>
    </row>
    <row r="51" spans="1:8">
      <c r="A51" s="1"/>
      <c r="B51" s="1">
        <v>50</v>
      </c>
      <c r="C51" s="2">
        <f t="shared" si="4"/>
        <v>169158.80290736051</v>
      </c>
      <c r="D51" s="2">
        <f t="shared" si="2"/>
        <v>3383.1760581472104</v>
      </c>
      <c r="E51" s="2">
        <f t="shared" si="5"/>
        <v>100000</v>
      </c>
      <c r="F51" s="2">
        <f t="shared" si="0"/>
        <v>172541.97896550773</v>
      </c>
      <c r="G51" s="2">
        <f t="shared" si="1"/>
        <v>72541.978965507733</v>
      </c>
      <c r="H51" s="19">
        <f t="shared" si="3"/>
        <v>0.72541978965507736</v>
      </c>
    </row>
    <row r="52" spans="1:8">
      <c r="A52" s="1"/>
      <c r="B52" s="1">
        <v>51</v>
      </c>
      <c r="C52" s="2">
        <f t="shared" si="4"/>
        <v>174541.97896550773</v>
      </c>
      <c r="D52" s="2">
        <f t="shared" si="2"/>
        <v>3490.8395793101549</v>
      </c>
      <c r="E52" s="2">
        <f t="shared" si="5"/>
        <v>102000</v>
      </c>
      <c r="F52" s="2">
        <f t="shared" si="0"/>
        <v>178032.81854481788</v>
      </c>
      <c r="G52" s="2">
        <f t="shared" si="1"/>
        <v>76032.818544817885</v>
      </c>
      <c r="H52" s="19">
        <f t="shared" si="3"/>
        <v>0.74541978965507727</v>
      </c>
    </row>
    <row r="53" spans="1:8">
      <c r="A53" s="1"/>
      <c r="B53" s="1">
        <v>52</v>
      </c>
      <c r="C53" s="2">
        <f t="shared" si="4"/>
        <v>180032.81854481788</v>
      </c>
      <c r="D53" s="2">
        <f t="shared" si="2"/>
        <v>3600.6563708963577</v>
      </c>
      <c r="E53" s="2">
        <f t="shared" si="5"/>
        <v>104000</v>
      </c>
      <c r="F53" s="2">
        <f t="shared" si="0"/>
        <v>183633.47491571424</v>
      </c>
      <c r="G53" s="2">
        <f t="shared" si="1"/>
        <v>79633.474915714236</v>
      </c>
      <c r="H53" s="19">
        <f t="shared" si="3"/>
        <v>0.76570648957417531</v>
      </c>
    </row>
    <row r="54" spans="1:8">
      <c r="A54" s="1"/>
      <c r="B54" s="1">
        <v>53</v>
      </c>
      <c r="C54" s="2">
        <f t="shared" si="4"/>
        <v>185633.47491571424</v>
      </c>
      <c r="D54" s="2">
        <f t="shared" si="2"/>
        <v>3712.6694983142847</v>
      </c>
      <c r="E54" s="2">
        <f t="shared" si="5"/>
        <v>106000</v>
      </c>
      <c r="F54" s="2">
        <f t="shared" si="0"/>
        <v>189346.14441402853</v>
      </c>
      <c r="G54" s="2">
        <f t="shared" si="1"/>
        <v>83346.144414028531</v>
      </c>
      <c r="H54" s="19">
        <f t="shared" si="3"/>
        <v>0.78628438126442013</v>
      </c>
    </row>
    <row r="55" spans="1:8">
      <c r="A55" s="1"/>
      <c r="B55" s="1">
        <v>54</v>
      </c>
      <c r="C55" s="2">
        <f t="shared" si="4"/>
        <v>191346.14441402853</v>
      </c>
      <c r="D55" s="2">
        <f t="shared" si="2"/>
        <v>3826.9228882805705</v>
      </c>
      <c r="E55" s="2">
        <f t="shared" si="5"/>
        <v>108000</v>
      </c>
      <c r="F55" s="2">
        <f t="shared" si="0"/>
        <v>195173.06730230909</v>
      </c>
      <c r="G55" s="2">
        <f t="shared" si="1"/>
        <v>87173.067302309093</v>
      </c>
      <c r="H55" s="19">
        <f t="shared" si="3"/>
        <v>0.80715803057693603</v>
      </c>
    </row>
    <row r="56" spans="1:8">
      <c r="A56" s="1"/>
      <c r="B56" s="1">
        <v>55</v>
      </c>
      <c r="C56" s="2">
        <f t="shared" si="4"/>
        <v>197173.06730230909</v>
      </c>
      <c r="D56" s="2">
        <f t="shared" si="2"/>
        <v>3943.4613460461819</v>
      </c>
      <c r="E56" s="2">
        <f t="shared" si="5"/>
        <v>110000</v>
      </c>
      <c r="F56" s="2">
        <f t="shared" si="0"/>
        <v>201116.52864835528</v>
      </c>
      <c r="G56" s="2">
        <f t="shared" si="1"/>
        <v>91116.528648355277</v>
      </c>
      <c r="H56" s="19">
        <f t="shared" si="3"/>
        <v>0.82833207862141156</v>
      </c>
    </row>
    <row r="57" spans="1:8">
      <c r="A57" s="1"/>
      <c r="B57" s="1">
        <v>56</v>
      </c>
      <c r="C57" s="2">
        <f t="shared" si="4"/>
        <v>203116.52864835528</v>
      </c>
      <c r="D57" s="2">
        <f t="shared" si="2"/>
        <v>4062.3305729671056</v>
      </c>
      <c r="E57" s="2">
        <f t="shared" si="5"/>
        <v>112000</v>
      </c>
      <c r="F57" s="2">
        <f t="shared" si="0"/>
        <v>207178.85922132237</v>
      </c>
      <c r="G57" s="2">
        <f t="shared" si="1"/>
        <v>95178.859221322375</v>
      </c>
      <c r="H57" s="19">
        <f t="shared" si="3"/>
        <v>0.8498112430475212</v>
      </c>
    </row>
    <row r="58" spans="1:8">
      <c r="A58" s="1"/>
      <c r="B58" s="1">
        <v>57</v>
      </c>
      <c r="C58" s="2">
        <f t="shared" si="4"/>
        <v>209178.85922132237</v>
      </c>
      <c r="D58" s="2">
        <f t="shared" si="2"/>
        <v>4183.5771844264473</v>
      </c>
      <c r="E58" s="2">
        <f t="shared" si="5"/>
        <v>114000</v>
      </c>
      <c r="F58" s="2">
        <f t="shared" si="0"/>
        <v>213362.43640574883</v>
      </c>
      <c r="G58" s="2">
        <f t="shared" si="1"/>
        <v>99362.436405748827</v>
      </c>
      <c r="H58" s="19">
        <f t="shared" si="3"/>
        <v>0.87160031934867388</v>
      </c>
    </row>
    <row r="59" spans="1:8">
      <c r="A59" s="1"/>
      <c r="B59" s="1">
        <v>58</v>
      </c>
      <c r="C59" s="2">
        <f t="shared" si="4"/>
        <v>215362.43640574883</v>
      </c>
      <c r="D59" s="2">
        <f t="shared" si="2"/>
        <v>4307.248728114977</v>
      </c>
      <c r="E59" s="2">
        <f t="shared" si="5"/>
        <v>116000</v>
      </c>
      <c r="F59" s="2">
        <f t="shared" si="0"/>
        <v>219669.68513386379</v>
      </c>
      <c r="G59" s="2">
        <f t="shared" si="1"/>
        <v>103669.68513386379</v>
      </c>
      <c r="H59" s="19">
        <f t="shared" si="3"/>
        <v>0.89370418218848102</v>
      </c>
    </row>
    <row r="60" spans="1:8">
      <c r="A60" s="1"/>
      <c r="B60" s="1">
        <v>59</v>
      </c>
      <c r="C60" s="2">
        <f t="shared" si="4"/>
        <v>221669.68513386379</v>
      </c>
      <c r="D60" s="2">
        <f t="shared" si="2"/>
        <v>4433.3937026772755</v>
      </c>
      <c r="E60" s="2">
        <f t="shared" si="5"/>
        <v>118000</v>
      </c>
      <c r="F60" s="2">
        <f t="shared" si="0"/>
        <v>226103.07883654107</v>
      </c>
      <c r="G60" s="2">
        <f t="shared" si="1"/>
        <v>108103.07883654107</v>
      </c>
      <c r="H60" s="19">
        <f t="shared" si="3"/>
        <v>0.91612778675034801</v>
      </c>
    </row>
    <row r="61" spans="1:8">
      <c r="A61" s="1"/>
      <c r="B61" s="22">
        <v>60</v>
      </c>
      <c r="C61" s="23">
        <f t="shared" si="4"/>
        <v>228103.07883654107</v>
      </c>
      <c r="D61" s="23">
        <f t="shared" si="2"/>
        <v>4562.0615767308218</v>
      </c>
      <c r="E61" s="23">
        <f t="shared" si="5"/>
        <v>120000</v>
      </c>
      <c r="F61" s="23">
        <f t="shared" si="0"/>
        <v>232665.1404132719</v>
      </c>
      <c r="G61" s="23">
        <f t="shared" si="1"/>
        <v>112665.1404132719</v>
      </c>
      <c r="H61" s="24">
        <f t="shared" si="3"/>
        <v>0.93887617011059921</v>
      </c>
    </row>
    <row r="62" spans="1:8">
      <c r="A62" s="1"/>
      <c r="B62" s="1">
        <v>61</v>
      </c>
      <c r="C62" s="2">
        <f t="shared" si="4"/>
        <v>234665.1404132719</v>
      </c>
      <c r="D62" s="2">
        <f t="shared" si="2"/>
        <v>4693.3028082654382</v>
      </c>
      <c r="E62" s="2">
        <f t="shared" si="5"/>
        <v>122000</v>
      </c>
      <c r="F62" s="2">
        <f t="shared" si="0"/>
        <v>239358.44322153734</v>
      </c>
      <c r="G62" s="2">
        <f t="shared" si="1"/>
        <v>117358.44322153734</v>
      </c>
      <c r="H62" s="19">
        <f t="shared" si="3"/>
        <v>0.9619544526355519</v>
      </c>
    </row>
    <row r="63" spans="1:8">
      <c r="A63" s="1"/>
      <c r="B63" s="1">
        <v>62</v>
      </c>
      <c r="C63" s="2">
        <f t="shared" si="4"/>
        <v>241358.44322153734</v>
      </c>
      <c r="D63" s="2">
        <f t="shared" si="2"/>
        <v>4827.1688644307469</v>
      </c>
      <c r="E63" s="2">
        <f t="shared" si="5"/>
        <v>124000</v>
      </c>
      <c r="F63" s="2">
        <f t="shared" si="0"/>
        <v>246185.61208596808</v>
      </c>
      <c r="G63" s="2">
        <f t="shared" si="1"/>
        <v>122185.61208596808</v>
      </c>
      <c r="H63" s="19">
        <f t="shared" si="3"/>
        <v>0.98536783940296835</v>
      </c>
    </row>
    <row r="64" spans="1:8">
      <c r="A64" s="1"/>
      <c r="B64" s="1">
        <v>63</v>
      </c>
      <c r="C64" s="2">
        <f t="shared" si="4"/>
        <v>248185.61208596808</v>
      </c>
      <c r="D64" s="2">
        <f t="shared" si="2"/>
        <v>4963.7122417193614</v>
      </c>
      <c r="E64" s="2">
        <f t="shared" si="5"/>
        <v>126000</v>
      </c>
      <c r="F64" s="2">
        <f t="shared" si="0"/>
        <v>253149.32432768744</v>
      </c>
      <c r="G64" s="2">
        <f t="shared" si="1"/>
        <v>127149.32432768744</v>
      </c>
      <c r="H64" s="19">
        <f t="shared" si="3"/>
        <v>1.009121621648313</v>
      </c>
    </row>
    <row r="65" spans="1:8">
      <c r="A65" s="1"/>
      <c r="B65" s="1">
        <v>64</v>
      </c>
      <c r="C65" s="2">
        <f t="shared" si="4"/>
        <v>255149.32432768744</v>
      </c>
      <c r="D65" s="2">
        <f t="shared" si="2"/>
        <v>5102.9864865537493</v>
      </c>
      <c r="E65" s="2">
        <f t="shared" si="5"/>
        <v>128000</v>
      </c>
      <c r="F65" s="2">
        <f t="shared" si="0"/>
        <v>260252.31081424118</v>
      </c>
      <c r="G65" s="2">
        <f t="shared" si="1"/>
        <v>132252.31081424118</v>
      </c>
      <c r="H65" s="19">
        <f t="shared" si="3"/>
        <v>1.0332211782362593</v>
      </c>
    </row>
    <row r="66" spans="1:8">
      <c r="A66" s="1"/>
      <c r="B66" s="1">
        <v>65</v>
      </c>
      <c r="C66" s="2">
        <f t="shared" si="4"/>
        <v>262252.31081424118</v>
      </c>
      <c r="D66" s="2">
        <f t="shared" si="2"/>
        <v>5245.0462162848235</v>
      </c>
      <c r="E66" s="2">
        <f t="shared" si="5"/>
        <v>130000</v>
      </c>
      <c r="F66" s="2">
        <f t="shared" ref="F66:F129" si="6">C66+D66</f>
        <v>267497.35703052598</v>
      </c>
      <c r="G66" s="2">
        <f t="shared" ref="G66:G129" si="7">F66-E66</f>
        <v>137497.35703052598</v>
      </c>
      <c r="H66" s="19">
        <f t="shared" si="3"/>
        <v>1.0576719771578922</v>
      </c>
    </row>
    <row r="67" spans="1:8">
      <c r="A67" s="1"/>
      <c r="B67" s="1">
        <v>66</v>
      </c>
      <c r="C67" s="2">
        <f t="shared" si="4"/>
        <v>269497.35703052598</v>
      </c>
      <c r="D67" s="2">
        <f t="shared" ref="D67:D130" si="8">C67*$A$5</f>
        <v>5389.9471406105195</v>
      </c>
      <c r="E67" s="2">
        <f t="shared" si="5"/>
        <v>132000</v>
      </c>
      <c r="F67" s="2">
        <f t="shared" si="6"/>
        <v>274887.30417113652</v>
      </c>
      <c r="G67" s="2">
        <f t="shared" si="7"/>
        <v>142887.30417113652</v>
      </c>
      <c r="H67" s="19">
        <f t="shared" ref="H67:H130" si="9">(F67-E67)/E67</f>
        <v>1.0824795770540645</v>
      </c>
    </row>
    <row r="68" spans="1:8">
      <c r="A68" s="1"/>
      <c r="B68" s="1">
        <v>67</v>
      </c>
      <c r="C68" s="2">
        <f t="shared" ref="C68:C131" si="10">C67+D67+$C$2</f>
        <v>276887.30417113652</v>
      </c>
      <c r="D68" s="2">
        <f t="shared" si="8"/>
        <v>5537.7460834227304</v>
      </c>
      <c r="E68" s="2">
        <f t="shared" ref="E68:E131" si="11">E67+$E$2</f>
        <v>134000</v>
      </c>
      <c r="F68" s="2">
        <f t="shared" si="6"/>
        <v>282425.05025455926</v>
      </c>
      <c r="G68" s="2">
        <f t="shared" si="7"/>
        <v>148425.05025455926</v>
      </c>
      <c r="H68" s="19">
        <f t="shared" si="9"/>
        <v>1.1076496287653677</v>
      </c>
    </row>
    <row r="69" spans="1:8">
      <c r="A69" s="1"/>
      <c r="B69" s="1">
        <v>68</v>
      </c>
      <c r="C69" s="2">
        <f t="shared" si="10"/>
        <v>284425.05025455926</v>
      </c>
      <c r="D69" s="2">
        <f t="shared" si="8"/>
        <v>5688.5010050911851</v>
      </c>
      <c r="E69" s="2">
        <f t="shared" si="11"/>
        <v>136000</v>
      </c>
      <c r="F69" s="2">
        <f t="shared" si="6"/>
        <v>290113.55125965044</v>
      </c>
      <c r="G69" s="2">
        <f t="shared" si="7"/>
        <v>154113.55125965044</v>
      </c>
      <c r="H69" s="19">
        <f t="shared" si="9"/>
        <v>1.1331878769091943</v>
      </c>
    </row>
    <row r="70" spans="1:8">
      <c r="A70" s="1"/>
      <c r="B70" s="1">
        <v>69</v>
      </c>
      <c r="C70" s="2">
        <f t="shared" si="10"/>
        <v>292113.55125965044</v>
      </c>
      <c r="D70" s="2">
        <f t="shared" si="8"/>
        <v>5842.2710251930093</v>
      </c>
      <c r="E70" s="2">
        <f t="shared" si="11"/>
        <v>138000</v>
      </c>
      <c r="F70" s="2">
        <f t="shared" si="6"/>
        <v>297955.82228484342</v>
      </c>
      <c r="G70" s="2">
        <f t="shared" si="7"/>
        <v>159955.82228484342</v>
      </c>
      <c r="H70" s="19">
        <f t="shared" si="9"/>
        <v>1.1591001614843726</v>
      </c>
    </row>
    <row r="71" spans="1:8">
      <c r="A71" s="1"/>
      <c r="B71" s="1">
        <v>70</v>
      </c>
      <c r="C71" s="2">
        <f t="shared" si="10"/>
        <v>299955.82228484342</v>
      </c>
      <c r="D71" s="2">
        <f t="shared" si="8"/>
        <v>5999.1164456968681</v>
      </c>
      <c r="E71" s="2">
        <f t="shared" si="11"/>
        <v>140000</v>
      </c>
      <c r="F71" s="2">
        <f t="shared" si="6"/>
        <v>305954.93873054028</v>
      </c>
      <c r="G71" s="2">
        <f t="shared" si="7"/>
        <v>165954.93873054028</v>
      </c>
      <c r="H71" s="19">
        <f t="shared" si="9"/>
        <v>1.1853924195038592</v>
      </c>
    </row>
    <row r="72" spans="1:8">
      <c r="A72" s="1"/>
      <c r="B72" s="1">
        <v>71</v>
      </c>
      <c r="C72" s="2">
        <f t="shared" si="10"/>
        <v>307954.93873054028</v>
      </c>
      <c r="D72" s="2">
        <f t="shared" si="8"/>
        <v>6159.0987746108058</v>
      </c>
      <c r="E72" s="2">
        <f t="shared" si="11"/>
        <v>142000</v>
      </c>
      <c r="F72" s="2">
        <f t="shared" si="6"/>
        <v>314114.03750515106</v>
      </c>
      <c r="G72" s="2">
        <f t="shared" si="7"/>
        <v>172114.03750515106</v>
      </c>
      <c r="H72" s="19">
        <f t="shared" si="9"/>
        <v>1.2120706866559934</v>
      </c>
    </row>
    <row r="73" spans="1:8">
      <c r="A73" s="1"/>
      <c r="B73" s="22">
        <v>72</v>
      </c>
      <c r="C73" s="23">
        <f t="shared" si="10"/>
        <v>316114.03750515106</v>
      </c>
      <c r="D73" s="23">
        <f t="shared" si="8"/>
        <v>6322.2807501030211</v>
      </c>
      <c r="E73" s="23">
        <f t="shared" si="11"/>
        <v>144000</v>
      </c>
      <c r="F73" s="23">
        <f t="shared" si="6"/>
        <v>322436.31825525407</v>
      </c>
      <c r="G73" s="23">
        <f t="shared" si="7"/>
        <v>178436.31825525407</v>
      </c>
      <c r="H73" s="24">
        <f t="shared" si="9"/>
        <v>1.2391410989948199</v>
      </c>
    </row>
    <row r="74" spans="1:8">
      <c r="A74" s="1"/>
      <c r="B74" s="1">
        <v>73</v>
      </c>
      <c r="C74" s="2">
        <f t="shared" si="10"/>
        <v>324436.31825525407</v>
      </c>
      <c r="D74" s="2">
        <f t="shared" si="8"/>
        <v>6488.7263651050816</v>
      </c>
      <c r="E74" s="2">
        <f t="shared" si="11"/>
        <v>146000</v>
      </c>
      <c r="F74" s="2">
        <f t="shared" si="6"/>
        <v>330925.04462035914</v>
      </c>
      <c r="G74" s="2">
        <f t="shared" si="7"/>
        <v>184925.04462035914</v>
      </c>
      <c r="H74" s="19">
        <f t="shared" si="9"/>
        <v>1.2666098946599942</v>
      </c>
    </row>
    <row r="75" spans="1:8">
      <c r="A75" s="1"/>
      <c r="B75" s="1">
        <v>74</v>
      </c>
      <c r="C75" s="2">
        <f t="shared" si="10"/>
        <v>332925.04462035914</v>
      </c>
      <c r="D75" s="2">
        <f t="shared" si="8"/>
        <v>6658.5008924071826</v>
      </c>
      <c r="E75" s="2">
        <f t="shared" si="11"/>
        <v>148000</v>
      </c>
      <c r="F75" s="2">
        <f t="shared" si="6"/>
        <v>339583.54551276634</v>
      </c>
      <c r="G75" s="2">
        <f t="shared" si="7"/>
        <v>191583.54551276634</v>
      </c>
      <c r="H75" s="19">
        <f t="shared" si="9"/>
        <v>1.2944834156267997</v>
      </c>
    </row>
    <row r="76" spans="1:8">
      <c r="A76" s="1"/>
      <c r="B76" s="1">
        <v>75</v>
      </c>
      <c r="C76" s="2">
        <f t="shared" si="10"/>
        <v>341583.54551276634</v>
      </c>
      <c r="D76" s="2">
        <f t="shared" si="8"/>
        <v>6831.6709102553268</v>
      </c>
      <c r="E76" s="2">
        <f t="shared" si="11"/>
        <v>150000</v>
      </c>
      <c r="F76" s="2">
        <f t="shared" si="6"/>
        <v>348415.21642302169</v>
      </c>
      <c r="G76" s="2">
        <f t="shared" si="7"/>
        <v>198415.21642302169</v>
      </c>
      <c r="H76" s="19">
        <f t="shared" si="9"/>
        <v>1.3227681094868113</v>
      </c>
    </row>
    <row r="77" spans="1:8">
      <c r="A77" s="1"/>
      <c r="B77" s="1">
        <v>76</v>
      </c>
      <c r="C77" s="2">
        <f t="shared" si="10"/>
        <v>350415.21642302169</v>
      </c>
      <c r="D77" s="2">
        <f t="shared" si="8"/>
        <v>7008.3043284604337</v>
      </c>
      <c r="E77" s="2">
        <f t="shared" si="11"/>
        <v>152000</v>
      </c>
      <c r="F77" s="2">
        <f t="shared" si="6"/>
        <v>357423.52075148211</v>
      </c>
      <c r="G77" s="2">
        <f t="shared" si="7"/>
        <v>205423.52075148211</v>
      </c>
      <c r="H77" s="19">
        <f t="shared" si="9"/>
        <v>1.3514705312597508</v>
      </c>
    </row>
    <row r="78" spans="1:8">
      <c r="A78" s="1"/>
      <c r="B78" s="1">
        <v>77</v>
      </c>
      <c r="C78" s="2">
        <f t="shared" si="10"/>
        <v>359423.52075148211</v>
      </c>
      <c r="D78" s="2">
        <f t="shared" si="8"/>
        <v>7188.470415029642</v>
      </c>
      <c r="E78" s="2">
        <f t="shared" si="11"/>
        <v>154000</v>
      </c>
      <c r="F78" s="2">
        <f t="shared" si="6"/>
        <v>366611.99116651173</v>
      </c>
      <c r="G78" s="2">
        <f t="shared" si="7"/>
        <v>212611.99116651173</v>
      </c>
      <c r="H78" s="19">
        <f t="shared" si="9"/>
        <v>1.3805973452370892</v>
      </c>
    </row>
    <row r="79" spans="1:8">
      <c r="A79" s="1"/>
      <c r="B79" s="1">
        <v>78</v>
      </c>
      <c r="C79" s="2">
        <f t="shared" si="10"/>
        <v>368611.99116651173</v>
      </c>
      <c r="D79" s="2">
        <f t="shared" si="8"/>
        <v>7372.2398233302347</v>
      </c>
      <c r="E79" s="2">
        <f t="shared" si="11"/>
        <v>156000</v>
      </c>
      <c r="F79" s="2">
        <f t="shared" si="6"/>
        <v>375984.23098984198</v>
      </c>
      <c r="G79" s="2">
        <f t="shared" si="7"/>
        <v>219984.23098984198</v>
      </c>
      <c r="H79" s="19">
        <f t="shared" si="9"/>
        <v>1.4101553268579614</v>
      </c>
    </row>
    <row r="80" spans="1:8">
      <c r="A80" s="1"/>
      <c r="B80" s="1">
        <v>79</v>
      </c>
      <c r="C80" s="2">
        <f t="shared" si="10"/>
        <v>377984.23098984198</v>
      </c>
      <c r="D80" s="2">
        <f t="shared" si="8"/>
        <v>7559.6846197968398</v>
      </c>
      <c r="E80" s="2">
        <f t="shared" si="11"/>
        <v>158000</v>
      </c>
      <c r="F80" s="2">
        <f t="shared" si="6"/>
        <v>385543.91560963879</v>
      </c>
      <c r="G80" s="2">
        <f t="shared" si="7"/>
        <v>227543.91560963879</v>
      </c>
      <c r="H80" s="19">
        <f t="shared" si="9"/>
        <v>1.4401513646179671</v>
      </c>
    </row>
    <row r="81" spans="1:8">
      <c r="A81" s="1"/>
      <c r="B81" s="1">
        <v>80</v>
      </c>
      <c r="C81" s="2">
        <f t="shared" si="10"/>
        <v>387543.91560963879</v>
      </c>
      <c r="D81" s="2">
        <f t="shared" si="8"/>
        <v>7750.8783121927763</v>
      </c>
      <c r="E81" s="2">
        <f t="shared" si="11"/>
        <v>160000</v>
      </c>
      <c r="F81" s="2">
        <f t="shared" si="6"/>
        <v>395294.79392183159</v>
      </c>
      <c r="G81" s="2">
        <f t="shared" si="7"/>
        <v>235294.79392183159</v>
      </c>
      <c r="H81" s="19">
        <f t="shared" si="9"/>
        <v>1.4705924620114474</v>
      </c>
    </row>
    <row r="82" spans="1:8">
      <c r="A82" s="1"/>
      <c r="B82" s="1">
        <v>81</v>
      </c>
      <c r="C82" s="2">
        <f t="shared" si="10"/>
        <v>397294.79392183159</v>
      </c>
      <c r="D82" s="2">
        <f t="shared" si="8"/>
        <v>7945.8958784366323</v>
      </c>
      <c r="E82" s="2">
        <f t="shared" si="11"/>
        <v>162000</v>
      </c>
      <c r="F82" s="2">
        <f t="shared" si="6"/>
        <v>405240.68980026821</v>
      </c>
      <c r="G82" s="2">
        <f t="shared" si="7"/>
        <v>243240.68980026821</v>
      </c>
      <c r="H82" s="19">
        <f t="shared" si="9"/>
        <v>1.5014857395078285</v>
      </c>
    </row>
    <row r="83" spans="1:8">
      <c r="A83" s="1"/>
      <c r="B83" s="1">
        <v>82</v>
      </c>
      <c r="C83" s="2">
        <f t="shared" si="10"/>
        <v>407240.68980026821</v>
      </c>
      <c r="D83" s="2">
        <f t="shared" si="8"/>
        <v>8144.8137960053646</v>
      </c>
      <c r="E83" s="2">
        <f t="shared" si="11"/>
        <v>164000</v>
      </c>
      <c r="F83" s="2">
        <f t="shared" si="6"/>
        <v>415385.5035962736</v>
      </c>
      <c r="G83" s="2">
        <f t="shared" si="7"/>
        <v>251385.5035962736</v>
      </c>
      <c r="H83" s="19">
        <f t="shared" si="9"/>
        <v>1.532838436562644</v>
      </c>
    </row>
    <row r="84" spans="1:8">
      <c r="A84" s="1"/>
      <c r="B84" s="1">
        <v>83</v>
      </c>
      <c r="C84" s="2">
        <f t="shared" si="10"/>
        <v>417385.5035962736</v>
      </c>
      <c r="D84" s="2">
        <f t="shared" si="8"/>
        <v>8347.7100719254722</v>
      </c>
      <c r="E84" s="2">
        <f t="shared" si="11"/>
        <v>166000</v>
      </c>
      <c r="F84" s="2">
        <f t="shared" si="6"/>
        <v>425733.21366819908</v>
      </c>
      <c r="G84" s="2">
        <f t="shared" si="7"/>
        <v>259733.21366819908</v>
      </c>
      <c r="H84" s="19">
        <f t="shared" si="9"/>
        <v>1.5646579136638499</v>
      </c>
    </row>
    <row r="85" spans="1:8">
      <c r="A85" s="1"/>
      <c r="B85" s="22">
        <v>84</v>
      </c>
      <c r="C85" s="23">
        <f t="shared" si="10"/>
        <v>427733.21366819908</v>
      </c>
      <c r="D85" s="23">
        <f t="shared" si="8"/>
        <v>8554.6642733639819</v>
      </c>
      <c r="E85" s="23">
        <f t="shared" si="11"/>
        <v>168000</v>
      </c>
      <c r="F85" s="23">
        <f t="shared" si="6"/>
        <v>436287.87794156309</v>
      </c>
      <c r="G85" s="23">
        <f t="shared" si="7"/>
        <v>268287.87794156309</v>
      </c>
      <c r="H85" s="24">
        <f t="shared" si="9"/>
        <v>1.5969516544140661</v>
      </c>
    </row>
    <row r="86" spans="1:8">
      <c r="A86" s="1"/>
      <c r="B86" s="1">
        <v>85</v>
      </c>
      <c r="C86" s="2">
        <f t="shared" si="10"/>
        <v>438287.87794156309</v>
      </c>
      <c r="D86" s="2">
        <f t="shared" si="8"/>
        <v>8765.7575588312611</v>
      </c>
      <c r="E86" s="2">
        <f t="shared" si="11"/>
        <v>170000</v>
      </c>
      <c r="F86" s="2">
        <f t="shared" si="6"/>
        <v>447053.63550039433</v>
      </c>
      <c r="G86" s="2">
        <f t="shared" si="7"/>
        <v>277053.63550039433</v>
      </c>
      <c r="H86" s="19">
        <f t="shared" si="9"/>
        <v>1.6297272676493784</v>
      </c>
    </row>
    <row r="87" spans="1:8">
      <c r="A87" s="1"/>
      <c r="B87" s="1">
        <v>86</v>
      </c>
      <c r="C87" s="2">
        <f t="shared" si="10"/>
        <v>449053.63550039433</v>
      </c>
      <c r="D87" s="2">
        <f t="shared" si="8"/>
        <v>8981.0727100078875</v>
      </c>
      <c r="E87" s="2">
        <f t="shared" si="11"/>
        <v>172000</v>
      </c>
      <c r="F87" s="2">
        <f t="shared" si="6"/>
        <v>458034.70821040223</v>
      </c>
      <c r="G87" s="2">
        <f t="shared" si="7"/>
        <v>286034.70821040223</v>
      </c>
      <c r="H87" s="19">
        <f t="shared" si="9"/>
        <v>1.6629924895953618</v>
      </c>
    </row>
    <row r="88" spans="1:8">
      <c r="A88" s="1"/>
      <c r="B88" s="1">
        <v>87</v>
      </c>
      <c r="C88" s="2">
        <f t="shared" si="10"/>
        <v>460034.70821040223</v>
      </c>
      <c r="D88" s="2">
        <f t="shared" si="8"/>
        <v>9200.6941642080455</v>
      </c>
      <c r="E88" s="2">
        <f t="shared" si="11"/>
        <v>174000</v>
      </c>
      <c r="F88" s="2">
        <f t="shared" si="6"/>
        <v>469235.40237461025</v>
      </c>
      <c r="G88" s="2">
        <f t="shared" si="7"/>
        <v>295235.40237461025</v>
      </c>
      <c r="H88" s="19">
        <f t="shared" si="9"/>
        <v>1.6967551860609784</v>
      </c>
    </row>
    <row r="89" spans="1:8">
      <c r="A89" s="1"/>
      <c r="B89" s="1">
        <v>88</v>
      </c>
      <c r="C89" s="2">
        <f t="shared" si="10"/>
        <v>471235.40237461025</v>
      </c>
      <c r="D89" s="2">
        <f t="shared" si="8"/>
        <v>9424.7080474922059</v>
      </c>
      <c r="E89" s="2">
        <f t="shared" si="11"/>
        <v>176000</v>
      </c>
      <c r="F89" s="2">
        <f t="shared" si="6"/>
        <v>480660.11042210244</v>
      </c>
      <c r="G89" s="2">
        <f t="shared" si="7"/>
        <v>304660.11042210244</v>
      </c>
      <c r="H89" s="19">
        <f t="shared" si="9"/>
        <v>1.7310233546710365</v>
      </c>
    </row>
    <row r="90" spans="1:8">
      <c r="A90" s="1"/>
      <c r="B90" s="1">
        <v>89</v>
      </c>
      <c r="C90" s="2">
        <f t="shared" si="10"/>
        <v>482660.11042210244</v>
      </c>
      <c r="D90" s="2">
        <f t="shared" si="8"/>
        <v>9653.2022084420496</v>
      </c>
      <c r="E90" s="2">
        <f t="shared" si="11"/>
        <v>178000</v>
      </c>
      <c r="F90" s="2">
        <f t="shared" si="6"/>
        <v>492313.31263054447</v>
      </c>
      <c r="G90" s="2">
        <f t="shared" si="7"/>
        <v>314313.31263054447</v>
      </c>
      <c r="H90" s="19">
        <f t="shared" si="9"/>
        <v>1.7658051271378903</v>
      </c>
    </row>
    <row r="91" spans="1:8">
      <c r="A91" s="1"/>
      <c r="B91" s="1">
        <v>90</v>
      </c>
      <c r="C91" s="2">
        <f t="shared" si="10"/>
        <v>494313.31263054447</v>
      </c>
      <c r="D91" s="2">
        <f t="shared" si="8"/>
        <v>9886.2662526108888</v>
      </c>
      <c r="E91" s="2">
        <f t="shared" si="11"/>
        <v>180000</v>
      </c>
      <c r="F91" s="2">
        <f t="shared" si="6"/>
        <v>504199.57888315537</v>
      </c>
      <c r="G91" s="2">
        <f t="shared" si="7"/>
        <v>324199.57888315537</v>
      </c>
      <c r="H91" s="19">
        <f t="shared" si="9"/>
        <v>1.8011087715730854</v>
      </c>
    </row>
    <row r="92" spans="1:8">
      <c r="A92" s="1"/>
      <c r="B92" s="1">
        <v>91</v>
      </c>
      <c r="C92" s="2">
        <f t="shared" si="10"/>
        <v>506199.57888315537</v>
      </c>
      <c r="D92" s="2">
        <f t="shared" si="8"/>
        <v>10123.991577663108</v>
      </c>
      <c r="E92" s="2">
        <f t="shared" si="11"/>
        <v>182000</v>
      </c>
      <c r="F92" s="2">
        <f t="shared" si="6"/>
        <v>516323.57046081848</v>
      </c>
      <c r="G92" s="2">
        <f t="shared" si="7"/>
        <v>334323.57046081848</v>
      </c>
      <c r="H92" s="19">
        <f t="shared" si="9"/>
        <v>1.8369426948396619</v>
      </c>
    </row>
    <row r="93" spans="1:8">
      <c r="A93" s="1"/>
      <c r="B93" s="1">
        <v>92</v>
      </c>
      <c r="C93" s="2">
        <f t="shared" si="10"/>
        <v>518323.57046081848</v>
      </c>
      <c r="D93" s="2">
        <f t="shared" si="8"/>
        <v>10366.47140921637</v>
      </c>
      <c r="E93" s="2">
        <f t="shared" si="11"/>
        <v>184000</v>
      </c>
      <c r="F93" s="2">
        <f t="shared" si="6"/>
        <v>528690.04187003488</v>
      </c>
      <c r="G93" s="2">
        <f t="shared" si="7"/>
        <v>344690.04187003488</v>
      </c>
      <c r="H93" s="19">
        <f t="shared" si="9"/>
        <v>1.8733154449458418</v>
      </c>
    </row>
    <row r="94" spans="1:8">
      <c r="A94" s="1"/>
      <c r="B94" s="1">
        <v>93</v>
      </c>
      <c r="C94" s="2">
        <f t="shared" si="10"/>
        <v>530690.04187003488</v>
      </c>
      <c r="D94" s="2">
        <f t="shared" si="8"/>
        <v>10613.800837400699</v>
      </c>
      <c r="E94" s="2">
        <f t="shared" si="11"/>
        <v>186000</v>
      </c>
      <c r="F94" s="2">
        <f t="shared" si="6"/>
        <v>541303.8427074356</v>
      </c>
      <c r="G94" s="2">
        <f t="shared" si="7"/>
        <v>355303.8427074356</v>
      </c>
      <c r="H94" s="19">
        <f t="shared" si="9"/>
        <v>1.9102357134808365</v>
      </c>
    </row>
    <row r="95" spans="1:8">
      <c r="A95" s="1"/>
      <c r="B95" s="1">
        <v>94</v>
      </c>
      <c r="C95" s="2">
        <f t="shared" si="10"/>
        <v>543303.8427074356</v>
      </c>
      <c r="D95" s="2">
        <f t="shared" si="8"/>
        <v>10866.076854148712</v>
      </c>
      <c r="E95" s="2">
        <f t="shared" si="11"/>
        <v>188000</v>
      </c>
      <c r="F95" s="2">
        <f t="shared" si="6"/>
        <v>554169.91956158436</v>
      </c>
      <c r="G95" s="2">
        <f t="shared" si="7"/>
        <v>366169.91956158436</v>
      </c>
      <c r="H95" s="19">
        <f t="shared" si="9"/>
        <v>1.9477123380935339</v>
      </c>
    </row>
    <row r="96" spans="1:8">
      <c r="A96" s="1"/>
      <c r="B96" s="1">
        <v>95</v>
      </c>
      <c r="C96" s="2">
        <f t="shared" si="10"/>
        <v>556169.91956158436</v>
      </c>
      <c r="D96" s="2">
        <f t="shared" si="8"/>
        <v>11123.398391231687</v>
      </c>
      <c r="E96" s="2">
        <f t="shared" si="11"/>
        <v>190000</v>
      </c>
      <c r="F96" s="2">
        <f t="shared" si="6"/>
        <v>567293.31795281603</v>
      </c>
      <c r="G96" s="2">
        <f t="shared" si="7"/>
        <v>377293.31795281603</v>
      </c>
      <c r="H96" s="19">
        <f t="shared" si="9"/>
        <v>1.9857543050148212</v>
      </c>
    </row>
    <row r="97" spans="1:8">
      <c r="A97" s="1"/>
      <c r="B97" s="22">
        <v>96</v>
      </c>
      <c r="C97" s="23">
        <f t="shared" si="10"/>
        <v>569293.31795281603</v>
      </c>
      <c r="D97" s="23">
        <f t="shared" si="8"/>
        <v>11385.866359056321</v>
      </c>
      <c r="E97" s="23">
        <f t="shared" si="11"/>
        <v>192000</v>
      </c>
      <c r="F97" s="23">
        <f t="shared" si="6"/>
        <v>580679.18431187235</v>
      </c>
      <c r="G97" s="23">
        <f t="shared" si="7"/>
        <v>388679.18431187235</v>
      </c>
      <c r="H97" s="24">
        <f t="shared" si="9"/>
        <v>2.024370751624335</v>
      </c>
    </row>
    <row r="98" spans="1:8">
      <c r="A98" s="1"/>
      <c r="B98" s="1">
        <v>97</v>
      </c>
      <c r="C98" s="2">
        <f t="shared" si="10"/>
        <v>582679.18431187235</v>
      </c>
      <c r="D98" s="2">
        <f t="shared" si="8"/>
        <v>11653.583686237447</v>
      </c>
      <c r="E98" s="2">
        <f t="shared" si="11"/>
        <v>194000</v>
      </c>
      <c r="F98" s="2">
        <f t="shared" si="6"/>
        <v>594332.7679981098</v>
      </c>
      <c r="G98" s="2">
        <f t="shared" si="7"/>
        <v>400332.7679981098</v>
      </c>
      <c r="H98" s="19">
        <f t="shared" si="9"/>
        <v>2.0635709690624218</v>
      </c>
    </row>
    <row r="99" spans="1:8">
      <c r="A99" s="1"/>
      <c r="B99" s="1">
        <v>98</v>
      </c>
      <c r="C99" s="2">
        <f t="shared" si="10"/>
        <v>596332.7679981098</v>
      </c>
      <c r="D99" s="2">
        <f t="shared" si="8"/>
        <v>11926.655359962197</v>
      </c>
      <c r="E99" s="2">
        <f t="shared" si="11"/>
        <v>196000</v>
      </c>
      <c r="F99" s="2">
        <f t="shared" si="6"/>
        <v>608259.42335807194</v>
      </c>
      <c r="G99" s="2">
        <f t="shared" si="7"/>
        <v>412259.42335807194</v>
      </c>
      <c r="H99" s="19">
        <f t="shared" si="9"/>
        <v>2.1033644048881222</v>
      </c>
    </row>
    <row r="100" spans="1:8">
      <c r="A100" s="1"/>
      <c r="B100" s="1">
        <v>99</v>
      </c>
      <c r="C100" s="2">
        <f t="shared" si="10"/>
        <v>610259.42335807194</v>
      </c>
      <c r="D100" s="2">
        <f t="shared" si="8"/>
        <v>12205.188467161439</v>
      </c>
      <c r="E100" s="2">
        <f t="shared" si="11"/>
        <v>198000</v>
      </c>
      <c r="F100" s="2">
        <f t="shared" si="6"/>
        <v>622464.61182523333</v>
      </c>
      <c r="G100" s="2">
        <f t="shared" si="7"/>
        <v>424464.61182523333</v>
      </c>
      <c r="H100" s="19">
        <f t="shared" si="9"/>
        <v>2.1437606657840065</v>
      </c>
    </row>
    <row r="101" spans="1:8">
      <c r="A101" s="1"/>
      <c r="B101" s="1">
        <v>100</v>
      </c>
      <c r="C101" s="2">
        <f t="shared" si="10"/>
        <v>624464.61182523333</v>
      </c>
      <c r="D101" s="2">
        <f t="shared" si="8"/>
        <v>12489.292236504667</v>
      </c>
      <c r="E101" s="2">
        <f t="shared" si="11"/>
        <v>200000</v>
      </c>
      <c r="F101" s="2">
        <f t="shared" si="6"/>
        <v>636953.90406173794</v>
      </c>
      <c r="G101" s="2">
        <f t="shared" si="7"/>
        <v>436953.90406173794</v>
      </c>
      <c r="H101" s="19">
        <f t="shared" si="9"/>
        <v>2.1847695203086896</v>
      </c>
    </row>
    <row r="102" spans="1:8">
      <c r="A102" s="1"/>
      <c r="B102" s="1">
        <v>101</v>
      </c>
      <c r="C102" s="2">
        <f t="shared" si="10"/>
        <v>638953.90406173794</v>
      </c>
      <c r="D102" s="2">
        <f t="shared" si="8"/>
        <v>12779.078081234758</v>
      </c>
      <c r="E102" s="2">
        <f t="shared" si="11"/>
        <v>202000</v>
      </c>
      <c r="F102" s="2">
        <f t="shared" si="6"/>
        <v>651732.98214297264</v>
      </c>
      <c r="G102" s="2">
        <f t="shared" si="7"/>
        <v>449732.98214297264</v>
      </c>
      <c r="H102" s="19">
        <f t="shared" si="9"/>
        <v>2.2264009016978843</v>
      </c>
    </row>
    <row r="103" spans="1:8">
      <c r="A103" s="1"/>
      <c r="B103" s="1">
        <v>102</v>
      </c>
      <c r="C103" s="2">
        <f t="shared" si="10"/>
        <v>653732.98214297264</v>
      </c>
      <c r="D103" s="2">
        <f t="shared" si="8"/>
        <v>13074.659642859453</v>
      </c>
      <c r="E103" s="2">
        <f t="shared" si="11"/>
        <v>204000</v>
      </c>
      <c r="F103" s="2">
        <f t="shared" si="6"/>
        <v>666807.64178583212</v>
      </c>
      <c r="G103" s="2">
        <f t="shared" si="7"/>
        <v>462807.64178583212</v>
      </c>
      <c r="H103" s="19">
        <f t="shared" si="9"/>
        <v>2.2686649107148633</v>
      </c>
    </row>
    <row r="104" spans="1:8">
      <c r="A104" s="1"/>
      <c r="B104" s="1">
        <v>103</v>
      </c>
      <c r="C104" s="2">
        <f t="shared" si="10"/>
        <v>668807.64178583212</v>
      </c>
      <c r="D104" s="2">
        <f t="shared" si="8"/>
        <v>13376.152835716643</v>
      </c>
      <c r="E104" s="2">
        <f t="shared" si="11"/>
        <v>206000</v>
      </c>
      <c r="F104" s="2">
        <f t="shared" si="6"/>
        <v>682183.79462154873</v>
      </c>
      <c r="G104" s="2">
        <f t="shared" si="7"/>
        <v>476183.79462154873</v>
      </c>
      <c r="H104" s="19">
        <f t="shared" si="9"/>
        <v>2.3115718185512075</v>
      </c>
    </row>
    <row r="105" spans="1:8">
      <c r="A105" s="1"/>
      <c r="B105" s="1">
        <v>104</v>
      </c>
      <c r="C105" s="2">
        <f t="shared" si="10"/>
        <v>684183.79462154873</v>
      </c>
      <c r="D105" s="2">
        <f t="shared" si="8"/>
        <v>13683.675892430974</v>
      </c>
      <c r="E105" s="2">
        <f t="shared" si="11"/>
        <v>208000</v>
      </c>
      <c r="F105" s="2">
        <f t="shared" si="6"/>
        <v>697867.47051397967</v>
      </c>
      <c r="G105" s="2">
        <f t="shared" si="7"/>
        <v>489867.47051397967</v>
      </c>
      <c r="H105" s="19">
        <f t="shared" si="9"/>
        <v>2.3551320697787483</v>
      </c>
    </row>
    <row r="106" spans="1:8">
      <c r="A106" s="1"/>
      <c r="B106" s="1">
        <v>105</v>
      </c>
      <c r="C106" s="2">
        <f t="shared" si="10"/>
        <v>699867.47051397967</v>
      </c>
      <c r="D106" s="2">
        <f t="shared" si="8"/>
        <v>13997.349410279594</v>
      </c>
      <c r="E106" s="2">
        <f t="shared" si="11"/>
        <v>210000</v>
      </c>
      <c r="F106" s="2">
        <f t="shared" si="6"/>
        <v>713864.81992425921</v>
      </c>
      <c r="G106" s="2">
        <f t="shared" si="7"/>
        <v>503864.81992425921</v>
      </c>
      <c r="H106" s="19">
        <f t="shared" si="9"/>
        <v>2.3993562853536154</v>
      </c>
    </row>
    <row r="107" spans="1:8">
      <c r="A107" s="1"/>
      <c r="B107" s="1">
        <v>106</v>
      </c>
      <c r="C107" s="2">
        <f t="shared" si="10"/>
        <v>715864.81992425921</v>
      </c>
      <c r="D107" s="2">
        <f t="shared" si="8"/>
        <v>14317.296398485185</v>
      </c>
      <c r="E107" s="2">
        <f t="shared" si="11"/>
        <v>212000</v>
      </c>
      <c r="F107" s="2">
        <f t="shared" si="6"/>
        <v>730182.1163227444</v>
      </c>
      <c r="G107" s="2">
        <f t="shared" si="7"/>
        <v>518182.1163227444</v>
      </c>
      <c r="H107" s="19">
        <f t="shared" si="9"/>
        <v>2.4442552656733225</v>
      </c>
    </row>
    <row r="108" spans="1:8">
      <c r="A108" s="1"/>
      <c r="B108" s="1">
        <v>107</v>
      </c>
      <c r="C108" s="2">
        <f t="shared" si="10"/>
        <v>732182.1163227444</v>
      </c>
      <c r="D108" s="2">
        <f t="shared" si="8"/>
        <v>14643.642326454888</v>
      </c>
      <c r="E108" s="2">
        <f t="shared" si="11"/>
        <v>214000</v>
      </c>
      <c r="F108" s="2">
        <f t="shared" si="6"/>
        <v>746825.75864919927</v>
      </c>
      <c r="G108" s="2">
        <f t="shared" si="7"/>
        <v>532825.75864919927</v>
      </c>
      <c r="H108" s="19">
        <f t="shared" si="9"/>
        <v>2.489839993687847</v>
      </c>
    </row>
    <row r="109" spans="1:8">
      <c r="A109" s="1"/>
      <c r="B109" s="22">
        <v>108</v>
      </c>
      <c r="C109" s="23">
        <f t="shared" si="10"/>
        <v>748825.75864919927</v>
      </c>
      <c r="D109" s="23">
        <f t="shared" si="8"/>
        <v>14976.515172983985</v>
      </c>
      <c r="E109" s="23">
        <f t="shared" si="11"/>
        <v>216000</v>
      </c>
      <c r="F109" s="23">
        <f t="shared" si="6"/>
        <v>763802.27382218326</v>
      </c>
      <c r="G109" s="23">
        <f t="shared" si="7"/>
        <v>547802.27382218326</v>
      </c>
      <c r="H109" s="24">
        <f t="shared" si="9"/>
        <v>2.536121638065663</v>
      </c>
    </row>
    <row r="110" spans="1:8">
      <c r="A110" s="1"/>
      <c r="B110" s="1">
        <v>109</v>
      </c>
      <c r="C110" s="2">
        <f t="shared" si="10"/>
        <v>765802.27382218326</v>
      </c>
      <c r="D110" s="2">
        <f t="shared" si="8"/>
        <v>15316.045476443665</v>
      </c>
      <c r="E110" s="2">
        <f t="shared" si="11"/>
        <v>218000</v>
      </c>
      <c r="F110" s="2">
        <f t="shared" si="6"/>
        <v>781118.31929862697</v>
      </c>
      <c r="G110" s="2">
        <f t="shared" si="7"/>
        <v>563118.31929862697</v>
      </c>
      <c r="H110" s="19">
        <f t="shared" si="9"/>
        <v>2.5831115564157199</v>
      </c>
    </row>
    <row r="111" spans="1:8">
      <c r="A111" s="1"/>
      <c r="B111" s="1">
        <v>110</v>
      </c>
      <c r="C111" s="2">
        <f t="shared" si="10"/>
        <v>783118.31929862697</v>
      </c>
      <c r="D111" s="2">
        <f t="shared" si="8"/>
        <v>15662.36638597254</v>
      </c>
      <c r="E111" s="2">
        <f t="shared" si="11"/>
        <v>220000</v>
      </c>
      <c r="F111" s="2">
        <f t="shared" si="6"/>
        <v>798780.68568459956</v>
      </c>
      <c r="G111" s="2">
        <f t="shared" si="7"/>
        <v>578780.68568459956</v>
      </c>
      <c r="H111" s="19">
        <f t="shared" si="9"/>
        <v>2.6308212985663615</v>
      </c>
    </row>
    <row r="112" spans="1:8">
      <c r="A112" s="1"/>
      <c r="B112" s="1">
        <v>111</v>
      </c>
      <c r="C112" s="2">
        <f t="shared" si="10"/>
        <v>800780.68568459956</v>
      </c>
      <c r="D112" s="2">
        <f t="shared" si="8"/>
        <v>16015.613713691992</v>
      </c>
      <c r="E112" s="2">
        <f t="shared" si="11"/>
        <v>222000</v>
      </c>
      <c r="F112" s="2">
        <f t="shared" si="6"/>
        <v>816796.29939829151</v>
      </c>
      <c r="G112" s="2">
        <f t="shared" si="7"/>
        <v>594796.29939829151</v>
      </c>
      <c r="H112" s="19">
        <f t="shared" si="9"/>
        <v>2.6792626099022141</v>
      </c>
    </row>
    <row r="113" spans="1:8">
      <c r="A113" s="1"/>
      <c r="B113" s="1">
        <v>112</v>
      </c>
      <c r="C113" s="2">
        <f t="shared" si="10"/>
        <v>818796.29939829151</v>
      </c>
      <c r="D113" s="2">
        <f t="shared" si="8"/>
        <v>16375.925987965831</v>
      </c>
      <c r="E113" s="2">
        <f t="shared" si="11"/>
        <v>224000</v>
      </c>
      <c r="F113" s="2">
        <f t="shared" si="6"/>
        <v>835172.22538625728</v>
      </c>
      <c r="G113" s="2">
        <f t="shared" si="7"/>
        <v>611172.22538625728</v>
      </c>
      <c r="H113" s="19">
        <f t="shared" si="9"/>
        <v>2.7284474347600773</v>
      </c>
    </row>
    <row r="114" spans="1:8">
      <c r="A114" s="1"/>
      <c r="B114" s="1">
        <v>113</v>
      </c>
      <c r="C114" s="2">
        <f t="shared" si="10"/>
        <v>837172.22538625728</v>
      </c>
      <c r="D114" s="2">
        <f t="shared" si="8"/>
        <v>16743.444507725148</v>
      </c>
      <c r="E114" s="2">
        <f t="shared" si="11"/>
        <v>226000</v>
      </c>
      <c r="F114" s="2">
        <f t="shared" si="6"/>
        <v>853915.66989398247</v>
      </c>
      <c r="G114" s="2">
        <f t="shared" si="7"/>
        <v>627915.66989398247</v>
      </c>
      <c r="H114" s="19">
        <f t="shared" si="9"/>
        <v>2.778387919884878</v>
      </c>
    </row>
    <row r="115" spans="1:8">
      <c r="A115" s="1"/>
      <c r="B115" s="1">
        <v>114</v>
      </c>
      <c r="C115" s="2">
        <f t="shared" si="10"/>
        <v>855915.66989398247</v>
      </c>
      <c r="D115" s="2">
        <f t="shared" si="8"/>
        <v>17118.31339787965</v>
      </c>
      <c r="E115" s="2">
        <f t="shared" si="11"/>
        <v>228000</v>
      </c>
      <c r="F115" s="2">
        <f t="shared" si="6"/>
        <v>873033.98329186207</v>
      </c>
      <c r="G115" s="2">
        <f t="shared" si="7"/>
        <v>645033.98329186207</v>
      </c>
      <c r="H115" s="19">
        <f t="shared" si="9"/>
        <v>2.8290964179467633</v>
      </c>
    </row>
    <row r="116" spans="1:8">
      <c r="A116" s="1"/>
      <c r="B116" s="1">
        <v>115</v>
      </c>
      <c r="C116" s="2">
        <f t="shared" si="10"/>
        <v>875033.98329186207</v>
      </c>
      <c r="D116" s="2">
        <f t="shared" si="8"/>
        <v>17500.67966583724</v>
      </c>
      <c r="E116" s="2">
        <f t="shared" si="11"/>
        <v>230000</v>
      </c>
      <c r="F116" s="2">
        <f t="shared" si="6"/>
        <v>892534.66295769927</v>
      </c>
      <c r="G116" s="2">
        <f t="shared" si="7"/>
        <v>662534.66295769927</v>
      </c>
      <c r="H116" s="19">
        <f t="shared" si="9"/>
        <v>2.8805854911204318</v>
      </c>
    </row>
    <row r="117" spans="1:8">
      <c r="A117" s="1"/>
      <c r="B117" s="1">
        <v>116</v>
      </c>
      <c r="C117" s="2">
        <f t="shared" si="10"/>
        <v>894534.66295769927</v>
      </c>
      <c r="D117" s="2">
        <f t="shared" si="8"/>
        <v>17890.693259153984</v>
      </c>
      <c r="E117" s="2">
        <f t="shared" si="11"/>
        <v>232000</v>
      </c>
      <c r="F117" s="2">
        <f t="shared" si="6"/>
        <v>912425.35621685325</v>
      </c>
      <c r="G117" s="2">
        <f t="shared" si="7"/>
        <v>680425.35621685325</v>
      </c>
      <c r="H117" s="19">
        <f t="shared" si="9"/>
        <v>2.9328679147278156</v>
      </c>
    </row>
    <row r="118" spans="1:8">
      <c r="A118" s="1"/>
      <c r="B118" s="1">
        <v>117</v>
      </c>
      <c r="C118" s="2">
        <f t="shared" si="10"/>
        <v>914425.35621685325</v>
      </c>
      <c r="D118" s="2">
        <f t="shared" si="8"/>
        <v>18288.507124337066</v>
      </c>
      <c r="E118" s="2">
        <f t="shared" si="11"/>
        <v>234000</v>
      </c>
      <c r="F118" s="2">
        <f t="shared" si="6"/>
        <v>932713.86334119027</v>
      </c>
      <c r="G118" s="2">
        <f t="shared" si="7"/>
        <v>698713.86334119027</v>
      </c>
      <c r="H118" s="19">
        <f t="shared" si="9"/>
        <v>2.9859566809452573</v>
      </c>
    </row>
    <row r="119" spans="1:8">
      <c r="A119" s="1"/>
      <c r="B119" s="1">
        <v>118</v>
      </c>
      <c r="C119" s="2">
        <f t="shared" si="10"/>
        <v>934713.86334119027</v>
      </c>
      <c r="D119" s="2">
        <f t="shared" si="8"/>
        <v>18694.277266823807</v>
      </c>
      <c r="E119" s="2">
        <f t="shared" si="11"/>
        <v>236000</v>
      </c>
      <c r="F119" s="2">
        <f t="shared" si="6"/>
        <v>953408.14060801407</v>
      </c>
      <c r="G119" s="2">
        <f t="shared" si="7"/>
        <v>717408.14060801407</v>
      </c>
      <c r="H119" s="19">
        <f t="shared" si="9"/>
        <v>3.039865002576331</v>
      </c>
    </row>
    <row r="120" spans="1:8">
      <c r="A120" s="1"/>
      <c r="B120" s="1">
        <v>119</v>
      </c>
      <c r="C120" s="2">
        <f t="shared" si="10"/>
        <v>955408.14060801407</v>
      </c>
      <c r="D120" s="2">
        <f t="shared" si="8"/>
        <v>19108.162812160281</v>
      </c>
      <c r="E120" s="2">
        <f t="shared" si="11"/>
        <v>238000</v>
      </c>
      <c r="F120" s="2">
        <f t="shared" si="6"/>
        <v>974516.3034201744</v>
      </c>
      <c r="G120" s="2">
        <f t="shared" si="7"/>
        <v>736516.3034201744</v>
      </c>
      <c r="H120" s="19">
        <f t="shared" si="9"/>
        <v>3.0946063168914892</v>
      </c>
    </row>
    <row r="121" spans="1:8">
      <c r="A121" s="1"/>
      <c r="B121" s="22">
        <v>120</v>
      </c>
      <c r="C121" s="23">
        <f t="shared" si="10"/>
        <v>976516.3034201744</v>
      </c>
      <c r="D121" s="23">
        <f t="shared" si="8"/>
        <v>19530.326068403487</v>
      </c>
      <c r="E121" s="23">
        <f t="shared" si="11"/>
        <v>240000</v>
      </c>
      <c r="F121" s="23">
        <f t="shared" si="6"/>
        <v>996046.62948857783</v>
      </c>
      <c r="G121" s="23">
        <f t="shared" si="7"/>
        <v>756046.62948857783</v>
      </c>
      <c r="H121" s="24">
        <f t="shared" si="9"/>
        <v>3.1501942895357411</v>
      </c>
    </row>
    <row r="122" spans="1:8">
      <c r="A122" s="1"/>
      <c r="B122" s="1">
        <v>121</v>
      </c>
      <c r="C122" s="2">
        <f t="shared" si="10"/>
        <v>998046.62948857783</v>
      </c>
      <c r="D122" s="2">
        <f t="shared" si="8"/>
        <v>19960.932589771557</v>
      </c>
      <c r="E122" s="2">
        <f t="shared" si="11"/>
        <v>242000</v>
      </c>
      <c r="F122" s="2">
        <f t="shared" si="6"/>
        <v>1018007.5620783494</v>
      </c>
      <c r="G122" s="2">
        <f t="shared" si="7"/>
        <v>776007.56207834941</v>
      </c>
      <c r="H122" s="19">
        <f t="shared" si="9"/>
        <v>3.2066428185055762</v>
      </c>
    </row>
    <row r="123" spans="1:8">
      <c r="A123" s="1"/>
      <c r="B123" s="1">
        <v>122</v>
      </c>
      <c r="C123" s="2">
        <f t="shared" si="10"/>
        <v>1020007.5620783494</v>
      </c>
      <c r="D123" s="2">
        <f t="shared" si="8"/>
        <v>20400.151241566989</v>
      </c>
      <c r="E123" s="2">
        <f t="shared" si="11"/>
        <v>244000</v>
      </c>
      <c r="F123" s="2">
        <f t="shared" si="6"/>
        <v>1040407.7133199164</v>
      </c>
      <c r="G123" s="2">
        <f t="shared" si="7"/>
        <v>796407.71331991639</v>
      </c>
      <c r="H123" s="19">
        <f t="shared" si="9"/>
        <v>3.2639660381963789</v>
      </c>
    </row>
    <row r="124" spans="1:8">
      <c r="A124" s="1"/>
      <c r="B124" s="1">
        <v>123</v>
      </c>
      <c r="C124" s="2">
        <f t="shared" si="10"/>
        <v>1042407.7133199164</v>
      </c>
      <c r="D124" s="2">
        <f t="shared" si="8"/>
        <v>20848.154266398327</v>
      </c>
      <c r="E124" s="2">
        <f t="shared" si="11"/>
        <v>246000</v>
      </c>
      <c r="F124" s="2">
        <f t="shared" si="6"/>
        <v>1063255.8675863147</v>
      </c>
      <c r="G124" s="2">
        <f t="shared" si="7"/>
        <v>817255.86758631468</v>
      </c>
      <c r="H124" s="19">
        <f t="shared" si="9"/>
        <v>3.3221783235216042</v>
      </c>
    </row>
    <row r="125" spans="1:8">
      <c r="A125" s="1"/>
      <c r="B125" s="1">
        <v>124</v>
      </c>
      <c r="C125" s="2">
        <f t="shared" si="10"/>
        <v>1065255.8675863147</v>
      </c>
      <c r="D125" s="2">
        <f t="shared" si="8"/>
        <v>21305.117351726294</v>
      </c>
      <c r="E125" s="2">
        <f t="shared" si="11"/>
        <v>248000</v>
      </c>
      <c r="F125" s="2">
        <f t="shared" si="6"/>
        <v>1086560.9849380411</v>
      </c>
      <c r="G125" s="2">
        <f t="shared" si="7"/>
        <v>838560.98493804107</v>
      </c>
      <c r="H125" s="19">
        <f t="shared" si="9"/>
        <v>3.3812942941050044</v>
      </c>
    </row>
    <row r="126" spans="1:8">
      <c r="A126" s="1"/>
      <c r="B126" s="1">
        <v>125</v>
      </c>
      <c r="C126" s="2">
        <f t="shared" si="10"/>
        <v>1088560.9849380411</v>
      </c>
      <c r="D126" s="2">
        <f t="shared" si="8"/>
        <v>21771.219698760822</v>
      </c>
      <c r="E126" s="2">
        <f t="shared" si="11"/>
        <v>250000</v>
      </c>
      <c r="F126" s="2">
        <f t="shared" si="6"/>
        <v>1110332.204636802</v>
      </c>
      <c r="G126" s="2">
        <f t="shared" si="7"/>
        <v>860332.20463680197</v>
      </c>
      <c r="H126" s="19">
        <f t="shared" si="9"/>
        <v>3.4413288185472077</v>
      </c>
    </row>
    <row r="127" spans="1:8">
      <c r="A127" s="1"/>
      <c r="B127" s="1">
        <v>126</v>
      </c>
      <c r="C127" s="2">
        <f t="shared" si="10"/>
        <v>1112332.204636802</v>
      </c>
      <c r="D127" s="2">
        <f t="shared" si="8"/>
        <v>22246.644092736038</v>
      </c>
      <c r="E127" s="2">
        <f t="shared" si="11"/>
        <v>252000</v>
      </c>
      <c r="F127" s="2">
        <f t="shared" si="6"/>
        <v>1134578.848729538</v>
      </c>
      <c r="G127" s="2">
        <f t="shared" si="7"/>
        <v>882578.84872953803</v>
      </c>
      <c r="H127" s="19">
        <f t="shared" si="9"/>
        <v>3.502297018768008</v>
      </c>
    </row>
    <row r="128" spans="1:8">
      <c r="A128" s="1"/>
      <c r="B128" s="1">
        <v>127</v>
      </c>
      <c r="C128" s="2">
        <f t="shared" si="10"/>
        <v>1136578.848729538</v>
      </c>
      <c r="D128" s="2">
        <f t="shared" si="8"/>
        <v>22731.57697459076</v>
      </c>
      <c r="E128" s="2">
        <f t="shared" si="11"/>
        <v>254000</v>
      </c>
      <c r="F128" s="2">
        <f t="shared" si="6"/>
        <v>1159310.4257041288</v>
      </c>
      <c r="G128" s="2">
        <f t="shared" si="7"/>
        <v>905310.42570412881</v>
      </c>
      <c r="H128" s="19">
        <f t="shared" si="9"/>
        <v>3.5642142744257042</v>
      </c>
    </row>
    <row r="129" spans="1:8">
      <c r="A129" s="1"/>
      <c r="B129" s="1">
        <v>128</v>
      </c>
      <c r="C129" s="2">
        <f t="shared" si="10"/>
        <v>1161310.4257041288</v>
      </c>
      <c r="D129" s="2">
        <f t="shared" si="8"/>
        <v>23226.208514082577</v>
      </c>
      <c r="E129" s="2">
        <f t="shared" si="11"/>
        <v>256000</v>
      </c>
      <c r="F129" s="2">
        <f t="shared" si="6"/>
        <v>1184536.6342182113</v>
      </c>
      <c r="G129" s="2">
        <f t="shared" si="7"/>
        <v>928536.63421821129</v>
      </c>
      <c r="H129" s="19">
        <f t="shared" si="9"/>
        <v>3.6270962274148877</v>
      </c>
    </row>
    <row r="130" spans="1:8">
      <c r="A130" s="1"/>
      <c r="B130" s="1">
        <v>129</v>
      </c>
      <c r="C130" s="2">
        <f t="shared" si="10"/>
        <v>1186536.6342182113</v>
      </c>
      <c r="D130" s="2">
        <f t="shared" si="8"/>
        <v>23730.732684364226</v>
      </c>
      <c r="E130" s="2">
        <f t="shared" si="11"/>
        <v>258000</v>
      </c>
      <c r="F130" s="2">
        <f t="shared" ref="F130:F193" si="12">C130+D130</f>
        <v>1210267.3669025756</v>
      </c>
      <c r="G130" s="2">
        <f t="shared" ref="G130:G193" si="13">F130-E130</f>
        <v>952267.3669025756</v>
      </c>
      <c r="H130" s="19">
        <f t="shared" si="9"/>
        <v>3.6909587864440914</v>
      </c>
    </row>
    <row r="131" spans="1:8">
      <c r="A131" s="1"/>
      <c r="B131" s="1">
        <v>130</v>
      </c>
      <c r="C131" s="2">
        <f t="shared" si="10"/>
        <v>1212267.3669025756</v>
      </c>
      <c r="D131" s="2">
        <f t="shared" ref="D131:D194" si="14">C131*$A$5</f>
        <v>24245.347338051513</v>
      </c>
      <c r="E131" s="2">
        <f t="shared" si="11"/>
        <v>260000</v>
      </c>
      <c r="F131" s="2">
        <f t="shared" si="12"/>
        <v>1236512.7142406271</v>
      </c>
      <c r="G131" s="2">
        <f t="shared" si="13"/>
        <v>976512.71424062713</v>
      </c>
      <c r="H131" s="19">
        <f t="shared" ref="H131:H194" si="15">(F131-E131)/E131</f>
        <v>3.7558181316947197</v>
      </c>
    </row>
    <row r="132" spans="1:8">
      <c r="A132" s="1"/>
      <c r="B132" s="1">
        <v>131</v>
      </c>
      <c r="C132" s="2">
        <f t="shared" ref="C132:C195" si="16">C131+D131+$C$2</f>
        <v>1238512.7142406271</v>
      </c>
      <c r="D132" s="2">
        <f t="shared" si="14"/>
        <v>24770.254284812545</v>
      </c>
      <c r="E132" s="2">
        <f t="shared" ref="E132:E195" si="17">E131+$E$2</f>
        <v>262000</v>
      </c>
      <c r="F132" s="2">
        <f t="shared" si="12"/>
        <v>1263282.9685254397</v>
      </c>
      <c r="G132" s="2">
        <f t="shared" si="13"/>
        <v>1001282.9685254397</v>
      </c>
      <c r="H132" s="19">
        <f t="shared" si="15"/>
        <v>3.821690719562747</v>
      </c>
    </row>
    <row r="133" spans="1:8">
      <c r="A133" s="1"/>
      <c r="B133" s="22">
        <v>132</v>
      </c>
      <c r="C133" s="23">
        <f t="shared" si="16"/>
        <v>1265282.9685254397</v>
      </c>
      <c r="D133" s="23">
        <f t="shared" si="14"/>
        <v>25305.659370508794</v>
      </c>
      <c r="E133" s="23">
        <f t="shared" si="17"/>
        <v>264000</v>
      </c>
      <c r="F133" s="23">
        <f t="shared" si="12"/>
        <v>1290588.6278959485</v>
      </c>
      <c r="G133" s="23">
        <f t="shared" si="13"/>
        <v>1026588.6278959485</v>
      </c>
      <c r="H133" s="24">
        <f t="shared" si="15"/>
        <v>3.8885932874846532</v>
      </c>
    </row>
    <row r="134" spans="1:8">
      <c r="A134" s="1"/>
      <c r="B134" s="1">
        <v>133</v>
      </c>
      <c r="C134" s="2">
        <f t="shared" si="16"/>
        <v>1292588.6278959485</v>
      </c>
      <c r="D134" s="2">
        <f t="shared" si="14"/>
        <v>25851.772557918972</v>
      </c>
      <c r="E134" s="2">
        <f t="shared" si="17"/>
        <v>266000</v>
      </c>
      <c r="F134" s="2">
        <f t="shared" si="12"/>
        <v>1318440.4004538674</v>
      </c>
      <c r="G134" s="2">
        <f t="shared" si="13"/>
        <v>1052440.4004538674</v>
      </c>
      <c r="H134" s="19">
        <f t="shared" si="15"/>
        <v>3.9565428588491254</v>
      </c>
    </row>
    <row r="135" spans="1:8">
      <c r="A135" s="1"/>
      <c r="B135" s="1">
        <v>134</v>
      </c>
      <c r="C135" s="2">
        <f t="shared" si="16"/>
        <v>1320440.4004538674</v>
      </c>
      <c r="D135" s="2">
        <f t="shared" si="14"/>
        <v>26408.808009077347</v>
      </c>
      <c r="E135" s="2">
        <f t="shared" si="17"/>
        <v>268000</v>
      </c>
      <c r="F135" s="2">
        <f t="shared" si="12"/>
        <v>1346849.2084629447</v>
      </c>
      <c r="G135" s="2">
        <f t="shared" si="13"/>
        <v>1078849.2084629447</v>
      </c>
      <c r="H135" s="19">
        <f t="shared" si="15"/>
        <v>4.0255567479960623</v>
      </c>
    </row>
    <row r="136" spans="1:8">
      <c r="A136" s="1"/>
      <c r="B136" s="1">
        <v>135</v>
      </c>
      <c r="C136" s="2">
        <f t="shared" si="16"/>
        <v>1348849.2084629447</v>
      </c>
      <c r="D136" s="2">
        <f t="shared" si="14"/>
        <v>26976.984169258896</v>
      </c>
      <c r="E136" s="2">
        <f t="shared" si="17"/>
        <v>270000</v>
      </c>
      <c r="F136" s="2">
        <f t="shared" si="12"/>
        <v>1375826.1926322037</v>
      </c>
      <c r="G136" s="2">
        <f t="shared" si="13"/>
        <v>1105826.1926322037</v>
      </c>
      <c r="H136" s="19">
        <f t="shared" si="15"/>
        <v>4.0956525653044578</v>
      </c>
    </row>
    <row r="137" spans="1:8">
      <c r="A137" s="1"/>
      <c r="B137" s="1">
        <v>136</v>
      </c>
      <c r="C137" s="2">
        <f t="shared" si="16"/>
        <v>1377826.1926322037</v>
      </c>
      <c r="D137" s="2">
        <f t="shared" si="14"/>
        <v>27556.523852644073</v>
      </c>
      <c r="E137" s="2">
        <f t="shared" si="17"/>
        <v>272000</v>
      </c>
      <c r="F137" s="2">
        <f t="shared" si="12"/>
        <v>1405382.7164848477</v>
      </c>
      <c r="G137" s="2">
        <f t="shared" si="13"/>
        <v>1133382.7164848477</v>
      </c>
      <c r="H137" s="19">
        <f t="shared" si="15"/>
        <v>4.1668482223707635</v>
      </c>
    </row>
    <row r="138" spans="1:8">
      <c r="A138" s="1"/>
      <c r="B138" s="1">
        <v>137</v>
      </c>
      <c r="C138" s="2">
        <f t="shared" si="16"/>
        <v>1407382.7164848477</v>
      </c>
      <c r="D138" s="2">
        <f t="shared" si="14"/>
        <v>28147.654329696954</v>
      </c>
      <c r="E138" s="2">
        <f t="shared" si="17"/>
        <v>274000</v>
      </c>
      <c r="F138" s="2">
        <f t="shared" si="12"/>
        <v>1435530.3708145446</v>
      </c>
      <c r="G138" s="2">
        <f t="shared" si="13"/>
        <v>1161530.3708145446</v>
      </c>
      <c r="H138" s="19">
        <f t="shared" si="15"/>
        <v>4.2391619372793601</v>
      </c>
    </row>
    <row r="139" spans="1:8">
      <c r="A139" s="1"/>
      <c r="B139" s="1">
        <v>138</v>
      </c>
      <c r="C139" s="2">
        <f t="shared" si="16"/>
        <v>1437530.3708145446</v>
      </c>
      <c r="D139" s="2">
        <f t="shared" si="14"/>
        <v>28750.607416290892</v>
      </c>
      <c r="E139" s="2">
        <f t="shared" si="17"/>
        <v>276000</v>
      </c>
      <c r="F139" s="2">
        <f t="shared" si="12"/>
        <v>1466280.9782308354</v>
      </c>
      <c r="G139" s="2">
        <f t="shared" si="13"/>
        <v>1190280.9782308354</v>
      </c>
      <c r="H139" s="19">
        <f t="shared" si="15"/>
        <v>4.3126122399667945</v>
      </c>
    </row>
    <row r="140" spans="1:8">
      <c r="A140" s="1"/>
      <c r="B140" s="1">
        <v>139</v>
      </c>
      <c r="C140" s="2">
        <f t="shared" si="16"/>
        <v>1468280.9782308354</v>
      </c>
      <c r="D140" s="2">
        <f t="shared" si="14"/>
        <v>29365.619564616707</v>
      </c>
      <c r="E140" s="2">
        <f t="shared" si="17"/>
        <v>278000</v>
      </c>
      <c r="F140" s="2">
        <f t="shared" si="12"/>
        <v>1497646.5977954522</v>
      </c>
      <c r="G140" s="2">
        <f t="shared" si="13"/>
        <v>1219646.5977954522</v>
      </c>
      <c r="H140" s="19">
        <f t="shared" si="15"/>
        <v>4.387217977681483</v>
      </c>
    </row>
    <row r="141" spans="1:8">
      <c r="A141" s="1"/>
      <c r="B141" s="1">
        <v>140</v>
      </c>
      <c r="C141" s="2">
        <f t="shared" si="16"/>
        <v>1499646.5977954522</v>
      </c>
      <c r="D141" s="2">
        <f t="shared" si="14"/>
        <v>29992.931955909044</v>
      </c>
      <c r="E141" s="2">
        <f t="shared" si="17"/>
        <v>280000</v>
      </c>
      <c r="F141" s="2">
        <f t="shared" si="12"/>
        <v>1529639.5297513613</v>
      </c>
      <c r="G141" s="2">
        <f t="shared" si="13"/>
        <v>1249639.5297513613</v>
      </c>
      <c r="H141" s="19">
        <f t="shared" si="15"/>
        <v>4.4629983205405761</v>
      </c>
    </row>
    <row r="142" spans="1:8">
      <c r="A142" s="1"/>
      <c r="B142" s="1">
        <v>141</v>
      </c>
      <c r="C142" s="2">
        <f t="shared" si="16"/>
        <v>1531639.5297513613</v>
      </c>
      <c r="D142" s="2">
        <f t="shared" si="14"/>
        <v>30632.790595027229</v>
      </c>
      <c r="E142" s="2">
        <f t="shared" si="17"/>
        <v>282000</v>
      </c>
      <c r="F142" s="2">
        <f t="shared" si="12"/>
        <v>1562272.3203463885</v>
      </c>
      <c r="G142" s="2">
        <f t="shared" si="13"/>
        <v>1280272.3203463885</v>
      </c>
      <c r="H142" s="19">
        <f t="shared" si="15"/>
        <v>4.539972767185775</v>
      </c>
    </row>
    <row r="143" spans="1:8">
      <c r="A143" s="1"/>
      <c r="B143" s="1">
        <v>142</v>
      </c>
      <c r="C143" s="2">
        <f t="shared" si="16"/>
        <v>1564272.3203463885</v>
      </c>
      <c r="D143" s="2">
        <f t="shared" si="14"/>
        <v>31285.446406927771</v>
      </c>
      <c r="E143" s="2">
        <f t="shared" si="17"/>
        <v>284000</v>
      </c>
      <c r="F143" s="2">
        <f t="shared" si="12"/>
        <v>1595557.7667533162</v>
      </c>
      <c r="G143" s="2">
        <f t="shared" si="13"/>
        <v>1311557.7667533162</v>
      </c>
      <c r="H143" s="19">
        <f t="shared" si="15"/>
        <v>4.6181611505398452</v>
      </c>
    </row>
    <row r="144" spans="1:8">
      <c r="A144" s="1"/>
      <c r="B144" s="1">
        <v>143</v>
      </c>
      <c r="C144" s="2">
        <f t="shared" si="16"/>
        <v>1597557.7667533162</v>
      </c>
      <c r="D144" s="2">
        <f t="shared" si="14"/>
        <v>31951.155335066323</v>
      </c>
      <c r="E144" s="2">
        <f t="shared" si="17"/>
        <v>286000</v>
      </c>
      <c r="F144" s="2">
        <f t="shared" si="12"/>
        <v>1629508.9220883825</v>
      </c>
      <c r="G144" s="2">
        <f t="shared" si="13"/>
        <v>1343508.9220883825</v>
      </c>
      <c r="H144" s="19">
        <f t="shared" si="15"/>
        <v>4.6975836436656735</v>
      </c>
    </row>
    <row r="145" spans="1:8">
      <c r="A145" s="1"/>
      <c r="B145" s="22">
        <v>144</v>
      </c>
      <c r="C145" s="23">
        <f t="shared" si="16"/>
        <v>1631508.9220883825</v>
      </c>
      <c r="D145" s="23">
        <f t="shared" si="14"/>
        <v>32630.17844176765</v>
      </c>
      <c r="E145" s="23">
        <f t="shared" si="17"/>
        <v>288000</v>
      </c>
      <c r="F145" s="23">
        <f t="shared" si="12"/>
        <v>1664139.1005301501</v>
      </c>
      <c r="G145" s="23">
        <f t="shared" si="13"/>
        <v>1376139.1005301501</v>
      </c>
      <c r="H145" s="24">
        <f t="shared" si="15"/>
        <v>4.7782607657296881</v>
      </c>
    </row>
    <row r="146" spans="1:8">
      <c r="A146" s="1"/>
      <c r="B146" s="1">
        <v>145</v>
      </c>
      <c r="C146" s="2">
        <f t="shared" si="16"/>
        <v>1666139.1005301501</v>
      </c>
      <c r="D146" s="2">
        <f t="shared" si="14"/>
        <v>33322.782010603005</v>
      </c>
      <c r="E146" s="2">
        <f t="shared" si="17"/>
        <v>290000</v>
      </c>
      <c r="F146" s="2">
        <f t="shared" si="12"/>
        <v>1699461.8825407531</v>
      </c>
      <c r="G146" s="2">
        <f t="shared" si="13"/>
        <v>1409461.8825407531</v>
      </c>
      <c r="H146" s="19">
        <f t="shared" si="15"/>
        <v>4.8602133880715623</v>
      </c>
    </row>
    <row r="147" spans="1:8">
      <c r="A147" s="1"/>
      <c r="B147" s="1">
        <v>146</v>
      </c>
      <c r="C147" s="2">
        <f t="shared" si="16"/>
        <v>1701461.8825407531</v>
      </c>
      <c r="D147" s="2">
        <f t="shared" si="14"/>
        <v>34029.237650815063</v>
      </c>
      <c r="E147" s="2">
        <f t="shared" si="17"/>
        <v>292000</v>
      </c>
      <c r="F147" s="2">
        <f t="shared" si="12"/>
        <v>1735491.1201915683</v>
      </c>
      <c r="G147" s="2">
        <f t="shared" si="13"/>
        <v>1443491.1201915683</v>
      </c>
      <c r="H147" s="19">
        <f t="shared" si="15"/>
        <v>4.943462740382083</v>
      </c>
    </row>
    <row r="148" spans="1:8">
      <c r="A148" s="1"/>
      <c r="B148" s="1">
        <v>147</v>
      </c>
      <c r="C148" s="2">
        <f t="shared" si="16"/>
        <v>1737491.1201915683</v>
      </c>
      <c r="D148" s="2">
        <f t="shared" si="14"/>
        <v>34749.822403831364</v>
      </c>
      <c r="E148" s="2">
        <f t="shared" si="17"/>
        <v>294000</v>
      </c>
      <c r="F148" s="2">
        <f t="shared" si="12"/>
        <v>1772240.9425953997</v>
      </c>
      <c r="G148" s="2">
        <f t="shared" si="13"/>
        <v>1478240.9425953997</v>
      </c>
      <c r="H148" s="19">
        <f t="shared" si="15"/>
        <v>5.0280304169911556</v>
      </c>
    </row>
    <row r="149" spans="1:8">
      <c r="A149" s="1"/>
      <c r="B149" s="1">
        <v>148</v>
      </c>
      <c r="C149" s="2">
        <f t="shared" si="16"/>
        <v>1774240.9425953997</v>
      </c>
      <c r="D149" s="2">
        <f t="shared" si="14"/>
        <v>35484.818851907992</v>
      </c>
      <c r="E149" s="2">
        <f t="shared" si="17"/>
        <v>296000</v>
      </c>
      <c r="F149" s="2">
        <f t="shared" si="12"/>
        <v>1809725.7614473077</v>
      </c>
      <c r="G149" s="2">
        <f t="shared" si="13"/>
        <v>1513725.7614473077</v>
      </c>
      <c r="H149" s="19">
        <f t="shared" si="15"/>
        <v>5.1139383832679313</v>
      </c>
    </row>
    <row r="150" spans="1:8">
      <c r="A150" s="1"/>
      <c r="B150" s="1">
        <v>149</v>
      </c>
      <c r="C150" s="2">
        <f t="shared" si="16"/>
        <v>1811725.7614473077</v>
      </c>
      <c r="D150" s="2">
        <f t="shared" si="14"/>
        <v>36234.515228946155</v>
      </c>
      <c r="E150" s="2">
        <f t="shared" si="17"/>
        <v>298000</v>
      </c>
      <c r="F150" s="2">
        <f t="shared" si="12"/>
        <v>1847960.2766762539</v>
      </c>
      <c r="G150" s="2">
        <f t="shared" si="13"/>
        <v>1549960.2766762539</v>
      </c>
      <c r="H150" s="19">
        <f t="shared" si="15"/>
        <v>5.2012089821350802</v>
      </c>
    </row>
    <row r="151" spans="1:8">
      <c r="A151" s="1"/>
      <c r="B151" s="1">
        <v>150</v>
      </c>
      <c r="C151" s="2">
        <f t="shared" si="16"/>
        <v>1849960.2766762539</v>
      </c>
      <c r="D151" s="2">
        <f t="shared" si="14"/>
        <v>36999.205533525077</v>
      </c>
      <c r="E151" s="2">
        <f t="shared" si="17"/>
        <v>300000</v>
      </c>
      <c r="F151" s="2">
        <f t="shared" si="12"/>
        <v>1886959.4822097789</v>
      </c>
      <c r="G151" s="2">
        <f t="shared" si="13"/>
        <v>1586959.4822097789</v>
      </c>
      <c r="H151" s="19">
        <f t="shared" si="15"/>
        <v>5.2898649406992631</v>
      </c>
    </row>
    <row r="152" spans="1:8">
      <c r="A152" s="1"/>
      <c r="B152" s="1">
        <v>151</v>
      </c>
      <c r="C152" s="2">
        <f t="shared" si="16"/>
        <v>1888959.4822097789</v>
      </c>
      <c r="D152" s="2">
        <f t="shared" si="14"/>
        <v>37779.189644195576</v>
      </c>
      <c r="E152" s="2">
        <f t="shared" si="17"/>
        <v>302000</v>
      </c>
      <c r="F152" s="2">
        <f t="shared" si="12"/>
        <v>1926738.6718539745</v>
      </c>
      <c r="G152" s="2">
        <f t="shared" si="13"/>
        <v>1624738.6718539745</v>
      </c>
      <c r="H152" s="19">
        <f t="shared" si="15"/>
        <v>5.3799293769999155</v>
      </c>
    </row>
    <row r="153" spans="1:8">
      <c r="A153" s="1"/>
      <c r="B153" s="1">
        <v>152</v>
      </c>
      <c r="C153" s="2">
        <f t="shared" si="16"/>
        <v>1928738.6718539745</v>
      </c>
      <c r="D153" s="2">
        <f t="shared" si="14"/>
        <v>38574.773437079493</v>
      </c>
      <c r="E153" s="2">
        <f t="shared" si="17"/>
        <v>304000</v>
      </c>
      <c r="F153" s="2">
        <f t="shared" si="12"/>
        <v>1967313.445291054</v>
      </c>
      <c r="G153" s="2">
        <f t="shared" si="13"/>
        <v>1663313.445291054</v>
      </c>
      <c r="H153" s="19">
        <f t="shared" si="15"/>
        <v>5.4714258068784671</v>
      </c>
    </row>
    <row r="154" spans="1:8">
      <c r="A154" s="1"/>
      <c r="B154" s="1">
        <v>153</v>
      </c>
      <c r="C154" s="2">
        <f t="shared" si="16"/>
        <v>1969313.445291054</v>
      </c>
      <c r="D154" s="2">
        <f t="shared" si="14"/>
        <v>39386.268905821082</v>
      </c>
      <c r="E154" s="2">
        <f t="shared" si="17"/>
        <v>306000</v>
      </c>
      <c r="F154" s="2">
        <f t="shared" si="12"/>
        <v>2008699.714196875</v>
      </c>
      <c r="G154" s="2">
        <f t="shared" si="13"/>
        <v>1702699.714196875</v>
      </c>
      <c r="H154" s="19">
        <f t="shared" si="15"/>
        <v>5.56437815097018</v>
      </c>
    </row>
    <row r="155" spans="1:8">
      <c r="A155" s="1"/>
      <c r="B155" s="1">
        <v>154</v>
      </c>
      <c r="C155" s="2">
        <f t="shared" si="16"/>
        <v>2010699.714196875</v>
      </c>
      <c r="D155" s="2">
        <f t="shared" si="14"/>
        <v>40213.9942839375</v>
      </c>
      <c r="E155" s="2">
        <f t="shared" si="17"/>
        <v>308000</v>
      </c>
      <c r="F155" s="2">
        <f t="shared" si="12"/>
        <v>2050913.7084808126</v>
      </c>
      <c r="G155" s="2">
        <f t="shared" si="13"/>
        <v>1742913.7084808126</v>
      </c>
      <c r="H155" s="19">
        <f t="shared" si="15"/>
        <v>5.6588107418208198</v>
      </c>
    </row>
    <row r="156" spans="1:8">
      <c r="A156" s="1"/>
      <c r="B156" s="1">
        <v>155</v>
      </c>
      <c r="C156" s="2">
        <f t="shared" si="16"/>
        <v>2052913.7084808126</v>
      </c>
      <c r="D156" s="2">
        <f t="shared" si="14"/>
        <v>41058.274169616256</v>
      </c>
      <c r="E156" s="2">
        <f t="shared" si="17"/>
        <v>310000</v>
      </c>
      <c r="F156" s="2">
        <f t="shared" si="12"/>
        <v>2093971.9826504288</v>
      </c>
      <c r="G156" s="2">
        <f t="shared" si="13"/>
        <v>1783971.9826504288</v>
      </c>
      <c r="H156" s="19">
        <f t="shared" si="15"/>
        <v>5.7547483311304157</v>
      </c>
    </row>
    <row r="157" spans="1:8">
      <c r="A157" s="1"/>
      <c r="B157" s="22">
        <v>156</v>
      </c>
      <c r="C157" s="23">
        <f t="shared" si="16"/>
        <v>2095971.9826504288</v>
      </c>
      <c r="D157" s="23">
        <f t="shared" si="14"/>
        <v>41919.43965300858</v>
      </c>
      <c r="E157" s="23">
        <f t="shared" si="17"/>
        <v>312000</v>
      </c>
      <c r="F157" s="23">
        <f t="shared" si="12"/>
        <v>2137891.4223034373</v>
      </c>
      <c r="G157" s="23">
        <f t="shared" si="13"/>
        <v>1825891.4223034373</v>
      </c>
      <c r="H157" s="24">
        <f t="shared" si="15"/>
        <v>5.8522160971264015</v>
      </c>
    </row>
    <row r="158" spans="1:8">
      <c r="A158" s="1"/>
      <c r="B158" s="1">
        <v>157</v>
      </c>
      <c r="C158" s="2">
        <f t="shared" si="16"/>
        <v>2139891.4223034373</v>
      </c>
      <c r="D158" s="2">
        <f t="shared" si="14"/>
        <v>42797.828446068743</v>
      </c>
      <c r="E158" s="2">
        <f t="shared" si="17"/>
        <v>314000</v>
      </c>
      <c r="F158" s="2">
        <f t="shared" si="12"/>
        <v>2182689.2507495061</v>
      </c>
      <c r="G158" s="2">
        <f t="shared" si="13"/>
        <v>1868689.2507495061</v>
      </c>
      <c r="H158" s="19">
        <f t="shared" si="15"/>
        <v>5.9512396520684909</v>
      </c>
    </row>
    <row r="159" spans="1:8">
      <c r="A159" s="1"/>
      <c r="B159" s="1">
        <v>158</v>
      </c>
      <c r="C159" s="2">
        <f t="shared" si="16"/>
        <v>2184689.2507495061</v>
      </c>
      <c r="D159" s="2">
        <f t="shared" si="14"/>
        <v>43693.785014990121</v>
      </c>
      <c r="E159" s="2">
        <f t="shared" si="17"/>
        <v>316000</v>
      </c>
      <c r="F159" s="2">
        <f t="shared" si="12"/>
        <v>2228383.0357644963</v>
      </c>
      <c r="G159" s="2">
        <f t="shared" si="13"/>
        <v>1912383.0357644963</v>
      </c>
      <c r="H159" s="19">
        <f t="shared" si="15"/>
        <v>6.0518450498876462</v>
      </c>
    </row>
    <row r="160" spans="1:8">
      <c r="A160" s="1"/>
      <c r="B160" s="1">
        <v>159</v>
      </c>
      <c r="C160" s="2">
        <f t="shared" si="16"/>
        <v>2230383.0357644963</v>
      </c>
      <c r="D160" s="2">
        <f t="shared" si="14"/>
        <v>44607.660715289931</v>
      </c>
      <c r="E160" s="2">
        <f t="shared" si="17"/>
        <v>318000</v>
      </c>
      <c r="F160" s="2">
        <f t="shared" si="12"/>
        <v>2274990.6964797862</v>
      </c>
      <c r="G160" s="2">
        <f t="shared" si="13"/>
        <v>1956990.6964797862</v>
      </c>
      <c r="H160" s="19">
        <f t="shared" si="15"/>
        <v>6.1540587939615916</v>
      </c>
    </row>
    <row r="161" spans="1:8">
      <c r="A161" s="1"/>
      <c r="B161" s="1">
        <v>160</v>
      </c>
      <c r="C161" s="2">
        <f t="shared" si="16"/>
        <v>2276990.6964797862</v>
      </c>
      <c r="D161" s="2">
        <f t="shared" si="14"/>
        <v>45539.813929595723</v>
      </c>
      <c r="E161" s="2">
        <f t="shared" si="17"/>
        <v>320000</v>
      </c>
      <c r="F161" s="2">
        <f t="shared" si="12"/>
        <v>2322530.5104093817</v>
      </c>
      <c r="G161" s="2">
        <f t="shared" si="13"/>
        <v>2002530.5104093817</v>
      </c>
      <c r="H161" s="19">
        <f t="shared" si="15"/>
        <v>6.257907845029318</v>
      </c>
    </row>
    <row r="162" spans="1:8">
      <c r="A162" s="1"/>
      <c r="B162" s="1">
        <v>161</v>
      </c>
      <c r="C162" s="2">
        <f t="shared" si="16"/>
        <v>2324530.5104093817</v>
      </c>
      <c r="D162" s="2">
        <f t="shared" si="14"/>
        <v>46490.610208187638</v>
      </c>
      <c r="E162" s="2">
        <f t="shared" si="17"/>
        <v>322000</v>
      </c>
      <c r="F162" s="2">
        <f t="shared" si="12"/>
        <v>2371021.1206175694</v>
      </c>
      <c r="G162" s="2">
        <f t="shared" si="13"/>
        <v>2049021.1206175694</v>
      </c>
      <c r="H162" s="19">
        <f t="shared" si="15"/>
        <v>6.3634196292471099</v>
      </c>
    </row>
    <row r="163" spans="1:8">
      <c r="A163" s="1"/>
      <c r="B163" s="1">
        <v>162</v>
      </c>
      <c r="C163" s="2">
        <f t="shared" si="16"/>
        <v>2373021.1206175694</v>
      </c>
      <c r="D163" s="2">
        <f t="shared" si="14"/>
        <v>47460.422412351392</v>
      </c>
      <c r="E163" s="2">
        <f t="shared" si="17"/>
        <v>324000</v>
      </c>
      <c r="F163" s="2">
        <f t="shared" si="12"/>
        <v>2420481.5430299207</v>
      </c>
      <c r="G163" s="2">
        <f t="shared" si="13"/>
        <v>2096481.5430299207</v>
      </c>
      <c r="H163" s="19">
        <f t="shared" si="15"/>
        <v>6.4706220463886437</v>
      </c>
    </row>
    <row r="164" spans="1:8">
      <c r="A164" s="1"/>
      <c r="B164" s="1">
        <v>163</v>
      </c>
      <c r="C164" s="2">
        <f t="shared" si="16"/>
        <v>2422481.5430299207</v>
      </c>
      <c r="D164" s="2">
        <f t="shared" si="14"/>
        <v>48449.630860598416</v>
      </c>
      <c r="E164" s="2">
        <f t="shared" si="17"/>
        <v>326000</v>
      </c>
      <c r="F164" s="2">
        <f t="shared" si="12"/>
        <v>2470931.173890519</v>
      </c>
      <c r="G164" s="2">
        <f t="shared" si="13"/>
        <v>2144931.173890519</v>
      </c>
      <c r="H164" s="19">
        <f t="shared" si="15"/>
        <v>6.5795434781917761</v>
      </c>
    </row>
    <row r="165" spans="1:8">
      <c r="A165" s="1"/>
      <c r="B165" s="1">
        <v>164</v>
      </c>
      <c r="C165" s="2">
        <f t="shared" si="16"/>
        <v>2472931.173890519</v>
      </c>
      <c r="D165" s="2">
        <f t="shared" si="14"/>
        <v>49458.623477810383</v>
      </c>
      <c r="E165" s="2">
        <f t="shared" si="17"/>
        <v>328000</v>
      </c>
      <c r="F165" s="2">
        <f t="shared" si="12"/>
        <v>2522389.7973683295</v>
      </c>
      <c r="G165" s="2">
        <f t="shared" si="13"/>
        <v>2194389.7973683295</v>
      </c>
      <c r="H165" s="19">
        <f t="shared" si="15"/>
        <v>6.690212796854663</v>
      </c>
    </row>
    <row r="166" spans="1:8">
      <c r="A166" s="1"/>
      <c r="B166" s="1">
        <v>165</v>
      </c>
      <c r="C166" s="2">
        <f t="shared" si="16"/>
        <v>2524389.7973683295</v>
      </c>
      <c r="D166" s="2">
        <f t="shared" si="14"/>
        <v>50487.795947366591</v>
      </c>
      <c r="E166" s="2">
        <f t="shared" si="17"/>
        <v>330000</v>
      </c>
      <c r="F166" s="2">
        <f t="shared" si="12"/>
        <v>2574877.5933156959</v>
      </c>
      <c r="G166" s="2">
        <f t="shared" si="13"/>
        <v>2244877.5933156959</v>
      </c>
      <c r="H166" s="19">
        <f t="shared" si="15"/>
        <v>6.8026593736839267</v>
      </c>
    </row>
    <row r="167" spans="1:8">
      <c r="A167" s="1"/>
      <c r="B167" s="1">
        <v>166</v>
      </c>
      <c r="C167" s="2">
        <f t="shared" si="16"/>
        <v>2576877.5933156959</v>
      </c>
      <c r="D167" s="2">
        <f t="shared" si="14"/>
        <v>51537.551866313916</v>
      </c>
      <c r="E167" s="2">
        <f t="shared" si="17"/>
        <v>332000</v>
      </c>
      <c r="F167" s="2">
        <f t="shared" si="12"/>
        <v>2628415.1451820098</v>
      </c>
      <c r="G167" s="2">
        <f t="shared" si="13"/>
        <v>2296415.1451820098</v>
      </c>
      <c r="H167" s="19">
        <f t="shared" si="15"/>
        <v>6.9169130878976199</v>
      </c>
    </row>
    <row r="168" spans="1:8">
      <c r="A168" s="1"/>
      <c r="B168" s="1">
        <v>167</v>
      </c>
      <c r="C168" s="2">
        <f t="shared" si="16"/>
        <v>2630415.1451820098</v>
      </c>
      <c r="D168" s="2">
        <f t="shared" si="14"/>
        <v>52608.3029036402</v>
      </c>
      <c r="E168" s="2">
        <f t="shared" si="17"/>
        <v>334000</v>
      </c>
      <c r="F168" s="2">
        <f t="shared" si="12"/>
        <v>2683023.4480856499</v>
      </c>
      <c r="G168" s="2">
        <f t="shared" si="13"/>
        <v>2349023.4480856499</v>
      </c>
      <c r="H168" s="19">
        <f t="shared" si="15"/>
        <v>7.0330043355857779</v>
      </c>
    </row>
    <row r="169" spans="1:8">
      <c r="A169" s="1"/>
      <c r="B169" s="22">
        <v>168</v>
      </c>
      <c r="C169" s="23">
        <f t="shared" si="16"/>
        <v>2685023.4480856499</v>
      </c>
      <c r="D169" s="23">
        <f t="shared" si="14"/>
        <v>53700.468961712999</v>
      </c>
      <c r="E169" s="23">
        <f t="shared" si="17"/>
        <v>336000</v>
      </c>
      <c r="F169" s="23">
        <f t="shared" si="12"/>
        <v>2738723.9170473628</v>
      </c>
      <c r="G169" s="23">
        <f t="shared" si="13"/>
        <v>2402723.9170473628</v>
      </c>
      <c r="H169" s="24">
        <f t="shared" si="15"/>
        <v>7.1509640388314368</v>
      </c>
    </row>
    <row r="170" spans="1:8">
      <c r="A170" s="1"/>
      <c r="B170" s="1">
        <v>169</v>
      </c>
      <c r="C170" s="2">
        <f t="shared" si="16"/>
        <v>2740723.9170473628</v>
      </c>
      <c r="D170" s="2">
        <f t="shared" si="14"/>
        <v>54814.478340947258</v>
      </c>
      <c r="E170" s="2">
        <f t="shared" si="17"/>
        <v>338000</v>
      </c>
      <c r="F170" s="2">
        <f t="shared" si="12"/>
        <v>2795538.3953883098</v>
      </c>
      <c r="G170" s="2">
        <f t="shared" si="13"/>
        <v>2457538.3953883098</v>
      </c>
      <c r="H170" s="19">
        <f t="shared" si="15"/>
        <v>7.2708236549949996</v>
      </c>
    </row>
    <row r="171" spans="1:8">
      <c r="A171" s="1"/>
      <c r="B171" s="1">
        <v>170</v>
      </c>
      <c r="C171" s="2">
        <f t="shared" si="16"/>
        <v>2797538.3953883098</v>
      </c>
      <c r="D171" s="2">
        <f t="shared" si="14"/>
        <v>55950.767907766196</v>
      </c>
      <c r="E171" s="2">
        <f t="shared" si="17"/>
        <v>340000</v>
      </c>
      <c r="F171" s="2">
        <f t="shared" si="12"/>
        <v>2853489.163296076</v>
      </c>
      <c r="G171" s="2">
        <f t="shared" si="13"/>
        <v>2513489.163296076</v>
      </c>
      <c r="H171" s="19">
        <f t="shared" si="15"/>
        <v>7.3926151861649299</v>
      </c>
    </row>
    <row r="172" spans="1:8">
      <c r="A172" s="1"/>
      <c r="B172" s="1">
        <v>171</v>
      </c>
      <c r="C172" s="2">
        <f t="shared" si="16"/>
        <v>2855489.163296076</v>
      </c>
      <c r="D172" s="2">
        <f t="shared" si="14"/>
        <v>57109.78326592152</v>
      </c>
      <c r="E172" s="2">
        <f t="shared" si="17"/>
        <v>342000</v>
      </c>
      <c r="F172" s="2">
        <f t="shared" si="12"/>
        <v>2912598.9465619978</v>
      </c>
      <c r="G172" s="2">
        <f t="shared" si="13"/>
        <v>2570598.9465619978</v>
      </c>
      <c r="H172" s="19">
        <f t="shared" si="15"/>
        <v>7.5163711887777716</v>
      </c>
    </row>
    <row r="173" spans="1:8">
      <c r="A173" s="1"/>
      <c r="B173" s="1">
        <v>172</v>
      </c>
      <c r="C173" s="2">
        <f t="shared" si="16"/>
        <v>2914598.9465619978</v>
      </c>
      <c r="D173" s="2">
        <f t="shared" si="14"/>
        <v>58291.978931239959</v>
      </c>
      <c r="E173" s="2">
        <f t="shared" si="17"/>
        <v>344000</v>
      </c>
      <c r="F173" s="2">
        <f t="shared" si="12"/>
        <v>2972890.9254932376</v>
      </c>
      <c r="G173" s="2">
        <f t="shared" si="13"/>
        <v>2628890.9254932376</v>
      </c>
      <c r="H173" s="19">
        <f t="shared" si="15"/>
        <v>7.6421247834105746</v>
      </c>
    </row>
    <row r="174" spans="1:8">
      <c r="A174" s="1"/>
      <c r="B174" s="1">
        <v>173</v>
      </c>
      <c r="C174" s="2">
        <f t="shared" si="16"/>
        <v>2974890.9254932376</v>
      </c>
      <c r="D174" s="2">
        <f t="shared" si="14"/>
        <v>59497.818509864752</v>
      </c>
      <c r="E174" s="2">
        <f t="shared" si="17"/>
        <v>346000</v>
      </c>
      <c r="F174" s="2">
        <f t="shared" si="12"/>
        <v>3034388.7440031022</v>
      </c>
      <c r="G174" s="2">
        <f t="shared" si="13"/>
        <v>2688388.7440031022</v>
      </c>
      <c r="H174" s="19">
        <f t="shared" si="15"/>
        <v>7.7699096647488499</v>
      </c>
    </row>
    <row r="175" spans="1:8">
      <c r="A175" s="1"/>
      <c r="B175" s="1">
        <v>174</v>
      </c>
      <c r="C175" s="2">
        <f t="shared" si="16"/>
        <v>3036388.7440031022</v>
      </c>
      <c r="D175" s="2">
        <f t="shared" si="14"/>
        <v>60727.774880062047</v>
      </c>
      <c r="E175" s="2">
        <f t="shared" si="17"/>
        <v>348000</v>
      </c>
      <c r="F175" s="2">
        <f t="shared" si="12"/>
        <v>3097116.518883164</v>
      </c>
      <c r="G175" s="2">
        <f t="shared" si="13"/>
        <v>2749116.518883164</v>
      </c>
      <c r="H175" s="19">
        <f t="shared" si="15"/>
        <v>7.8997601117332303</v>
      </c>
    </row>
    <row r="176" spans="1:8">
      <c r="A176" s="1"/>
      <c r="B176" s="1">
        <v>175</v>
      </c>
      <c r="C176" s="2">
        <f t="shared" si="16"/>
        <v>3099116.518883164</v>
      </c>
      <c r="D176" s="2">
        <f t="shared" si="14"/>
        <v>61982.330377663282</v>
      </c>
      <c r="E176" s="2">
        <f t="shared" si="17"/>
        <v>350000</v>
      </c>
      <c r="F176" s="2">
        <f t="shared" si="12"/>
        <v>3161098.8492608275</v>
      </c>
      <c r="G176" s="2">
        <f t="shared" si="13"/>
        <v>2811098.8492608275</v>
      </c>
      <c r="H176" s="19">
        <f t="shared" si="15"/>
        <v>8.0317109978880783</v>
      </c>
    </row>
    <row r="177" spans="1:8">
      <c r="A177" s="1"/>
      <c r="B177" s="1">
        <v>176</v>
      </c>
      <c r="C177" s="2">
        <f t="shared" si="16"/>
        <v>3163098.8492608275</v>
      </c>
      <c r="D177" s="2">
        <f t="shared" si="14"/>
        <v>63261.976985216555</v>
      </c>
      <c r="E177" s="2">
        <f t="shared" si="17"/>
        <v>352000</v>
      </c>
      <c r="F177" s="2">
        <f t="shared" si="12"/>
        <v>3226360.8262460441</v>
      </c>
      <c r="G177" s="2">
        <f t="shared" si="13"/>
        <v>2874360.8262460441</v>
      </c>
      <c r="H177" s="19">
        <f t="shared" si="15"/>
        <v>8.1657978018353532</v>
      </c>
    </row>
    <row r="178" spans="1:8">
      <c r="A178" s="1"/>
      <c r="B178" s="1">
        <v>177</v>
      </c>
      <c r="C178" s="2">
        <f t="shared" si="16"/>
        <v>3228360.8262460441</v>
      </c>
      <c r="D178" s="2">
        <f t="shared" si="14"/>
        <v>64567.216524920885</v>
      </c>
      <c r="E178" s="2">
        <f t="shared" si="17"/>
        <v>354000</v>
      </c>
      <c r="F178" s="2">
        <f t="shared" si="12"/>
        <v>3292928.042770965</v>
      </c>
      <c r="G178" s="2">
        <f t="shared" si="13"/>
        <v>2938928.042770965</v>
      </c>
      <c r="H178" s="19">
        <f t="shared" si="15"/>
        <v>8.3020566179970761</v>
      </c>
    </row>
    <row r="179" spans="1:8">
      <c r="A179" s="1"/>
      <c r="B179" s="1">
        <v>178</v>
      </c>
      <c r="C179" s="2">
        <f t="shared" si="16"/>
        <v>3294928.042770965</v>
      </c>
      <c r="D179" s="2">
        <f t="shared" si="14"/>
        <v>65898.560855419302</v>
      </c>
      <c r="E179" s="2">
        <f t="shared" si="17"/>
        <v>356000</v>
      </c>
      <c r="F179" s="2">
        <f t="shared" si="12"/>
        <v>3360826.6036263844</v>
      </c>
      <c r="G179" s="2">
        <f t="shared" si="13"/>
        <v>3004826.6036263844</v>
      </c>
      <c r="H179" s="19">
        <f t="shared" si="15"/>
        <v>8.4405241674898441</v>
      </c>
    </row>
    <row r="180" spans="1:8">
      <c r="A180" s="1"/>
      <c r="B180" s="1">
        <v>179</v>
      </c>
      <c r="C180" s="2">
        <f t="shared" si="16"/>
        <v>3362826.6036263844</v>
      </c>
      <c r="D180" s="2">
        <f t="shared" si="14"/>
        <v>67256.532072527683</v>
      </c>
      <c r="E180" s="2">
        <f t="shared" si="17"/>
        <v>358000</v>
      </c>
      <c r="F180" s="2">
        <f t="shared" si="12"/>
        <v>3430083.1356989122</v>
      </c>
      <c r="G180" s="2">
        <f t="shared" si="13"/>
        <v>3072083.1356989122</v>
      </c>
      <c r="H180" s="19">
        <f t="shared" si="15"/>
        <v>8.5812378092148389</v>
      </c>
    </row>
    <row r="181" spans="1:8">
      <c r="A181" s="1"/>
      <c r="B181" s="22">
        <v>180</v>
      </c>
      <c r="C181" s="23">
        <f t="shared" si="16"/>
        <v>3432083.1356989122</v>
      </c>
      <c r="D181" s="23">
        <f t="shared" si="14"/>
        <v>68641.66271397825</v>
      </c>
      <c r="E181" s="23">
        <f t="shared" si="17"/>
        <v>360000</v>
      </c>
      <c r="F181" s="23">
        <f t="shared" si="12"/>
        <v>3500724.7984128906</v>
      </c>
      <c r="G181" s="23">
        <f t="shared" si="13"/>
        <v>3140724.7984128906</v>
      </c>
      <c r="H181" s="24">
        <f t="shared" si="15"/>
        <v>8.7242355511469185</v>
      </c>
    </row>
    <row r="182" spans="1:8">
      <c r="A182" s="1"/>
      <c r="B182" s="1">
        <v>181</v>
      </c>
      <c r="C182" s="2">
        <f t="shared" si="16"/>
        <v>3502724.7984128906</v>
      </c>
      <c r="D182" s="2">
        <f t="shared" si="14"/>
        <v>70054.495968257819</v>
      </c>
      <c r="E182" s="2">
        <f t="shared" si="17"/>
        <v>362000</v>
      </c>
      <c r="F182" s="2">
        <f t="shared" si="12"/>
        <v>3572779.2943811486</v>
      </c>
      <c r="G182" s="2">
        <f t="shared" si="13"/>
        <v>3210779.2943811486</v>
      </c>
      <c r="H182" s="19">
        <f t="shared" si="15"/>
        <v>8.869556061826378</v>
      </c>
    </row>
    <row r="183" spans="1:8">
      <c r="A183" s="1"/>
      <c r="B183" s="1">
        <v>182</v>
      </c>
      <c r="C183" s="2">
        <f t="shared" si="16"/>
        <v>3574779.2943811486</v>
      </c>
      <c r="D183" s="2">
        <f t="shared" si="14"/>
        <v>71495.585887622976</v>
      </c>
      <c r="E183" s="2">
        <f t="shared" si="17"/>
        <v>364000</v>
      </c>
      <c r="F183" s="2">
        <f t="shared" si="12"/>
        <v>3646274.8802687717</v>
      </c>
      <c r="G183" s="2">
        <f t="shared" si="13"/>
        <v>3282274.8802687717</v>
      </c>
      <c r="H183" s="19">
        <f t="shared" si="15"/>
        <v>9.0172386820570658</v>
      </c>
    </row>
    <row r="184" spans="1:8">
      <c r="A184" s="1"/>
      <c r="B184" s="1">
        <v>183</v>
      </c>
      <c r="C184" s="2">
        <f t="shared" si="16"/>
        <v>3648274.8802687717</v>
      </c>
      <c r="D184" s="2">
        <f t="shared" si="14"/>
        <v>72965.497605375436</v>
      </c>
      <c r="E184" s="2">
        <f t="shared" si="17"/>
        <v>366000</v>
      </c>
      <c r="F184" s="2">
        <f t="shared" si="12"/>
        <v>3721240.3778741471</v>
      </c>
      <c r="G184" s="2">
        <f t="shared" si="13"/>
        <v>3355240.3778741471</v>
      </c>
      <c r="H184" s="19">
        <f t="shared" si="15"/>
        <v>9.167323436814609</v>
      </c>
    </row>
    <row r="185" spans="1:8">
      <c r="A185" s="1"/>
      <c r="B185" s="1">
        <v>184</v>
      </c>
      <c r="C185" s="2">
        <f t="shared" si="16"/>
        <v>3723240.3778741471</v>
      </c>
      <c r="D185" s="2">
        <f t="shared" si="14"/>
        <v>74464.807557482942</v>
      </c>
      <c r="E185" s="2">
        <f t="shared" si="17"/>
        <v>368000</v>
      </c>
      <c r="F185" s="2">
        <f t="shared" si="12"/>
        <v>3797705.1854316299</v>
      </c>
      <c r="G185" s="2">
        <f t="shared" si="13"/>
        <v>3429705.1854316299</v>
      </c>
      <c r="H185" s="19">
        <f t="shared" si="15"/>
        <v>9.3198510473685587</v>
      </c>
    </row>
    <row r="186" spans="1:8">
      <c r="A186" s="1"/>
      <c r="B186" s="1">
        <v>185</v>
      </c>
      <c r="C186" s="2">
        <f t="shared" si="16"/>
        <v>3799705.1854316299</v>
      </c>
      <c r="D186" s="2">
        <f t="shared" si="14"/>
        <v>75994.103708632596</v>
      </c>
      <c r="E186" s="2">
        <f t="shared" si="17"/>
        <v>370000</v>
      </c>
      <c r="F186" s="2">
        <f t="shared" si="12"/>
        <v>3875699.2891402626</v>
      </c>
      <c r="G186" s="2">
        <f t="shared" si="13"/>
        <v>3505699.2891402626</v>
      </c>
      <c r="H186" s="19">
        <f t="shared" si="15"/>
        <v>9.4748629436223322</v>
      </c>
    </row>
    <row r="187" spans="1:8">
      <c r="A187" s="1"/>
      <c r="B187" s="1">
        <v>186</v>
      </c>
      <c r="C187" s="2">
        <f t="shared" si="16"/>
        <v>3877699.2891402626</v>
      </c>
      <c r="D187" s="2">
        <f t="shared" si="14"/>
        <v>77553.985782805248</v>
      </c>
      <c r="E187" s="2">
        <f t="shared" si="17"/>
        <v>372000</v>
      </c>
      <c r="F187" s="2">
        <f t="shared" si="12"/>
        <v>3955253.274923068</v>
      </c>
      <c r="G187" s="2">
        <f t="shared" si="13"/>
        <v>3583253.274923068</v>
      </c>
      <c r="H187" s="19">
        <f t="shared" si="15"/>
        <v>9.6324012766749139</v>
      </c>
    </row>
    <row r="188" spans="1:8">
      <c r="A188" s="1"/>
      <c r="B188" s="1">
        <v>187</v>
      </c>
      <c r="C188" s="2">
        <f t="shared" si="16"/>
        <v>3957253.274923068</v>
      </c>
      <c r="D188" s="2">
        <f t="shared" si="14"/>
        <v>79145.065498461365</v>
      </c>
      <c r="E188" s="2">
        <f t="shared" si="17"/>
        <v>374000</v>
      </c>
      <c r="F188" s="2">
        <f t="shared" si="12"/>
        <v>4036398.3404215295</v>
      </c>
      <c r="G188" s="2">
        <f t="shared" si="13"/>
        <v>3662398.3404215295</v>
      </c>
      <c r="H188" s="19">
        <f t="shared" si="15"/>
        <v>9.7925089316083671</v>
      </c>
    </row>
    <row r="189" spans="1:8">
      <c r="A189" s="1"/>
      <c r="B189" s="1">
        <v>188</v>
      </c>
      <c r="C189" s="2">
        <f t="shared" si="16"/>
        <v>4038398.3404215295</v>
      </c>
      <c r="D189" s="2">
        <f t="shared" si="14"/>
        <v>80767.966808430589</v>
      </c>
      <c r="E189" s="2">
        <f t="shared" si="17"/>
        <v>376000</v>
      </c>
      <c r="F189" s="2">
        <f t="shared" si="12"/>
        <v>4119166.3072299599</v>
      </c>
      <c r="G189" s="2">
        <f t="shared" si="13"/>
        <v>3743166.3072299599</v>
      </c>
      <c r="H189" s="19">
        <f t="shared" si="15"/>
        <v>9.9552295405052131</v>
      </c>
    </row>
    <row r="190" spans="1:8">
      <c r="A190" s="1"/>
      <c r="B190" s="1">
        <v>189</v>
      </c>
      <c r="C190" s="2">
        <f t="shared" si="16"/>
        <v>4121166.3072299599</v>
      </c>
      <c r="D190" s="2">
        <f t="shared" si="14"/>
        <v>82423.326144599196</v>
      </c>
      <c r="E190" s="2">
        <f t="shared" si="17"/>
        <v>378000</v>
      </c>
      <c r="F190" s="2">
        <f t="shared" si="12"/>
        <v>4203589.6333745588</v>
      </c>
      <c r="G190" s="2">
        <f t="shared" si="13"/>
        <v>3825589.6333745588</v>
      </c>
      <c r="H190" s="19">
        <f t="shared" si="15"/>
        <v>10.120607495699891</v>
      </c>
    </row>
    <row r="191" spans="1:8">
      <c r="A191" s="1"/>
      <c r="B191" s="1">
        <v>190</v>
      </c>
      <c r="C191" s="2">
        <f t="shared" si="16"/>
        <v>4205589.6333745588</v>
      </c>
      <c r="D191" s="2">
        <f t="shared" si="14"/>
        <v>84111.792667491172</v>
      </c>
      <c r="E191" s="2">
        <f t="shared" si="17"/>
        <v>380000</v>
      </c>
      <c r="F191" s="2">
        <f t="shared" si="12"/>
        <v>4289701.4260420501</v>
      </c>
      <c r="G191" s="2">
        <f t="shared" si="13"/>
        <v>3909701.4260420501</v>
      </c>
      <c r="H191" s="19">
        <f t="shared" si="15"/>
        <v>10.288687963268552</v>
      </c>
    </row>
    <row r="192" spans="1:8">
      <c r="A192" s="1"/>
      <c r="B192" s="1">
        <v>191</v>
      </c>
      <c r="C192" s="2">
        <f t="shared" si="16"/>
        <v>4291701.4260420501</v>
      </c>
      <c r="D192" s="2">
        <f t="shared" si="14"/>
        <v>85834.028520841006</v>
      </c>
      <c r="E192" s="2">
        <f t="shared" si="17"/>
        <v>382000</v>
      </c>
      <c r="F192" s="2">
        <f t="shared" si="12"/>
        <v>4377535.4545628913</v>
      </c>
      <c r="G192" s="2">
        <f t="shared" si="13"/>
        <v>3995535.4545628913</v>
      </c>
      <c r="H192" s="19">
        <f t="shared" si="15"/>
        <v>10.459516896761496</v>
      </c>
    </row>
    <row r="193" spans="1:8">
      <c r="A193" s="1"/>
      <c r="B193" s="22">
        <v>192</v>
      </c>
      <c r="C193" s="23">
        <f t="shared" si="16"/>
        <v>4379535.4545628913</v>
      </c>
      <c r="D193" s="23">
        <f t="shared" si="14"/>
        <v>87590.709091257828</v>
      </c>
      <c r="E193" s="23">
        <f t="shared" si="17"/>
        <v>384000</v>
      </c>
      <c r="F193" s="23">
        <f t="shared" si="12"/>
        <v>4467126.1636541495</v>
      </c>
      <c r="G193" s="23">
        <f t="shared" si="13"/>
        <v>4083126.1636541495</v>
      </c>
      <c r="H193" s="24">
        <f t="shared" si="15"/>
        <v>10.633141051182681</v>
      </c>
    </row>
    <row r="194" spans="1:8">
      <c r="A194" s="1"/>
      <c r="B194" s="1">
        <v>193</v>
      </c>
      <c r="C194" s="2">
        <f t="shared" si="16"/>
        <v>4469126.1636541495</v>
      </c>
      <c r="D194" s="2">
        <f t="shared" si="14"/>
        <v>89382.523273082988</v>
      </c>
      <c r="E194" s="2">
        <f t="shared" si="17"/>
        <v>386000</v>
      </c>
      <c r="F194" s="2">
        <f t="shared" ref="F194:F257" si="18">C194+D194</f>
        <v>4558508.6869272329</v>
      </c>
      <c r="G194" s="2">
        <f t="shared" ref="G194:G257" si="19">F194-E194</f>
        <v>4172508.6869272329</v>
      </c>
      <c r="H194" s="19">
        <f t="shared" si="15"/>
        <v>10.809607997220811</v>
      </c>
    </row>
    <row r="195" spans="1:8">
      <c r="A195" s="1"/>
      <c r="B195" s="1">
        <v>194</v>
      </c>
      <c r="C195" s="2">
        <f t="shared" si="16"/>
        <v>4560508.6869272329</v>
      </c>
      <c r="D195" s="2">
        <f t="shared" ref="D195:D258" si="20">C195*$A$5</f>
        <v>91210.173738544661</v>
      </c>
      <c r="E195" s="2">
        <f t="shared" si="17"/>
        <v>388000</v>
      </c>
      <c r="F195" s="2">
        <f t="shared" si="18"/>
        <v>4651718.8606657777</v>
      </c>
      <c r="G195" s="2">
        <f t="shared" si="19"/>
        <v>4263718.8606657777</v>
      </c>
      <c r="H195" s="19">
        <f t="shared" ref="H195:H258" si="21">(F195-E195)/E195</f>
        <v>10.98896613573654</v>
      </c>
    </row>
    <row r="196" spans="1:8">
      <c r="A196" s="1"/>
      <c r="B196" s="1">
        <v>195</v>
      </c>
      <c r="C196" s="2">
        <f t="shared" ref="C196:C259" si="22">C195+D195+$C$2</f>
        <v>4653718.8606657777</v>
      </c>
      <c r="D196" s="2">
        <f t="shared" si="20"/>
        <v>93074.377213315558</v>
      </c>
      <c r="E196" s="2">
        <f t="shared" ref="E196:E259" si="23">E195+$E$2</f>
        <v>390000</v>
      </c>
      <c r="F196" s="2">
        <f t="shared" si="18"/>
        <v>4746793.2378790928</v>
      </c>
      <c r="G196" s="2">
        <f t="shared" si="19"/>
        <v>4356793.2378790928</v>
      </c>
      <c r="H196" s="19">
        <f t="shared" si="21"/>
        <v>11.171264712510494</v>
      </c>
    </row>
    <row r="197" spans="1:8">
      <c r="A197" s="1"/>
      <c r="B197" s="1">
        <v>196</v>
      </c>
      <c r="C197" s="2">
        <f t="shared" si="22"/>
        <v>4748793.2378790928</v>
      </c>
      <c r="D197" s="2">
        <f t="shared" si="20"/>
        <v>94975.864757581861</v>
      </c>
      <c r="E197" s="2">
        <f t="shared" si="23"/>
        <v>392000</v>
      </c>
      <c r="F197" s="2">
        <f t="shared" si="18"/>
        <v>4843769.1026366744</v>
      </c>
      <c r="G197" s="2">
        <f t="shared" si="19"/>
        <v>4451769.1026366744</v>
      </c>
      <c r="H197" s="19">
        <f t="shared" si="21"/>
        <v>11.356553833256822</v>
      </c>
    </row>
    <row r="198" spans="1:8">
      <c r="A198" s="1"/>
      <c r="B198" s="1">
        <v>197</v>
      </c>
      <c r="C198" s="2">
        <f t="shared" si="22"/>
        <v>4845769.1026366744</v>
      </c>
      <c r="D198" s="2">
        <f t="shared" si="20"/>
        <v>96915.38205273349</v>
      </c>
      <c r="E198" s="2">
        <f t="shared" si="23"/>
        <v>394000</v>
      </c>
      <c r="F198" s="2">
        <f t="shared" si="18"/>
        <v>4942684.484689408</v>
      </c>
      <c r="G198" s="2">
        <f t="shared" si="19"/>
        <v>4548684.484689408</v>
      </c>
      <c r="H198" s="19">
        <f t="shared" si="21"/>
        <v>11.544884478907127</v>
      </c>
    </row>
    <row r="199" spans="1:8">
      <c r="A199" s="1"/>
      <c r="B199" s="1">
        <v>198</v>
      </c>
      <c r="C199" s="2">
        <f t="shared" si="22"/>
        <v>4944684.484689408</v>
      </c>
      <c r="D199" s="2">
        <f t="shared" si="20"/>
        <v>98893.689693788168</v>
      </c>
      <c r="E199" s="2">
        <f t="shared" si="23"/>
        <v>396000</v>
      </c>
      <c r="F199" s="2">
        <f t="shared" si="18"/>
        <v>5043578.174383196</v>
      </c>
      <c r="G199" s="2">
        <f t="shared" si="19"/>
        <v>4647578.174383196</v>
      </c>
      <c r="H199" s="19">
        <f t="shared" si="21"/>
        <v>11.736308521169686</v>
      </c>
    </row>
    <row r="200" spans="1:8">
      <c r="A200" s="1"/>
      <c r="B200" s="1">
        <v>199</v>
      </c>
      <c r="C200" s="2">
        <f t="shared" si="22"/>
        <v>5045578.174383196</v>
      </c>
      <c r="D200" s="2">
        <f t="shared" si="20"/>
        <v>100911.56348766392</v>
      </c>
      <c r="E200" s="2">
        <f t="shared" si="23"/>
        <v>398000</v>
      </c>
      <c r="F200" s="2">
        <f t="shared" si="18"/>
        <v>5146489.7378708599</v>
      </c>
      <c r="G200" s="2">
        <f t="shared" si="19"/>
        <v>4748489.7378708599</v>
      </c>
      <c r="H200" s="19">
        <f t="shared" si="21"/>
        <v>11.930878738368994</v>
      </c>
    </row>
    <row r="201" spans="1:8">
      <c r="A201" s="1"/>
      <c r="B201" s="1">
        <v>200</v>
      </c>
      <c r="C201" s="2">
        <f t="shared" si="22"/>
        <v>5148489.7378708599</v>
      </c>
      <c r="D201" s="2">
        <f t="shared" si="20"/>
        <v>102969.7947574172</v>
      </c>
      <c r="E201" s="2">
        <f t="shared" si="23"/>
        <v>400000</v>
      </c>
      <c r="F201" s="2">
        <f t="shared" si="18"/>
        <v>5251459.5326282773</v>
      </c>
      <c r="G201" s="2">
        <f t="shared" si="19"/>
        <v>4851459.5326282773</v>
      </c>
      <c r="H201" s="19">
        <f t="shared" si="21"/>
        <v>12.128648831570693</v>
      </c>
    </row>
    <row r="202" spans="1:8">
      <c r="A202" s="1"/>
      <c r="B202" s="1">
        <v>201</v>
      </c>
      <c r="C202" s="2">
        <f t="shared" si="22"/>
        <v>5253459.5326282773</v>
      </c>
      <c r="D202" s="2">
        <f t="shared" si="20"/>
        <v>105069.19065256555</v>
      </c>
      <c r="E202" s="2">
        <f t="shared" si="23"/>
        <v>402000</v>
      </c>
      <c r="F202" s="2">
        <f t="shared" si="18"/>
        <v>5358528.7232808424</v>
      </c>
      <c r="G202" s="2">
        <f t="shared" si="19"/>
        <v>4956528.7232808424</v>
      </c>
      <c r="H202" s="19">
        <f t="shared" si="21"/>
        <v>12.329673440997121</v>
      </c>
    </row>
    <row r="203" spans="1:8">
      <c r="A203" s="1"/>
      <c r="B203" s="1">
        <v>202</v>
      </c>
      <c r="C203" s="2">
        <f t="shared" si="22"/>
        <v>5360528.7232808424</v>
      </c>
      <c r="D203" s="2">
        <f t="shared" si="20"/>
        <v>107210.57446561685</v>
      </c>
      <c r="E203" s="2">
        <f t="shared" si="23"/>
        <v>404000</v>
      </c>
      <c r="F203" s="2">
        <f t="shared" si="18"/>
        <v>5467739.297746459</v>
      </c>
      <c r="G203" s="2">
        <f t="shared" si="19"/>
        <v>5063739.297746459</v>
      </c>
      <c r="H203" s="19">
        <f t="shared" si="21"/>
        <v>12.534008162738759</v>
      </c>
    </row>
    <row r="204" spans="1:8">
      <c r="A204" s="1"/>
      <c r="B204" s="1">
        <v>203</v>
      </c>
      <c r="C204" s="2">
        <f t="shared" si="22"/>
        <v>5469739.297746459</v>
      </c>
      <c r="D204" s="2">
        <f t="shared" si="20"/>
        <v>109394.78595492919</v>
      </c>
      <c r="E204" s="2">
        <f t="shared" si="23"/>
        <v>406000</v>
      </c>
      <c r="F204" s="2">
        <f t="shared" si="18"/>
        <v>5579134.083701388</v>
      </c>
      <c r="G204" s="2">
        <f t="shared" si="19"/>
        <v>5173134.083701388</v>
      </c>
      <c r="H204" s="19">
        <f t="shared" si="21"/>
        <v>12.741709565766966</v>
      </c>
    </row>
    <row r="205" spans="1:8">
      <c r="A205" s="1"/>
      <c r="B205" s="22">
        <v>204</v>
      </c>
      <c r="C205" s="23">
        <f t="shared" si="22"/>
        <v>5581134.083701388</v>
      </c>
      <c r="D205" s="23">
        <f t="shared" si="20"/>
        <v>111622.68167402776</v>
      </c>
      <c r="E205" s="23">
        <f t="shared" si="23"/>
        <v>408000</v>
      </c>
      <c r="F205" s="23">
        <f t="shared" si="18"/>
        <v>5692756.7653754158</v>
      </c>
      <c r="G205" s="23">
        <f t="shared" si="19"/>
        <v>5284756.7653754158</v>
      </c>
      <c r="H205" s="24">
        <f t="shared" si="21"/>
        <v>12.95283520925347</v>
      </c>
    </row>
    <row r="206" spans="1:8">
      <c r="A206" s="1"/>
      <c r="B206" s="1">
        <v>205</v>
      </c>
      <c r="C206" s="2">
        <f t="shared" si="22"/>
        <v>5694756.7653754158</v>
      </c>
      <c r="D206" s="2">
        <f t="shared" si="20"/>
        <v>113895.13530750832</v>
      </c>
      <c r="E206" s="2">
        <f t="shared" si="23"/>
        <v>410000</v>
      </c>
      <c r="F206" s="2">
        <f t="shared" si="18"/>
        <v>5808651.9006829243</v>
      </c>
      <c r="G206" s="2">
        <f t="shared" si="19"/>
        <v>5398651.9006829243</v>
      </c>
      <c r="H206" s="19">
        <f t="shared" si="21"/>
        <v>13.167443660202254</v>
      </c>
    </row>
    <row r="207" spans="1:8">
      <c r="A207" s="1"/>
      <c r="B207" s="1">
        <v>206</v>
      </c>
      <c r="C207" s="2">
        <f t="shared" si="22"/>
        <v>5810651.9006829243</v>
      </c>
      <c r="D207" s="2">
        <f t="shared" si="20"/>
        <v>116213.03801365849</v>
      </c>
      <c r="E207" s="2">
        <f t="shared" si="23"/>
        <v>412000</v>
      </c>
      <c r="F207" s="2">
        <f t="shared" si="18"/>
        <v>5926864.9386965828</v>
      </c>
      <c r="G207" s="2">
        <f t="shared" si="19"/>
        <v>5514864.9386965828</v>
      </c>
      <c r="H207" s="19">
        <f t="shared" si="21"/>
        <v>13.385594511399473</v>
      </c>
    </row>
    <row r="208" spans="1:8">
      <c r="A208" s="1"/>
      <c r="B208" s="1">
        <v>207</v>
      </c>
      <c r="C208" s="2">
        <f t="shared" si="22"/>
        <v>5928864.9386965828</v>
      </c>
      <c r="D208" s="2">
        <f t="shared" si="20"/>
        <v>118577.29877393166</v>
      </c>
      <c r="E208" s="2">
        <f t="shared" si="23"/>
        <v>414000</v>
      </c>
      <c r="F208" s="2">
        <f t="shared" si="18"/>
        <v>6047442.2374705141</v>
      </c>
      <c r="G208" s="2">
        <f t="shared" si="19"/>
        <v>5633442.2374705141</v>
      </c>
      <c r="H208" s="19">
        <f t="shared" si="21"/>
        <v>13.607348399687233</v>
      </c>
    </row>
    <row r="209" spans="1:8">
      <c r="A209" s="1"/>
      <c r="B209" s="1">
        <v>208</v>
      </c>
      <c r="C209" s="2">
        <f t="shared" si="22"/>
        <v>6049442.2374705141</v>
      </c>
      <c r="D209" s="2">
        <f t="shared" si="20"/>
        <v>120988.84474941029</v>
      </c>
      <c r="E209" s="2">
        <f t="shared" si="23"/>
        <v>416000</v>
      </c>
      <c r="F209" s="2">
        <f t="shared" si="18"/>
        <v>6170431.0822199248</v>
      </c>
      <c r="G209" s="2">
        <f t="shared" si="19"/>
        <v>5754431.0822199248</v>
      </c>
      <c r="H209" s="19">
        <f t="shared" si="21"/>
        <v>13.832767024567127</v>
      </c>
    </row>
    <row r="210" spans="1:8">
      <c r="A210" s="1"/>
      <c r="B210" s="1">
        <v>209</v>
      </c>
      <c r="C210" s="2">
        <f t="shared" si="22"/>
        <v>6172431.0822199248</v>
      </c>
      <c r="D210" s="2">
        <f t="shared" si="20"/>
        <v>123448.6216443985</v>
      </c>
      <c r="E210" s="2">
        <f t="shared" si="23"/>
        <v>418000</v>
      </c>
      <c r="F210" s="2">
        <f t="shared" si="18"/>
        <v>6295879.703864323</v>
      </c>
      <c r="G210" s="2">
        <f t="shared" si="19"/>
        <v>5877879.703864323</v>
      </c>
      <c r="H210" s="19">
        <f t="shared" si="21"/>
        <v>14.061913167139529</v>
      </c>
    </row>
    <row r="211" spans="1:8">
      <c r="A211" s="1"/>
      <c r="B211" s="1">
        <v>210</v>
      </c>
      <c r="C211" s="2">
        <f t="shared" si="22"/>
        <v>6297879.703864323</v>
      </c>
      <c r="D211" s="2">
        <f t="shared" si="20"/>
        <v>125957.59407728646</v>
      </c>
      <c r="E211" s="2">
        <f t="shared" si="23"/>
        <v>420000</v>
      </c>
      <c r="F211" s="2">
        <f t="shared" si="18"/>
        <v>6423837.2979416093</v>
      </c>
      <c r="G211" s="2">
        <f t="shared" si="19"/>
        <v>6003837.2979416093</v>
      </c>
      <c r="H211" s="19">
        <f t="shared" si="21"/>
        <v>14.294850709384784</v>
      </c>
    </row>
    <row r="212" spans="1:8">
      <c r="A212" s="1"/>
      <c r="B212" s="1">
        <v>211</v>
      </c>
      <c r="C212" s="2">
        <f t="shared" si="22"/>
        <v>6425837.2979416093</v>
      </c>
      <c r="D212" s="2">
        <f t="shared" si="20"/>
        <v>128516.74595883219</v>
      </c>
      <c r="E212" s="2">
        <f t="shared" si="23"/>
        <v>422000</v>
      </c>
      <c r="F212" s="2">
        <f t="shared" si="18"/>
        <v>6554354.0439004414</v>
      </c>
      <c r="G212" s="2">
        <f t="shared" si="19"/>
        <v>6132354.0439004414</v>
      </c>
      <c r="H212" s="19">
        <f t="shared" si="21"/>
        <v>14.531644653792515</v>
      </c>
    </row>
    <row r="213" spans="1:8">
      <c r="A213" s="1"/>
      <c r="B213" s="1">
        <v>212</v>
      </c>
      <c r="C213" s="2">
        <f t="shared" si="22"/>
        <v>6556354.0439004414</v>
      </c>
      <c r="D213" s="2">
        <f t="shared" si="20"/>
        <v>131127.08087800883</v>
      </c>
      <c r="E213" s="2">
        <f t="shared" si="23"/>
        <v>424000</v>
      </c>
      <c r="F213" s="2">
        <f t="shared" si="18"/>
        <v>6687481.1247784505</v>
      </c>
      <c r="G213" s="2">
        <f t="shared" si="19"/>
        <v>6263481.1247784505</v>
      </c>
      <c r="H213" s="19">
        <f t="shared" si="21"/>
        <v>14.772361143345401</v>
      </c>
    </row>
    <row r="214" spans="1:8">
      <c r="A214" s="1"/>
      <c r="B214" s="1">
        <v>213</v>
      </c>
      <c r="C214" s="2">
        <f t="shared" si="22"/>
        <v>6689481.1247784505</v>
      </c>
      <c r="D214" s="2">
        <f t="shared" si="20"/>
        <v>133789.622495569</v>
      </c>
      <c r="E214" s="2">
        <f t="shared" si="23"/>
        <v>426000</v>
      </c>
      <c r="F214" s="2">
        <f t="shared" si="18"/>
        <v>6823270.7472740198</v>
      </c>
      <c r="G214" s="2">
        <f t="shared" si="19"/>
        <v>6397270.7472740198</v>
      </c>
      <c r="H214" s="19">
        <f t="shared" si="21"/>
        <v>15.017067481863895</v>
      </c>
    </row>
    <row r="215" spans="1:8">
      <c r="A215" s="1"/>
      <c r="B215" s="1">
        <v>214</v>
      </c>
      <c r="C215" s="2">
        <f t="shared" si="22"/>
        <v>6825270.7472740198</v>
      </c>
      <c r="D215" s="2">
        <f t="shared" si="20"/>
        <v>136505.41494548038</v>
      </c>
      <c r="E215" s="2">
        <f t="shared" si="23"/>
        <v>428000</v>
      </c>
      <c r="F215" s="2">
        <f t="shared" si="18"/>
        <v>6961776.1622195002</v>
      </c>
      <c r="G215" s="2">
        <f t="shared" si="19"/>
        <v>6533776.1622195002</v>
      </c>
      <c r="H215" s="19">
        <f t="shared" si="21"/>
        <v>15.265832154718458</v>
      </c>
    </row>
    <row r="216" spans="1:8">
      <c r="A216" s="1"/>
      <c r="B216" s="1">
        <v>215</v>
      </c>
      <c r="C216" s="2">
        <f t="shared" si="22"/>
        <v>6963776.1622195002</v>
      </c>
      <c r="D216" s="2">
        <f t="shared" si="20"/>
        <v>139275.52324439</v>
      </c>
      <c r="E216" s="2">
        <f t="shared" si="23"/>
        <v>430000</v>
      </c>
      <c r="F216" s="2">
        <f t="shared" si="18"/>
        <v>7103051.6854638904</v>
      </c>
      <c r="G216" s="2">
        <f t="shared" si="19"/>
        <v>6673051.6854638904</v>
      </c>
      <c r="H216" s="19">
        <f t="shared" si="21"/>
        <v>15.518724849916024</v>
      </c>
    </row>
    <row r="217" spans="1:8">
      <c r="A217" s="1"/>
      <c r="B217" s="22">
        <v>216</v>
      </c>
      <c r="C217" s="23">
        <f t="shared" si="22"/>
        <v>7105051.6854638904</v>
      </c>
      <c r="D217" s="23">
        <f t="shared" si="20"/>
        <v>142101.03370927781</v>
      </c>
      <c r="E217" s="23">
        <f t="shared" si="23"/>
        <v>432000</v>
      </c>
      <c r="F217" s="23">
        <f t="shared" si="18"/>
        <v>7247152.7191731678</v>
      </c>
      <c r="G217" s="23">
        <f t="shared" si="19"/>
        <v>6815152.7191731678</v>
      </c>
      <c r="H217" s="24">
        <f t="shared" si="21"/>
        <v>15.775816479567519</v>
      </c>
    </row>
    <row r="218" spans="1:8">
      <c r="A218" s="1"/>
      <c r="B218" s="1">
        <v>217</v>
      </c>
      <c r="C218" s="2">
        <f t="shared" si="22"/>
        <v>7249152.7191731678</v>
      </c>
      <c r="D218" s="2">
        <f t="shared" si="20"/>
        <v>144983.05438346337</v>
      </c>
      <c r="E218" s="2">
        <f t="shared" si="23"/>
        <v>434000</v>
      </c>
      <c r="F218" s="2">
        <f t="shared" si="18"/>
        <v>7394135.7735566311</v>
      </c>
      <c r="G218" s="2">
        <f t="shared" si="19"/>
        <v>6960135.7735566311</v>
      </c>
      <c r="H218" s="19">
        <f t="shared" si="21"/>
        <v>16.037179201743388</v>
      </c>
    </row>
    <row r="219" spans="1:8">
      <c r="A219" s="1"/>
      <c r="B219" s="1">
        <v>218</v>
      </c>
      <c r="C219" s="2">
        <f t="shared" si="22"/>
        <v>7396135.7735566311</v>
      </c>
      <c r="D219" s="2">
        <f t="shared" si="20"/>
        <v>147922.71547113263</v>
      </c>
      <c r="E219" s="2">
        <f t="shared" si="23"/>
        <v>436000</v>
      </c>
      <c r="F219" s="2">
        <f t="shared" si="18"/>
        <v>7544058.4890277637</v>
      </c>
      <c r="G219" s="2">
        <f t="shared" si="19"/>
        <v>7108058.4890277637</v>
      </c>
      <c r="H219" s="19">
        <f t="shared" si="21"/>
        <v>16.30288644272423</v>
      </c>
    </row>
    <row r="220" spans="1:8">
      <c r="A220" s="1"/>
      <c r="B220" s="1">
        <v>219</v>
      </c>
      <c r="C220" s="2">
        <f t="shared" si="22"/>
        <v>7546058.4890277637</v>
      </c>
      <c r="D220" s="2">
        <f t="shared" si="20"/>
        <v>150921.16978055527</v>
      </c>
      <c r="E220" s="2">
        <f t="shared" si="23"/>
        <v>438000</v>
      </c>
      <c r="F220" s="2">
        <f t="shared" si="18"/>
        <v>7696979.6588083189</v>
      </c>
      <c r="G220" s="2">
        <f t="shared" si="19"/>
        <v>7258979.6588083189</v>
      </c>
      <c r="H220" s="19">
        <f t="shared" si="21"/>
        <v>16.573012919653696</v>
      </c>
    </row>
    <row r="221" spans="1:8">
      <c r="A221" s="1"/>
      <c r="B221" s="1">
        <v>220</v>
      </c>
      <c r="C221" s="2">
        <f t="shared" si="22"/>
        <v>7698979.6588083189</v>
      </c>
      <c r="D221" s="2">
        <f t="shared" si="20"/>
        <v>153979.59317616638</v>
      </c>
      <c r="E221" s="2">
        <f t="shared" si="23"/>
        <v>440000</v>
      </c>
      <c r="F221" s="2">
        <f t="shared" si="18"/>
        <v>7852959.2519844854</v>
      </c>
      <c r="G221" s="2">
        <f t="shared" si="19"/>
        <v>7412959.2519844854</v>
      </c>
      <c r="H221" s="19">
        <f t="shared" si="21"/>
        <v>16.847634663601102</v>
      </c>
    </row>
    <row r="222" spans="1:8">
      <c r="A222" s="1"/>
      <c r="B222" s="1">
        <v>221</v>
      </c>
      <c r="C222" s="2">
        <f t="shared" si="22"/>
        <v>7854959.2519844854</v>
      </c>
      <c r="D222" s="2">
        <f t="shared" si="20"/>
        <v>157099.18503968971</v>
      </c>
      <c r="E222" s="2">
        <f t="shared" si="23"/>
        <v>442000</v>
      </c>
      <c r="F222" s="2">
        <f t="shared" si="18"/>
        <v>8012058.4370241752</v>
      </c>
      <c r="G222" s="2">
        <f t="shared" si="19"/>
        <v>7570058.4370241752</v>
      </c>
      <c r="H222" s="19">
        <f t="shared" si="21"/>
        <v>17.12682904304112</v>
      </c>
    </row>
    <row r="223" spans="1:8">
      <c r="A223" s="1"/>
      <c r="B223" s="1">
        <v>222</v>
      </c>
      <c r="C223" s="2">
        <f t="shared" si="22"/>
        <v>8014058.4370241752</v>
      </c>
      <c r="D223" s="2">
        <f t="shared" si="20"/>
        <v>160281.1687404835</v>
      </c>
      <c r="E223" s="2">
        <f t="shared" si="23"/>
        <v>444000</v>
      </c>
      <c r="F223" s="2">
        <f t="shared" si="18"/>
        <v>8174339.6057646591</v>
      </c>
      <c r="G223" s="2">
        <f t="shared" si="19"/>
        <v>7730339.6057646591</v>
      </c>
      <c r="H223" s="19">
        <f t="shared" si="21"/>
        <v>17.410674787758243</v>
      </c>
    </row>
    <row r="224" spans="1:8">
      <c r="A224" s="1"/>
      <c r="B224" s="1">
        <v>223</v>
      </c>
      <c r="C224" s="2">
        <f t="shared" si="22"/>
        <v>8176339.6057646591</v>
      </c>
      <c r="D224" s="2">
        <f t="shared" si="20"/>
        <v>163526.79211529318</v>
      </c>
      <c r="E224" s="2">
        <f t="shared" si="23"/>
        <v>446000</v>
      </c>
      <c r="F224" s="2">
        <f t="shared" si="18"/>
        <v>8339866.3978799526</v>
      </c>
      <c r="G224" s="2">
        <f t="shared" si="19"/>
        <v>7893866.3978799526</v>
      </c>
      <c r="H224" s="19">
        <f t="shared" si="21"/>
        <v>17.699252013183749</v>
      </c>
    </row>
    <row r="225" spans="1:8">
      <c r="A225" s="1"/>
      <c r="B225" s="1">
        <v>224</v>
      </c>
      <c r="C225" s="2">
        <f t="shared" si="22"/>
        <v>8341866.3978799526</v>
      </c>
      <c r="D225" s="2">
        <f t="shared" si="20"/>
        <v>166837.32795759905</v>
      </c>
      <c r="E225" s="2">
        <f t="shared" si="23"/>
        <v>448000</v>
      </c>
      <c r="F225" s="2">
        <f t="shared" si="18"/>
        <v>8508703.7258375511</v>
      </c>
      <c r="G225" s="2">
        <f t="shared" si="19"/>
        <v>8060703.7258375511</v>
      </c>
      <c r="H225" s="19">
        <f t="shared" si="21"/>
        <v>17.992642245173105</v>
      </c>
    </row>
    <row r="226" spans="1:8">
      <c r="A226" s="1"/>
      <c r="B226" s="1">
        <v>225</v>
      </c>
      <c r="C226" s="2">
        <f t="shared" si="22"/>
        <v>8510703.7258375511</v>
      </c>
      <c r="D226" s="2">
        <f t="shared" si="20"/>
        <v>170214.07451675102</v>
      </c>
      <c r="E226" s="2">
        <f t="shared" si="23"/>
        <v>450000</v>
      </c>
      <c r="F226" s="2">
        <f t="shared" si="18"/>
        <v>8680917.8003543019</v>
      </c>
      <c r="G226" s="2">
        <f t="shared" si="19"/>
        <v>8230917.8003543019</v>
      </c>
      <c r="H226" s="19">
        <f t="shared" si="21"/>
        <v>18.290928445231781</v>
      </c>
    </row>
    <row r="227" spans="1:8">
      <c r="A227" s="1"/>
      <c r="B227" s="1">
        <v>226</v>
      </c>
      <c r="C227" s="2">
        <f t="shared" si="22"/>
        <v>8682917.8003543019</v>
      </c>
      <c r="D227" s="2">
        <f t="shared" si="20"/>
        <v>173658.35600708605</v>
      </c>
      <c r="E227" s="2">
        <f t="shared" si="23"/>
        <v>452000</v>
      </c>
      <c r="F227" s="2">
        <f t="shared" si="18"/>
        <v>8856576.156361388</v>
      </c>
      <c r="G227" s="2">
        <f t="shared" si="19"/>
        <v>8404576.156361388</v>
      </c>
      <c r="H227" s="19">
        <f t="shared" si="21"/>
        <v>18.59419503619776</v>
      </c>
    </row>
    <row r="228" spans="1:8">
      <c r="A228" s="1"/>
      <c r="B228" s="1">
        <v>227</v>
      </c>
      <c r="C228" s="2">
        <f t="shared" si="22"/>
        <v>8858576.156361388</v>
      </c>
      <c r="D228" s="2">
        <f t="shared" si="20"/>
        <v>177171.52312722776</v>
      </c>
      <c r="E228" s="2">
        <f t="shared" si="23"/>
        <v>454000</v>
      </c>
      <c r="F228" s="2">
        <f t="shared" si="18"/>
        <v>9035747.6794886161</v>
      </c>
      <c r="G228" s="2">
        <f t="shared" si="19"/>
        <v>8581747.6794886161</v>
      </c>
      <c r="H228" s="19">
        <f t="shared" si="21"/>
        <v>18.902527928389024</v>
      </c>
    </row>
    <row r="229" spans="1:8">
      <c r="A229" s="1"/>
      <c r="B229" s="22">
        <v>228</v>
      </c>
      <c r="C229" s="23">
        <f t="shared" si="22"/>
        <v>9037747.6794886161</v>
      </c>
      <c r="D229" s="23">
        <f t="shared" si="20"/>
        <v>180754.95358977231</v>
      </c>
      <c r="E229" s="23">
        <f t="shared" si="23"/>
        <v>456000</v>
      </c>
      <c r="F229" s="23">
        <f t="shared" si="18"/>
        <v>9218502.6330783889</v>
      </c>
      <c r="G229" s="23">
        <f t="shared" si="19"/>
        <v>8762502.6330783889</v>
      </c>
      <c r="H229" s="24">
        <f t="shared" si="21"/>
        <v>19.216014546224535</v>
      </c>
    </row>
    <row r="230" spans="1:8">
      <c r="A230" s="1"/>
      <c r="B230" s="1">
        <v>229</v>
      </c>
      <c r="C230" s="2">
        <f t="shared" si="22"/>
        <v>9220502.6330783889</v>
      </c>
      <c r="D230" s="2">
        <f t="shared" si="20"/>
        <v>184410.05266156778</v>
      </c>
      <c r="E230" s="2">
        <f t="shared" si="23"/>
        <v>458000</v>
      </c>
      <c r="F230" s="2">
        <f t="shared" si="18"/>
        <v>9404912.6857399568</v>
      </c>
      <c r="G230" s="2">
        <f t="shared" si="19"/>
        <v>8946912.6857399568</v>
      </c>
      <c r="H230" s="19">
        <f t="shared" si="21"/>
        <v>19.534743855327417</v>
      </c>
    </row>
    <row r="231" spans="1:8">
      <c r="A231" s="1"/>
      <c r="B231" s="1">
        <v>230</v>
      </c>
      <c r="C231" s="2">
        <f t="shared" si="22"/>
        <v>9406912.6857399568</v>
      </c>
      <c r="D231" s="2">
        <f t="shared" si="20"/>
        <v>188138.25371479915</v>
      </c>
      <c r="E231" s="2">
        <f t="shared" si="23"/>
        <v>460000</v>
      </c>
      <c r="F231" s="2">
        <f t="shared" si="18"/>
        <v>9595050.9394547567</v>
      </c>
      <c r="G231" s="2">
        <f t="shared" si="19"/>
        <v>9135050.9394547567</v>
      </c>
      <c r="H231" s="19">
        <f t="shared" si="21"/>
        <v>19.858806390119035</v>
      </c>
    </row>
    <row r="232" spans="1:8">
      <c r="A232" s="1"/>
      <c r="B232" s="1">
        <v>231</v>
      </c>
      <c r="C232" s="2">
        <f t="shared" si="22"/>
        <v>9597050.9394547567</v>
      </c>
      <c r="D232" s="2">
        <f t="shared" si="20"/>
        <v>191941.01878909513</v>
      </c>
      <c r="E232" s="2">
        <f t="shared" si="23"/>
        <v>462000</v>
      </c>
      <c r="F232" s="2">
        <f t="shared" si="18"/>
        <v>9788991.9582438525</v>
      </c>
      <c r="G232" s="2">
        <f t="shared" si="19"/>
        <v>9326991.9582438525</v>
      </c>
      <c r="H232" s="19">
        <f t="shared" si="21"/>
        <v>20.188294281913102</v>
      </c>
    </row>
    <row r="233" spans="1:8">
      <c r="A233" s="1"/>
      <c r="B233" s="1">
        <v>232</v>
      </c>
      <c r="C233" s="2">
        <f t="shared" si="22"/>
        <v>9790991.9582438525</v>
      </c>
      <c r="D233" s="2">
        <f t="shared" si="20"/>
        <v>195819.83916487705</v>
      </c>
      <c r="E233" s="2">
        <f t="shared" si="23"/>
        <v>464000</v>
      </c>
      <c r="F233" s="2">
        <f t="shared" si="18"/>
        <v>9986811.7974087298</v>
      </c>
      <c r="G233" s="2">
        <f t="shared" si="19"/>
        <v>9522811.7974087298</v>
      </c>
      <c r="H233" s="19">
        <f t="shared" si="21"/>
        <v>20.523301287518816</v>
      </c>
    </row>
    <row r="234" spans="1:8">
      <c r="A234" s="1"/>
      <c r="B234" s="1">
        <v>233</v>
      </c>
      <c r="C234" s="2">
        <f t="shared" si="22"/>
        <v>9988811.7974087298</v>
      </c>
      <c r="D234" s="2">
        <f t="shared" si="20"/>
        <v>199776.23594817461</v>
      </c>
      <c r="E234" s="2">
        <f t="shared" si="23"/>
        <v>466000</v>
      </c>
      <c r="F234" s="2">
        <f t="shared" si="18"/>
        <v>10188588.033356905</v>
      </c>
      <c r="G234" s="2">
        <f t="shared" si="19"/>
        <v>9722588.033356905</v>
      </c>
      <c r="H234" s="19">
        <f t="shared" si="21"/>
        <v>20.863922818362457</v>
      </c>
    </row>
    <row r="235" spans="1:8">
      <c r="A235" s="1"/>
      <c r="B235" s="1">
        <v>234</v>
      </c>
      <c r="C235" s="2">
        <f t="shared" si="22"/>
        <v>10190588.033356905</v>
      </c>
      <c r="D235" s="2">
        <f t="shared" si="20"/>
        <v>203811.76066713809</v>
      </c>
      <c r="E235" s="2">
        <f t="shared" si="23"/>
        <v>468000</v>
      </c>
      <c r="F235" s="2">
        <f t="shared" si="18"/>
        <v>10394399.794024043</v>
      </c>
      <c r="G235" s="2">
        <f t="shared" si="19"/>
        <v>9926399.7940240428</v>
      </c>
      <c r="H235" s="19">
        <f t="shared" si="21"/>
        <v>21.210255970136842</v>
      </c>
    </row>
    <row r="236" spans="1:8">
      <c r="A236" s="1"/>
      <c r="B236" s="1">
        <v>235</v>
      </c>
      <c r="C236" s="2">
        <f t="shared" si="22"/>
        <v>10396399.794024043</v>
      </c>
      <c r="D236" s="2">
        <f t="shared" si="20"/>
        <v>207927.99588048086</v>
      </c>
      <c r="E236" s="2">
        <f t="shared" si="23"/>
        <v>470000</v>
      </c>
      <c r="F236" s="2">
        <f t="shared" si="18"/>
        <v>10604327.789904524</v>
      </c>
      <c r="G236" s="2">
        <f t="shared" si="19"/>
        <v>10134327.789904524</v>
      </c>
      <c r="H236" s="19">
        <f t="shared" si="21"/>
        <v>21.562399552988349</v>
      </c>
    </row>
    <row r="237" spans="1:8">
      <c r="A237" s="1"/>
      <c r="B237" s="1">
        <v>236</v>
      </c>
      <c r="C237" s="2">
        <f t="shared" si="22"/>
        <v>10606327.789904524</v>
      </c>
      <c r="D237" s="2">
        <f t="shared" si="20"/>
        <v>212126.55579809047</v>
      </c>
      <c r="E237" s="2">
        <f t="shared" si="23"/>
        <v>472000</v>
      </c>
      <c r="F237" s="2">
        <f t="shared" si="18"/>
        <v>10818454.345702615</v>
      </c>
      <c r="G237" s="2">
        <f t="shared" si="19"/>
        <v>10346454.345702615</v>
      </c>
      <c r="H237" s="19">
        <f t="shared" si="21"/>
        <v>21.920454122251304</v>
      </c>
    </row>
    <row r="238" spans="1:8">
      <c r="A238" s="1"/>
      <c r="B238" s="1">
        <v>237</v>
      </c>
      <c r="C238" s="2">
        <f t="shared" si="22"/>
        <v>10820454.345702615</v>
      </c>
      <c r="D238" s="2">
        <f t="shared" si="20"/>
        <v>216409.08691405228</v>
      </c>
      <c r="E238" s="2">
        <f t="shared" si="23"/>
        <v>474000</v>
      </c>
      <c r="F238" s="2">
        <f t="shared" si="18"/>
        <v>11036863.432616668</v>
      </c>
      <c r="G238" s="2">
        <f t="shared" si="19"/>
        <v>10562863.432616668</v>
      </c>
      <c r="H238" s="19">
        <f t="shared" si="21"/>
        <v>22.284522009739806</v>
      </c>
    </row>
    <row r="239" spans="1:8">
      <c r="A239" s="1"/>
      <c r="B239" s="1">
        <v>238</v>
      </c>
      <c r="C239" s="2">
        <f t="shared" si="22"/>
        <v>11038863.432616668</v>
      </c>
      <c r="D239" s="2">
        <f t="shared" si="20"/>
        <v>220777.26865233335</v>
      </c>
      <c r="E239" s="2">
        <f t="shared" si="23"/>
        <v>476000</v>
      </c>
      <c r="F239" s="2">
        <f t="shared" si="18"/>
        <v>11259640.701269001</v>
      </c>
      <c r="G239" s="2">
        <f t="shared" si="19"/>
        <v>10783640.701269001</v>
      </c>
      <c r="H239" s="19">
        <f t="shared" si="21"/>
        <v>22.654707355607144</v>
      </c>
    </row>
    <row r="240" spans="1:8">
      <c r="A240" s="1"/>
      <c r="B240" s="1">
        <v>239</v>
      </c>
      <c r="C240" s="2">
        <f t="shared" si="22"/>
        <v>11261640.701269001</v>
      </c>
      <c r="D240" s="2">
        <f t="shared" si="20"/>
        <v>225232.81402538001</v>
      </c>
      <c r="E240" s="2">
        <f t="shared" si="23"/>
        <v>478000</v>
      </c>
      <c r="F240" s="2">
        <f t="shared" si="18"/>
        <v>11486873.51529438</v>
      </c>
      <c r="G240" s="2">
        <f t="shared" si="19"/>
        <v>11008873.51529438</v>
      </c>
      <c r="H240" s="19">
        <f t="shared" si="21"/>
        <v>23.031116140783222</v>
      </c>
    </row>
    <row r="241" spans="1:8">
      <c r="A241" s="1"/>
      <c r="B241" s="22">
        <v>240</v>
      </c>
      <c r="C241" s="23">
        <f t="shared" si="22"/>
        <v>11488873.51529438</v>
      </c>
      <c r="D241" s="23">
        <f t="shared" si="20"/>
        <v>229777.4703058876</v>
      </c>
      <c r="E241" s="23">
        <f t="shared" si="23"/>
        <v>480000</v>
      </c>
      <c r="F241" s="23">
        <f t="shared" si="18"/>
        <v>11718650.985600268</v>
      </c>
      <c r="G241" s="23">
        <f t="shared" si="19"/>
        <v>11238650.985600268</v>
      </c>
      <c r="H241" s="24">
        <f t="shared" si="21"/>
        <v>23.413856220000561</v>
      </c>
    </row>
    <row r="242" spans="1:8">
      <c r="A242" s="1"/>
      <c r="B242" s="1">
        <v>241</v>
      </c>
      <c r="C242" s="2">
        <f t="shared" si="22"/>
        <v>11720650.985600268</v>
      </c>
      <c r="D242" s="2">
        <f t="shared" si="20"/>
        <v>234413.01971200536</v>
      </c>
      <c r="E242" s="2">
        <f t="shared" si="23"/>
        <v>482000</v>
      </c>
      <c r="F242" s="2">
        <f t="shared" si="18"/>
        <v>11955064.005312273</v>
      </c>
      <c r="G242" s="2">
        <f t="shared" si="19"/>
        <v>11473064.005312273</v>
      </c>
      <c r="H242" s="19">
        <f t="shared" si="21"/>
        <v>23.803037355419654</v>
      </c>
    </row>
    <row r="243" spans="1:8">
      <c r="A243" s="1"/>
      <c r="B243" s="1">
        <v>242</v>
      </c>
      <c r="C243" s="2">
        <f t="shared" si="22"/>
        <v>11957064.005312273</v>
      </c>
      <c r="D243" s="2">
        <f t="shared" si="20"/>
        <v>239141.28010624548</v>
      </c>
      <c r="E243" s="2">
        <f t="shared" si="23"/>
        <v>484000</v>
      </c>
      <c r="F243" s="2">
        <f t="shared" si="18"/>
        <v>12196205.285418518</v>
      </c>
      <c r="G243" s="2">
        <f t="shared" si="19"/>
        <v>11712205.285418518</v>
      </c>
      <c r="H243" s="19">
        <f t="shared" si="21"/>
        <v>24.198771250864706</v>
      </c>
    </row>
    <row r="244" spans="1:8">
      <c r="A244" s="1"/>
      <c r="B244" s="1">
        <v>243</v>
      </c>
      <c r="C244" s="2">
        <f t="shared" si="22"/>
        <v>12198205.285418518</v>
      </c>
      <c r="D244" s="2">
        <f t="shared" si="20"/>
        <v>243964.10570837036</v>
      </c>
      <c r="E244" s="2">
        <f t="shared" si="23"/>
        <v>486000</v>
      </c>
      <c r="F244" s="2">
        <f t="shared" si="18"/>
        <v>12442169.391126888</v>
      </c>
      <c r="G244" s="2">
        <f t="shared" si="19"/>
        <v>11956169.391126888</v>
      </c>
      <c r="H244" s="19">
        <f t="shared" si="21"/>
        <v>24.601171586680838</v>
      </c>
    </row>
    <row r="245" spans="1:8">
      <c r="A245" s="1"/>
      <c r="B245" s="1">
        <v>244</v>
      </c>
      <c r="C245" s="2">
        <f t="shared" si="22"/>
        <v>12444169.391126888</v>
      </c>
      <c r="D245" s="2">
        <f t="shared" si="20"/>
        <v>248883.38782253777</v>
      </c>
      <c r="E245" s="2">
        <f t="shared" si="23"/>
        <v>488000</v>
      </c>
      <c r="F245" s="2">
        <f t="shared" si="18"/>
        <v>12693052.778949426</v>
      </c>
      <c r="G245" s="2">
        <f t="shared" si="19"/>
        <v>12205052.778949426</v>
      </c>
      <c r="H245" s="19">
        <f t="shared" si="21"/>
        <v>25.010354055224234</v>
      </c>
    </row>
    <row r="246" spans="1:8">
      <c r="A246" s="1"/>
      <c r="B246" s="1">
        <v>245</v>
      </c>
      <c r="C246" s="2">
        <f t="shared" si="22"/>
        <v>12695052.778949426</v>
      </c>
      <c r="D246" s="2">
        <f t="shared" si="20"/>
        <v>253901.05557898854</v>
      </c>
      <c r="E246" s="2">
        <f t="shared" si="23"/>
        <v>490000</v>
      </c>
      <c r="F246" s="2">
        <f t="shared" si="18"/>
        <v>12948953.834528415</v>
      </c>
      <c r="G246" s="2">
        <f t="shared" si="19"/>
        <v>12458953.834528415</v>
      </c>
      <c r="H246" s="19">
        <f t="shared" si="21"/>
        <v>25.426436396996763</v>
      </c>
    </row>
    <row r="247" spans="1:8">
      <c r="A247" s="1"/>
      <c r="B247" s="1">
        <v>246</v>
      </c>
      <c r="C247" s="2">
        <f t="shared" si="22"/>
        <v>12950953.834528415</v>
      </c>
      <c r="D247" s="2">
        <f t="shared" si="20"/>
        <v>259019.0766905683</v>
      </c>
      <c r="E247" s="2">
        <f t="shared" si="23"/>
        <v>492000</v>
      </c>
      <c r="F247" s="2">
        <f t="shared" si="18"/>
        <v>13209972.911218982</v>
      </c>
      <c r="G247" s="2">
        <f t="shared" si="19"/>
        <v>12717972.911218982</v>
      </c>
      <c r="H247" s="19">
        <f t="shared" si="21"/>
        <v>25.849538437436955</v>
      </c>
    </row>
    <row r="248" spans="1:8">
      <c r="A248" s="1"/>
      <c r="B248" s="1">
        <v>247</v>
      </c>
      <c r="C248" s="2">
        <f t="shared" si="22"/>
        <v>13211972.911218982</v>
      </c>
      <c r="D248" s="2">
        <f t="shared" si="20"/>
        <v>264239.45822437963</v>
      </c>
      <c r="E248" s="2">
        <f t="shared" si="23"/>
        <v>494000</v>
      </c>
      <c r="F248" s="2">
        <f t="shared" si="18"/>
        <v>13476212.369443363</v>
      </c>
      <c r="G248" s="2">
        <f t="shared" si="19"/>
        <v>12982212.369443363</v>
      </c>
      <c r="H248" s="19">
        <f t="shared" si="21"/>
        <v>26.279782124379278</v>
      </c>
    </row>
    <row r="249" spans="1:8">
      <c r="A249" s="1"/>
      <c r="B249" s="1">
        <v>248</v>
      </c>
      <c r="C249" s="2">
        <f t="shared" si="22"/>
        <v>13478212.369443363</v>
      </c>
      <c r="D249" s="2">
        <f t="shared" si="20"/>
        <v>269564.24738886725</v>
      </c>
      <c r="E249" s="2">
        <f t="shared" si="23"/>
        <v>496000</v>
      </c>
      <c r="F249" s="2">
        <f t="shared" si="18"/>
        <v>13747776.61683223</v>
      </c>
      <c r="G249" s="2">
        <f t="shared" si="19"/>
        <v>13251776.61683223</v>
      </c>
      <c r="H249" s="19">
        <f t="shared" si="21"/>
        <v>26.717291566194014</v>
      </c>
    </row>
    <row r="250" spans="1:8">
      <c r="A250" s="1"/>
      <c r="B250" s="1">
        <v>249</v>
      </c>
      <c r="C250" s="2">
        <f t="shared" si="22"/>
        <v>13749776.61683223</v>
      </c>
      <c r="D250" s="2">
        <f t="shared" si="20"/>
        <v>274995.5323366446</v>
      </c>
      <c r="E250" s="2">
        <f t="shared" si="23"/>
        <v>498000</v>
      </c>
      <c r="F250" s="2">
        <f t="shared" si="18"/>
        <v>14024772.149168875</v>
      </c>
      <c r="G250" s="2">
        <f t="shared" si="19"/>
        <v>13526772.149168875</v>
      </c>
      <c r="H250" s="19">
        <f t="shared" si="21"/>
        <v>27.16219307062023</v>
      </c>
    </row>
    <row r="251" spans="1:8">
      <c r="A251" s="1"/>
      <c r="B251" s="1">
        <v>250</v>
      </c>
      <c r="C251" s="2">
        <f t="shared" si="22"/>
        <v>14026772.149168875</v>
      </c>
      <c r="D251" s="2">
        <f t="shared" si="20"/>
        <v>280535.44298337749</v>
      </c>
      <c r="E251" s="2">
        <f t="shared" si="23"/>
        <v>500000</v>
      </c>
      <c r="F251" s="2">
        <f t="shared" si="18"/>
        <v>14307307.592152253</v>
      </c>
      <c r="G251" s="2">
        <f t="shared" si="19"/>
        <v>13807307.592152253</v>
      </c>
      <c r="H251" s="19">
        <f t="shared" si="21"/>
        <v>27.614615184304505</v>
      </c>
    </row>
    <row r="252" spans="1:8">
      <c r="A252" s="1"/>
      <c r="B252" s="1">
        <v>251</v>
      </c>
      <c r="C252" s="2">
        <f t="shared" si="22"/>
        <v>14309307.592152253</v>
      </c>
      <c r="D252" s="2">
        <f t="shared" si="20"/>
        <v>286186.15184304508</v>
      </c>
      <c r="E252" s="2">
        <f t="shared" si="23"/>
        <v>502000</v>
      </c>
      <c r="F252" s="2">
        <f t="shared" si="18"/>
        <v>14595493.743995298</v>
      </c>
      <c r="G252" s="2">
        <f t="shared" si="19"/>
        <v>14093493.743995298</v>
      </c>
      <c r="H252" s="19">
        <f t="shared" si="21"/>
        <v>28.074688733058363</v>
      </c>
    </row>
    <row r="253" spans="1:8">
      <c r="A253" s="1"/>
      <c r="B253" s="22">
        <v>252</v>
      </c>
      <c r="C253" s="23">
        <f t="shared" si="22"/>
        <v>14597493.743995298</v>
      </c>
      <c r="D253" s="23">
        <f t="shared" si="20"/>
        <v>291949.87487990595</v>
      </c>
      <c r="E253" s="23">
        <f t="shared" si="23"/>
        <v>504000</v>
      </c>
      <c r="F253" s="23">
        <f t="shared" si="18"/>
        <v>14889443.618875204</v>
      </c>
      <c r="G253" s="23">
        <f t="shared" si="19"/>
        <v>14385443.618875204</v>
      </c>
      <c r="H253" s="24">
        <f t="shared" si="21"/>
        <v>28.542546862847626</v>
      </c>
    </row>
    <row r="254" spans="1:8">
      <c r="A254" s="1"/>
      <c r="B254" s="1">
        <v>253</v>
      </c>
      <c r="C254" s="2">
        <f t="shared" si="22"/>
        <v>14891443.618875204</v>
      </c>
      <c r="D254" s="2">
        <f t="shared" si="20"/>
        <v>297828.87237750407</v>
      </c>
      <c r="E254" s="2">
        <f t="shared" si="23"/>
        <v>506000</v>
      </c>
      <c r="F254" s="2">
        <f t="shared" si="18"/>
        <v>15189272.491252707</v>
      </c>
      <c r="G254" s="2">
        <f t="shared" si="19"/>
        <v>14683272.491252707</v>
      </c>
      <c r="H254" s="19">
        <f t="shared" si="21"/>
        <v>29.018325081527088</v>
      </c>
    </row>
    <row r="255" spans="1:8">
      <c r="A255" s="1"/>
      <c r="B255" s="1">
        <v>254</v>
      </c>
      <c r="C255" s="2">
        <f t="shared" si="22"/>
        <v>15191272.491252707</v>
      </c>
      <c r="D255" s="2">
        <f t="shared" si="20"/>
        <v>303825.44982505415</v>
      </c>
      <c r="E255" s="2">
        <f t="shared" si="23"/>
        <v>508000</v>
      </c>
      <c r="F255" s="2">
        <f t="shared" si="18"/>
        <v>15495097.941077761</v>
      </c>
      <c r="G255" s="2">
        <f t="shared" si="19"/>
        <v>14987097.941077761</v>
      </c>
      <c r="H255" s="19">
        <f t="shared" si="21"/>
        <v>29.502161301334176</v>
      </c>
    </row>
    <row r="256" spans="1:8">
      <c r="A256" s="1"/>
      <c r="B256" s="1">
        <v>255</v>
      </c>
      <c r="C256" s="2">
        <f t="shared" si="22"/>
        <v>15497097.941077761</v>
      </c>
      <c r="D256" s="2">
        <f t="shared" si="20"/>
        <v>309941.95882155525</v>
      </c>
      <c r="E256" s="2">
        <f t="shared" si="23"/>
        <v>510000</v>
      </c>
      <c r="F256" s="2">
        <f t="shared" si="18"/>
        <v>15807039.899899317</v>
      </c>
      <c r="G256" s="2">
        <f t="shared" si="19"/>
        <v>15297039.899899317</v>
      </c>
      <c r="H256" s="19">
        <f t="shared" si="21"/>
        <v>29.994195882155523</v>
      </c>
    </row>
    <row r="257" spans="1:8">
      <c r="A257" s="1"/>
      <c r="B257" s="1">
        <v>256</v>
      </c>
      <c r="C257" s="2">
        <f t="shared" si="22"/>
        <v>15809039.899899317</v>
      </c>
      <c r="D257" s="2">
        <f t="shared" si="20"/>
        <v>316180.79799798637</v>
      </c>
      <c r="E257" s="2">
        <f t="shared" si="23"/>
        <v>512000</v>
      </c>
      <c r="F257" s="2">
        <f t="shared" si="18"/>
        <v>16125220.697897304</v>
      </c>
      <c r="G257" s="2">
        <f t="shared" si="19"/>
        <v>15613220.697897304</v>
      </c>
      <c r="H257" s="19">
        <f t="shared" si="21"/>
        <v>30.494571675580673</v>
      </c>
    </row>
    <row r="258" spans="1:8">
      <c r="A258" s="1"/>
      <c r="B258" s="1">
        <v>257</v>
      </c>
      <c r="C258" s="2">
        <f t="shared" si="22"/>
        <v>16127220.697897304</v>
      </c>
      <c r="D258" s="2">
        <f t="shared" si="20"/>
        <v>322544.41395794606</v>
      </c>
      <c r="E258" s="2">
        <f t="shared" si="23"/>
        <v>514000</v>
      </c>
      <c r="F258" s="2">
        <f t="shared" ref="F258:F321" si="24">C258+D258</f>
        <v>16449765.11185525</v>
      </c>
      <c r="G258" s="2">
        <f t="shared" ref="G258:G321" si="25">F258-E258</f>
        <v>15935765.11185525</v>
      </c>
      <c r="H258" s="19">
        <f t="shared" si="21"/>
        <v>31.003434069757294</v>
      </c>
    </row>
    <row r="259" spans="1:8">
      <c r="A259" s="1"/>
      <c r="B259" s="1">
        <v>258</v>
      </c>
      <c r="C259" s="2">
        <f t="shared" si="22"/>
        <v>16451765.11185525</v>
      </c>
      <c r="D259" s="2">
        <f t="shared" ref="D259:D322" si="26">C259*$A$5</f>
        <v>329035.30223710503</v>
      </c>
      <c r="E259" s="2">
        <f t="shared" si="23"/>
        <v>516000</v>
      </c>
      <c r="F259" s="2">
        <f t="shared" si="24"/>
        <v>16780800.414092354</v>
      </c>
      <c r="G259" s="2">
        <f t="shared" si="25"/>
        <v>16264800.414092354</v>
      </c>
      <c r="H259" s="19">
        <f t="shared" ref="H259:H322" si="27">(F259-E259)/E259</f>
        <v>31.520931035062702</v>
      </c>
    </row>
    <row r="260" spans="1:8">
      <c r="A260" s="1"/>
      <c r="B260" s="1">
        <v>259</v>
      </c>
      <c r="C260" s="2">
        <f t="shared" ref="C260:C323" si="28">C259+D259+$C$2</f>
        <v>16782800.414092354</v>
      </c>
      <c r="D260" s="2">
        <f t="shared" si="26"/>
        <v>335656.00828184711</v>
      </c>
      <c r="E260" s="2">
        <f t="shared" ref="E260:E323" si="29">E259+$E$2</f>
        <v>518000</v>
      </c>
      <c r="F260" s="2">
        <f t="shared" si="24"/>
        <v>17118456.4223742</v>
      </c>
      <c r="G260" s="2">
        <f t="shared" si="25"/>
        <v>16600456.4223742</v>
      </c>
      <c r="H260" s="19">
        <f t="shared" si="27"/>
        <v>32.047213170606561</v>
      </c>
    </row>
    <row r="261" spans="1:8">
      <c r="A261" s="1"/>
      <c r="B261" s="1">
        <v>260</v>
      </c>
      <c r="C261" s="2">
        <f t="shared" si="28"/>
        <v>17120456.4223742</v>
      </c>
      <c r="D261" s="2">
        <f t="shared" si="26"/>
        <v>342409.12844748399</v>
      </c>
      <c r="E261" s="2">
        <f t="shared" si="29"/>
        <v>520000</v>
      </c>
      <c r="F261" s="2">
        <f t="shared" si="24"/>
        <v>17462865.550821684</v>
      </c>
      <c r="G261" s="2">
        <f t="shared" si="25"/>
        <v>16942865.550821684</v>
      </c>
      <c r="H261" s="19">
        <f t="shared" si="27"/>
        <v>32.582433751580162</v>
      </c>
    </row>
    <row r="262" spans="1:8">
      <c r="A262" s="1"/>
      <c r="B262" s="1">
        <v>261</v>
      </c>
      <c r="C262" s="2">
        <f t="shared" si="28"/>
        <v>17464865.550821684</v>
      </c>
      <c r="D262" s="2">
        <f t="shared" si="26"/>
        <v>349297.3110164337</v>
      </c>
      <c r="E262" s="2">
        <f t="shared" si="29"/>
        <v>522000</v>
      </c>
      <c r="F262" s="2">
        <f t="shared" si="24"/>
        <v>17814162.861838117</v>
      </c>
      <c r="G262" s="2">
        <f t="shared" si="25"/>
        <v>17292162.861838117</v>
      </c>
      <c r="H262" s="19">
        <f t="shared" si="27"/>
        <v>33.126748777467661</v>
      </c>
    </row>
    <row r="263" spans="1:8">
      <c r="A263" s="1"/>
      <c r="B263" s="1">
        <v>262</v>
      </c>
      <c r="C263" s="2">
        <f t="shared" si="28"/>
        <v>17816162.861838117</v>
      </c>
      <c r="D263" s="2">
        <f t="shared" si="26"/>
        <v>356323.25723676238</v>
      </c>
      <c r="E263" s="2">
        <f t="shared" si="29"/>
        <v>524000</v>
      </c>
      <c r="F263" s="2">
        <f t="shared" si="24"/>
        <v>18172486.119074881</v>
      </c>
      <c r="G263" s="2">
        <f t="shared" si="25"/>
        <v>17648486.119074881</v>
      </c>
      <c r="H263" s="19">
        <f t="shared" si="27"/>
        <v>33.680317021135266</v>
      </c>
    </row>
    <row r="264" spans="1:8">
      <c r="A264" s="1"/>
      <c r="B264" s="1">
        <v>263</v>
      </c>
      <c r="C264" s="2">
        <f t="shared" si="28"/>
        <v>18174486.119074881</v>
      </c>
      <c r="D264" s="2">
        <f t="shared" si="26"/>
        <v>363489.72238149762</v>
      </c>
      <c r="E264" s="2">
        <f t="shared" si="29"/>
        <v>526000</v>
      </c>
      <c r="F264" s="2">
        <f t="shared" si="24"/>
        <v>18537975.84145638</v>
      </c>
      <c r="G264" s="2">
        <f t="shared" si="25"/>
        <v>18011975.84145638</v>
      </c>
      <c r="H264" s="19">
        <f t="shared" si="27"/>
        <v>34.243300078814407</v>
      </c>
    </row>
    <row r="265" spans="1:8">
      <c r="A265" s="1"/>
      <c r="B265" s="22">
        <v>264</v>
      </c>
      <c r="C265" s="23">
        <f t="shared" si="28"/>
        <v>18539975.84145638</v>
      </c>
      <c r="D265" s="23">
        <f t="shared" si="26"/>
        <v>370799.51682912762</v>
      </c>
      <c r="E265" s="23">
        <f t="shared" si="29"/>
        <v>528000</v>
      </c>
      <c r="F265" s="23">
        <f t="shared" si="24"/>
        <v>18910775.358285509</v>
      </c>
      <c r="G265" s="23">
        <f t="shared" si="25"/>
        <v>18382775.358285509</v>
      </c>
      <c r="H265" s="24">
        <f t="shared" si="27"/>
        <v>34.815862420995281</v>
      </c>
    </row>
    <row r="266" spans="1:8">
      <c r="A266" s="1"/>
      <c r="B266" s="1">
        <v>265</v>
      </c>
      <c r="C266" s="2">
        <f t="shared" si="28"/>
        <v>18912775.358285509</v>
      </c>
      <c r="D266" s="2">
        <f t="shared" si="26"/>
        <v>378255.50716571021</v>
      </c>
      <c r="E266" s="2">
        <f t="shared" si="29"/>
        <v>530000</v>
      </c>
      <c r="F266" s="2">
        <f t="shared" si="24"/>
        <v>19291030.86545122</v>
      </c>
      <c r="G266" s="2">
        <f t="shared" si="25"/>
        <v>18761030.86545122</v>
      </c>
      <c r="H266" s="19">
        <f t="shared" si="27"/>
        <v>35.398171444247588</v>
      </c>
    </row>
    <row r="267" spans="1:8">
      <c r="A267" s="1"/>
      <c r="B267" s="1">
        <v>266</v>
      </c>
      <c r="C267" s="2">
        <f t="shared" si="28"/>
        <v>19293030.86545122</v>
      </c>
      <c r="D267" s="2">
        <f t="shared" si="26"/>
        <v>385860.61730902444</v>
      </c>
      <c r="E267" s="2">
        <f t="shared" si="29"/>
        <v>532000</v>
      </c>
      <c r="F267" s="2">
        <f t="shared" si="24"/>
        <v>19678891.482760243</v>
      </c>
      <c r="G267" s="2">
        <f t="shared" si="25"/>
        <v>19146891.482760243</v>
      </c>
      <c r="H267" s="19">
        <f t="shared" si="27"/>
        <v>35.990397523985422</v>
      </c>
    </row>
    <row r="268" spans="1:8">
      <c r="A268" s="1"/>
      <c r="B268" s="1">
        <v>267</v>
      </c>
      <c r="C268" s="2">
        <f t="shared" si="28"/>
        <v>19680891.482760243</v>
      </c>
      <c r="D268" s="2">
        <f t="shared" si="26"/>
        <v>393617.8296552049</v>
      </c>
      <c r="E268" s="2">
        <f t="shared" si="29"/>
        <v>534000</v>
      </c>
      <c r="F268" s="2">
        <f t="shared" si="24"/>
        <v>20074509.312415447</v>
      </c>
      <c r="G268" s="2">
        <f t="shared" si="25"/>
        <v>19540509.312415447</v>
      </c>
      <c r="H268" s="19">
        <f t="shared" si="27"/>
        <v>36.592714068193722</v>
      </c>
    </row>
    <row r="269" spans="1:8">
      <c r="A269" s="1"/>
      <c r="B269" s="1">
        <v>268</v>
      </c>
      <c r="C269" s="2">
        <f t="shared" si="28"/>
        <v>20076509.312415447</v>
      </c>
      <c r="D269" s="2">
        <f t="shared" si="26"/>
        <v>401530.18624830898</v>
      </c>
      <c r="E269" s="2">
        <f t="shared" si="29"/>
        <v>536000</v>
      </c>
      <c r="F269" s="2">
        <f t="shared" si="24"/>
        <v>20478039.498663757</v>
      </c>
      <c r="G269" s="2">
        <f t="shared" si="25"/>
        <v>19942039.498663757</v>
      </c>
      <c r="H269" s="19">
        <f t="shared" si="27"/>
        <v>37.205297572133873</v>
      </c>
    </row>
    <row r="270" spans="1:8">
      <c r="A270" s="1"/>
      <c r="B270" s="1">
        <v>269</v>
      </c>
      <c r="C270" s="2">
        <f t="shared" si="28"/>
        <v>20480039.498663757</v>
      </c>
      <c r="D270" s="2">
        <f t="shared" si="26"/>
        <v>409600.78997327515</v>
      </c>
      <c r="E270" s="2">
        <f t="shared" si="29"/>
        <v>538000</v>
      </c>
      <c r="F270" s="2">
        <f t="shared" si="24"/>
        <v>20889640.288637031</v>
      </c>
      <c r="G270" s="2">
        <f t="shared" si="25"/>
        <v>20351640.288637031</v>
      </c>
      <c r="H270" s="19">
        <f t="shared" si="27"/>
        <v>37.828327674046527</v>
      </c>
    </row>
    <row r="271" spans="1:8">
      <c r="A271" s="1"/>
      <c r="B271" s="1">
        <v>270</v>
      </c>
      <c r="C271" s="2">
        <f t="shared" si="28"/>
        <v>20891640.288637031</v>
      </c>
      <c r="D271" s="2">
        <f t="shared" si="26"/>
        <v>417832.80577274063</v>
      </c>
      <c r="E271" s="2">
        <f t="shared" si="29"/>
        <v>540000</v>
      </c>
      <c r="F271" s="2">
        <f t="shared" si="24"/>
        <v>21309473.094409771</v>
      </c>
      <c r="G271" s="2">
        <f t="shared" si="25"/>
        <v>20769473.094409771</v>
      </c>
      <c r="H271" s="19">
        <f t="shared" si="27"/>
        <v>38.461987211869946</v>
      </c>
    </row>
    <row r="272" spans="1:8">
      <c r="A272" s="1"/>
      <c r="B272" s="1">
        <v>271</v>
      </c>
      <c r="C272" s="2">
        <f t="shared" si="28"/>
        <v>21311473.094409771</v>
      </c>
      <c r="D272" s="2">
        <f t="shared" si="26"/>
        <v>426229.46188819542</v>
      </c>
      <c r="E272" s="2">
        <f t="shared" si="29"/>
        <v>542000</v>
      </c>
      <c r="F272" s="2">
        <f t="shared" si="24"/>
        <v>21737702.556297965</v>
      </c>
      <c r="G272" s="2">
        <f t="shared" si="25"/>
        <v>21195702.556297965</v>
      </c>
      <c r="H272" s="19">
        <f t="shared" si="27"/>
        <v>39.106462280992559</v>
      </c>
    </row>
    <row r="273" spans="1:8">
      <c r="A273" s="1"/>
      <c r="B273" s="1">
        <v>272</v>
      </c>
      <c r="C273" s="2">
        <f t="shared" si="28"/>
        <v>21739702.556297965</v>
      </c>
      <c r="D273" s="2">
        <f t="shared" si="26"/>
        <v>434794.05112595932</v>
      </c>
      <c r="E273" s="2">
        <f t="shared" si="29"/>
        <v>544000</v>
      </c>
      <c r="F273" s="2">
        <f t="shared" si="24"/>
        <v>22174496.607423924</v>
      </c>
      <c r="G273" s="2">
        <f t="shared" si="25"/>
        <v>21630496.607423924</v>
      </c>
      <c r="H273" s="19">
        <f t="shared" si="27"/>
        <v>39.761942293058681</v>
      </c>
    </row>
    <row r="274" spans="1:8">
      <c r="A274" s="1"/>
      <c r="B274" s="1">
        <v>273</v>
      </c>
      <c r="C274" s="2">
        <f t="shared" si="28"/>
        <v>22176496.607423924</v>
      </c>
      <c r="D274" s="2">
        <f t="shared" si="26"/>
        <v>443529.93214847846</v>
      </c>
      <c r="E274" s="2">
        <f t="shared" si="29"/>
        <v>546000</v>
      </c>
      <c r="F274" s="2">
        <f t="shared" si="24"/>
        <v>22620026.539572403</v>
      </c>
      <c r="G274" s="2">
        <f t="shared" si="25"/>
        <v>22074026.539572403</v>
      </c>
      <c r="H274" s="19">
        <f t="shared" si="27"/>
        <v>40.42862003584689</v>
      </c>
    </row>
    <row r="275" spans="1:8">
      <c r="A275" s="1"/>
      <c r="B275" s="1">
        <v>274</v>
      </c>
      <c r="C275" s="2">
        <f t="shared" si="28"/>
        <v>22622026.539572403</v>
      </c>
      <c r="D275" s="2">
        <f t="shared" si="26"/>
        <v>452440.53079144808</v>
      </c>
      <c r="E275" s="2">
        <f t="shared" si="29"/>
        <v>548000</v>
      </c>
      <c r="F275" s="2">
        <f t="shared" si="24"/>
        <v>23074467.070363849</v>
      </c>
      <c r="G275" s="2">
        <f t="shared" si="25"/>
        <v>22526467.070363849</v>
      </c>
      <c r="H275" s="19">
        <f t="shared" si="27"/>
        <v>41.106691734240599</v>
      </c>
    </row>
    <row r="276" spans="1:8">
      <c r="A276" s="1"/>
      <c r="B276" s="1">
        <v>275</v>
      </c>
      <c r="C276" s="2">
        <f t="shared" si="28"/>
        <v>23076467.070363849</v>
      </c>
      <c r="D276" s="2">
        <f t="shared" si="26"/>
        <v>461529.34140727698</v>
      </c>
      <c r="E276" s="2">
        <f t="shared" si="29"/>
        <v>550000</v>
      </c>
      <c r="F276" s="2">
        <f t="shared" si="24"/>
        <v>23537996.411771126</v>
      </c>
      <c r="G276" s="2">
        <f t="shared" si="25"/>
        <v>22987996.411771126</v>
      </c>
      <c r="H276" s="19">
        <f t="shared" si="27"/>
        <v>41.796357112311135</v>
      </c>
    </row>
    <row r="277" spans="1:8">
      <c r="A277" s="1"/>
      <c r="B277" s="22">
        <v>276</v>
      </c>
      <c r="C277" s="23">
        <f t="shared" si="28"/>
        <v>23539996.411771126</v>
      </c>
      <c r="D277" s="23">
        <f t="shared" si="26"/>
        <v>470799.92823542253</v>
      </c>
      <c r="E277" s="23">
        <f t="shared" si="29"/>
        <v>552000</v>
      </c>
      <c r="F277" s="23">
        <f t="shared" si="24"/>
        <v>24010796.340006549</v>
      </c>
      <c r="G277" s="23">
        <f t="shared" si="25"/>
        <v>23458796.340006549</v>
      </c>
      <c r="H277" s="24">
        <f t="shared" si="27"/>
        <v>42.497819456533605</v>
      </c>
    </row>
    <row r="278" spans="1:8">
      <c r="A278" s="1"/>
      <c r="B278" s="1">
        <v>277</v>
      </c>
      <c r="C278" s="2">
        <f t="shared" si="28"/>
        <v>24012796.340006549</v>
      </c>
      <c r="D278" s="2">
        <f t="shared" si="26"/>
        <v>480255.92680013098</v>
      </c>
      <c r="E278" s="2">
        <f t="shared" si="29"/>
        <v>554000</v>
      </c>
      <c r="F278" s="2">
        <f t="shared" si="24"/>
        <v>24493052.266806681</v>
      </c>
      <c r="G278" s="2">
        <f t="shared" si="25"/>
        <v>23939052.266806681</v>
      </c>
      <c r="H278" s="19">
        <f t="shared" si="27"/>
        <v>43.211285680156465</v>
      </c>
    </row>
    <row r="279" spans="1:8">
      <c r="A279" s="1"/>
      <c r="B279" s="1">
        <v>278</v>
      </c>
      <c r="C279" s="2">
        <f t="shared" si="28"/>
        <v>24495052.266806681</v>
      </c>
      <c r="D279" s="2">
        <f t="shared" si="26"/>
        <v>489901.04533613363</v>
      </c>
      <c r="E279" s="2">
        <f t="shared" si="29"/>
        <v>556000</v>
      </c>
      <c r="F279" s="2">
        <f t="shared" si="24"/>
        <v>24984953.312142815</v>
      </c>
      <c r="G279" s="2">
        <f t="shared" si="25"/>
        <v>24428953.312142815</v>
      </c>
      <c r="H279" s="19">
        <f t="shared" si="27"/>
        <v>43.936966388746072</v>
      </c>
    </row>
    <row r="280" spans="1:8">
      <c r="A280" s="1"/>
      <c r="B280" s="1">
        <v>279</v>
      </c>
      <c r="C280" s="2">
        <f t="shared" si="28"/>
        <v>24986953.312142815</v>
      </c>
      <c r="D280" s="2">
        <f t="shared" si="26"/>
        <v>499739.06624285632</v>
      </c>
      <c r="E280" s="2">
        <f t="shared" si="29"/>
        <v>558000</v>
      </c>
      <c r="F280" s="2">
        <f t="shared" si="24"/>
        <v>25486692.37838567</v>
      </c>
      <c r="G280" s="2">
        <f t="shared" si="25"/>
        <v>24928692.37838567</v>
      </c>
      <c r="H280" s="19">
        <f t="shared" si="27"/>
        <v>44.675075946927727</v>
      </c>
    </row>
    <row r="281" spans="1:8">
      <c r="A281" s="1"/>
      <c r="B281" s="1">
        <v>280</v>
      </c>
      <c r="C281" s="2">
        <f t="shared" si="28"/>
        <v>25488692.37838567</v>
      </c>
      <c r="D281" s="2">
        <f t="shared" si="26"/>
        <v>509773.84756771341</v>
      </c>
      <c r="E281" s="2">
        <f t="shared" si="29"/>
        <v>560000</v>
      </c>
      <c r="F281" s="2">
        <f t="shared" si="24"/>
        <v>25998466.225953385</v>
      </c>
      <c r="G281" s="2">
        <f t="shared" si="25"/>
        <v>25438466.225953385</v>
      </c>
      <c r="H281" s="19">
        <f t="shared" si="27"/>
        <v>45.425832546345333</v>
      </c>
    </row>
    <row r="282" spans="1:8">
      <c r="A282" s="1"/>
      <c r="B282" s="1">
        <v>281</v>
      </c>
      <c r="C282" s="2">
        <f t="shared" si="28"/>
        <v>26000466.225953385</v>
      </c>
      <c r="D282" s="2">
        <f t="shared" si="26"/>
        <v>520009.32451906771</v>
      </c>
      <c r="E282" s="2">
        <f t="shared" si="29"/>
        <v>562000</v>
      </c>
      <c r="F282" s="2">
        <f t="shared" si="24"/>
        <v>26520475.550472453</v>
      </c>
      <c r="G282" s="2">
        <f t="shared" si="25"/>
        <v>25958475.550472453</v>
      </c>
      <c r="H282" s="19">
        <f t="shared" si="27"/>
        <v>46.189458274862019</v>
      </c>
    </row>
    <row r="283" spans="1:8">
      <c r="A283" s="1"/>
      <c r="B283" s="1">
        <v>282</v>
      </c>
      <c r="C283" s="2">
        <f t="shared" si="28"/>
        <v>26522475.550472453</v>
      </c>
      <c r="D283" s="2">
        <f t="shared" si="26"/>
        <v>530449.51100944902</v>
      </c>
      <c r="E283" s="2">
        <f t="shared" si="29"/>
        <v>564000</v>
      </c>
      <c r="F283" s="2">
        <f t="shared" si="24"/>
        <v>27052925.061481901</v>
      </c>
      <c r="G283" s="2">
        <f t="shared" si="25"/>
        <v>26488925.061481901</v>
      </c>
      <c r="H283" s="19">
        <f t="shared" si="27"/>
        <v>46.966179187024643</v>
      </c>
    </row>
    <row r="284" spans="1:8">
      <c r="A284" s="1"/>
      <c r="B284" s="1">
        <v>283</v>
      </c>
      <c r="C284" s="2">
        <f t="shared" si="28"/>
        <v>27054925.061481901</v>
      </c>
      <c r="D284" s="2">
        <f t="shared" si="26"/>
        <v>541098.501229638</v>
      </c>
      <c r="E284" s="2">
        <f t="shared" si="29"/>
        <v>566000</v>
      </c>
      <c r="F284" s="2">
        <f t="shared" si="24"/>
        <v>27596023.562711537</v>
      </c>
      <c r="G284" s="2">
        <f t="shared" si="25"/>
        <v>27030023.562711537</v>
      </c>
      <c r="H284" s="19">
        <f t="shared" si="27"/>
        <v>47.756225375815433</v>
      </c>
    </row>
    <row r="285" spans="1:8">
      <c r="A285" s="1"/>
      <c r="B285" s="1">
        <v>284</v>
      </c>
      <c r="C285" s="2">
        <f t="shared" si="28"/>
        <v>27598023.562711537</v>
      </c>
      <c r="D285" s="2">
        <f t="shared" si="26"/>
        <v>551960.47125423071</v>
      </c>
      <c r="E285" s="2">
        <f t="shared" si="29"/>
        <v>568000</v>
      </c>
      <c r="F285" s="2">
        <f t="shared" si="24"/>
        <v>28149984.033965766</v>
      </c>
      <c r="G285" s="2">
        <f t="shared" si="25"/>
        <v>27581984.033965766</v>
      </c>
      <c r="H285" s="19">
        <f t="shared" si="27"/>
        <v>48.559831045714375</v>
      </c>
    </row>
    <row r="286" spans="1:8">
      <c r="A286" s="1"/>
      <c r="B286" s="1">
        <v>285</v>
      </c>
      <c r="C286" s="2">
        <f t="shared" si="28"/>
        <v>28151984.033965766</v>
      </c>
      <c r="D286" s="2">
        <f t="shared" si="26"/>
        <v>563039.68067931535</v>
      </c>
      <c r="E286" s="2">
        <f t="shared" si="29"/>
        <v>570000</v>
      </c>
      <c r="F286" s="2">
        <f t="shared" si="24"/>
        <v>28715023.71464508</v>
      </c>
      <c r="G286" s="2">
        <f t="shared" si="25"/>
        <v>28145023.71464508</v>
      </c>
      <c r="H286" s="19">
        <f t="shared" si="27"/>
        <v>49.37723458709663</v>
      </c>
    </row>
    <row r="287" spans="1:8">
      <c r="A287" s="1"/>
      <c r="B287" s="1">
        <v>286</v>
      </c>
      <c r="C287" s="2">
        <f t="shared" si="28"/>
        <v>28717023.71464508</v>
      </c>
      <c r="D287" s="2">
        <f t="shared" si="26"/>
        <v>574340.47429290158</v>
      </c>
      <c r="E287" s="2">
        <f t="shared" si="29"/>
        <v>572000</v>
      </c>
      <c r="F287" s="2">
        <f t="shared" si="24"/>
        <v>29291364.188937981</v>
      </c>
      <c r="G287" s="2">
        <f t="shared" si="25"/>
        <v>28719364.188937981</v>
      </c>
      <c r="H287" s="19">
        <f t="shared" si="27"/>
        <v>50.20867865198948</v>
      </c>
    </row>
    <row r="288" spans="1:8">
      <c r="A288" s="1"/>
      <c r="B288" s="1">
        <v>287</v>
      </c>
      <c r="C288" s="2">
        <f t="shared" si="28"/>
        <v>29293364.188937981</v>
      </c>
      <c r="D288" s="2">
        <f t="shared" si="26"/>
        <v>585867.28377875965</v>
      </c>
      <c r="E288" s="2">
        <f t="shared" si="29"/>
        <v>574000</v>
      </c>
      <c r="F288" s="2">
        <f t="shared" si="24"/>
        <v>29879231.472716741</v>
      </c>
      <c r="G288" s="2">
        <f t="shared" si="25"/>
        <v>29305231.472716741</v>
      </c>
      <c r="H288" s="19">
        <f t="shared" si="27"/>
        <v>51.054410231213836</v>
      </c>
    </row>
    <row r="289" spans="1:8">
      <c r="A289" s="1"/>
      <c r="B289" s="22">
        <v>288</v>
      </c>
      <c r="C289" s="23">
        <f t="shared" si="28"/>
        <v>29881231.472716741</v>
      </c>
      <c r="D289" s="23">
        <f t="shared" si="26"/>
        <v>597624.62945433485</v>
      </c>
      <c r="E289" s="23">
        <f t="shared" si="29"/>
        <v>576000</v>
      </c>
      <c r="F289" s="23">
        <f t="shared" si="24"/>
        <v>30478856.102171075</v>
      </c>
      <c r="G289" s="23">
        <f t="shared" si="25"/>
        <v>29902856.102171075</v>
      </c>
      <c r="H289" s="24">
        <f t="shared" si="27"/>
        <v>51.914680732935892</v>
      </c>
    </row>
    <row r="290" spans="1:8">
      <c r="A290" s="1"/>
      <c r="B290" s="1">
        <v>289</v>
      </c>
      <c r="C290" s="2">
        <f t="shared" si="28"/>
        <v>30480856.102171075</v>
      </c>
      <c r="D290" s="2">
        <f t="shared" si="26"/>
        <v>609617.12204342149</v>
      </c>
      <c r="E290" s="2">
        <f t="shared" si="29"/>
        <v>578000</v>
      </c>
      <c r="F290" s="2">
        <f t="shared" si="24"/>
        <v>31090473.224214494</v>
      </c>
      <c r="G290" s="2">
        <f t="shared" si="25"/>
        <v>30512473.224214494</v>
      </c>
      <c r="H290" s="19">
        <f t="shared" si="27"/>
        <v>52.789746062654835</v>
      </c>
    </row>
    <row r="291" spans="1:8">
      <c r="A291" s="1"/>
      <c r="B291" s="1">
        <v>290</v>
      </c>
      <c r="C291" s="2">
        <f t="shared" si="28"/>
        <v>31092473.224214494</v>
      </c>
      <c r="D291" s="2">
        <f t="shared" si="26"/>
        <v>621849.46448428987</v>
      </c>
      <c r="E291" s="2">
        <f t="shared" si="29"/>
        <v>580000</v>
      </c>
      <c r="F291" s="2">
        <f t="shared" si="24"/>
        <v>31714322.688698784</v>
      </c>
      <c r="G291" s="2">
        <f t="shared" si="25"/>
        <v>31134322.688698784</v>
      </c>
      <c r="H291" s="19">
        <f t="shared" si="27"/>
        <v>53.679866704653072</v>
      </c>
    </row>
    <row r="292" spans="1:8">
      <c r="A292" s="1"/>
      <c r="B292" s="1">
        <v>291</v>
      </c>
      <c r="C292" s="2">
        <f t="shared" si="28"/>
        <v>31716322.688698784</v>
      </c>
      <c r="D292" s="2">
        <f t="shared" si="26"/>
        <v>634326.45377397572</v>
      </c>
      <c r="E292" s="2">
        <f t="shared" si="29"/>
        <v>582000</v>
      </c>
      <c r="F292" s="2">
        <f t="shared" si="24"/>
        <v>32350649.142472759</v>
      </c>
      <c r="G292" s="2">
        <f t="shared" si="25"/>
        <v>31768649.142472759</v>
      </c>
      <c r="H292" s="19">
        <f t="shared" si="27"/>
        <v>54.585307804936015</v>
      </c>
    </row>
    <row r="293" spans="1:8">
      <c r="A293" s="1"/>
      <c r="B293" s="1">
        <v>292</v>
      </c>
      <c r="C293" s="2">
        <f t="shared" si="28"/>
        <v>32352649.142472759</v>
      </c>
      <c r="D293" s="2">
        <f t="shared" si="26"/>
        <v>647052.98284945521</v>
      </c>
      <c r="E293" s="2">
        <f t="shared" si="29"/>
        <v>584000</v>
      </c>
      <c r="F293" s="2">
        <f t="shared" si="24"/>
        <v>32999702.125322215</v>
      </c>
      <c r="G293" s="2">
        <f t="shared" si="25"/>
        <v>32415702.125322215</v>
      </c>
      <c r="H293" s="19">
        <f t="shared" si="27"/>
        <v>55.506339255688722</v>
      </c>
    </row>
    <row r="294" spans="1:8">
      <c r="A294" s="1"/>
      <c r="B294" s="1">
        <v>293</v>
      </c>
      <c r="C294" s="2">
        <f t="shared" si="28"/>
        <v>33001702.125322215</v>
      </c>
      <c r="D294" s="2">
        <f t="shared" si="26"/>
        <v>660034.04250644427</v>
      </c>
      <c r="E294" s="2">
        <f t="shared" si="29"/>
        <v>586000</v>
      </c>
      <c r="F294" s="2">
        <f t="shared" si="24"/>
        <v>33661736.167828657</v>
      </c>
      <c r="G294" s="2">
        <f t="shared" si="25"/>
        <v>33075736.167828657</v>
      </c>
      <c r="H294" s="19">
        <f t="shared" si="27"/>
        <v>56.443235781277572</v>
      </c>
    </row>
    <row r="295" spans="1:8">
      <c r="A295" s="1"/>
      <c r="B295" s="1">
        <v>294</v>
      </c>
      <c r="C295" s="2">
        <f t="shared" si="28"/>
        <v>33663736.167828657</v>
      </c>
      <c r="D295" s="2">
        <f t="shared" si="26"/>
        <v>673274.72335657314</v>
      </c>
      <c r="E295" s="2">
        <f t="shared" si="29"/>
        <v>588000</v>
      </c>
      <c r="F295" s="2">
        <f t="shared" si="24"/>
        <v>34337010.891185232</v>
      </c>
      <c r="G295" s="2">
        <f t="shared" si="25"/>
        <v>33749010.891185232</v>
      </c>
      <c r="H295" s="19">
        <f t="shared" si="27"/>
        <v>57.396277025825221</v>
      </c>
    </row>
    <row r="296" spans="1:8">
      <c r="A296" s="1"/>
      <c r="B296" s="1">
        <v>295</v>
      </c>
      <c r="C296" s="2">
        <f t="shared" si="28"/>
        <v>34339010.891185232</v>
      </c>
      <c r="D296" s="2">
        <f t="shared" si="26"/>
        <v>686780.21782370459</v>
      </c>
      <c r="E296" s="2">
        <f t="shared" si="29"/>
        <v>590000</v>
      </c>
      <c r="F296" s="2">
        <f t="shared" si="24"/>
        <v>35025791.109008938</v>
      </c>
      <c r="G296" s="2">
        <f t="shared" si="25"/>
        <v>34435791.109008938</v>
      </c>
      <c r="H296" s="19">
        <f t="shared" si="27"/>
        <v>58.36574764238803</v>
      </c>
    </row>
    <row r="297" spans="1:8">
      <c r="A297" s="1"/>
      <c r="B297" s="1">
        <v>296</v>
      </c>
      <c r="C297" s="2">
        <f t="shared" si="28"/>
        <v>35027791.109008938</v>
      </c>
      <c r="D297" s="2">
        <f t="shared" si="26"/>
        <v>700555.82218017883</v>
      </c>
      <c r="E297" s="2">
        <f t="shared" si="29"/>
        <v>592000</v>
      </c>
      <c r="F297" s="2">
        <f t="shared" si="24"/>
        <v>35728346.93118912</v>
      </c>
      <c r="G297" s="2">
        <f t="shared" si="25"/>
        <v>35136346.93118912</v>
      </c>
      <c r="H297" s="19">
        <f t="shared" si="27"/>
        <v>59.351937383765403</v>
      </c>
    </row>
    <row r="298" spans="1:8">
      <c r="A298" s="1"/>
      <c r="B298" s="1">
        <v>297</v>
      </c>
      <c r="C298" s="2">
        <f t="shared" si="28"/>
        <v>35730346.93118912</v>
      </c>
      <c r="D298" s="2">
        <f t="shared" si="26"/>
        <v>714606.93862378236</v>
      </c>
      <c r="E298" s="2">
        <f t="shared" si="29"/>
        <v>594000</v>
      </c>
      <c r="F298" s="2">
        <f t="shared" si="24"/>
        <v>36444953.869812906</v>
      </c>
      <c r="G298" s="2">
        <f t="shared" si="25"/>
        <v>35850953.869812906</v>
      </c>
      <c r="H298" s="19">
        <f t="shared" si="27"/>
        <v>60.355141194971225</v>
      </c>
    </row>
    <row r="299" spans="1:8">
      <c r="A299" s="1"/>
      <c r="B299" s="1">
        <v>298</v>
      </c>
      <c r="C299" s="2">
        <f t="shared" si="28"/>
        <v>36446953.869812906</v>
      </c>
      <c r="D299" s="2">
        <f t="shared" si="26"/>
        <v>728939.07739625813</v>
      </c>
      <c r="E299" s="2">
        <f t="shared" si="29"/>
        <v>596000</v>
      </c>
      <c r="F299" s="2">
        <f t="shared" si="24"/>
        <v>37175892.947209165</v>
      </c>
      <c r="G299" s="2">
        <f t="shared" si="25"/>
        <v>36579892.947209165</v>
      </c>
      <c r="H299" s="19">
        <f t="shared" si="27"/>
        <v>61.375659307397925</v>
      </c>
    </row>
    <row r="300" spans="1:8">
      <c r="A300" s="1"/>
      <c r="B300" s="1">
        <v>299</v>
      </c>
      <c r="C300" s="2">
        <f t="shared" si="28"/>
        <v>37177892.947209165</v>
      </c>
      <c r="D300" s="2">
        <f t="shared" si="26"/>
        <v>743557.85894418333</v>
      </c>
      <c r="E300" s="2">
        <f t="shared" si="29"/>
        <v>598000</v>
      </c>
      <c r="F300" s="2">
        <f t="shared" si="24"/>
        <v>37921450.80615335</v>
      </c>
      <c r="G300" s="2">
        <f t="shared" si="25"/>
        <v>37323450.80615335</v>
      </c>
      <c r="H300" s="19">
        <f t="shared" si="27"/>
        <v>62.413797334704597</v>
      </c>
    </row>
    <row r="301" spans="1:8">
      <c r="A301" s="1"/>
      <c r="B301" s="22">
        <v>300</v>
      </c>
      <c r="C301" s="23">
        <f t="shared" si="28"/>
        <v>37923450.80615335</v>
      </c>
      <c r="D301" s="23">
        <f t="shared" si="26"/>
        <v>758469.01612306701</v>
      </c>
      <c r="E301" s="23">
        <f t="shared" si="29"/>
        <v>600000</v>
      </c>
      <c r="F301" s="23">
        <f t="shared" si="24"/>
        <v>38681919.822276413</v>
      </c>
      <c r="G301" s="23">
        <f t="shared" si="25"/>
        <v>38081919.822276413</v>
      </c>
      <c r="H301" s="24">
        <f t="shared" si="27"/>
        <v>63.469866370460686</v>
      </c>
    </row>
    <row r="302" spans="1:8">
      <c r="A302" s="1"/>
      <c r="B302" s="1">
        <v>301</v>
      </c>
      <c r="C302" s="2">
        <f t="shared" si="28"/>
        <v>38683919.822276413</v>
      </c>
      <c r="D302" s="2">
        <f t="shared" si="26"/>
        <v>773678.39644552825</v>
      </c>
      <c r="E302" s="2">
        <f t="shared" si="29"/>
        <v>602000</v>
      </c>
      <c r="F302" s="2">
        <f t="shared" si="24"/>
        <v>39457598.218721941</v>
      </c>
      <c r="G302" s="2">
        <f t="shared" si="25"/>
        <v>38855598.218721941</v>
      </c>
      <c r="H302" s="19">
        <f t="shared" si="27"/>
        <v>64.544183087577977</v>
      </c>
    </row>
    <row r="303" spans="1:8">
      <c r="A303" s="1"/>
      <c r="B303" s="1">
        <v>302</v>
      </c>
      <c r="C303" s="2">
        <f t="shared" si="28"/>
        <v>39459598.218721941</v>
      </c>
      <c r="D303" s="2">
        <f t="shared" si="26"/>
        <v>789191.96437443886</v>
      </c>
      <c r="E303" s="2">
        <f t="shared" si="29"/>
        <v>604000</v>
      </c>
      <c r="F303" s="2">
        <f t="shared" si="24"/>
        <v>40248790.183096379</v>
      </c>
      <c r="G303" s="2">
        <f t="shared" si="25"/>
        <v>39644790.183096379</v>
      </c>
      <c r="H303" s="19">
        <f t="shared" si="27"/>
        <v>65.637069839563537</v>
      </c>
    </row>
    <row r="304" spans="1:8">
      <c r="A304" s="1"/>
      <c r="B304" s="1">
        <v>303</v>
      </c>
      <c r="C304" s="2">
        <f t="shared" si="28"/>
        <v>40250790.183096379</v>
      </c>
      <c r="D304" s="2">
        <f t="shared" si="26"/>
        <v>805015.80366192758</v>
      </c>
      <c r="E304" s="2">
        <f t="shared" si="29"/>
        <v>606000</v>
      </c>
      <c r="F304" s="2">
        <f t="shared" si="24"/>
        <v>41055805.986758307</v>
      </c>
      <c r="G304" s="2">
        <f t="shared" si="25"/>
        <v>40449805.986758307</v>
      </c>
      <c r="H304" s="19">
        <f t="shared" si="27"/>
        <v>66.748854763627563</v>
      </c>
    </row>
    <row r="305" spans="1:8">
      <c r="A305" s="1"/>
      <c r="B305" s="1">
        <v>304</v>
      </c>
      <c r="C305" s="2">
        <f t="shared" si="28"/>
        <v>41057805.986758307</v>
      </c>
      <c r="D305" s="2">
        <f t="shared" si="26"/>
        <v>821156.1197351662</v>
      </c>
      <c r="E305" s="2">
        <f t="shared" si="29"/>
        <v>608000</v>
      </c>
      <c r="F305" s="2">
        <f t="shared" si="24"/>
        <v>41878962.106493473</v>
      </c>
      <c r="G305" s="2">
        <f t="shared" si="25"/>
        <v>41270962.106493473</v>
      </c>
      <c r="H305" s="19">
        <f t="shared" si="27"/>
        <v>67.87987188568006</v>
      </c>
    </row>
    <row r="306" spans="1:8">
      <c r="A306" s="1"/>
      <c r="B306" s="1">
        <v>305</v>
      </c>
      <c r="C306" s="2">
        <f t="shared" si="28"/>
        <v>41880962.106493473</v>
      </c>
      <c r="D306" s="2">
        <f t="shared" si="26"/>
        <v>837619.24212986953</v>
      </c>
      <c r="E306" s="2">
        <f t="shared" si="29"/>
        <v>610000</v>
      </c>
      <c r="F306" s="2">
        <f t="shared" si="24"/>
        <v>42718581.348623343</v>
      </c>
      <c r="G306" s="2">
        <f t="shared" si="25"/>
        <v>42108581.348623343</v>
      </c>
      <c r="H306" s="19">
        <f t="shared" si="27"/>
        <v>69.030461227251379</v>
      </c>
    </row>
    <row r="307" spans="1:8">
      <c r="A307" s="1"/>
      <c r="B307" s="1">
        <v>306</v>
      </c>
      <c r="C307" s="2">
        <f t="shared" si="28"/>
        <v>42720581.348623343</v>
      </c>
      <c r="D307" s="2">
        <f t="shared" si="26"/>
        <v>854411.62697246682</v>
      </c>
      <c r="E307" s="2">
        <f t="shared" si="29"/>
        <v>612000</v>
      </c>
      <c r="F307" s="2">
        <f t="shared" si="24"/>
        <v>43574992.97559581</v>
      </c>
      <c r="G307" s="2">
        <f t="shared" si="25"/>
        <v>42962992.97559581</v>
      </c>
      <c r="H307" s="19">
        <f t="shared" si="27"/>
        <v>70.20096891437224</v>
      </c>
    </row>
    <row r="308" spans="1:8">
      <c r="A308" s="1"/>
      <c r="B308" s="1">
        <v>307</v>
      </c>
      <c r="C308" s="2">
        <f t="shared" si="28"/>
        <v>43576992.97559581</v>
      </c>
      <c r="D308" s="2">
        <f t="shared" si="26"/>
        <v>871539.85951191618</v>
      </c>
      <c r="E308" s="2">
        <f t="shared" si="29"/>
        <v>614000</v>
      </c>
      <c r="F308" s="2">
        <f t="shared" si="24"/>
        <v>44448532.835107729</v>
      </c>
      <c r="G308" s="2">
        <f t="shared" si="25"/>
        <v>43834532.835107729</v>
      </c>
      <c r="H308" s="19">
        <f t="shared" si="27"/>
        <v>71.391747288449068</v>
      </c>
    </row>
    <row r="309" spans="1:8">
      <c r="A309" s="1"/>
      <c r="B309" s="1">
        <v>308</v>
      </c>
      <c r="C309" s="2">
        <f t="shared" si="28"/>
        <v>44450532.835107729</v>
      </c>
      <c r="D309" s="2">
        <f t="shared" si="26"/>
        <v>889010.65670215455</v>
      </c>
      <c r="E309" s="2">
        <f t="shared" si="29"/>
        <v>616000</v>
      </c>
      <c r="F309" s="2">
        <f t="shared" si="24"/>
        <v>45339543.491809882</v>
      </c>
      <c r="G309" s="2">
        <f t="shared" si="25"/>
        <v>44723543.491809882</v>
      </c>
      <c r="H309" s="19">
        <f t="shared" si="27"/>
        <v>72.603155019171894</v>
      </c>
    </row>
    <row r="310" spans="1:8">
      <c r="A310" s="1"/>
      <c r="B310" s="1">
        <v>309</v>
      </c>
      <c r="C310" s="2">
        <f t="shared" si="28"/>
        <v>45341543.491809882</v>
      </c>
      <c r="D310" s="2">
        <f t="shared" si="26"/>
        <v>906830.8698361977</v>
      </c>
      <c r="E310" s="2">
        <f t="shared" si="29"/>
        <v>618000</v>
      </c>
      <c r="F310" s="2">
        <f t="shared" si="24"/>
        <v>46248374.361646079</v>
      </c>
      <c r="G310" s="2">
        <f t="shared" si="25"/>
        <v>45630374.361646079</v>
      </c>
      <c r="H310" s="19">
        <f t="shared" si="27"/>
        <v>73.835557219492031</v>
      </c>
    </row>
    <row r="311" spans="1:8">
      <c r="A311" s="1"/>
      <c r="B311" s="1">
        <v>310</v>
      </c>
      <c r="C311" s="2">
        <f t="shared" si="28"/>
        <v>46250374.361646079</v>
      </c>
      <c r="D311" s="2">
        <f t="shared" si="26"/>
        <v>925007.48723292165</v>
      </c>
      <c r="E311" s="2">
        <f t="shared" si="29"/>
        <v>620000</v>
      </c>
      <c r="F311" s="2">
        <f t="shared" si="24"/>
        <v>47175381.848879002</v>
      </c>
      <c r="G311" s="2">
        <f t="shared" si="25"/>
        <v>46555381.848879002</v>
      </c>
      <c r="H311" s="19">
        <f t="shared" si="27"/>
        <v>75.089325562708069</v>
      </c>
    </row>
    <row r="312" spans="1:8">
      <c r="A312" s="1"/>
      <c r="B312" s="1">
        <v>311</v>
      </c>
      <c r="C312" s="2">
        <f t="shared" si="28"/>
        <v>47177381.848879002</v>
      </c>
      <c r="D312" s="2">
        <f t="shared" si="26"/>
        <v>943547.63697758003</v>
      </c>
      <c r="E312" s="2">
        <f t="shared" si="29"/>
        <v>622000</v>
      </c>
      <c r="F312" s="2">
        <f t="shared" si="24"/>
        <v>48120929.485856585</v>
      </c>
      <c r="G312" s="2">
        <f t="shared" si="25"/>
        <v>47498929.485856585</v>
      </c>
      <c r="H312" s="19">
        <f t="shared" si="27"/>
        <v>76.364838401698691</v>
      </c>
    </row>
    <row r="313" spans="1:8">
      <c r="A313" s="1"/>
      <c r="B313" s="22">
        <v>312</v>
      </c>
      <c r="C313" s="23">
        <f t="shared" si="28"/>
        <v>48122929.485856585</v>
      </c>
      <c r="D313" s="23">
        <f t="shared" si="26"/>
        <v>962458.58971713169</v>
      </c>
      <c r="E313" s="23">
        <f t="shared" si="29"/>
        <v>624000</v>
      </c>
      <c r="F313" s="23">
        <f t="shared" si="24"/>
        <v>49085388.07557372</v>
      </c>
      <c r="G313" s="23">
        <f t="shared" si="25"/>
        <v>48461388.07557372</v>
      </c>
      <c r="H313" s="24">
        <f t="shared" si="27"/>
        <v>77.662480890342493</v>
      </c>
    </row>
    <row r="314" spans="1:8">
      <c r="A314" s="1"/>
      <c r="B314" s="1">
        <v>313</v>
      </c>
      <c r="C314" s="2">
        <f t="shared" si="28"/>
        <v>49087388.07557372</v>
      </c>
      <c r="D314" s="2">
        <f t="shared" si="26"/>
        <v>981747.76151147438</v>
      </c>
      <c r="E314" s="2">
        <f t="shared" si="29"/>
        <v>626000</v>
      </c>
      <c r="F314" s="2">
        <f t="shared" si="24"/>
        <v>50069135.837085195</v>
      </c>
      <c r="G314" s="2">
        <f t="shared" si="25"/>
        <v>49443135.837085195</v>
      </c>
      <c r="H314" s="19">
        <f t="shared" si="27"/>
        <v>78.982645107164842</v>
      </c>
    </row>
    <row r="315" spans="1:8">
      <c r="A315" s="1"/>
      <c r="B315" s="1">
        <v>314</v>
      </c>
      <c r="C315" s="2">
        <f t="shared" si="28"/>
        <v>50071135.837085195</v>
      </c>
      <c r="D315" s="2">
        <f t="shared" si="26"/>
        <v>1001422.7167417039</v>
      </c>
      <c r="E315" s="2">
        <f t="shared" si="29"/>
        <v>628000</v>
      </c>
      <c r="F315" s="2">
        <f t="shared" si="24"/>
        <v>51072558.553826898</v>
      </c>
      <c r="G315" s="2">
        <f t="shared" si="25"/>
        <v>50444558.553826898</v>
      </c>
      <c r="H315" s="19">
        <f t="shared" si="27"/>
        <v>80.325730181253022</v>
      </c>
    </row>
    <row r="316" spans="1:8">
      <c r="A316" s="1"/>
      <c r="B316" s="1">
        <v>315</v>
      </c>
      <c r="C316" s="2">
        <f t="shared" si="28"/>
        <v>51074558.553826898</v>
      </c>
      <c r="D316" s="2">
        <f t="shared" si="26"/>
        <v>1021491.171076538</v>
      </c>
      <c r="E316" s="2">
        <f t="shared" si="29"/>
        <v>630000</v>
      </c>
      <c r="F316" s="2">
        <f t="shared" si="24"/>
        <v>52096049.724903435</v>
      </c>
      <c r="G316" s="2">
        <f t="shared" si="25"/>
        <v>51466049.724903435</v>
      </c>
      <c r="H316" s="19">
        <f t="shared" si="27"/>
        <v>81.692142420481645</v>
      </c>
    </row>
    <row r="317" spans="1:8">
      <c r="A317" s="1"/>
      <c r="B317" s="1">
        <v>316</v>
      </c>
      <c r="C317" s="2">
        <f t="shared" si="28"/>
        <v>52098049.724903435</v>
      </c>
      <c r="D317" s="2">
        <f t="shared" si="26"/>
        <v>1041960.9944980687</v>
      </c>
      <c r="E317" s="2">
        <f t="shared" si="29"/>
        <v>632000</v>
      </c>
      <c r="F317" s="2">
        <f t="shared" si="24"/>
        <v>53140010.719401501</v>
      </c>
      <c r="G317" s="2">
        <f t="shared" si="25"/>
        <v>52508010.719401501</v>
      </c>
      <c r="H317" s="19">
        <f t="shared" si="27"/>
        <v>83.082295442090981</v>
      </c>
    </row>
    <row r="318" spans="1:8">
      <c r="A318" s="1"/>
      <c r="B318" s="1">
        <v>317</v>
      </c>
      <c r="C318" s="2">
        <f t="shared" si="28"/>
        <v>53142010.719401501</v>
      </c>
      <c r="D318" s="2">
        <f t="shared" si="26"/>
        <v>1062840.2143880301</v>
      </c>
      <c r="E318" s="2">
        <f t="shared" si="29"/>
        <v>634000</v>
      </c>
      <c r="F318" s="2">
        <f t="shared" si="24"/>
        <v>54204850.933789529</v>
      </c>
      <c r="G318" s="2">
        <f t="shared" si="25"/>
        <v>53570850.933789529</v>
      </c>
      <c r="H318" s="19">
        <f t="shared" si="27"/>
        <v>84.496610305661719</v>
      </c>
    </row>
    <row r="319" spans="1:8">
      <c r="A319" s="1"/>
      <c r="B319" s="1">
        <v>318</v>
      </c>
      <c r="C319" s="2">
        <f t="shared" si="28"/>
        <v>54206850.933789529</v>
      </c>
      <c r="D319" s="2">
        <f t="shared" si="26"/>
        <v>1084137.0186757906</v>
      </c>
      <c r="E319" s="2">
        <f t="shared" si="29"/>
        <v>636000</v>
      </c>
      <c r="F319" s="2">
        <f t="shared" si="24"/>
        <v>55290987.952465318</v>
      </c>
      <c r="G319" s="2">
        <f t="shared" si="25"/>
        <v>54654987.952465318</v>
      </c>
      <c r="H319" s="19">
        <f t="shared" si="27"/>
        <v>85.93551564853037</v>
      </c>
    </row>
    <row r="320" spans="1:8">
      <c r="A320" s="1"/>
      <c r="B320" s="1">
        <v>319</v>
      </c>
      <c r="C320" s="2">
        <f t="shared" si="28"/>
        <v>55292987.952465318</v>
      </c>
      <c r="D320" s="2">
        <f t="shared" si="26"/>
        <v>1105859.7590493064</v>
      </c>
      <c r="E320" s="2">
        <f t="shared" si="29"/>
        <v>638000</v>
      </c>
      <c r="F320" s="2">
        <f t="shared" si="24"/>
        <v>56398847.711514622</v>
      </c>
      <c r="G320" s="2">
        <f t="shared" si="25"/>
        <v>55760847.711514622</v>
      </c>
      <c r="H320" s="19">
        <f t="shared" si="27"/>
        <v>87.399447823690636</v>
      </c>
    </row>
    <row r="321" spans="1:8">
      <c r="A321" s="1"/>
      <c r="B321" s="1">
        <v>320</v>
      </c>
      <c r="C321" s="2">
        <f t="shared" si="28"/>
        <v>56400847.711514622</v>
      </c>
      <c r="D321" s="2">
        <f t="shared" si="26"/>
        <v>1128016.9542302925</v>
      </c>
      <c r="E321" s="2">
        <f t="shared" si="29"/>
        <v>640000</v>
      </c>
      <c r="F321" s="2">
        <f t="shared" si="24"/>
        <v>57528864.665744916</v>
      </c>
      <c r="G321" s="2">
        <f t="shared" si="25"/>
        <v>56888864.665744916</v>
      </c>
      <c r="H321" s="19">
        <f t="shared" si="27"/>
        <v>88.888851040226427</v>
      </c>
    </row>
    <row r="322" spans="1:8">
      <c r="A322" s="1"/>
      <c r="B322" s="1">
        <v>321</v>
      </c>
      <c r="C322" s="2">
        <f t="shared" si="28"/>
        <v>57530864.665744916</v>
      </c>
      <c r="D322" s="2">
        <f t="shared" si="26"/>
        <v>1150617.2933148984</v>
      </c>
      <c r="E322" s="2">
        <f t="shared" si="29"/>
        <v>642000</v>
      </c>
      <c r="F322" s="2">
        <f t="shared" ref="F322:F385" si="30">C322+D322</f>
        <v>58681481.959059812</v>
      </c>
      <c r="G322" s="2">
        <f t="shared" ref="G322:G385" si="31">F322-E322</f>
        <v>58039481.959059812</v>
      </c>
      <c r="H322" s="19">
        <f t="shared" si="27"/>
        <v>90.404177506323691</v>
      </c>
    </row>
    <row r="323" spans="1:8">
      <c r="A323" s="1"/>
      <c r="B323" s="1">
        <v>322</v>
      </c>
      <c r="C323" s="2">
        <f t="shared" si="28"/>
        <v>58683481.959059812</v>
      </c>
      <c r="D323" s="2">
        <f t="shared" ref="D323:D386" si="32">C323*$A$5</f>
        <v>1173669.6391811962</v>
      </c>
      <c r="E323" s="2">
        <f t="shared" si="29"/>
        <v>644000</v>
      </c>
      <c r="F323" s="2">
        <f t="shared" si="30"/>
        <v>59857151.598241009</v>
      </c>
      <c r="G323" s="2">
        <f t="shared" si="31"/>
        <v>59213151.598241009</v>
      </c>
      <c r="H323" s="19">
        <f t="shared" ref="H323:H386" si="33">(F323-E323)/E323</f>
        <v>91.945887574908397</v>
      </c>
    </row>
    <row r="324" spans="1:8">
      <c r="A324" s="1"/>
      <c r="B324" s="1">
        <v>323</v>
      </c>
      <c r="C324" s="2">
        <f t="shared" ref="C324:C387" si="34">C323+D323+$C$2</f>
        <v>59859151.598241009</v>
      </c>
      <c r="D324" s="2">
        <f t="shared" si="32"/>
        <v>1197183.0319648201</v>
      </c>
      <c r="E324" s="2">
        <f t="shared" ref="E324:E387" si="35">E323+$E$2</f>
        <v>646000</v>
      </c>
      <c r="F324" s="2">
        <f t="shared" si="30"/>
        <v>61056334.630205832</v>
      </c>
      <c r="G324" s="2">
        <f t="shared" si="31"/>
        <v>60410334.630205832</v>
      </c>
      <c r="H324" s="19">
        <f t="shared" si="33"/>
        <v>93.514449891959487</v>
      </c>
    </row>
    <row r="325" spans="1:8">
      <c r="A325" s="1"/>
      <c r="B325" s="22">
        <v>324</v>
      </c>
      <c r="C325" s="23">
        <f t="shared" si="34"/>
        <v>61058334.630205832</v>
      </c>
      <c r="D325" s="23">
        <f t="shared" si="32"/>
        <v>1221166.6926041166</v>
      </c>
      <c r="E325" s="23">
        <f t="shared" si="35"/>
        <v>648000</v>
      </c>
      <c r="F325" s="23">
        <f t="shared" si="30"/>
        <v>62279501.32280995</v>
      </c>
      <c r="G325" s="23">
        <f t="shared" si="31"/>
        <v>61631501.32280995</v>
      </c>
      <c r="H325" s="24">
        <f t="shared" si="33"/>
        <v>95.110341547546213</v>
      </c>
    </row>
    <row r="326" spans="1:8">
      <c r="A326" s="1"/>
      <c r="B326" s="1">
        <v>325</v>
      </c>
      <c r="C326" s="2">
        <f t="shared" si="34"/>
        <v>62281501.32280995</v>
      </c>
      <c r="D326" s="2">
        <f t="shared" si="32"/>
        <v>1245630.0264561991</v>
      </c>
      <c r="E326" s="2">
        <f t="shared" si="35"/>
        <v>650000</v>
      </c>
      <c r="F326" s="2">
        <f t="shared" si="30"/>
        <v>63527131.349266149</v>
      </c>
      <c r="G326" s="2">
        <f t="shared" si="31"/>
        <v>62877131.349266149</v>
      </c>
      <c r="H326" s="19">
        <f t="shared" si="33"/>
        <v>96.734048229640223</v>
      </c>
    </row>
    <row r="327" spans="1:8">
      <c r="A327" s="1"/>
      <c r="B327" s="1">
        <v>326</v>
      </c>
      <c r="C327" s="2">
        <f t="shared" si="34"/>
        <v>63529131.349266149</v>
      </c>
      <c r="D327" s="2">
        <f t="shared" si="32"/>
        <v>1270582.6269853229</v>
      </c>
      <c r="E327" s="2">
        <f t="shared" si="35"/>
        <v>652000</v>
      </c>
      <c r="F327" s="2">
        <f t="shared" si="30"/>
        <v>64799713.976251476</v>
      </c>
      <c r="G327" s="2">
        <f t="shared" si="31"/>
        <v>64147713.976251476</v>
      </c>
      <c r="H327" s="19">
        <f t="shared" si="33"/>
        <v>98.386064380753794</v>
      </c>
    </row>
    <row r="328" spans="1:8">
      <c r="A328" s="1"/>
      <c r="B328" s="1">
        <v>327</v>
      </c>
      <c r="C328" s="2">
        <f t="shared" si="34"/>
        <v>64801713.976251476</v>
      </c>
      <c r="D328" s="2">
        <f t="shared" si="32"/>
        <v>1296034.2795250295</v>
      </c>
      <c r="E328" s="2">
        <f t="shared" si="35"/>
        <v>654000</v>
      </c>
      <c r="F328" s="2">
        <f t="shared" si="30"/>
        <v>66097748.255776502</v>
      </c>
      <c r="G328" s="2">
        <f t="shared" si="31"/>
        <v>65443748.255776502</v>
      </c>
      <c r="H328" s="19">
        <f t="shared" si="33"/>
        <v>100.06689335745642</v>
      </c>
    </row>
    <row r="329" spans="1:8">
      <c r="A329" s="1"/>
      <c r="B329" s="1">
        <v>328</v>
      </c>
      <c r="C329" s="2">
        <f t="shared" si="34"/>
        <v>66099748.255776502</v>
      </c>
      <c r="D329" s="2">
        <f t="shared" si="32"/>
        <v>1321994.9651155302</v>
      </c>
      <c r="E329" s="2">
        <f t="shared" si="35"/>
        <v>656000</v>
      </c>
      <c r="F329" s="2">
        <f t="shared" si="30"/>
        <v>67421743.220892027</v>
      </c>
      <c r="G329" s="2">
        <f t="shared" si="31"/>
        <v>66765743.220892027</v>
      </c>
      <c r="H329" s="19">
        <f t="shared" si="33"/>
        <v>101.77704759282321</v>
      </c>
    </row>
    <row r="330" spans="1:8">
      <c r="A330" s="1"/>
      <c r="B330" s="1">
        <v>329</v>
      </c>
      <c r="C330" s="2">
        <f t="shared" si="34"/>
        <v>67423743.220892027</v>
      </c>
      <c r="D330" s="2">
        <f t="shared" si="32"/>
        <v>1348474.8644178405</v>
      </c>
      <c r="E330" s="2">
        <f t="shared" si="35"/>
        <v>658000</v>
      </c>
      <c r="F330" s="2">
        <f t="shared" si="30"/>
        <v>68772218.085309863</v>
      </c>
      <c r="G330" s="2">
        <f t="shared" si="31"/>
        <v>68114218.085309863</v>
      </c>
      <c r="H330" s="19">
        <f t="shared" si="33"/>
        <v>103.51704876186909</v>
      </c>
    </row>
    <row r="331" spans="1:8">
      <c r="A331" s="1"/>
      <c r="B331" s="1">
        <v>330</v>
      </c>
      <c r="C331" s="2">
        <f t="shared" si="34"/>
        <v>68774218.085309863</v>
      </c>
      <c r="D331" s="2">
        <f t="shared" si="32"/>
        <v>1375484.3617061973</v>
      </c>
      <c r="E331" s="2">
        <f t="shared" si="35"/>
        <v>660000</v>
      </c>
      <c r="F331" s="2">
        <f t="shared" si="30"/>
        <v>70149702.44701606</v>
      </c>
      <c r="G331" s="2">
        <f t="shared" si="31"/>
        <v>69489702.44701606</v>
      </c>
      <c r="H331" s="19">
        <f t="shared" si="33"/>
        <v>105.28742795002434</v>
      </c>
    </row>
    <row r="332" spans="1:8">
      <c r="A332" s="1"/>
      <c r="B332" s="1">
        <v>331</v>
      </c>
      <c r="C332" s="2">
        <f t="shared" si="34"/>
        <v>70151702.44701606</v>
      </c>
      <c r="D332" s="2">
        <f t="shared" si="32"/>
        <v>1403034.0489403212</v>
      </c>
      <c r="E332" s="2">
        <f t="shared" si="35"/>
        <v>662000</v>
      </c>
      <c r="F332" s="2">
        <f t="shared" si="30"/>
        <v>71554736.495956376</v>
      </c>
      <c r="G332" s="2">
        <f t="shared" si="31"/>
        <v>70892736.495956376</v>
      </c>
      <c r="H332" s="19">
        <f t="shared" si="33"/>
        <v>107.08872582470752</v>
      </c>
    </row>
    <row r="333" spans="1:8">
      <c r="A333" s="1"/>
      <c r="B333" s="1">
        <v>332</v>
      </c>
      <c r="C333" s="2">
        <f t="shared" si="34"/>
        <v>71556736.495956376</v>
      </c>
      <c r="D333" s="2">
        <f t="shared" si="32"/>
        <v>1431134.7299191277</v>
      </c>
      <c r="E333" s="2">
        <f t="shared" si="35"/>
        <v>664000</v>
      </c>
      <c r="F333" s="2">
        <f t="shared" si="30"/>
        <v>72987871.225875497</v>
      </c>
      <c r="G333" s="2">
        <f t="shared" si="31"/>
        <v>72323871.225875497</v>
      </c>
      <c r="H333" s="19">
        <f t="shared" si="33"/>
        <v>108.92149281005346</v>
      </c>
    </row>
    <row r="334" spans="1:8">
      <c r="A334" s="1"/>
      <c r="B334" s="1">
        <v>333</v>
      </c>
      <c r="C334" s="2">
        <f t="shared" si="34"/>
        <v>72989871.225875497</v>
      </c>
      <c r="D334" s="2">
        <f t="shared" si="32"/>
        <v>1459797.42451751</v>
      </c>
      <c r="E334" s="2">
        <f t="shared" si="35"/>
        <v>666000</v>
      </c>
      <c r="F334" s="2">
        <f t="shared" si="30"/>
        <v>74449668.650393009</v>
      </c>
      <c r="G334" s="2">
        <f t="shared" si="31"/>
        <v>73783668.650393009</v>
      </c>
      <c r="H334" s="19">
        <f t="shared" si="33"/>
        <v>110.78628926485437</v>
      </c>
    </row>
    <row r="335" spans="1:8">
      <c r="A335" s="1"/>
      <c r="B335" s="1">
        <v>334</v>
      </c>
      <c r="C335" s="2">
        <f t="shared" si="34"/>
        <v>74451668.650393009</v>
      </c>
      <c r="D335" s="2">
        <f t="shared" si="32"/>
        <v>1489033.3730078603</v>
      </c>
      <c r="E335" s="2">
        <f t="shared" si="35"/>
        <v>668000</v>
      </c>
      <c r="F335" s="2">
        <f t="shared" si="30"/>
        <v>75940702.023400873</v>
      </c>
      <c r="G335" s="2">
        <f t="shared" si="31"/>
        <v>75272702.023400873</v>
      </c>
      <c r="H335" s="19">
        <f t="shared" si="33"/>
        <v>112.68368566377376</v>
      </c>
    </row>
    <row r="336" spans="1:8">
      <c r="A336" s="1"/>
      <c r="B336" s="1">
        <v>335</v>
      </c>
      <c r="C336" s="2">
        <f t="shared" si="34"/>
        <v>75942702.023400873</v>
      </c>
      <c r="D336" s="2">
        <f t="shared" si="32"/>
        <v>1518854.0404680176</v>
      </c>
      <c r="E336" s="2">
        <f t="shared" si="35"/>
        <v>670000</v>
      </c>
      <c r="F336" s="2">
        <f t="shared" si="30"/>
        <v>77461556.063868895</v>
      </c>
      <c r="G336" s="2">
        <f t="shared" si="31"/>
        <v>76791556.063868895</v>
      </c>
      <c r="H336" s="19">
        <f t="shared" si="33"/>
        <v>114.61426278189387</v>
      </c>
    </row>
    <row r="337" spans="1:8">
      <c r="A337" s="1"/>
      <c r="B337" s="22">
        <v>336</v>
      </c>
      <c r="C337" s="23">
        <f t="shared" si="34"/>
        <v>77463556.063868895</v>
      </c>
      <c r="D337" s="23">
        <f t="shared" si="32"/>
        <v>1549271.1212773779</v>
      </c>
      <c r="E337" s="23">
        <f t="shared" si="35"/>
        <v>672000</v>
      </c>
      <c r="F337" s="23">
        <f t="shared" si="30"/>
        <v>79012827.185146272</v>
      </c>
      <c r="G337" s="23">
        <f t="shared" si="31"/>
        <v>78340827.185146272</v>
      </c>
      <c r="H337" s="24">
        <f t="shared" si="33"/>
        <v>116.57861188265814</v>
      </c>
    </row>
    <row r="338" spans="1:8">
      <c r="A338" s="1"/>
      <c r="B338" s="1">
        <v>337</v>
      </c>
      <c r="C338" s="2">
        <f t="shared" si="34"/>
        <v>79014827.185146272</v>
      </c>
      <c r="D338" s="2">
        <f t="shared" si="32"/>
        <v>1580296.5437029256</v>
      </c>
      <c r="E338" s="2">
        <f t="shared" si="35"/>
        <v>674000</v>
      </c>
      <c r="F338" s="2">
        <f t="shared" si="30"/>
        <v>80595123.728849202</v>
      </c>
      <c r="G338" s="2">
        <f t="shared" si="31"/>
        <v>79921123.728849202</v>
      </c>
      <c r="H338" s="19">
        <f t="shared" si="33"/>
        <v>118.57733490927181</v>
      </c>
    </row>
    <row r="339" spans="1:8">
      <c r="A339" s="1"/>
      <c r="B339" s="1">
        <v>338</v>
      </c>
      <c r="C339" s="2">
        <f t="shared" si="34"/>
        <v>80597123.728849202</v>
      </c>
      <c r="D339" s="2">
        <f t="shared" si="32"/>
        <v>1611942.4745769841</v>
      </c>
      <c r="E339" s="2">
        <f t="shared" si="35"/>
        <v>676000</v>
      </c>
      <c r="F339" s="2">
        <f t="shared" si="30"/>
        <v>82209066.203426182</v>
      </c>
      <c r="G339" s="2">
        <f t="shared" si="31"/>
        <v>81533066.203426182</v>
      </c>
      <c r="H339" s="19">
        <f t="shared" si="33"/>
        <v>120.61104467962453</v>
      </c>
    </row>
    <row r="340" spans="1:8">
      <c r="A340" s="1"/>
      <c r="B340" s="1">
        <v>339</v>
      </c>
      <c r="C340" s="2">
        <f t="shared" si="34"/>
        <v>82211066.203426182</v>
      </c>
      <c r="D340" s="2">
        <f t="shared" si="32"/>
        <v>1644221.3240685237</v>
      </c>
      <c r="E340" s="2">
        <f t="shared" si="35"/>
        <v>678000</v>
      </c>
      <c r="F340" s="2">
        <f t="shared" si="30"/>
        <v>83855287.527494699</v>
      </c>
      <c r="G340" s="2">
        <f t="shared" si="31"/>
        <v>83177287.527494699</v>
      </c>
      <c r="H340" s="19">
        <f t="shared" si="33"/>
        <v>122.68036508480044</v>
      </c>
    </row>
    <row r="341" spans="1:8">
      <c r="A341" s="1"/>
      <c r="B341" s="1">
        <v>340</v>
      </c>
      <c r="C341" s="2">
        <f t="shared" si="34"/>
        <v>83857287.527494699</v>
      </c>
      <c r="D341" s="2">
        <f t="shared" si="32"/>
        <v>1677145.7505498941</v>
      </c>
      <c r="E341" s="2">
        <f t="shared" si="35"/>
        <v>680000</v>
      </c>
      <c r="F341" s="2">
        <f t="shared" si="30"/>
        <v>85534433.278044596</v>
      </c>
      <c r="G341" s="2">
        <f t="shared" si="31"/>
        <v>84854433.278044596</v>
      </c>
      <c r="H341" s="19">
        <f t="shared" si="33"/>
        <v>124.78593129124205</v>
      </c>
    </row>
    <row r="342" spans="1:8">
      <c r="A342" s="1"/>
      <c r="B342" s="1">
        <v>341</v>
      </c>
      <c r="C342" s="2">
        <f t="shared" si="34"/>
        <v>85536433.278044596</v>
      </c>
      <c r="D342" s="2">
        <f t="shared" si="32"/>
        <v>1710728.6655608919</v>
      </c>
      <c r="E342" s="2">
        <f t="shared" si="35"/>
        <v>682000</v>
      </c>
      <c r="F342" s="2">
        <f t="shared" si="30"/>
        <v>87247161.943605483</v>
      </c>
      <c r="G342" s="2">
        <f t="shared" si="31"/>
        <v>86565161.943605483</v>
      </c>
      <c r="H342" s="19">
        <f t="shared" si="33"/>
        <v>126.9283899466356</v>
      </c>
    </row>
    <row r="343" spans="1:8">
      <c r="A343" s="1"/>
      <c r="B343" s="1">
        <v>342</v>
      </c>
      <c r="C343" s="2">
        <f t="shared" si="34"/>
        <v>87249161.943605483</v>
      </c>
      <c r="D343" s="2">
        <f t="shared" si="32"/>
        <v>1744983.2388721097</v>
      </c>
      <c r="E343" s="2">
        <f t="shared" si="35"/>
        <v>684000</v>
      </c>
      <c r="F343" s="2">
        <f t="shared" si="30"/>
        <v>88994145.182477593</v>
      </c>
      <c r="G343" s="2">
        <f t="shared" si="31"/>
        <v>88310145.182477593</v>
      </c>
      <c r="H343" s="19">
        <f t="shared" si="33"/>
        <v>129.10839938958713</v>
      </c>
    </row>
    <row r="344" spans="1:8">
      <c r="A344" s="1"/>
      <c r="B344" s="1">
        <v>343</v>
      </c>
      <c r="C344" s="2">
        <f t="shared" si="34"/>
        <v>88996145.182477593</v>
      </c>
      <c r="D344" s="2">
        <f t="shared" si="32"/>
        <v>1779922.9036495518</v>
      </c>
      <c r="E344" s="2">
        <f t="shared" si="35"/>
        <v>686000</v>
      </c>
      <c r="F344" s="2">
        <f t="shared" si="30"/>
        <v>90776068.086127147</v>
      </c>
      <c r="G344" s="2">
        <f t="shared" si="31"/>
        <v>90090068.086127147</v>
      </c>
      <c r="H344" s="19">
        <f t="shared" si="33"/>
        <v>131.3266298631591</v>
      </c>
    </row>
    <row r="345" spans="1:8">
      <c r="A345" s="1"/>
      <c r="B345" s="1">
        <v>344</v>
      </c>
      <c r="C345" s="2">
        <f t="shared" si="34"/>
        <v>90778068.086127147</v>
      </c>
      <c r="D345" s="2">
        <f t="shared" si="32"/>
        <v>1815561.3617225429</v>
      </c>
      <c r="E345" s="2">
        <f t="shared" si="35"/>
        <v>688000</v>
      </c>
      <c r="F345" s="2">
        <f t="shared" si="30"/>
        <v>92593629.447849691</v>
      </c>
      <c r="G345" s="2">
        <f t="shared" si="31"/>
        <v>91905629.447849691</v>
      </c>
      <c r="H345" s="19">
        <f t="shared" si="33"/>
        <v>133.58376373233966</v>
      </c>
    </row>
    <row r="346" spans="1:8">
      <c r="A346" s="1"/>
      <c r="B346" s="1">
        <v>345</v>
      </c>
      <c r="C346" s="2">
        <f t="shared" si="34"/>
        <v>92595629.447849691</v>
      </c>
      <c r="D346" s="2">
        <f t="shared" si="32"/>
        <v>1851912.5889569938</v>
      </c>
      <c r="E346" s="2">
        <f t="shared" si="35"/>
        <v>690000</v>
      </c>
      <c r="F346" s="2">
        <f t="shared" si="30"/>
        <v>94447542.036806688</v>
      </c>
      <c r="G346" s="2">
        <f t="shared" si="31"/>
        <v>93757542.036806688</v>
      </c>
      <c r="H346" s="19">
        <f t="shared" si="33"/>
        <v>135.88049570551695</v>
      </c>
    </row>
    <row r="347" spans="1:8">
      <c r="A347" s="1"/>
      <c r="B347" s="1">
        <v>346</v>
      </c>
      <c r="C347" s="2">
        <f t="shared" si="34"/>
        <v>94449542.036806688</v>
      </c>
      <c r="D347" s="2">
        <f t="shared" si="32"/>
        <v>1888990.8407361337</v>
      </c>
      <c r="E347" s="2">
        <f t="shared" si="35"/>
        <v>692000</v>
      </c>
      <c r="F347" s="2">
        <f t="shared" si="30"/>
        <v>96338532.877542824</v>
      </c>
      <c r="G347" s="2">
        <f t="shared" si="31"/>
        <v>95646532.877542824</v>
      </c>
      <c r="H347" s="19">
        <f t="shared" si="33"/>
        <v>138.21753306003299</v>
      </c>
    </row>
    <row r="348" spans="1:8">
      <c r="A348" s="1"/>
      <c r="B348" s="1">
        <v>347</v>
      </c>
      <c r="C348" s="2">
        <f t="shared" si="34"/>
        <v>96340532.877542824</v>
      </c>
      <c r="D348" s="2">
        <f t="shared" si="32"/>
        <v>1926810.6575508565</v>
      </c>
      <c r="E348" s="2">
        <f t="shared" si="35"/>
        <v>694000</v>
      </c>
      <c r="F348" s="2">
        <f t="shared" si="30"/>
        <v>98267343.53509368</v>
      </c>
      <c r="G348" s="2">
        <f t="shared" si="31"/>
        <v>97573343.53509368</v>
      </c>
      <c r="H348" s="19">
        <f t="shared" si="33"/>
        <v>140.5955958718929</v>
      </c>
    </row>
    <row r="349" spans="1:8">
      <c r="A349" s="1"/>
      <c r="B349" s="22">
        <v>348</v>
      </c>
      <c r="C349" s="23">
        <f t="shared" si="34"/>
        <v>98269343.53509368</v>
      </c>
      <c r="D349" s="23">
        <f t="shared" si="32"/>
        <v>1965386.8707018737</v>
      </c>
      <c r="E349" s="23">
        <f t="shared" si="35"/>
        <v>696000</v>
      </c>
      <c r="F349" s="23">
        <f t="shared" si="30"/>
        <v>100234730.40579556</v>
      </c>
      <c r="G349" s="23">
        <f t="shared" si="31"/>
        <v>99538730.405795559</v>
      </c>
      <c r="H349" s="24">
        <f t="shared" si="33"/>
        <v>143.01541724970627</v>
      </c>
    </row>
    <row r="350" spans="1:8">
      <c r="A350" s="1"/>
      <c r="B350" s="1">
        <v>349</v>
      </c>
      <c r="C350" s="2">
        <f t="shared" si="34"/>
        <v>100236730.40579556</v>
      </c>
      <c r="D350" s="2">
        <f t="shared" si="32"/>
        <v>2004734.6081159113</v>
      </c>
      <c r="E350" s="2">
        <f t="shared" si="35"/>
        <v>698000</v>
      </c>
      <c r="F350" s="2">
        <f t="shared" si="30"/>
        <v>102241465.01391147</v>
      </c>
      <c r="G350" s="2">
        <f t="shared" si="31"/>
        <v>101543465.01391147</v>
      </c>
      <c r="H350" s="19">
        <f t="shared" si="33"/>
        <v>145.47774357293906</v>
      </c>
    </row>
    <row r="351" spans="1:8">
      <c r="A351" s="1"/>
      <c r="B351" s="1">
        <v>350</v>
      </c>
      <c r="C351" s="2">
        <f t="shared" si="34"/>
        <v>102243465.01391147</v>
      </c>
      <c r="D351" s="2">
        <f t="shared" si="32"/>
        <v>2044869.3002782294</v>
      </c>
      <c r="E351" s="2">
        <f t="shared" si="35"/>
        <v>700000</v>
      </c>
      <c r="F351" s="2">
        <f t="shared" si="30"/>
        <v>104288334.3141897</v>
      </c>
      <c r="G351" s="2">
        <f t="shared" si="31"/>
        <v>103588334.3141897</v>
      </c>
      <c r="H351" s="19">
        <f t="shared" si="33"/>
        <v>147.98333473455671</v>
      </c>
    </row>
    <row r="352" spans="1:8">
      <c r="A352" s="1"/>
      <c r="B352" s="1">
        <v>351</v>
      </c>
      <c r="C352" s="2">
        <f t="shared" si="34"/>
        <v>104290334.3141897</v>
      </c>
      <c r="D352" s="2">
        <f t="shared" si="32"/>
        <v>2085806.686283794</v>
      </c>
      <c r="E352" s="2">
        <f t="shared" si="35"/>
        <v>702000</v>
      </c>
      <c r="F352" s="2">
        <f t="shared" si="30"/>
        <v>106376141.0004735</v>
      </c>
      <c r="G352" s="2">
        <f t="shared" si="31"/>
        <v>105674141.0004735</v>
      </c>
      <c r="H352" s="19">
        <f t="shared" si="33"/>
        <v>150.53296438813888</v>
      </c>
    </row>
    <row r="353" spans="1:8">
      <c r="A353" s="1"/>
      <c r="B353" s="1">
        <v>352</v>
      </c>
      <c r="C353" s="2">
        <f t="shared" si="34"/>
        <v>106378141.0004735</v>
      </c>
      <c r="D353" s="2">
        <f t="shared" si="32"/>
        <v>2127562.82000947</v>
      </c>
      <c r="E353" s="2">
        <f t="shared" si="35"/>
        <v>704000</v>
      </c>
      <c r="F353" s="2">
        <f t="shared" si="30"/>
        <v>108505703.82048297</v>
      </c>
      <c r="G353" s="2">
        <f t="shared" si="31"/>
        <v>107801703.82048297</v>
      </c>
      <c r="H353" s="19">
        <f t="shared" si="33"/>
        <v>153.12742019954968</v>
      </c>
    </row>
    <row r="354" spans="1:8">
      <c r="A354" s="1"/>
      <c r="B354" s="1">
        <v>353</v>
      </c>
      <c r="C354" s="2">
        <f t="shared" si="34"/>
        <v>108507703.82048297</v>
      </c>
      <c r="D354" s="2">
        <f t="shared" si="32"/>
        <v>2170154.0764096593</v>
      </c>
      <c r="E354" s="2">
        <f t="shared" si="35"/>
        <v>706000</v>
      </c>
      <c r="F354" s="2">
        <f t="shared" si="30"/>
        <v>110677857.89689262</v>
      </c>
      <c r="G354" s="2">
        <f t="shared" si="31"/>
        <v>109971857.89689262</v>
      </c>
      <c r="H354" s="19">
        <f t="shared" si="33"/>
        <v>155.76750410324735</v>
      </c>
    </row>
    <row r="355" spans="1:8">
      <c r="A355" s="1"/>
      <c r="B355" s="1">
        <v>354</v>
      </c>
      <c r="C355" s="2">
        <f t="shared" si="34"/>
        <v>110679857.89689262</v>
      </c>
      <c r="D355" s="2">
        <f t="shared" si="32"/>
        <v>2213597.1579378527</v>
      </c>
      <c r="E355" s="2">
        <f t="shared" si="35"/>
        <v>708000</v>
      </c>
      <c r="F355" s="2">
        <f t="shared" si="30"/>
        <v>112893455.05483048</v>
      </c>
      <c r="G355" s="2">
        <f t="shared" si="31"/>
        <v>112185455.05483048</v>
      </c>
      <c r="H355" s="19">
        <f t="shared" si="33"/>
        <v>158.45403256331988</v>
      </c>
    </row>
    <row r="356" spans="1:8">
      <c r="A356" s="1"/>
      <c r="B356" s="1">
        <v>355</v>
      </c>
      <c r="C356" s="2">
        <f t="shared" si="34"/>
        <v>112895455.05483048</v>
      </c>
      <c r="D356" s="2">
        <f t="shared" si="32"/>
        <v>2257909.1010966096</v>
      </c>
      <c r="E356" s="2">
        <f t="shared" si="35"/>
        <v>710000</v>
      </c>
      <c r="F356" s="2">
        <f t="shared" si="30"/>
        <v>115153364.15592709</v>
      </c>
      <c r="G356" s="2">
        <f t="shared" si="31"/>
        <v>114443364.15592709</v>
      </c>
      <c r="H356" s="19">
        <f t="shared" si="33"/>
        <v>161.18783683933393</v>
      </c>
    </row>
    <row r="357" spans="1:8">
      <c r="A357" s="1"/>
      <c r="B357" s="1">
        <v>356</v>
      </c>
      <c r="C357" s="2">
        <f t="shared" si="34"/>
        <v>115155364.15592709</v>
      </c>
      <c r="D357" s="2">
        <f t="shared" si="32"/>
        <v>2303107.2831185418</v>
      </c>
      <c r="E357" s="2">
        <f t="shared" si="35"/>
        <v>712000</v>
      </c>
      <c r="F357" s="2">
        <f t="shared" si="30"/>
        <v>117458471.43904564</v>
      </c>
      <c r="G357" s="2">
        <f t="shared" si="31"/>
        <v>116746471.43904564</v>
      </c>
      <c r="H357" s="19">
        <f t="shared" si="33"/>
        <v>163.96976325708658</v>
      </c>
    </row>
    <row r="358" spans="1:8">
      <c r="A358" s="1"/>
      <c r="B358" s="1">
        <v>357</v>
      </c>
      <c r="C358" s="2">
        <f t="shared" si="34"/>
        <v>117460471.43904564</v>
      </c>
      <c r="D358" s="2">
        <f t="shared" si="32"/>
        <v>2349209.4287809129</v>
      </c>
      <c r="E358" s="2">
        <f t="shared" si="35"/>
        <v>714000</v>
      </c>
      <c r="F358" s="2">
        <f t="shared" si="30"/>
        <v>119809680.86782655</v>
      </c>
      <c r="G358" s="2">
        <f t="shared" si="31"/>
        <v>119095680.86782655</v>
      </c>
      <c r="H358" s="19">
        <f t="shared" si="33"/>
        <v>166.80067348435091</v>
      </c>
    </row>
    <row r="359" spans="1:8">
      <c r="A359" s="1"/>
      <c r="B359" s="1">
        <v>358</v>
      </c>
      <c r="C359" s="2">
        <f t="shared" si="34"/>
        <v>119811680.86782655</v>
      </c>
      <c r="D359" s="2">
        <f t="shared" si="32"/>
        <v>2396233.6173565309</v>
      </c>
      <c r="E359" s="2">
        <f t="shared" si="35"/>
        <v>716000</v>
      </c>
      <c r="F359" s="2">
        <f t="shared" si="30"/>
        <v>122207914.48518308</v>
      </c>
      <c r="G359" s="2">
        <f t="shared" si="31"/>
        <v>121491914.48518308</v>
      </c>
      <c r="H359" s="19">
        <f t="shared" si="33"/>
        <v>169.68144481170822</v>
      </c>
    </row>
    <row r="360" spans="1:8">
      <c r="A360" s="1"/>
      <c r="B360" s="1">
        <v>359</v>
      </c>
      <c r="C360" s="2">
        <f t="shared" si="34"/>
        <v>122209914.48518308</v>
      </c>
      <c r="D360" s="2">
        <f t="shared" si="32"/>
        <v>2444198.2897036616</v>
      </c>
      <c r="E360" s="2">
        <f t="shared" si="35"/>
        <v>718000</v>
      </c>
      <c r="F360" s="2">
        <f t="shared" si="30"/>
        <v>124654112.77488674</v>
      </c>
      <c r="G360" s="2">
        <f t="shared" si="31"/>
        <v>123936112.77488674</v>
      </c>
      <c r="H360" s="19">
        <f t="shared" si="33"/>
        <v>172.61297043856092</v>
      </c>
    </row>
    <row r="361" spans="1:8">
      <c r="A361" s="1"/>
      <c r="B361" s="22">
        <v>360</v>
      </c>
      <c r="C361" s="23">
        <f t="shared" si="34"/>
        <v>124656112.77488674</v>
      </c>
      <c r="D361" s="23">
        <f t="shared" si="32"/>
        <v>2493122.255497735</v>
      </c>
      <c r="E361" s="23">
        <f t="shared" si="35"/>
        <v>720000</v>
      </c>
      <c r="F361" s="23">
        <f t="shared" si="30"/>
        <v>127149235.03038448</v>
      </c>
      <c r="G361" s="23">
        <f t="shared" si="31"/>
        <v>126429235.03038448</v>
      </c>
      <c r="H361" s="24">
        <f t="shared" si="33"/>
        <v>175.59615976442288</v>
      </c>
    </row>
    <row r="362" spans="1:8">
      <c r="A362" s="1"/>
      <c r="B362" s="1">
        <v>361</v>
      </c>
      <c r="C362" s="2">
        <f t="shared" si="34"/>
        <v>127151235.03038448</v>
      </c>
      <c r="D362" s="2">
        <f t="shared" si="32"/>
        <v>2543024.7006076896</v>
      </c>
      <c r="E362" s="2">
        <f t="shared" si="35"/>
        <v>722000</v>
      </c>
      <c r="F362" s="2">
        <f t="shared" si="30"/>
        <v>129694259.73099217</v>
      </c>
      <c r="G362" s="2">
        <f t="shared" si="31"/>
        <v>128972259.73099217</v>
      </c>
      <c r="H362" s="19">
        <f t="shared" si="33"/>
        <v>178.63193868558471</v>
      </c>
    </row>
    <row r="363" spans="1:8">
      <c r="A363" s="1"/>
      <c r="B363" s="1">
        <v>362</v>
      </c>
      <c r="C363" s="2">
        <f t="shared" si="34"/>
        <v>129696259.73099217</v>
      </c>
      <c r="D363" s="2">
        <f t="shared" si="32"/>
        <v>2593925.1946198433</v>
      </c>
      <c r="E363" s="2">
        <f t="shared" si="35"/>
        <v>724000</v>
      </c>
      <c r="F363" s="2">
        <f t="shared" si="30"/>
        <v>132290184.92561202</v>
      </c>
      <c r="G363" s="2">
        <f t="shared" si="31"/>
        <v>131566184.92561202</v>
      </c>
      <c r="H363" s="19">
        <f t="shared" si="33"/>
        <v>181.72124989725415</v>
      </c>
    </row>
    <row r="364" spans="1:8">
      <c r="A364" s="1"/>
      <c r="B364" s="1">
        <v>363</v>
      </c>
      <c r="C364" s="2">
        <f t="shared" si="34"/>
        <v>132292184.92561202</v>
      </c>
      <c r="D364" s="2">
        <f t="shared" si="32"/>
        <v>2645843.6985122403</v>
      </c>
      <c r="E364" s="2">
        <f t="shared" si="35"/>
        <v>726000</v>
      </c>
      <c r="F364" s="2">
        <f t="shared" si="30"/>
        <v>134938028.62412426</v>
      </c>
      <c r="G364" s="2">
        <f t="shared" si="31"/>
        <v>134212028.62412426</v>
      </c>
      <c r="H364" s="19">
        <f t="shared" si="33"/>
        <v>184.86505320127307</v>
      </c>
    </row>
    <row r="365" spans="1:8">
      <c r="A365" s="1"/>
      <c r="B365" s="1">
        <v>364</v>
      </c>
      <c r="C365" s="2">
        <f t="shared" si="34"/>
        <v>134940028.62412426</v>
      </c>
      <c r="D365" s="2">
        <f t="shared" si="32"/>
        <v>2698800.5724824853</v>
      </c>
      <c r="E365" s="2">
        <f t="shared" si="35"/>
        <v>728000</v>
      </c>
      <c r="F365" s="2">
        <f t="shared" si="30"/>
        <v>137638829.19660676</v>
      </c>
      <c r="G365" s="2">
        <f t="shared" si="31"/>
        <v>136910829.19660676</v>
      </c>
      <c r="H365" s="19">
        <f t="shared" si="33"/>
        <v>188.06432581951478</v>
      </c>
    </row>
    <row r="366" spans="1:8">
      <c r="A366" s="1"/>
      <c r="B366" s="1">
        <v>365</v>
      </c>
      <c r="C366" s="2">
        <f t="shared" si="34"/>
        <v>137640829.19660676</v>
      </c>
      <c r="D366" s="2">
        <f t="shared" si="32"/>
        <v>2752816.5839321353</v>
      </c>
      <c r="E366" s="2">
        <f t="shared" si="35"/>
        <v>730000</v>
      </c>
      <c r="F366" s="2">
        <f t="shared" si="30"/>
        <v>140393645.78053889</v>
      </c>
      <c r="G366" s="2">
        <f t="shared" si="31"/>
        <v>139663645.78053889</v>
      </c>
      <c r="H366" s="19">
        <f t="shared" si="33"/>
        <v>191.32006271306696</v>
      </c>
    </row>
    <row r="367" spans="1:8">
      <c r="A367" s="1"/>
      <c r="B367" s="1">
        <v>366</v>
      </c>
      <c r="C367" s="2">
        <f t="shared" si="34"/>
        <v>140395645.78053889</v>
      </c>
      <c r="D367" s="2">
        <f t="shared" si="32"/>
        <v>2807912.9156107777</v>
      </c>
      <c r="E367" s="2">
        <f t="shared" si="35"/>
        <v>732000</v>
      </c>
      <c r="F367" s="2">
        <f t="shared" si="30"/>
        <v>143203558.69614968</v>
      </c>
      <c r="G367" s="2">
        <f t="shared" si="31"/>
        <v>142471558.69614968</v>
      </c>
      <c r="H367" s="19">
        <f t="shared" si="33"/>
        <v>194.6332769073083</v>
      </c>
    </row>
    <row r="368" spans="1:8">
      <c r="A368" s="1"/>
      <c r="B368" s="1">
        <v>367</v>
      </c>
      <c r="C368" s="2">
        <f t="shared" si="34"/>
        <v>143205558.69614968</v>
      </c>
      <c r="D368" s="2">
        <f t="shared" si="32"/>
        <v>2864111.1739229937</v>
      </c>
      <c r="E368" s="2">
        <f t="shared" si="35"/>
        <v>734000</v>
      </c>
      <c r="F368" s="2">
        <f t="shared" si="30"/>
        <v>146069669.87007266</v>
      </c>
      <c r="G368" s="2">
        <f t="shared" si="31"/>
        <v>145335669.87007266</v>
      </c>
      <c r="H368" s="19">
        <f t="shared" si="33"/>
        <v>198.00499982298729</v>
      </c>
    </row>
    <row r="369" spans="1:8">
      <c r="A369" s="1"/>
      <c r="B369" s="1">
        <v>368</v>
      </c>
      <c r="C369" s="2">
        <f t="shared" si="34"/>
        <v>146071669.87007266</v>
      </c>
      <c r="D369" s="2">
        <f t="shared" si="32"/>
        <v>2921433.3974014535</v>
      </c>
      <c r="E369" s="2">
        <f t="shared" si="35"/>
        <v>736000</v>
      </c>
      <c r="F369" s="2">
        <f t="shared" si="30"/>
        <v>148993103.26747411</v>
      </c>
      <c r="G369" s="2">
        <f t="shared" si="31"/>
        <v>148257103.26747411</v>
      </c>
      <c r="H369" s="19">
        <f t="shared" si="33"/>
        <v>201.43628161341593</v>
      </c>
    </row>
    <row r="370" spans="1:8">
      <c r="A370" s="1"/>
      <c r="B370" s="1">
        <v>369</v>
      </c>
      <c r="C370" s="2">
        <f t="shared" si="34"/>
        <v>148995103.26747411</v>
      </c>
      <c r="D370" s="2">
        <f t="shared" si="32"/>
        <v>2979902.0653494825</v>
      </c>
      <c r="E370" s="2">
        <f t="shared" si="35"/>
        <v>738000</v>
      </c>
      <c r="F370" s="2">
        <f t="shared" si="30"/>
        <v>151975005.3328236</v>
      </c>
      <c r="G370" s="2">
        <f t="shared" si="31"/>
        <v>151237005.3328236</v>
      </c>
      <c r="H370" s="19">
        <f t="shared" si="33"/>
        <v>204.92819150789106</v>
      </c>
    </row>
    <row r="371" spans="1:8">
      <c r="A371" s="1"/>
      <c r="B371" s="1">
        <v>370</v>
      </c>
      <c r="C371" s="2">
        <f t="shared" si="34"/>
        <v>151977005.3328236</v>
      </c>
      <c r="D371" s="2">
        <f t="shared" si="32"/>
        <v>3039540.1066564722</v>
      </c>
      <c r="E371" s="2">
        <f t="shared" si="35"/>
        <v>740000</v>
      </c>
      <c r="F371" s="2">
        <f t="shared" si="30"/>
        <v>155016545.43948007</v>
      </c>
      <c r="G371" s="2">
        <f t="shared" si="31"/>
        <v>154276545.43948007</v>
      </c>
      <c r="H371" s="19">
        <f t="shared" si="33"/>
        <v>208.48181816145956</v>
      </c>
    </row>
    <row r="372" spans="1:8">
      <c r="A372" s="1"/>
      <c r="B372" s="1">
        <v>371</v>
      </c>
      <c r="C372" s="2">
        <f t="shared" si="34"/>
        <v>155018545.43948007</v>
      </c>
      <c r="D372" s="2">
        <f t="shared" si="32"/>
        <v>3100370.9087896012</v>
      </c>
      <c r="E372" s="2">
        <f t="shared" si="35"/>
        <v>742000</v>
      </c>
      <c r="F372" s="2">
        <f t="shared" si="30"/>
        <v>158118916.34826967</v>
      </c>
      <c r="G372" s="2">
        <f t="shared" si="31"/>
        <v>157376916.34826967</v>
      </c>
      <c r="H372" s="19">
        <f t="shared" si="33"/>
        <v>212.0982700111451</v>
      </c>
    </row>
    <row r="373" spans="1:8">
      <c r="A373" s="1"/>
      <c r="B373" s="22">
        <v>372</v>
      </c>
      <c r="C373" s="23">
        <f t="shared" si="34"/>
        <v>158120916.34826967</v>
      </c>
      <c r="D373" s="23">
        <f t="shared" si="32"/>
        <v>3162418.3269653935</v>
      </c>
      <c r="E373" s="23">
        <f t="shared" si="35"/>
        <v>744000</v>
      </c>
      <c r="F373" s="23">
        <f t="shared" si="30"/>
        <v>161283334.67523506</v>
      </c>
      <c r="G373" s="23">
        <f t="shared" si="31"/>
        <v>160539334.67523506</v>
      </c>
      <c r="H373" s="24">
        <f t="shared" si="33"/>
        <v>215.77867563875679</v>
      </c>
    </row>
    <row r="374" spans="1:8">
      <c r="A374" s="1"/>
      <c r="B374" s="1">
        <v>373</v>
      </c>
      <c r="C374" s="2">
        <f t="shared" si="34"/>
        <v>161285334.67523506</v>
      </c>
      <c r="D374" s="2">
        <f t="shared" si="32"/>
        <v>3225706.6935047014</v>
      </c>
      <c r="E374" s="2">
        <f t="shared" si="35"/>
        <v>746000</v>
      </c>
      <c r="F374" s="2">
        <f t="shared" si="30"/>
        <v>164511041.36873975</v>
      </c>
      <c r="G374" s="2">
        <f t="shared" si="31"/>
        <v>163765041.36873975</v>
      </c>
      <c r="H374" s="19">
        <f t="shared" si="33"/>
        <v>219.52418414040181</v>
      </c>
    </row>
    <row r="375" spans="1:8">
      <c r="A375" s="1"/>
      <c r="B375" s="1">
        <v>374</v>
      </c>
      <c r="C375" s="2">
        <f t="shared" si="34"/>
        <v>164513041.36873975</v>
      </c>
      <c r="D375" s="2">
        <f t="shared" si="32"/>
        <v>3290260.827374795</v>
      </c>
      <c r="E375" s="2">
        <f t="shared" si="35"/>
        <v>748000</v>
      </c>
      <c r="F375" s="2">
        <f t="shared" si="30"/>
        <v>167803302.19611454</v>
      </c>
      <c r="G375" s="2">
        <f t="shared" si="31"/>
        <v>167055302.19611454</v>
      </c>
      <c r="H375" s="19">
        <f t="shared" si="33"/>
        <v>223.33596550282692</v>
      </c>
    </row>
    <row r="376" spans="1:8">
      <c r="A376" s="1"/>
      <c r="B376" s="1">
        <v>375</v>
      </c>
      <c r="C376" s="2">
        <f t="shared" si="34"/>
        <v>167805302.19611454</v>
      </c>
      <c r="D376" s="2">
        <f t="shared" si="32"/>
        <v>3356106.0439222907</v>
      </c>
      <c r="E376" s="2">
        <f t="shared" si="35"/>
        <v>750000</v>
      </c>
      <c r="F376" s="2">
        <f t="shared" si="30"/>
        <v>171161408.24003685</v>
      </c>
      <c r="G376" s="2">
        <f t="shared" si="31"/>
        <v>170411408.24003685</v>
      </c>
      <c r="H376" s="19">
        <f t="shared" si="33"/>
        <v>227.21521098671579</v>
      </c>
    </row>
    <row r="377" spans="1:8">
      <c r="A377" s="1"/>
      <c r="B377" s="1">
        <v>376</v>
      </c>
      <c r="C377" s="2">
        <f t="shared" si="34"/>
        <v>171163408.24003685</v>
      </c>
      <c r="D377" s="2">
        <f t="shared" si="32"/>
        <v>3423268.1648007371</v>
      </c>
      <c r="E377" s="2">
        <f t="shared" si="35"/>
        <v>752000</v>
      </c>
      <c r="F377" s="2">
        <f t="shared" si="30"/>
        <v>174586676.40483758</v>
      </c>
      <c r="G377" s="2">
        <f t="shared" si="31"/>
        <v>173834676.40483758</v>
      </c>
      <c r="H377" s="19">
        <f t="shared" si="33"/>
        <v>231.16313351707126</v>
      </c>
    </row>
    <row r="378" spans="1:8">
      <c r="A378" s="1"/>
      <c r="B378" s="1">
        <v>377</v>
      </c>
      <c r="C378" s="2">
        <f t="shared" si="34"/>
        <v>174588676.40483758</v>
      </c>
      <c r="D378" s="2">
        <f t="shared" si="32"/>
        <v>3491773.5280967518</v>
      </c>
      <c r="E378" s="2">
        <f t="shared" si="35"/>
        <v>754000</v>
      </c>
      <c r="F378" s="2">
        <f t="shared" si="30"/>
        <v>178080449.93293434</v>
      </c>
      <c r="G378" s="2">
        <f t="shared" si="31"/>
        <v>177326449.93293434</v>
      </c>
      <c r="H378" s="19">
        <f t="shared" si="33"/>
        <v>235.18096808081478</v>
      </c>
    </row>
    <row r="379" spans="1:8">
      <c r="A379" s="1"/>
      <c r="B379" s="1">
        <v>378</v>
      </c>
      <c r="C379" s="2">
        <f t="shared" si="34"/>
        <v>178082449.93293434</v>
      </c>
      <c r="D379" s="2">
        <f t="shared" si="32"/>
        <v>3561648.9986586869</v>
      </c>
      <c r="E379" s="2">
        <f t="shared" si="35"/>
        <v>756000</v>
      </c>
      <c r="F379" s="2">
        <f t="shared" si="30"/>
        <v>181644098.93159303</v>
      </c>
      <c r="G379" s="2">
        <f t="shared" si="31"/>
        <v>180888098.93159303</v>
      </c>
      <c r="H379" s="19">
        <f t="shared" si="33"/>
        <v>239.26997213173681</v>
      </c>
    </row>
    <row r="380" spans="1:8">
      <c r="A380" s="1"/>
      <c r="B380" s="1">
        <v>379</v>
      </c>
      <c r="C380" s="2">
        <f t="shared" si="34"/>
        <v>181646098.93159303</v>
      </c>
      <c r="D380" s="2">
        <f t="shared" si="32"/>
        <v>3632921.9786318606</v>
      </c>
      <c r="E380" s="2">
        <f t="shared" si="35"/>
        <v>758000</v>
      </c>
      <c r="F380" s="2">
        <f t="shared" si="30"/>
        <v>185279020.91022488</v>
      </c>
      <c r="G380" s="2">
        <f t="shared" si="31"/>
        <v>184521020.91022488</v>
      </c>
      <c r="H380" s="19">
        <f t="shared" si="33"/>
        <v>243.43142600293521</v>
      </c>
    </row>
    <row r="381" spans="1:8">
      <c r="A381" s="1"/>
      <c r="B381" s="1">
        <v>380</v>
      </c>
      <c r="C381" s="2">
        <f t="shared" si="34"/>
        <v>185281020.91022488</v>
      </c>
      <c r="D381" s="2">
        <f t="shared" si="32"/>
        <v>3705620.4182044975</v>
      </c>
      <c r="E381" s="2">
        <f t="shared" si="35"/>
        <v>760000</v>
      </c>
      <c r="F381" s="2">
        <f t="shared" si="30"/>
        <v>188986641.32842937</v>
      </c>
      <c r="G381" s="2">
        <f t="shared" si="31"/>
        <v>188226641.32842937</v>
      </c>
      <c r="H381" s="19">
        <f t="shared" si="33"/>
        <v>247.66663332688074</v>
      </c>
    </row>
    <row r="382" spans="1:8">
      <c r="A382" s="1"/>
      <c r="B382" s="1">
        <v>381</v>
      </c>
      <c r="C382" s="2">
        <f t="shared" si="34"/>
        <v>188988641.32842937</v>
      </c>
      <c r="D382" s="2">
        <f t="shared" si="32"/>
        <v>3779772.8265685877</v>
      </c>
      <c r="E382" s="2">
        <f t="shared" si="35"/>
        <v>762000</v>
      </c>
      <c r="F382" s="2">
        <f t="shared" si="30"/>
        <v>192768414.15499794</v>
      </c>
      <c r="G382" s="2">
        <f t="shared" si="31"/>
        <v>192006414.15499794</v>
      </c>
      <c r="H382" s="19">
        <f t="shared" si="33"/>
        <v>251.9769214632519</v>
      </c>
    </row>
    <row r="383" spans="1:8">
      <c r="A383" s="1"/>
      <c r="B383" s="1">
        <v>382</v>
      </c>
      <c r="C383" s="2">
        <f t="shared" si="34"/>
        <v>192770414.15499794</v>
      </c>
      <c r="D383" s="2">
        <f t="shared" si="32"/>
        <v>3855408.2830999591</v>
      </c>
      <c r="E383" s="2">
        <f t="shared" si="35"/>
        <v>764000</v>
      </c>
      <c r="F383" s="2">
        <f t="shared" si="30"/>
        <v>196625822.43809789</v>
      </c>
      <c r="G383" s="2">
        <f t="shared" si="31"/>
        <v>195861822.43809789</v>
      </c>
      <c r="H383" s="19">
        <f t="shared" si="33"/>
        <v>256.36364193468313</v>
      </c>
    </row>
    <row r="384" spans="1:8">
      <c r="A384" s="1"/>
      <c r="B384" s="1">
        <v>383</v>
      </c>
      <c r="C384" s="2">
        <f t="shared" si="34"/>
        <v>196627822.43809789</v>
      </c>
      <c r="D384" s="2">
        <f t="shared" si="32"/>
        <v>3932556.4487619582</v>
      </c>
      <c r="E384" s="2">
        <f t="shared" si="35"/>
        <v>766000</v>
      </c>
      <c r="F384" s="2">
        <f t="shared" si="30"/>
        <v>200560378.88685986</v>
      </c>
      <c r="G384" s="2">
        <f t="shared" si="31"/>
        <v>199794378.88685986</v>
      </c>
      <c r="H384" s="19">
        <f t="shared" si="33"/>
        <v>260.82817087057424</v>
      </c>
    </row>
    <row r="385" spans="1:8">
      <c r="A385" s="1"/>
      <c r="B385" s="22">
        <v>384</v>
      </c>
      <c r="C385" s="23">
        <f t="shared" si="34"/>
        <v>200562378.88685986</v>
      </c>
      <c r="D385" s="23">
        <f t="shared" si="32"/>
        <v>4011247.5777371973</v>
      </c>
      <c r="E385" s="23">
        <f t="shared" si="35"/>
        <v>768000</v>
      </c>
      <c r="F385" s="23">
        <f t="shared" si="30"/>
        <v>204573626.46459705</v>
      </c>
      <c r="G385" s="23">
        <f t="shared" si="31"/>
        <v>203805626.46459705</v>
      </c>
      <c r="H385" s="24">
        <f t="shared" si="33"/>
        <v>265.37190945911073</v>
      </c>
    </row>
    <row r="386" spans="1:8">
      <c r="A386" s="1"/>
      <c r="B386" s="1">
        <v>385</v>
      </c>
      <c r="C386" s="2">
        <f t="shared" si="34"/>
        <v>204575626.46459705</v>
      </c>
      <c r="D386" s="2">
        <f t="shared" si="32"/>
        <v>4091512.5292919409</v>
      </c>
      <c r="E386" s="2">
        <f t="shared" si="35"/>
        <v>770000</v>
      </c>
      <c r="F386" s="2">
        <f t="shared" ref="F386:F449" si="36">C386+D386</f>
        <v>208667138.99388897</v>
      </c>
      <c r="G386" s="2">
        <f t="shared" ref="G386:G449" si="37">F386-E386</f>
        <v>207897138.99388897</v>
      </c>
      <c r="H386" s="19">
        <f t="shared" si="33"/>
        <v>269.99628440764803</v>
      </c>
    </row>
    <row r="387" spans="1:8">
      <c r="A387" s="1"/>
      <c r="B387" s="1">
        <v>386</v>
      </c>
      <c r="C387" s="2">
        <f t="shared" si="34"/>
        <v>208669138.99388897</v>
      </c>
      <c r="D387" s="2">
        <f t="shared" ref="D387:D450" si="38">C387*$A$5</f>
        <v>4173382.7798777795</v>
      </c>
      <c r="E387" s="2">
        <f t="shared" si="35"/>
        <v>772000</v>
      </c>
      <c r="F387" s="2">
        <f t="shared" si="36"/>
        <v>212842521.77376676</v>
      </c>
      <c r="G387" s="2">
        <f t="shared" si="37"/>
        <v>212070521.77376676</v>
      </c>
      <c r="H387" s="19">
        <f t="shared" ref="H387:H450" si="39">(F387-E387)/E387</f>
        <v>274.70274841161495</v>
      </c>
    </row>
    <row r="388" spans="1:8">
      <c r="A388" s="1"/>
      <c r="B388" s="1">
        <v>387</v>
      </c>
      <c r="C388" s="2">
        <f t="shared" ref="C388:C451" si="40">C387+D387+$C$2</f>
        <v>212844521.77376676</v>
      </c>
      <c r="D388" s="2">
        <f t="shared" si="38"/>
        <v>4256890.4354753355</v>
      </c>
      <c r="E388" s="2">
        <f t="shared" ref="E388:E451" si="41">E387+$E$2</f>
        <v>774000</v>
      </c>
      <c r="F388" s="2">
        <f t="shared" si="36"/>
        <v>217101412.20924211</v>
      </c>
      <c r="G388" s="2">
        <f t="shared" si="37"/>
        <v>216327412.20924211</v>
      </c>
      <c r="H388" s="19">
        <f t="shared" si="39"/>
        <v>279.49278063209573</v>
      </c>
    </row>
    <row r="389" spans="1:8">
      <c r="A389" s="1"/>
      <c r="B389" s="1">
        <v>388</v>
      </c>
      <c r="C389" s="2">
        <f t="shared" si="40"/>
        <v>217103412.20924211</v>
      </c>
      <c r="D389" s="2">
        <f t="shared" si="38"/>
        <v>4342068.2441848423</v>
      </c>
      <c r="E389" s="2">
        <f t="shared" si="41"/>
        <v>776000</v>
      </c>
      <c r="F389" s="2">
        <f t="shared" si="36"/>
        <v>221445480.45342696</v>
      </c>
      <c r="G389" s="2">
        <f t="shared" si="37"/>
        <v>220669480.45342696</v>
      </c>
      <c r="H389" s="19">
        <f t="shared" si="39"/>
        <v>284.36788718225125</v>
      </c>
    </row>
    <row r="390" spans="1:8">
      <c r="A390" s="1"/>
      <c r="B390" s="1">
        <v>389</v>
      </c>
      <c r="C390" s="2">
        <f t="shared" si="40"/>
        <v>221447480.45342696</v>
      </c>
      <c r="D390" s="2">
        <f t="shared" si="38"/>
        <v>4428949.609068539</v>
      </c>
      <c r="E390" s="2">
        <f t="shared" si="41"/>
        <v>778000</v>
      </c>
      <c r="F390" s="2">
        <f t="shared" si="36"/>
        <v>225876430.0624955</v>
      </c>
      <c r="G390" s="2">
        <f t="shared" si="37"/>
        <v>225098430.0624955</v>
      </c>
      <c r="H390" s="19">
        <f t="shared" si="39"/>
        <v>289.32960162274486</v>
      </c>
    </row>
    <row r="391" spans="1:8">
      <c r="A391" s="1"/>
      <c r="B391" s="1">
        <v>390</v>
      </c>
      <c r="C391" s="2">
        <f t="shared" si="40"/>
        <v>225878430.0624955</v>
      </c>
      <c r="D391" s="2">
        <f t="shared" si="38"/>
        <v>4517568.60124991</v>
      </c>
      <c r="E391" s="2">
        <f t="shared" si="41"/>
        <v>780000</v>
      </c>
      <c r="F391" s="2">
        <f t="shared" si="36"/>
        <v>230395998.6637454</v>
      </c>
      <c r="G391" s="2">
        <f t="shared" si="37"/>
        <v>229615998.6637454</v>
      </c>
      <c r="H391" s="19">
        <f t="shared" si="39"/>
        <v>294.37948546634027</v>
      </c>
    </row>
    <row r="392" spans="1:8">
      <c r="A392" s="1"/>
      <c r="B392" s="1">
        <v>391</v>
      </c>
      <c r="C392" s="2">
        <f t="shared" si="40"/>
        <v>230397998.6637454</v>
      </c>
      <c r="D392" s="2">
        <f t="shared" si="38"/>
        <v>4607959.973274908</v>
      </c>
      <c r="E392" s="2">
        <f t="shared" si="41"/>
        <v>782000</v>
      </c>
      <c r="F392" s="2">
        <f t="shared" si="36"/>
        <v>235005958.63702032</v>
      </c>
      <c r="G392" s="2">
        <f t="shared" si="37"/>
        <v>234223958.63702032</v>
      </c>
      <c r="H392" s="19">
        <f t="shared" si="39"/>
        <v>299.51912869184184</v>
      </c>
    </row>
    <row r="393" spans="1:8">
      <c r="A393" s="1"/>
      <c r="B393" s="1">
        <v>392</v>
      </c>
      <c r="C393" s="2">
        <f t="shared" si="40"/>
        <v>235007958.63702032</v>
      </c>
      <c r="D393" s="2">
        <f t="shared" si="38"/>
        <v>4700159.1727404064</v>
      </c>
      <c r="E393" s="2">
        <f t="shared" si="41"/>
        <v>784000</v>
      </c>
      <c r="F393" s="2">
        <f t="shared" si="36"/>
        <v>239708117.80976072</v>
      </c>
      <c r="G393" s="2">
        <f t="shared" si="37"/>
        <v>238924117.80976072</v>
      </c>
      <c r="H393" s="19">
        <f t="shared" si="39"/>
        <v>304.75015026755193</v>
      </c>
    </row>
    <row r="394" spans="1:8">
      <c r="A394" s="1"/>
      <c r="B394" s="1">
        <v>393</v>
      </c>
      <c r="C394" s="2">
        <f t="shared" si="40"/>
        <v>239710117.80976072</v>
      </c>
      <c r="D394" s="2">
        <f t="shared" si="38"/>
        <v>4794202.3561952142</v>
      </c>
      <c r="E394" s="2">
        <f t="shared" si="41"/>
        <v>786000</v>
      </c>
      <c r="F394" s="2">
        <f t="shared" si="36"/>
        <v>244504320.16595593</v>
      </c>
      <c r="G394" s="2">
        <f t="shared" si="37"/>
        <v>243718320.16595593</v>
      </c>
      <c r="H394" s="19">
        <f t="shared" si="39"/>
        <v>310.0741986844223</v>
      </c>
    </row>
    <row r="395" spans="1:8">
      <c r="A395" s="1"/>
      <c r="B395" s="1">
        <v>394</v>
      </c>
      <c r="C395" s="2">
        <f t="shared" si="40"/>
        <v>244506320.16595593</v>
      </c>
      <c r="D395" s="2">
        <f t="shared" si="38"/>
        <v>4890126.4033191185</v>
      </c>
      <c r="E395" s="2">
        <f t="shared" si="41"/>
        <v>788000</v>
      </c>
      <c r="F395" s="2">
        <f t="shared" si="36"/>
        <v>249396446.56927505</v>
      </c>
      <c r="G395" s="2">
        <f t="shared" si="37"/>
        <v>248608446.56927505</v>
      </c>
      <c r="H395" s="19">
        <f t="shared" si="39"/>
        <v>315.49295249907999</v>
      </c>
    </row>
    <row r="396" spans="1:8">
      <c r="A396" s="1"/>
      <c r="B396" s="1">
        <v>395</v>
      </c>
      <c r="C396" s="2">
        <f t="shared" si="40"/>
        <v>249398446.56927505</v>
      </c>
      <c r="D396" s="2">
        <f t="shared" si="38"/>
        <v>4987968.9313855013</v>
      </c>
      <c r="E396" s="2">
        <f t="shared" si="41"/>
        <v>790000</v>
      </c>
      <c r="F396" s="2">
        <f t="shared" si="36"/>
        <v>254386415.50066054</v>
      </c>
      <c r="G396" s="2">
        <f t="shared" si="37"/>
        <v>253596415.50066054</v>
      </c>
      <c r="H396" s="19">
        <f t="shared" si="39"/>
        <v>321.00812088691208</v>
      </c>
    </row>
    <row r="397" spans="1:8">
      <c r="A397" s="1"/>
      <c r="B397" s="22">
        <v>396</v>
      </c>
      <c r="C397" s="23">
        <f t="shared" si="40"/>
        <v>254388415.50066054</v>
      </c>
      <c r="D397" s="23">
        <f t="shared" si="38"/>
        <v>5087768.3100132113</v>
      </c>
      <c r="E397" s="23">
        <f t="shared" si="41"/>
        <v>792000</v>
      </c>
      <c r="F397" s="23">
        <f t="shared" si="36"/>
        <v>259476183.81067374</v>
      </c>
      <c r="G397" s="23">
        <f t="shared" si="37"/>
        <v>258684183.81067374</v>
      </c>
      <c r="H397" s="24">
        <f t="shared" si="39"/>
        <v>326.62144420539613</v>
      </c>
    </row>
    <row r="398" spans="1:8">
      <c r="A398" s="1"/>
      <c r="B398" s="1">
        <v>397</v>
      </c>
      <c r="C398" s="2">
        <f t="shared" si="40"/>
        <v>259478183.81067374</v>
      </c>
      <c r="D398" s="2">
        <f t="shared" si="38"/>
        <v>5189563.6762134749</v>
      </c>
      <c r="E398" s="2">
        <f t="shared" si="41"/>
        <v>794000</v>
      </c>
      <c r="F398" s="2">
        <f t="shared" si="36"/>
        <v>264667747.48688722</v>
      </c>
      <c r="G398" s="2">
        <f t="shared" si="37"/>
        <v>263873747.48688722</v>
      </c>
      <c r="H398" s="19">
        <f t="shared" si="39"/>
        <v>332.33469456786804</v>
      </c>
    </row>
    <row r="399" spans="1:8">
      <c r="A399" s="1"/>
      <c r="B399" s="1">
        <v>398</v>
      </c>
      <c r="C399" s="2">
        <f t="shared" si="40"/>
        <v>264669747.48688722</v>
      </c>
      <c r="D399" s="2">
        <f t="shared" si="38"/>
        <v>5293394.9497377444</v>
      </c>
      <c r="E399" s="2">
        <f t="shared" si="41"/>
        <v>796000</v>
      </c>
      <c r="F399" s="2">
        <f t="shared" si="36"/>
        <v>269963142.43662494</v>
      </c>
      <c r="G399" s="2">
        <f t="shared" si="37"/>
        <v>269167142.43662494</v>
      </c>
      <c r="H399" s="19">
        <f t="shared" si="39"/>
        <v>338.14967642792078</v>
      </c>
    </row>
    <row r="400" spans="1:8">
      <c r="A400" s="1"/>
      <c r="B400" s="1">
        <v>399</v>
      </c>
      <c r="C400" s="2">
        <f t="shared" si="40"/>
        <v>269965142.43662494</v>
      </c>
      <c r="D400" s="2">
        <f t="shared" si="38"/>
        <v>5399302.8487324994</v>
      </c>
      <c r="E400" s="2">
        <f t="shared" si="41"/>
        <v>798000</v>
      </c>
      <c r="F400" s="2">
        <f t="shared" si="36"/>
        <v>275364445.28535742</v>
      </c>
      <c r="G400" s="2">
        <f t="shared" si="37"/>
        <v>274566445.28535742</v>
      </c>
      <c r="H400" s="19">
        <f t="shared" si="39"/>
        <v>344.06822717463336</v>
      </c>
    </row>
    <row r="401" spans="1:8">
      <c r="A401" s="1"/>
      <c r="B401" s="1">
        <v>400</v>
      </c>
      <c r="C401" s="2">
        <f t="shared" si="40"/>
        <v>275366445.28535742</v>
      </c>
      <c r="D401" s="2">
        <f t="shared" si="38"/>
        <v>5507328.9057071488</v>
      </c>
      <c r="E401" s="2">
        <f t="shared" si="41"/>
        <v>800000</v>
      </c>
      <c r="F401" s="2">
        <f t="shared" si="36"/>
        <v>280873774.19106454</v>
      </c>
      <c r="G401" s="2">
        <f t="shared" si="37"/>
        <v>280073774.19106454</v>
      </c>
      <c r="H401" s="19">
        <f t="shared" si="39"/>
        <v>350.0922177388307</v>
      </c>
    </row>
    <row r="402" spans="1:8">
      <c r="A402" s="1"/>
      <c r="B402" s="1">
        <v>401</v>
      </c>
      <c r="C402" s="2">
        <f t="shared" si="40"/>
        <v>280875774.19106454</v>
      </c>
      <c r="D402" s="2">
        <f t="shared" si="38"/>
        <v>5617515.4838212905</v>
      </c>
      <c r="E402" s="2">
        <f t="shared" si="41"/>
        <v>802000</v>
      </c>
      <c r="F402" s="2">
        <f t="shared" si="36"/>
        <v>286493289.67488581</v>
      </c>
      <c r="G402" s="2">
        <f t="shared" si="37"/>
        <v>285691289.67488581</v>
      </c>
      <c r="H402" s="19">
        <f t="shared" si="39"/>
        <v>356.2235532105808</v>
      </c>
    </row>
    <row r="403" spans="1:8">
      <c r="A403" s="1"/>
      <c r="B403" s="1">
        <v>402</v>
      </c>
      <c r="C403" s="2">
        <f t="shared" si="40"/>
        <v>286495289.67488581</v>
      </c>
      <c r="D403" s="2">
        <f t="shared" si="38"/>
        <v>5729905.7934977161</v>
      </c>
      <c r="E403" s="2">
        <f t="shared" si="41"/>
        <v>804000</v>
      </c>
      <c r="F403" s="2">
        <f t="shared" si="36"/>
        <v>292225195.46838355</v>
      </c>
      <c r="G403" s="2">
        <f t="shared" si="37"/>
        <v>291421195.46838355</v>
      </c>
      <c r="H403" s="19">
        <f t="shared" si="39"/>
        <v>362.46417346813877</v>
      </c>
    </row>
    <row r="404" spans="1:8">
      <c r="A404" s="1"/>
      <c r="B404" s="1">
        <v>403</v>
      </c>
      <c r="C404" s="2">
        <f t="shared" si="40"/>
        <v>292227195.46838355</v>
      </c>
      <c r="D404" s="2">
        <f t="shared" si="38"/>
        <v>5844543.9093676712</v>
      </c>
      <c r="E404" s="2">
        <f t="shared" si="41"/>
        <v>806000</v>
      </c>
      <c r="F404" s="2">
        <f t="shared" si="36"/>
        <v>298071739.37775123</v>
      </c>
      <c r="G404" s="2">
        <f t="shared" si="37"/>
        <v>297265739.37775123</v>
      </c>
      <c r="H404" s="19">
        <f t="shared" si="39"/>
        <v>368.8160538185499</v>
      </c>
    </row>
    <row r="405" spans="1:8">
      <c r="A405" s="1"/>
      <c r="B405" s="1">
        <v>404</v>
      </c>
      <c r="C405" s="2">
        <f t="shared" si="40"/>
        <v>298073739.37775123</v>
      </c>
      <c r="D405" s="2">
        <f t="shared" si="38"/>
        <v>5961474.787555025</v>
      </c>
      <c r="E405" s="2">
        <f t="shared" si="41"/>
        <v>808000</v>
      </c>
      <c r="F405" s="2">
        <f t="shared" si="36"/>
        <v>304035214.16530627</v>
      </c>
      <c r="G405" s="2">
        <f t="shared" si="37"/>
        <v>303227214.16530627</v>
      </c>
      <c r="H405" s="19">
        <f t="shared" si="39"/>
        <v>375.28120565013154</v>
      </c>
    </row>
    <row r="406" spans="1:8">
      <c r="A406" s="1"/>
      <c r="B406" s="1">
        <v>405</v>
      </c>
      <c r="C406" s="2">
        <f t="shared" si="40"/>
        <v>304037214.16530627</v>
      </c>
      <c r="D406" s="2">
        <f t="shared" si="38"/>
        <v>6080744.2833061256</v>
      </c>
      <c r="E406" s="2">
        <f t="shared" si="41"/>
        <v>810000</v>
      </c>
      <c r="F406" s="2">
        <f t="shared" si="36"/>
        <v>310117958.44861239</v>
      </c>
      <c r="G406" s="2">
        <f t="shared" si="37"/>
        <v>309307958.44861239</v>
      </c>
      <c r="H406" s="19">
        <f t="shared" si="39"/>
        <v>381.86167709705234</v>
      </c>
    </row>
    <row r="407" spans="1:8">
      <c r="A407" s="1"/>
      <c r="B407" s="1">
        <v>406</v>
      </c>
      <c r="C407" s="2">
        <f t="shared" si="40"/>
        <v>310119958.44861239</v>
      </c>
      <c r="D407" s="2">
        <f t="shared" si="38"/>
        <v>6202399.1689722482</v>
      </c>
      <c r="E407" s="2">
        <f t="shared" si="41"/>
        <v>812000</v>
      </c>
      <c r="F407" s="2">
        <f t="shared" si="36"/>
        <v>316322357.61758465</v>
      </c>
      <c r="G407" s="2">
        <f t="shared" si="37"/>
        <v>315510357.61758465</v>
      </c>
      <c r="H407" s="19">
        <f t="shared" si="39"/>
        <v>388.55955371623725</v>
      </c>
    </row>
    <row r="408" spans="1:8">
      <c r="A408" s="1"/>
      <c r="B408" s="1">
        <v>407</v>
      </c>
      <c r="C408" s="2">
        <f t="shared" si="40"/>
        <v>316324357.61758465</v>
      </c>
      <c r="D408" s="2">
        <f t="shared" si="38"/>
        <v>6326487.1523516933</v>
      </c>
      <c r="E408" s="2">
        <f t="shared" si="41"/>
        <v>814000</v>
      </c>
      <c r="F408" s="2">
        <f t="shared" si="36"/>
        <v>322650844.76993632</v>
      </c>
      <c r="G408" s="2">
        <f t="shared" si="37"/>
        <v>321836844.76993632</v>
      </c>
      <c r="H408" s="19">
        <f t="shared" si="39"/>
        <v>395.37695917682595</v>
      </c>
    </row>
    <row r="409" spans="1:8">
      <c r="A409" s="1"/>
      <c r="B409" s="22">
        <v>408</v>
      </c>
      <c r="C409" s="23">
        <f t="shared" si="40"/>
        <v>322652844.76993632</v>
      </c>
      <c r="D409" s="23">
        <f t="shared" si="38"/>
        <v>6453056.8953987267</v>
      </c>
      <c r="E409" s="23">
        <f t="shared" si="41"/>
        <v>816000</v>
      </c>
      <c r="F409" s="23">
        <f t="shared" si="36"/>
        <v>329105901.66533506</v>
      </c>
      <c r="G409" s="23">
        <f t="shared" si="37"/>
        <v>328289901.66533506</v>
      </c>
      <c r="H409" s="24">
        <f t="shared" si="39"/>
        <v>402.31605596242042</v>
      </c>
    </row>
    <row r="410" spans="1:8">
      <c r="A410" s="1"/>
      <c r="B410" s="1">
        <v>409</v>
      </c>
      <c r="C410" s="2">
        <f t="shared" si="40"/>
        <v>329107901.66533506</v>
      </c>
      <c r="D410" s="2">
        <f t="shared" si="38"/>
        <v>6582158.0333067011</v>
      </c>
      <c r="E410" s="2">
        <f t="shared" si="41"/>
        <v>818000</v>
      </c>
      <c r="F410" s="2">
        <f t="shared" si="36"/>
        <v>335690059.69864178</v>
      </c>
      <c r="G410" s="2">
        <f t="shared" si="37"/>
        <v>334872059.69864178</v>
      </c>
      <c r="H410" s="19">
        <f t="shared" si="39"/>
        <v>409.37904608635915</v>
      </c>
    </row>
    <row r="411" spans="1:8">
      <c r="A411" s="1"/>
      <c r="B411" s="1">
        <v>410</v>
      </c>
      <c r="C411" s="2">
        <f t="shared" si="40"/>
        <v>335692059.69864178</v>
      </c>
      <c r="D411" s="2">
        <f t="shared" si="38"/>
        <v>6713841.1939728353</v>
      </c>
      <c r="E411" s="2">
        <f t="shared" si="41"/>
        <v>820000</v>
      </c>
      <c r="F411" s="2">
        <f t="shared" si="36"/>
        <v>342405900.8926146</v>
      </c>
      <c r="G411" s="2">
        <f t="shared" si="37"/>
        <v>341585900.8926146</v>
      </c>
      <c r="H411" s="19">
        <f t="shared" si="39"/>
        <v>416.56817182026174</v>
      </c>
    </row>
    <row r="412" spans="1:8">
      <c r="A412" s="1"/>
      <c r="B412" s="1">
        <v>411</v>
      </c>
      <c r="C412" s="2">
        <f t="shared" si="40"/>
        <v>342407900.8926146</v>
      </c>
      <c r="D412" s="2">
        <f t="shared" si="38"/>
        <v>6848158.0178522924</v>
      </c>
      <c r="E412" s="2">
        <f t="shared" si="41"/>
        <v>822000</v>
      </c>
      <c r="F412" s="2">
        <f t="shared" si="36"/>
        <v>349256058.91046691</v>
      </c>
      <c r="G412" s="2">
        <f t="shared" si="37"/>
        <v>348434058.91046691</v>
      </c>
      <c r="H412" s="19">
        <f t="shared" si="39"/>
        <v>423.88571643609112</v>
      </c>
    </row>
    <row r="413" spans="1:8">
      <c r="A413" s="1"/>
      <c r="B413" s="1">
        <v>412</v>
      </c>
      <c r="C413" s="2">
        <f t="shared" si="40"/>
        <v>349258058.91046691</v>
      </c>
      <c r="D413" s="2">
        <f t="shared" si="38"/>
        <v>6985161.1782093383</v>
      </c>
      <c r="E413" s="2">
        <f t="shared" si="41"/>
        <v>824000</v>
      </c>
      <c r="F413" s="2">
        <f t="shared" si="36"/>
        <v>356243220.08867627</v>
      </c>
      <c r="G413" s="2">
        <f t="shared" si="37"/>
        <v>355419220.08867627</v>
      </c>
      <c r="H413" s="19">
        <f t="shared" si="39"/>
        <v>431.33400496198578</v>
      </c>
    </row>
    <row r="414" spans="1:8">
      <c r="A414" s="1"/>
      <c r="B414" s="1">
        <v>413</v>
      </c>
      <c r="C414" s="2">
        <f t="shared" si="40"/>
        <v>356245220.08867627</v>
      </c>
      <c r="D414" s="2">
        <f t="shared" si="38"/>
        <v>7124904.4017735254</v>
      </c>
      <c r="E414" s="2">
        <f t="shared" si="41"/>
        <v>826000</v>
      </c>
      <c r="F414" s="2">
        <f t="shared" si="36"/>
        <v>363370124.49044979</v>
      </c>
      <c r="G414" s="2">
        <f t="shared" si="37"/>
        <v>362544124.49044979</v>
      </c>
      <c r="H414" s="19">
        <f t="shared" si="39"/>
        <v>438.91540495211837</v>
      </c>
    </row>
    <row r="415" spans="1:8">
      <c r="A415" s="1"/>
      <c r="B415" s="1">
        <v>414</v>
      </c>
      <c r="C415" s="2">
        <f t="shared" si="40"/>
        <v>363372124.49044979</v>
      </c>
      <c r="D415" s="2">
        <f t="shared" si="38"/>
        <v>7267442.4898089962</v>
      </c>
      <c r="E415" s="2">
        <f t="shared" si="41"/>
        <v>828000</v>
      </c>
      <c r="F415" s="2">
        <f t="shared" si="36"/>
        <v>370639566.98025876</v>
      </c>
      <c r="G415" s="2">
        <f t="shared" si="37"/>
        <v>369811566.98025876</v>
      </c>
      <c r="H415" s="19">
        <f t="shared" si="39"/>
        <v>446.63232727084392</v>
      </c>
    </row>
    <row r="416" spans="1:8">
      <c r="A416" s="1"/>
      <c r="B416" s="1">
        <v>415</v>
      </c>
      <c r="C416" s="2">
        <f t="shared" si="40"/>
        <v>370641566.98025876</v>
      </c>
      <c r="D416" s="2">
        <f t="shared" si="38"/>
        <v>7412831.339605175</v>
      </c>
      <c r="E416" s="2">
        <f t="shared" si="41"/>
        <v>830000</v>
      </c>
      <c r="F416" s="2">
        <f t="shared" si="36"/>
        <v>378054398.31986392</v>
      </c>
      <c r="G416" s="2">
        <f t="shared" si="37"/>
        <v>377224398.31986392</v>
      </c>
      <c r="H416" s="19">
        <f t="shared" si="39"/>
        <v>454.48722689140232</v>
      </c>
    </row>
    <row r="417" spans="1:8">
      <c r="A417" s="1"/>
      <c r="B417" s="1">
        <v>416</v>
      </c>
      <c r="C417" s="2">
        <f t="shared" si="40"/>
        <v>378056398.31986392</v>
      </c>
      <c r="D417" s="2">
        <f t="shared" si="38"/>
        <v>7561127.966397278</v>
      </c>
      <c r="E417" s="2">
        <f t="shared" si="41"/>
        <v>832000</v>
      </c>
      <c r="F417" s="2">
        <f t="shared" si="36"/>
        <v>385617526.2862612</v>
      </c>
      <c r="G417" s="2">
        <f t="shared" si="37"/>
        <v>384785526.2862612</v>
      </c>
      <c r="H417" s="19">
        <f t="shared" si="39"/>
        <v>462.48260370944854</v>
      </c>
    </row>
    <row r="418" spans="1:8">
      <c r="A418" s="1"/>
      <c r="B418" s="1">
        <v>417</v>
      </c>
      <c r="C418" s="2">
        <f t="shared" si="40"/>
        <v>385619526.2862612</v>
      </c>
      <c r="D418" s="2">
        <f t="shared" si="38"/>
        <v>7712390.5257252241</v>
      </c>
      <c r="E418" s="2">
        <f t="shared" si="41"/>
        <v>834000</v>
      </c>
      <c r="F418" s="2">
        <f t="shared" si="36"/>
        <v>393331916.81198645</v>
      </c>
      <c r="G418" s="2">
        <f t="shared" si="37"/>
        <v>392497916.81198645</v>
      </c>
      <c r="H418" s="19">
        <f t="shared" si="39"/>
        <v>470.62100337168641</v>
      </c>
    </row>
    <row r="419" spans="1:8">
      <c r="A419" s="1"/>
      <c r="B419" s="1">
        <v>418</v>
      </c>
      <c r="C419" s="2">
        <f t="shared" si="40"/>
        <v>393333916.81198645</v>
      </c>
      <c r="D419" s="2">
        <f t="shared" si="38"/>
        <v>7866678.3362397291</v>
      </c>
      <c r="E419" s="2">
        <f t="shared" si="41"/>
        <v>836000</v>
      </c>
      <c r="F419" s="2">
        <f t="shared" si="36"/>
        <v>401200595.1482262</v>
      </c>
      <c r="G419" s="2">
        <f t="shared" si="37"/>
        <v>400364595.1482262</v>
      </c>
      <c r="H419" s="19">
        <f t="shared" si="39"/>
        <v>478.90501811988781</v>
      </c>
    </row>
    <row r="420" spans="1:8">
      <c r="A420" s="1"/>
      <c r="B420" s="1">
        <v>419</v>
      </c>
      <c r="C420" s="2">
        <f t="shared" si="40"/>
        <v>401202595.1482262</v>
      </c>
      <c r="D420" s="2">
        <f t="shared" si="38"/>
        <v>8024051.902964524</v>
      </c>
      <c r="E420" s="2">
        <f t="shared" si="41"/>
        <v>838000</v>
      </c>
      <c r="F420" s="2">
        <f t="shared" si="36"/>
        <v>409226647.05119073</v>
      </c>
      <c r="G420" s="2">
        <f t="shared" si="37"/>
        <v>408388647.05119073</v>
      </c>
      <c r="H420" s="19">
        <f t="shared" si="39"/>
        <v>487.33728765058561</v>
      </c>
    </row>
    <row r="421" spans="1:8">
      <c r="A421" s="1"/>
      <c r="B421" s="22">
        <v>420</v>
      </c>
      <c r="C421" s="23">
        <f t="shared" si="40"/>
        <v>409228647.05119073</v>
      </c>
      <c r="D421" s="23">
        <f t="shared" si="38"/>
        <v>8184572.9410238145</v>
      </c>
      <c r="E421" s="23">
        <f t="shared" si="41"/>
        <v>840000</v>
      </c>
      <c r="F421" s="23">
        <f t="shared" si="36"/>
        <v>417413219.99221456</v>
      </c>
      <c r="G421" s="23">
        <f t="shared" si="37"/>
        <v>416573219.99221456</v>
      </c>
      <c r="H421" s="24">
        <f t="shared" si="39"/>
        <v>495.92049999073163</v>
      </c>
    </row>
    <row r="422" spans="1:8">
      <c r="A422" s="1"/>
      <c r="B422" s="1">
        <v>421</v>
      </c>
      <c r="C422" s="2">
        <f t="shared" si="40"/>
        <v>417415219.99221456</v>
      </c>
      <c r="D422" s="2">
        <f t="shared" si="38"/>
        <v>8348304.3998442916</v>
      </c>
      <c r="E422" s="2">
        <f t="shared" si="41"/>
        <v>842000</v>
      </c>
      <c r="F422" s="2">
        <f t="shared" si="36"/>
        <v>425763524.39205885</v>
      </c>
      <c r="G422" s="2">
        <f t="shared" si="37"/>
        <v>424921524.39205885</v>
      </c>
      <c r="H422" s="19">
        <f t="shared" si="39"/>
        <v>504.65739238961856</v>
      </c>
    </row>
    <row r="423" spans="1:8">
      <c r="A423" s="1"/>
      <c r="B423" s="1">
        <v>422</v>
      </c>
      <c r="C423" s="2">
        <f t="shared" si="40"/>
        <v>425765524.39205885</v>
      </c>
      <c r="D423" s="2">
        <f t="shared" si="38"/>
        <v>8515310.4878411777</v>
      </c>
      <c r="E423" s="2">
        <f t="shared" si="41"/>
        <v>844000</v>
      </c>
      <c r="F423" s="2">
        <f t="shared" si="36"/>
        <v>434280834.87990004</v>
      </c>
      <c r="G423" s="2">
        <f t="shared" si="37"/>
        <v>433436834.87990004</v>
      </c>
      <c r="H423" s="19">
        <f t="shared" si="39"/>
        <v>513.55075222736968</v>
      </c>
    </row>
    <row r="424" spans="1:8">
      <c r="A424" s="1"/>
      <c r="B424" s="1">
        <v>423</v>
      </c>
      <c r="C424" s="2">
        <f t="shared" si="40"/>
        <v>434282834.87990004</v>
      </c>
      <c r="D424" s="2">
        <f t="shared" si="38"/>
        <v>8685656.697598001</v>
      </c>
      <c r="E424" s="2">
        <f t="shared" si="41"/>
        <v>846000</v>
      </c>
      <c r="F424" s="2">
        <f t="shared" si="36"/>
        <v>442968491.57749802</v>
      </c>
      <c r="G424" s="2">
        <f t="shared" si="37"/>
        <v>442122491.57749802</v>
      </c>
      <c r="H424" s="19">
        <f t="shared" si="39"/>
        <v>522.60341794030501</v>
      </c>
    </row>
    <row r="425" spans="1:8">
      <c r="A425" s="1"/>
      <c r="B425" s="1">
        <v>424</v>
      </c>
      <c r="C425" s="2">
        <f t="shared" si="40"/>
        <v>442970491.57749802</v>
      </c>
      <c r="D425" s="2">
        <f t="shared" si="38"/>
        <v>8859409.8315499611</v>
      </c>
      <c r="E425" s="2">
        <f t="shared" si="41"/>
        <v>848000</v>
      </c>
      <c r="F425" s="2">
        <f t="shared" si="36"/>
        <v>451829901.40904796</v>
      </c>
      <c r="G425" s="2">
        <f t="shared" si="37"/>
        <v>450981901.40904796</v>
      </c>
      <c r="H425" s="19">
        <f t="shared" si="39"/>
        <v>531.8182799635</v>
      </c>
    </row>
    <row r="426" spans="1:8">
      <c r="A426" s="1"/>
      <c r="B426" s="1">
        <v>425</v>
      </c>
      <c r="C426" s="2">
        <f t="shared" si="40"/>
        <v>451831901.40904796</v>
      </c>
      <c r="D426" s="2">
        <f t="shared" si="38"/>
        <v>9036638.0281809587</v>
      </c>
      <c r="E426" s="2">
        <f t="shared" si="41"/>
        <v>850000</v>
      </c>
      <c r="F426" s="2">
        <f t="shared" si="36"/>
        <v>460868539.43722892</v>
      </c>
      <c r="G426" s="2">
        <f t="shared" si="37"/>
        <v>460018539.43722892</v>
      </c>
      <c r="H426" s="19">
        <f t="shared" si="39"/>
        <v>541.19828169085758</v>
      </c>
    </row>
    <row r="427" spans="1:8">
      <c r="A427" s="1"/>
      <c r="B427" s="1">
        <v>426</v>
      </c>
      <c r="C427" s="2">
        <f t="shared" si="40"/>
        <v>460870539.43722892</v>
      </c>
      <c r="D427" s="2">
        <f t="shared" si="38"/>
        <v>9217410.7887445781</v>
      </c>
      <c r="E427" s="2">
        <f t="shared" si="41"/>
        <v>852000</v>
      </c>
      <c r="F427" s="2">
        <f t="shared" si="36"/>
        <v>470087950.22597349</v>
      </c>
      <c r="G427" s="2">
        <f t="shared" si="37"/>
        <v>469235950.22597349</v>
      </c>
      <c r="H427" s="19">
        <f t="shared" si="39"/>
        <v>550.74642045302051</v>
      </c>
    </row>
    <row r="428" spans="1:8">
      <c r="A428" s="1"/>
      <c r="B428" s="1">
        <v>427</v>
      </c>
      <c r="C428" s="2">
        <f t="shared" si="40"/>
        <v>470089950.22597349</v>
      </c>
      <c r="D428" s="2">
        <f t="shared" si="38"/>
        <v>9401799.00451947</v>
      </c>
      <c r="E428" s="2">
        <f t="shared" si="41"/>
        <v>854000</v>
      </c>
      <c r="F428" s="2">
        <f t="shared" si="36"/>
        <v>479491749.23049295</v>
      </c>
      <c r="G428" s="2">
        <f t="shared" si="37"/>
        <v>478637749.23049295</v>
      </c>
      <c r="H428" s="19">
        <f t="shared" si="39"/>
        <v>560.46574851345781</v>
      </c>
    </row>
    <row r="429" spans="1:8">
      <c r="A429" s="1"/>
      <c r="B429" s="1">
        <v>428</v>
      </c>
      <c r="C429" s="2">
        <f t="shared" si="40"/>
        <v>479493749.23049295</v>
      </c>
      <c r="D429" s="2">
        <f t="shared" si="38"/>
        <v>9589874.9846098591</v>
      </c>
      <c r="E429" s="2">
        <f t="shared" si="41"/>
        <v>856000</v>
      </c>
      <c r="F429" s="2">
        <f t="shared" si="36"/>
        <v>489083624.21510279</v>
      </c>
      <c r="G429" s="2">
        <f t="shared" si="37"/>
        <v>488227624.21510279</v>
      </c>
      <c r="H429" s="19">
        <f t="shared" si="39"/>
        <v>570.35937408306404</v>
      </c>
    </row>
    <row r="430" spans="1:8">
      <c r="A430" s="1"/>
      <c r="B430" s="1">
        <v>429</v>
      </c>
      <c r="C430" s="2">
        <f t="shared" si="40"/>
        <v>489085624.21510279</v>
      </c>
      <c r="D430" s="2">
        <f t="shared" si="38"/>
        <v>9781712.484302057</v>
      </c>
      <c r="E430" s="2">
        <f t="shared" si="41"/>
        <v>858000</v>
      </c>
      <c r="F430" s="2">
        <f t="shared" si="36"/>
        <v>498867336.69940484</v>
      </c>
      <c r="G430" s="2">
        <f t="shared" si="37"/>
        <v>498009336.69940484</v>
      </c>
      <c r="H430" s="19">
        <f t="shared" si="39"/>
        <v>580.43046235361874</v>
      </c>
    </row>
    <row r="431" spans="1:8">
      <c r="A431" s="1"/>
      <c r="B431" s="1">
        <v>430</v>
      </c>
      <c r="C431" s="2">
        <f t="shared" si="40"/>
        <v>498869336.69940484</v>
      </c>
      <c r="D431" s="2">
        <f t="shared" si="38"/>
        <v>9977386.7339880969</v>
      </c>
      <c r="E431" s="2">
        <f t="shared" si="41"/>
        <v>860000</v>
      </c>
      <c r="F431" s="2">
        <f t="shared" si="36"/>
        <v>508846723.43339294</v>
      </c>
      <c r="G431" s="2">
        <f t="shared" si="37"/>
        <v>507986723.43339294</v>
      </c>
      <c r="H431" s="19">
        <f t="shared" si="39"/>
        <v>590.68223655045688</v>
      </c>
    </row>
    <row r="432" spans="1:8">
      <c r="A432" s="1"/>
      <c r="B432" s="1">
        <v>431</v>
      </c>
      <c r="C432" s="2">
        <f t="shared" si="40"/>
        <v>508848723.43339294</v>
      </c>
      <c r="D432" s="2">
        <f t="shared" si="38"/>
        <v>10176974.468667859</v>
      </c>
      <c r="E432" s="2">
        <f t="shared" si="41"/>
        <v>862000</v>
      </c>
      <c r="F432" s="2">
        <f t="shared" si="36"/>
        <v>519025697.90206081</v>
      </c>
      <c r="G432" s="2">
        <f t="shared" si="37"/>
        <v>518163697.90206081</v>
      </c>
      <c r="H432" s="19">
        <f t="shared" si="39"/>
        <v>601.11797900471095</v>
      </c>
    </row>
    <row r="433" spans="1:8">
      <c r="A433" s="1"/>
      <c r="B433" s="22">
        <v>432</v>
      </c>
      <c r="C433" s="23">
        <f t="shared" si="40"/>
        <v>519027697.90206081</v>
      </c>
      <c r="D433" s="23">
        <f t="shared" si="38"/>
        <v>10380553.958041217</v>
      </c>
      <c r="E433" s="23">
        <f t="shared" si="41"/>
        <v>864000</v>
      </c>
      <c r="F433" s="23">
        <f t="shared" si="36"/>
        <v>529408251.860102</v>
      </c>
      <c r="G433" s="23">
        <f t="shared" si="37"/>
        <v>528544251.860102</v>
      </c>
      <c r="H433" s="24">
        <f t="shared" si="39"/>
        <v>611.74103224548844</v>
      </c>
    </row>
    <row r="434" spans="1:8">
      <c r="A434" s="1"/>
      <c r="B434" s="1">
        <v>433</v>
      </c>
      <c r="C434" s="2">
        <f t="shared" si="40"/>
        <v>529410251.860102</v>
      </c>
      <c r="D434" s="2">
        <f t="shared" si="38"/>
        <v>10588205.03720204</v>
      </c>
      <c r="E434" s="2">
        <f t="shared" si="41"/>
        <v>866000</v>
      </c>
      <c r="F434" s="2">
        <f t="shared" si="36"/>
        <v>539998456.89730406</v>
      </c>
      <c r="G434" s="2">
        <f t="shared" si="37"/>
        <v>539132456.89730406</v>
      </c>
      <c r="H434" s="19">
        <f t="shared" si="39"/>
        <v>622.55480011236034</v>
      </c>
    </row>
    <row r="435" spans="1:8">
      <c r="A435" s="1"/>
      <c r="B435" s="1">
        <v>434</v>
      </c>
      <c r="C435" s="2">
        <f t="shared" si="40"/>
        <v>540000456.89730406</v>
      </c>
      <c r="D435" s="2">
        <f t="shared" si="38"/>
        <v>10800009.137946082</v>
      </c>
      <c r="E435" s="2">
        <f t="shared" si="41"/>
        <v>868000</v>
      </c>
      <c r="F435" s="2">
        <f t="shared" si="36"/>
        <v>550800466.03525019</v>
      </c>
      <c r="G435" s="2">
        <f t="shared" si="37"/>
        <v>549932466.03525019</v>
      </c>
      <c r="H435" s="19">
        <f t="shared" si="39"/>
        <v>633.56274888853704</v>
      </c>
    </row>
    <row r="436" spans="1:8">
      <c r="A436" s="1"/>
      <c r="B436" s="1">
        <v>435</v>
      </c>
      <c r="C436" s="2">
        <f t="shared" si="40"/>
        <v>550802466.03525019</v>
      </c>
      <c r="D436" s="2">
        <f t="shared" si="38"/>
        <v>11016049.320705004</v>
      </c>
      <c r="E436" s="2">
        <f t="shared" si="41"/>
        <v>870000</v>
      </c>
      <c r="F436" s="2">
        <f t="shared" si="36"/>
        <v>561818515.35595524</v>
      </c>
      <c r="G436" s="2">
        <f t="shared" si="37"/>
        <v>560948515.35595524</v>
      </c>
      <c r="H436" s="19">
        <f t="shared" si="39"/>
        <v>644.76840845512095</v>
      </c>
    </row>
    <row r="437" spans="1:8">
      <c r="A437" s="1"/>
      <c r="B437" s="1">
        <v>436</v>
      </c>
      <c r="C437" s="2">
        <f t="shared" si="40"/>
        <v>561820515.35595524</v>
      </c>
      <c r="D437" s="2">
        <f t="shared" si="38"/>
        <v>11236410.307119105</v>
      </c>
      <c r="E437" s="2">
        <f t="shared" si="41"/>
        <v>872000</v>
      </c>
      <c r="F437" s="2">
        <f t="shared" si="36"/>
        <v>573056925.66307437</v>
      </c>
      <c r="G437" s="2">
        <f t="shared" si="37"/>
        <v>572184925.66307437</v>
      </c>
      <c r="H437" s="19">
        <f t="shared" si="39"/>
        <v>656.17537346682843</v>
      </c>
    </row>
    <row r="438" spans="1:8">
      <c r="A438" s="1"/>
      <c r="B438" s="1">
        <v>437</v>
      </c>
      <c r="C438" s="2">
        <f t="shared" si="40"/>
        <v>573058925.66307437</v>
      </c>
      <c r="D438" s="2">
        <f t="shared" si="38"/>
        <v>11461178.513261488</v>
      </c>
      <c r="E438" s="2">
        <f t="shared" si="41"/>
        <v>874000</v>
      </c>
      <c r="F438" s="2">
        <f t="shared" si="36"/>
        <v>584520104.17633581</v>
      </c>
      <c r="G438" s="2">
        <f t="shared" si="37"/>
        <v>583646104.17633581</v>
      </c>
      <c r="H438" s="19">
        <f t="shared" si="39"/>
        <v>667.78730454958327</v>
      </c>
    </row>
    <row r="439" spans="1:8">
      <c r="A439" s="1"/>
      <c r="B439" s="1">
        <v>438</v>
      </c>
      <c r="C439" s="2">
        <f t="shared" si="40"/>
        <v>584522104.17633581</v>
      </c>
      <c r="D439" s="2">
        <f t="shared" si="38"/>
        <v>11690442.083526716</v>
      </c>
      <c r="E439" s="2">
        <f t="shared" si="41"/>
        <v>876000</v>
      </c>
      <c r="F439" s="2">
        <f t="shared" si="36"/>
        <v>596212546.25986254</v>
      </c>
      <c r="G439" s="2">
        <f t="shared" si="37"/>
        <v>595336546.25986254</v>
      </c>
      <c r="H439" s="19">
        <f t="shared" si="39"/>
        <v>679.60792952039105</v>
      </c>
    </row>
    <row r="440" spans="1:8">
      <c r="A440" s="1"/>
      <c r="B440" s="1">
        <v>439</v>
      </c>
      <c r="C440" s="2">
        <f t="shared" si="40"/>
        <v>596214546.25986254</v>
      </c>
      <c r="D440" s="2">
        <f t="shared" si="38"/>
        <v>11924290.925197251</v>
      </c>
      <c r="E440" s="2">
        <f t="shared" si="41"/>
        <v>878000</v>
      </c>
      <c r="F440" s="2">
        <f t="shared" si="36"/>
        <v>608138837.18505979</v>
      </c>
      <c r="G440" s="2">
        <f t="shared" si="37"/>
        <v>607260837.18505979</v>
      </c>
      <c r="H440" s="19">
        <f t="shared" si="39"/>
        <v>691.64104462990861</v>
      </c>
    </row>
    <row r="441" spans="1:8">
      <c r="A441" s="1"/>
      <c r="B441" s="1">
        <v>440</v>
      </c>
      <c r="C441" s="2">
        <f t="shared" si="40"/>
        <v>608140837.18505979</v>
      </c>
      <c r="D441" s="2">
        <f t="shared" si="38"/>
        <v>12162816.743701195</v>
      </c>
      <c r="E441" s="2">
        <f t="shared" si="41"/>
        <v>880000</v>
      </c>
      <c r="F441" s="2">
        <f t="shared" si="36"/>
        <v>620303653.92876101</v>
      </c>
      <c r="G441" s="2">
        <f t="shared" si="37"/>
        <v>619423653.92876101</v>
      </c>
      <c r="H441" s="19">
        <f t="shared" si="39"/>
        <v>703.8905158281375</v>
      </c>
    </row>
    <row r="442" spans="1:8">
      <c r="A442" s="1"/>
      <c r="B442" s="1">
        <v>441</v>
      </c>
      <c r="C442" s="2">
        <f t="shared" si="40"/>
        <v>620305653.92876101</v>
      </c>
      <c r="D442" s="2">
        <f t="shared" si="38"/>
        <v>12406113.07857522</v>
      </c>
      <c r="E442" s="2">
        <f t="shared" si="41"/>
        <v>882000</v>
      </c>
      <c r="F442" s="2">
        <f t="shared" si="36"/>
        <v>632711767.00733626</v>
      </c>
      <c r="G442" s="2">
        <f t="shared" si="37"/>
        <v>631829767.00733626</v>
      </c>
      <c r="H442" s="19">
        <f t="shared" si="39"/>
        <v>716.36028005366927</v>
      </c>
    </row>
    <row r="443" spans="1:8">
      <c r="A443" s="1"/>
      <c r="B443" s="1">
        <v>442</v>
      </c>
      <c r="C443" s="2">
        <f t="shared" si="40"/>
        <v>632713767.00733626</v>
      </c>
      <c r="D443" s="2">
        <f t="shared" si="38"/>
        <v>12654275.340146726</v>
      </c>
      <c r="E443" s="2">
        <f t="shared" si="41"/>
        <v>884000</v>
      </c>
      <c r="F443" s="2">
        <f t="shared" si="36"/>
        <v>645368042.34748304</v>
      </c>
      <c r="G443" s="2">
        <f t="shared" si="37"/>
        <v>644484042.34748304</v>
      </c>
      <c r="H443" s="19">
        <f t="shared" si="39"/>
        <v>729.05434654692647</v>
      </c>
    </row>
    <row r="444" spans="1:8">
      <c r="A444" s="1"/>
      <c r="B444" s="1">
        <v>443</v>
      </c>
      <c r="C444" s="2">
        <f t="shared" si="40"/>
        <v>645370042.34748304</v>
      </c>
      <c r="D444" s="2">
        <f t="shared" si="38"/>
        <v>12907400.846949661</v>
      </c>
      <c r="E444" s="2">
        <f t="shared" si="41"/>
        <v>886000</v>
      </c>
      <c r="F444" s="2">
        <f t="shared" si="36"/>
        <v>658277443.19443274</v>
      </c>
      <c r="G444" s="2">
        <f t="shared" si="37"/>
        <v>657391443.19443274</v>
      </c>
      <c r="H444" s="19">
        <f t="shared" si="39"/>
        <v>741.97679818784729</v>
      </c>
    </row>
    <row r="445" spans="1:8">
      <c r="A445" s="1"/>
      <c r="B445" s="22">
        <v>444</v>
      </c>
      <c r="C445" s="23">
        <f t="shared" si="40"/>
        <v>658279443.19443274</v>
      </c>
      <c r="D445" s="23">
        <f t="shared" si="38"/>
        <v>13165588.863888655</v>
      </c>
      <c r="E445" s="23">
        <f t="shared" si="41"/>
        <v>888000</v>
      </c>
      <c r="F445" s="23">
        <f t="shared" si="36"/>
        <v>671445032.05832136</v>
      </c>
      <c r="G445" s="23">
        <f t="shared" si="37"/>
        <v>670557032.05832136</v>
      </c>
      <c r="H445" s="24">
        <f t="shared" si="39"/>
        <v>755.13179285847002</v>
      </c>
    </row>
    <row r="446" spans="1:8">
      <c r="A446" s="1"/>
      <c r="B446" s="1">
        <v>445</v>
      </c>
      <c r="C446" s="2">
        <f t="shared" si="40"/>
        <v>671447032.05832136</v>
      </c>
      <c r="D446" s="2">
        <f t="shared" si="38"/>
        <v>13428940.641166428</v>
      </c>
      <c r="E446" s="2">
        <f t="shared" si="41"/>
        <v>890000</v>
      </c>
      <c r="F446" s="2">
        <f t="shared" si="36"/>
        <v>684875972.69948781</v>
      </c>
      <c r="G446" s="2">
        <f t="shared" si="37"/>
        <v>683985972.69948781</v>
      </c>
      <c r="H446" s="19">
        <f t="shared" si="39"/>
        <v>768.52356483088522</v>
      </c>
    </row>
    <row r="447" spans="1:8">
      <c r="A447" s="1"/>
      <c r="B447" s="1">
        <v>446</v>
      </c>
      <c r="C447" s="2">
        <f t="shared" si="40"/>
        <v>684877972.69948781</v>
      </c>
      <c r="D447" s="2">
        <f t="shared" si="38"/>
        <v>13697559.453989757</v>
      </c>
      <c r="E447" s="2">
        <f t="shared" si="41"/>
        <v>892000</v>
      </c>
      <c r="F447" s="2">
        <f t="shared" si="36"/>
        <v>698575532.15347755</v>
      </c>
      <c r="G447" s="2">
        <f t="shared" si="37"/>
        <v>697683532.15347755</v>
      </c>
      <c r="H447" s="19">
        <f t="shared" si="39"/>
        <v>782.15642618102868</v>
      </c>
    </row>
    <row r="448" spans="1:8">
      <c r="A448" s="1"/>
      <c r="B448" s="1">
        <v>447</v>
      </c>
      <c r="C448" s="2">
        <f t="shared" si="40"/>
        <v>698577532.15347755</v>
      </c>
      <c r="D448" s="2">
        <f t="shared" si="38"/>
        <v>13971550.64306955</v>
      </c>
      <c r="E448" s="2">
        <f t="shared" si="41"/>
        <v>894000</v>
      </c>
      <c r="F448" s="2">
        <f t="shared" si="36"/>
        <v>712549082.79654706</v>
      </c>
      <c r="G448" s="2">
        <f t="shared" si="37"/>
        <v>711655082.79654706</v>
      </c>
      <c r="H448" s="19">
        <f t="shared" si="39"/>
        <v>796.03476822879986</v>
      </c>
    </row>
    <row r="449" spans="1:8">
      <c r="A449" s="1"/>
      <c r="B449" s="1">
        <v>448</v>
      </c>
      <c r="C449" s="2">
        <f t="shared" si="40"/>
        <v>712551082.79654706</v>
      </c>
      <c r="D449" s="2">
        <f t="shared" si="38"/>
        <v>14251021.655930942</v>
      </c>
      <c r="E449" s="2">
        <f t="shared" si="41"/>
        <v>896000</v>
      </c>
      <c r="F449" s="2">
        <f t="shared" si="36"/>
        <v>726802104.45247805</v>
      </c>
      <c r="G449" s="2">
        <f t="shared" si="37"/>
        <v>725906104.45247805</v>
      </c>
      <c r="H449" s="19">
        <f t="shared" si="39"/>
        <v>810.16306300499787</v>
      </c>
    </row>
    <row r="450" spans="1:8">
      <c r="A450" s="1"/>
      <c r="B450" s="1">
        <v>449</v>
      </c>
      <c r="C450" s="2">
        <f t="shared" si="40"/>
        <v>726804104.45247805</v>
      </c>
      <c r="D450" s="2">
        <f t="shared" si="38"/>
        <v>14536082.089049561</v>
      </c>
      <c r="E450" s="2">
        <f t="shared" si="41"/>
        <v>898000</v>
      </c>
      <c r="F450" s="2">
        <f t="shared" ref="F450:F513" si="42">C450+D450</f>
        <v>741340186.54152763</v>
      </c>
      <c r="G450" s="2">
        <f t="shared" ref="G450:G513" si="43">F450-E450</f>
        <v>740442186.54152763</v>
      </c>
      <c r="H450" s="19">
        <f t="shared" si="39"/>
        <v>824.54586474557641</v>
      </c>
    </row>
    <row r="451" spans="1:8">
      <c r="A451" s="1"/>
      <c r="B451" s="1">
        <v>450</v>
      </c>
      <c r="C451" s="2">
        <f t="shared" si="40"/>
        <v>741342186.54152763</v>
      </c>
      <c r="D451" s="2">
        <f t="shared" ref="D451:D514" si="44">C451*$A$5</f>
        <v>14826843.730830552</v>
      </c>
      <c r="E451" s="2">
        <f t="shared" si="41"/>
        <v>900000</v>
      </c>
      <c r="F451" s="2">
        <f t="shared" si="42"/>
        <v>756169030.27235818</v>
      </c>
      <c r="G451" s="2">
        <f t="shared" si="43"/>
        <v>755269030.27235818</v>
      </c>
      <c r="H451" s="19">
        <f t="shared" ref="H451:H514" si="45">(F451-E451)/E451</f>
        <v>839.18781141373131</v>
      </c>
    </row>
    <row r="452" spans="1:8">
      <c r="A452" s="1"/>
      <c r="B452" s="1">
        <v>451</v>
      </c>
      <c r="C452" s="2">
        <f t="shared" ref="C452:C515" si="46">C451+D451+$C$2</f>
        <v>756171030.27235818</v>
      </c>
      <c r="D452" s="2">
        <f t="shared" si="44"/>
        <v>15123420.605447164</v>
      </c>
      <c r="E452" s="2">
        <f t="shared" ref="E452:E515" si="47">E451+$E$2</f>
        <v>902000</v>
      </c>
      <c r="F452" s="2">
        <f t="shared" si="42"/>
        <v>771294450.87780535</v>
      </c>
      <c r="G452" s="2">
        <f t="shared" si="43"/>
        <v>770392450.87780535</v>
      </c>
      <c r="H452" s="19">
        <f t="shared" si="45"/>
        <v>854.0936262503385</v>
      </c>
    </row>
    <row r="453" spans="1:8">
      <c r="A453" s="1"/>
      <c r="B453" s="1">
        <v>452</v>
      </c>
      <c r="C453" s="2">
        <f t="shared" si="46"/>
        <v>771296450.87780535</v>
      </c>
      <c r="D453" s="2">
        <f t="shared" si="44"/>
        <v>15425929.017556107</v>
      </c>
      <c r="E453" s="2">
        <f t="shared" si="47"/>
        <v>904000</v>
      </c>
      <c r="F453" s="2">
        <f t="shared" si="42"/>
        <v>786722379.89536142</v>
      </c>
      <c r="G453" s="2">
        <f t="shared" si="43"/>
        <v>785818379.89536142</v>
      </c>
      <c r="H453" s="19">
        <f t="shared" si="45"/>
        <v>869.26811935327589</v>
      </c>
    </row>
    <row r="454" spans="1:8">
      <c r="A454" s="1"/>
      <c r="B454" s="1">
        <v>453</v>
      </c>
      <c r="C454" s="2">
        <f t="shared" si="46"/>
        <v>786724379.89536142</v>
      </c>
      <c r="D454" s="2">
        <f t="shared" si="44"/>
        <v>15734487.597907228</v>
      </c>
      <c r="E454" s="2">
        <f t="shared" si="47"/>
        <v>906000</v>
      </c>
      <c r="F454" s="2">
        <f t="shared" si="42"/>
        <v>802458867.49326861</v>
      </c>
      <c r="G454" s="2">
        <f t="shared" si="43"/>
        <v>801552867.49326861</v>
      </c>
      <c r="H454" s="19">
        <f t="shared" si="45"/>
        <v>884.7161892861684</v>
      </c>
    </row>
    <row r="455" spans="1:8">
      <c r="A455" s="1"/>
      <c r="B455" s="1">
        <v>454</v>
      </c>
      <c r="C455" s="2">
        <f t="shared" si="46"/>
        <v>802460867.49326861</v>
      </c>
      <c r="D455" s="2">
        <f t="shared" si="44"/>
        <v>16049217.349865373</v>
      </c>
      <c r="E455" s="2">
        <f t="shared" si="47"/>
        <v>908000</v>
      </c>
      <c r="F455" s="2">
        <f t="shared" si="42"/>
        <v>818510084.84313393</v>
      </c>
      <c r="G455" s="2">
        <f t="shared" si="43"/>
        <v>817602084.84313393</v>
      </c>
      <c r="H455" s="19">
        <f t="shared" si="45"/>
        <v>900.4428247171079</v>
      </c>
    </row>
    <row r="456" spans="1:8">
      <c r="A456" s="1"/>
      <c r="B456" s="1">
        <v>455</v>
      </c>
      <c r="C456" s="2">
        <f t="shared" si="46"/>
        <v>818512084.84313393</v>
      </c>
      <c r="D456" s="2">
        <f t="shared" si="44"/>
        <v>16370241.696862679</v>
      </c>
      <c r="E456" s="2">
        <f t="shared" si="47"/>
        <v>910000</v>
      </c>
      <c r="F456" s="2">
        <f t="shared" si="42"/>
        <v>834882326.53999662</v>
      </c>
      <c r="G456" s="2">
        <f t="shared" si="43"/>
        <v>833972326.53999662</v>
      </c>
      <c r="H456" s="19">
        <f t="shared" si="45"/>
        <v>916.4531060879084</v>
      </c>
    </row>
    <row r="457" spans="1:8">
      <c r="A457" s="1"/>
      <c r="B457" s="22">
        <v>456</v>
      </c>
      <c r="C457" s="23">
        <f t="shared" si="46"/>
        <v>834884326.53999662</v>
      </c>
      <c r="D457" s="23">
        <f t="shared" si="44"/>
        <v>16697686.530799933</v>
      </c>
      <c r="E457" s="23">
        <f t="shared" si="47"/>
        <v>912000</v>
      </c>
      <c r="F457" s="23">
        <f t="shared" si="42"/>
        <v>851582013.07079661</v>
      </c>
      <c r="G457" s="23">
        <f t="shared" si="43"/>
        <v>850670013.07079661</v>
      </c>
      <c r="H457" s="24">
        <f t="shared" si="45"/>
        <v>932.75220731446996</v>
      </c>
    </row>
    <row r="458" spans="1:8">
      <c r="A458" s="1"/>
      <c r="B458" s="1">
        <v>457</v>
      </c>
      <c r="C458" s="2">
        <f t="shared" si="46"/>
        <v>851584013.07079661</v>
      </c>
      <c r="D458" s="2">
        <f t="shared" si="44"/>
        <v>17031680.261415932</v>
      </c>
      <c r="E458" s="2">
        <f t="shared" si="47"/>
        <v>914000</v>
      </c>
      <c r="F458" s="2">
        <f t="shared" si="42"/>
        <v>868615693.33221257</v>
      </c>
      <c r="G458" s="2">
        <f t="shared" si="43"/>
        <v>867701693.33221257</v>
      </c>
      <c r="H458" s="19">
        <f t="shared" si="45"/>
        <v>949.3453975188321</v>
      </c>
    </row>
    <row r="459" spans="1:8">
      <c r="A459" s="1"/>
      <c r="B459" s="1">
        <v>458</v>
      </c>
      <c r="C459" s="2">
        <f t="shared" si="46"/>
        <v>868617693.33221257</v>
      </c>
      <c r="D459" s="2">
        <f t="shared" si="44"/>
        <v>17372353.866644252</v>
      </c>
      <c r="E459" s="2">
        <f t="shared" si="47"/>
        <v>916000</v>
      </c>
      <c r="F459" s="2">
        <f t="shared" si="42"/>
        <v>885990047.19885683</v>
      </c>
      <c r="G459" s="2">
        <f t="shared" si="43"/>
        <v>885074047.19885683</v>
      </c>
      <c r="H459" s="19">
        <f t="shared" si="45"/>
        <v>966.2380427935118</v>
      </c>
    </row>
    <row r="460" spans="1:8">
      <c r="A460" s="1"/>
      <c r="B460" s="1">
        <v>459</v>
      </c>
      <c r="C460" s="2">
        <f t="shared" si="46"/>
        <v>885992047.19885683</v>
      </c>
      <c r="D460" s="2">
        <f t="shared" si="44"/>
        <v>17719840.943977136</v>
      </c>
      <c r="E460" s="2">
        <f t="shared" si="47"/>
        <v>918000</v>
      </c>
      <c r="F460" s="2">
        <f t="shared" si="42"/>
        <v>903711888.14283395</v>
      </c>
      <c r="G460" s="2">
        <f t="shared" si="43"/>
        <v>902793888.14283395</v>
      </c>
      <c r="H460" s="19">
        <f t="shared" si="45"/>
        <v>983.43560799872978</v>
      </c>
    </row>
    <row r="461" spans="1:8">
      <c r="A461" s="1"/>
      <c r="B461" s="1">
        <v>460</v>
      </c>
      <c r="C461" s="2">
        <f t="shared" si="46"/>
        <v>903713888.14283395</v>
      </c>
      <c r="D461" s="2">
        <f t="shared" si="44"/>
        <v>18074277.762856681</v>
      </c>
      <c r="E461" s="2">
        <f t="shared" si="47"/>
        <v>920000</v>
      </c>
      <c r="F461" s="2">
        <f t="shared" si="42"/>
        <v>921788165.90569067</v>
      </c>
      <c r="G461" s="2">
        <f t="shared" si="43"/>
        <v>920868165.90569067</v>
      </c>
      <c r="H461" s="19">
        <f t="shared" si="45"/>
        <v>1000.943658593142</v>
      </c>
    </row>
    <row r="462" spans="1:8">
      <c r="A462" s="1"/>
      <c r="B462" s="1">
        <v>461</v>
      </c>
      <c r="C462" s="2">
        <f t="shared" si="46"/>
        <v>921790165.90569067</v>
      </c>
      <c r="D462" s="2">
        <f t="shared" si="44"/>
        <v>18435803.318113815</v>
      </c>
      <c r="E462" s="2">
        <f t="shared" si="47"/>
        <v>922000</v>
      </c>
      <c r="F462" s="2">
        <f t="shared" si="42"/>
        <v>940225969.22380447</v>
      </c>
      <c r="G462" s="2">
        <f t="shared" si="43"/>
        <v>939303969.22380447</v>
      </c>
      <c r="H462" s="19">
        <f t="shared" si="45"/>
        <v>1018.7678624987034</v>
      </c>
    </row>
    <row r="463" spans="1:8">
      <c r="A463" s="1"/>
      <c r="B463" s="1">
        <v>462</v>
      </c>
      <c r="C463" s="2">
        <f t="shared" si="46"/>
        <v>940227969.22380447</v>
      </c>
      <c r="D463" s="2">
        <f t="shared" si="44"/>
        <v>18804559.384476092</v>
      </c>
      <c r="E463" s="2">
        <f t="shared" si="47"/>
        <v>924000</v>
      </c>
      <c r="F463" s="2">
        <f t="shared" si="42"/>
        <v>959032528.60828054</v>
      </c>
      <c r="G463" s="2">
        <f t="shared" si="43"/>
        <v>958108528.60828054</v>
      </c>
      <c r="H463" s="19">
        <f t="shared" si="45"/>
        <v>1036.9139920003036</v>
      </c>
    </row>
    <row r="464" spans="1:8">
      <c r="A464" s="1"/>
      <c r="B464" s="1">
        <v>463</v>
      </c>
      <c r="C464" s="2">
        <f t="shared" si="46"/>
        <v>959034528.60828054</v>
      </c>
      <c r="D464" s="2">
        <f t="shared" si="44"/>
        <v>19180690.572165612</v>
      </c>
      <c r="E464" s="2">
        <f t="shared" si="47"/>
        <v>926000</v>
      </c>
      <c r="F464" s="2">
        <f t="shared" si="42"/>
        <v>978215219.18044615</v>
      </c>
      <c r="G464" s="2">
        <f t="shared" si="43"/>
        <v>977289219.18044615</v>
      </c>
      <c r="H464" s="19">
        <f t="shared" si="45"/>
        <v>1055.3879256808273</v>
      </c>
    </row>
    <row r="465" spans="1:8">
      <c r="A465" s="1"/>
      <c r="B465" s="1">
        <v>464</v>
      </c>
      <c r="C465" s="2">
        <f t="shared" si="46"/>
        <v>978217219.18044615</v>
      </c>
      <c r="D465" s="2">
        <f t="shared" si="44"/>
        <v>19564344.383608922</v>
      </c>
      <c r="E465" s="2">
        <f t="shared" si="47"/>
        <v>928000</v>
      </c>
      <c r="F465" s="2">
        <f t="shared" si="42"/>
        <v>997781563.56405509</v>
      </c>
      <c r="G465" s="2">
        <f t="shared" si="43"/>
        <v>996853563.56405509</v>
      </c>
      <c r="H465" s="19">
        <f t="shared" si="45"/>
        <v>1074.1956503923006</v>
      </c>
    </row>
    <row r="466" spans="1:8">
      <c r="A466" s="1"/>
      <c r="B466" s="1">
        <v>465</v>
      </c>
      <c r="C466" s="2">
        <f t="shared" si="46"/>
        <v>997783563.56405509</v>
      </c>
      <c r="D466" s="2">
        <f t="shared" si="44"/>
        <v>19955671.271281101</v>
      </c>
      <c r="E466" s="2">
        <f t="shared" si="47"/>
        <v>930000</v>
      </c>
      <c r="F466" s="2">
        <f t="shared" si="42"/>
        <v>1017739234.8353362</v>
      </c>
      <c r="G466" s="2">
        <f t="shared" si="43"/>
        <v>1016809234.8353362</v>
      </c>
      <c r="H466" s="19">
        <f t="shared" si="45"/>
        <v>1093.3432632638023</v>
      </c>
    </row>
    <row r="467" spans="1:8">
      <c r="A467" s="1"/>
      <c r="B467" s="1">
        <v>466</v>
      </c>
      <c r="C467" s="2">
        <f t="shared" si="46"/>
        <v>1017741234.8353362</v>
      </c>
      <c r="D467" s="2">
        <f t="shared" si="44"/>
        <v>20354824.696706723</v>
      </c>
      <c r="E467" s="2">
        <f t="shared" si="47"/>
        <v>932000</v>
      </c>
      <c r="F467" s="2">
        <f t="shared" si="42"/>
        <v>1038096059.532043</v>
      </c>
      <c r="G467" s="2">
        <f t="shared" si="43"/>
        <v>1037164059.532043</v>
      </c>
      <c r="H467" s="19">
        <f t="shared" si="45"/>
        <v>1112.8369737468272</v>
      </c>
    </row>
    <row r="468" spans="1:8">
      <c r="A468" s="1"/>
      <c r="B468" s="1">
        <v>467</v>
      </c>
      <c r="C468" s="2">
        <f t="shared" si="46"/>
        <v>1038098059.532043</v>
      </c>
      <c r="D468" s="2">
        <f t="shared" si="44"/>
        <v>20761961.190640859</v>
      </c>
      <c r="E468" s="2">
        <f t="shared" si="47"/>
        <v>934000</v>
      </c>
      <c r="F468" s="2">
        <f t="shared" si="42"/>
        <v>1058860020.7226838</v>
      </c>
      <c r="G468" s="2">
        <f t="shared" si="43"/>
        <v>1057926020.7226838</v>
      </c>
      <c r="H468" s="19">
        <f t="shared" si="45"/>
        <v>1132.6831056988049</v>
      </c>
    </row>
    <row r="469" spans="1:8">
      <c r="A469" s="1"/>
      <c r="B469" s="22">
        <v>468</v>
      </c>
      <c r="C469" s="23">
        <f t="shared" si="46"/>
        <v>1058862020.7226838</v>
      </c>
      <c r="D469" s="23">
        <f t="shared" si="44"/>
        <v>21177240.414453678</v>
      </c>
      <c r="E469" s="23">
        <f t="shared" si="47"/>
        <v>936000</v>
      </c>
      <c r="F469" s="23">
        <f t="shared" si="42"/>
        <v>1080039261.1371374</v>
      </c>
      <c r="G469" s="23">
        <f t="shared" si="43"/>
        <v>1079103261.1371374</v>
      </c>
      <c r="H469" s="24">
        <f t="shared" si="45"/>
        <v>1152.8880995054888</v>
      </c>
    </row>
    <row r="470" spans="1:8">
      <c r="A470" s="1"/>
      <c r="B470" s="1">
        <v>469</v>
      </c>
      <c r="C470" s="2">
        <f t="shared" si="46"/>
        <v>1080041261.1371374</v>
      </c>
      <c r="D470" s="2">
        <f t="shared" si="44"/>
        <v>21600825.222742748</v>
      </c>
      <c r="E470" s="2">
        <f t="shared" si="47"/>
        <v>938000</v>
      </c>
      <c r="F470" s="2">
        <f t="shared" si="42"/>
        <v>1101642086.3598802</v>
      </c>
      <c r="G470" s="2">
        <f t="shared" si="43"/>
        <v>1100704086.3598802</v>
      </c>
      <c r="H470" s="19">
        <f t="shared" si="45"/>
        <v>1173.4585142429426</v>
      </c>
    </row>
    <row r="471" spans="1:8">
      <c r="A471" s="1"/>
      <c r="B471" s="1">
        <v>470</v>
      </c>
      <c r="C471" s="2">
        <f t="shared" si="46"/>
        <v>1101644086.3598802</v>
      </c>
      <c r="D471" s="2">
        <f t="shared" si="44"/>
        <v>22032881.727197606</v>
      </c>
      <c r="E471" s="2">
        <f t="shared" si="47"/>
        <v>940000</v>
      </c>
      <c r="F471" s="2">
        <f t="shared" si="42"/>
        <v>1123676968.0870779</v>
      </c>
      <c r="G471" s="2">
        <f t="shared" si="43"/>
        <v>1122736968.0870779</v>
      </c>
      <c r="H471" s="19">
        <f t="shared" si="45"/>
        <v>1194.4010298798701</v>
      </c>
    </row>
    <row r="472" spans="1:8">
      <c r="A472" s="1"/>
      <c r="B472" s="1">
        <v>471</v>
      </c>
      <c r="C472" s="2">
        <f t="shared" si="46"/>
        <v>1123678968.0870779</v>
      </c>
      <c r="D472" s="2">
        <f t="shared" si="44"/>
        <v>22473579.361741558</v>
      </c>
      <c r="E472" s="2">
        <f t="shared" si="47"/>
        <v>942000</v>
      </c>
      <c r="F472" s="2">
        <f t="shared" si="42"/>
        <v>1146152547.4488194</v>
      </c>
      <c r="G472" s="2">
        <f t="shared" si="43"/>
        <v>1145210547.4488194</v>
      </c>
      <c r="H472" s="19">
        <f t="shared" si="45"/>
        <v>1215.7224495210396</v>
      </c>
    </row>
    <row r="473" spans="1:8">
      <c r="A473" s="1"/>
      <c r="B473" s="1">
        <v>472</v>
      </c>
      <c r="C473" s="2">
        <f t="shared" si="46"/>
        <v>1146154547.4488194</v>
      </c>
      <c r="D473" s="2">
        <f t="shared" si="44"/>
        <v>22923090.94897639</v>
      </c>
      <c r="E473" s="2">
        <f t="shared" si="47"/>
        <v>944000</v>
      </c>
      <c r="F473" s="2">
        <f t="shared" si="42"/>
        <v>1169077638.3977957</v>
      </c>
      <c r="G473" s="2">
        <f t="shared" si="43"/>
        <v>1168133638.3977957</v>
      </c>
      <c r="H473" s="19">
        <f t="shared" si="45"/>
        <v>1237.4297016925802</v>
      </c>
    </row>
    <row r="474" spans="1:8">
      <c r="A474" s="1"/>
      <c r="B474" s="1">
        <v>473</v>
      </c>
      <c r="C474" s="2">
        <f t="shared" si="46"/>
        <v>1169079638.3977957</v>
      </c>
      <c r="D474" s="2">
        <f t="shared" si="44"/>
        <v>23381592.767955914</v>
      </c>
      <c r="E474" s="2">
        <f t="shared" si="47"/>
        <v>946000</v>
      </c>
      <c r="F474" s="2">
        <f t="shared" si="42"/>
        <v>1192461231.1657517</v>
      </c>
      <c r="G474" s="2">
        <f t="shared" si="43"/>
        <v>1191515231.1657517</v>
      </c>
      <c r="H474" s="19">
        <f t="shared" si="45"/>
        <v>1259.5298426699278</v>
      </c>
    </row>
    <row r="475" spans="1:8">
      <c r="A475" s="1"/>
      <c r="B475" s="1">
        <v>474</v>
      </c>
      <c r="C475" s="2">
        <f t="shared" si="46"/>
        <v>1192463231.1657517</v>
      </c>
      <c r="D475" s="2">
        <f t="shared" si="44"/>
        <v>23849264.623315033</v>
      </c>
      <c r="E475" s="2">
        <f t="shared" si="47"/>
        <v>948000</v>
      </c>
      <c r="F475" s="2">
        <f t="shared" si="42"/>
        <v>1216312495.7890668</v>
      </c>
      <c r="G475" s="2">
        <f t="shared" si="43"/>
        <v>1215364495.7890668</v>
      </c>
      <c r="H475" s="19">
        <f t="shared" si="45"/>
        <v>1282.0300588492266</v>
      </c>
    </row>
    <row r="476" spans="1:8">
      <c r="A476" s="1"/>
      <c r="B476" s="1">
        <v>475</v>
      </c>
      <c r="C476" s="2">
        <f t="shared" si="46"/>
        <v>1216314495.7890668</v>
      </c>
      <c r="D476" s="2">
        <f t="shared" si="44"/>
        <v>24326289.915781338</v>
      </c>
      <c r="E476" s="2">
        <f t="shared" si="47"/>
        <v>950000</v>
      </c>
      <c r="F476" s="2">
        <f t="shared" si="42"/>
        <v>1240640785.7048481</v>
      </c>
      <c r="G476" s="2">
        <f t="shared" si="43"/>
        <v>1239690785.7048481</v>
      </c>
      <c r="H476" s="19">
        <f t="shared" si="45"/>
        <v>1304.937669162998</v>
      </c>
    </row>
    <row r="477" spans="1:8">
      <c r="A477" s="1"/>
      <c r="B477" s="1">
        <v>476</v>
      </c>
      <c r="C477" s="2">
        <f t="shared" si="46"/>
        <v>1240642785.7048481</v>
      </c>
      <c r="D477" s="2">
        <f t="shared" si="44"/>
        <v>24812855.71409696</v>
      </c>
      <c r="E477" s="2">
        <f t="shared" si="47"/>
        <v>952000</v>
      </c>
      <c r="F477" s="2">
        <f t="shared" si="42"/>
        <v>1265455641.4189451</v>
      </c>
      <c r="G477" s="2">
        <f t="shared" si="43"/>
        <v>1264503641.4189451</v>
      </c>
      <c r="H477" s="19">
        <f t="shared" si="45"/>
        <v>1328.2601275409088</v>
      </c>
    </row>
    <row r="478" spans="1:8">
      <c r="A478" s="1"/>
      <c r="B478" s="1">
        <v>477</v>
      </c>
      <c r="C478" s="2">
        <f t="shared" si="46"/>
        <v>1265457641.4189451</v>
      </c>
      <c r="D478" s="2">
        <f t="shared" si="44"/>
        <v>25309152.828378901</v>
      </c>
      <c r="E478" s="2">
        <f t="shared" si="47"/>
        <v>954000</v>
      </c>
      <c r="F478" s="2">
        <f t="shared" si="42"/>
        <v>1290766794.247324</v>
      </c>
      <c r="G478" s="2">
        <f t="shared" si="43"/>
        <v>1289812794.247324</v>
      </c>
      <c r="H478" s="19">
        <f t="shared" si="45"/>
        <v>1352.0050254164821</v>
      </c>
    </row>
    <row r="479" spans="1:8">
      <c r="A479" s="1"/>
      <c r="B479" s="1">
        <v>478</v>
      </c>
      <c r="C479" s="2">
        <f t="shared" si="46"/>
        <v>1290768794.247324</v>
      </c>
      <c r="D479" s="2">
        <f t="shared" si="44"/>
        <v>25815375.88494648</v>
      </c>
      <c r="E479" s="2">
        <f t="shared" si="47"/>
        <v>956000</v>
      </c>
      <c r="F479" s="2">
        <f t="shared" si="42"/>
        <v>1316584170.1322706</v>
      </c>
      <c r="G479" s="2">
        <f t="shared" si="43"/>
        <v>1315628170.1322706</v>
      </c>
      <c r="H479" s="19">
        <f t="shared" si="45"/>
        <v>1376.1800942806178</v>
      </c>
    </row>
    <row r="480" spans="1:8">
      <c r="A480" s="1"/>
      <c r="B480" s="1">
        <v>479</v>
      </c>
      <c r="C480" s="2">
        <f t="shared" si="46"/>
        <v>1316586170.1322706</v>
      </c>
      <c r="D480" s="2">
        <f t="shared" si="44"/>
        <v>26331723.402645413</v>
      </c>
      <c r="E480" s="2">
        <f t="shared" si="47"/>
        <v>958000</v>
      </c>
      <c r="F480" s="2">
        <f t="shared" si="42"/>
        <v>1342917893.5349159</v>
      </c>
      <c r="G480" s="2">
        <f t="shared" si="43"/>
        <v>1341959893.5349159</v>
      </c>
      <c r="H480" s="19">
        <f t="shared" si="45"/>
        <v>1400.7932082827933</v>
      </c>
    </row>
    <row r="481" spans="1:8">
      <c r="A481" s="1"/>
      <c r="B481" s="22">
        <v>480</v>
      </c>
      <c r="C481" s="23">
        <f t="shared" si="46"/>
        <v>1342919893.5349159</v>
      </c>
      <c r="D481" s="23">
        <f t="shared" si="44"/>
        <v>26858397.870698318</v>
      </c>
      <c r="E481" s="23">
        <f t="shared" si="47"/>
        <v>960000</v>
      </c>
      <c r="F481" s="23">
        <f t="shared" si="42"/>
        <v>1369778291.4056141</v>
      </c>
      <c r="G481" s="23">
        <f t="shared" si="43"/>
        <v>1368818291.4056141</v>
      </c>
      <c r="H481" s="24">
        <f t="shared" si="45"/>
        <v>1425.8523868808481</v>
      </c>
    </row>
    <row r="482" spans="1:8">
      <c r="A482" s="1"/>
      <c r="B482" s="1">
        <v>481</v>
      </c>
      <c r="C482" s="2">
        <f t="shared" si="46"/>
        <v>1369780291.4056141</v>
      </c>
      <c r="D482" s="2">
        <f t="shared" si="44"/>
        <v>27395605.828112282</v>
      </c>
      <c r="E482" s="2">
        <f t="shared" si="47"/>
        <v>962000</v>
      </c>
      <c r="F482" s="2">
        <f t="shared" si="42"/>
        <v>1397175897.2337265</v>
      </c>
      <c r="G482" s="2">
        <f t="shared" si="43"/>
        <v>1396213897.2337265</v>
      </c>
      <c r="H482" s="19">
        <f t="shared" si="45"/>
        <v>1451.3657975402562</v>
      </c>
    </row>
    <row r="483" spans="1:8">
      <c r="A483" s="1"/>
      <c r="B483" s="1">
        <v>482</v>
      </c>
      <c r="C483" s="2">
        <f t="shared" si="46"/>
        <v>1397177897.2337265</v>
      </c>
      <c r="D483" s="2">
        <f t="shared" si="44"/>
        <v>27943557.944674529</v>
      </c>
      <c r="E483" s="2">
        <f t="shared" si="47"/>
        <v>964000</v>
      </c>
      <c r="F483" s="2">
        <f t="shared" si="42"/>
        <v>1425121455.178401</v>
      </c>
      <c r="G483" s="2">
        <f t="shared" si="43"/>
        <v>1424157455.178401</v>
      </c>
      <c r="H483" s="19">
        <f t="shared" si="45"/>
        <v>1477.3417584838185</v>
      </c>
    </row>
    <row r="484" spans="1:8">
      <c r="A484" s="1"/>
      <c r="B484" s="1">
        <v>483</v>
      </c>
      <c r="C484" s="2">
        <f t="shared" si="46"/>
        <v>1425123455.178401</v>
      </c>
      <c r="D484" s="2">
        <f t="shared" si="44"/>
        <v>28502469.103568021</v>
      </c>
      <c r="E484" s="2">
        <f t="shared" si="47"/>
        <v>966000</v>
      </c>
      <c r="F484" s="2">
        <f t="shared" si="42"/>
        <v>1453625924.2819691</v>
      </c>
      <c r="G484" s="2">
        <f t="shared" si="43"/>
        <v>1452659924.2819691</v>
      </c>
      <c r="H484" s="19">
        <f t="shared" si="45"/>
        <v>1503.7887414927216</v>
      </c>
    </row>
    <row r="485" spans="1:8">
      <c r="A485" s="1"/>
      <c r="B485" s="1">
        <v>484</v>
      </c>
      <c r="C485" s="2">
        <f t="shared" si="46"/>
        <v>1453627924.2819691</v>
      </c>
      <c r="D485" s="2">
        <f t="shared" si="44"/>
        <v>29072558.485639382</v>
      </c>
      <c r="E485" s="2">
        <f t="shared" si="47"/>
        <v>968000</v>
      </c>
      <c r="F485" s="2">
        <f t="shared" si="42"/>
        <v>1482700482.7676084</v>
      </c>
      <c r="G485" s="2">
        <f t="shared" si="43"/>
        <v>1481732482.7676084</v>
      </c>
      <c r="H485" s="19">
        <f t="shared" si="45"/>
        <v>1530.7153747599261</v>
      </c>
    </row>
    <row r="486" spans="1:8">
      <c r="A486" s="1"/>
      <c r="B486" s="1">
        <v>485</v>
      </c>
      <c r="C486" s="2">
        <f t="shared" si="46"/>
        <v>1482702482.7676084</v>
      </c>
      <c r="D486" s="2">
        <f t="shared" si="44"/>
        <v>29654049.655352168</v>
      </c>
      <c r="E486" s="2">
        <f t="shared" si="47"/>
        <v>970000</v>
      </c>
      <c r="F486" s="2">
        <f t="shared" si="42"/>
        <v>1512356532.4229605</v>
      </c>
      <c r="G486" s="2">
        <f t="shared" si="43"/>
        <v>1511386532.4229605</v>
      </c>
      <c r="H486" s="19">
        <f t="shared" si="45"/>
        <v>1558.1304457968665</v>
      </c>
    </row>
    <row r="487" spans="1:8">
      <c r="A487" s="1"/>
      <c r="B487" s="1">
        <v>486</v>
      </c>
      <c r="C487" s="2">
        <f t="shared" si="46"/>
        <v>1512358532.4229605</v>
      </c>
      <c r="D487" s="2">
        <f t="shared" si="44"/>
        <v>30247170.648459211</v>
      </c>
      <c r="E487" s="2">
        <f t="shared" si="47"/>
        <v>972000</v>
      </c>
      <c r="F487" s="2">
        <f t="shared" si="42"/>
        <v>1542605703.0714197</v>
      </c>
      <c r="G487" s="2">
        <f t="shared" si="43"/>
        <v>1541633703.0714197</v>
      </c>
      <c r="H487" s="19">
        <f t="shared" si="45"/>
        <v>1586.0429043944648</v>
      </c>
    </row>
    <row r="488" spans="1:8">
      <c r="A488" s="1"/>
      <c r="B488" s="1">
        <v>487</v>
      </c>
      <c r="C488" s="2">
        <f t="shared" si="46"/>
        <v>1542607703.0714197</v>
      </c>
      <c r="D488" s="2">
        <f t="shared" si="44"/>
        <v>30852154.061428394</v>
      </c>
      <c r="E488" s="2">
        <f t="shared" si="47"/>
        <v>974000</v>
      </c>
      <c r="F488" s="2">
        <f t="shared" si="42"/>
        <v>1573459857.132848</v>
      </c>
      <c r="G488" s="2">
        <f t="shared" si="43"/>
        <v>1572485857.132848</v>
      </c>
      <c r="H488" s="19">
        <f t="shared" si="45"/>
        <v>1614.4618656394744</v>
      </c>
    </row>
    <row r="489" spans="1:8">
      <c r="A489" s="1"/>
      <c r="B489" s="1">
        <v>488</v>
      </c>
      <c r="C489" s="2">
        <f t="shared" si="46"/>
        <v>1573461857.132848</v>
      </c>
      <c r="D489" s="2">
        <f t="shared" si="44"/>
        <v>31469237.14265696</v>
      </c>
      <c r="E489" s="2">
        <f t="shared" si="47"/>
        <v>976000</v>
      </c>
      <c r="F489" s="2">
        <f t="shared" si="42"/>
        <v>1604931094.2755051</v>
      </c>
      <c r="G489" s="2">
        <f t="shared" si="43"/>
        <v>1603955094.2755051</v>
      </c>
      <c r="H489" s="19">
        <f t="shared" si="45"/>
        <v>1643.3966129871978</v>
      </c>
    </row>
    <row r="490" spans="1:8">
      <c r="A490" s="1"/>
      <c r="B490" s="1">
        <v>489</v>
      </c>
      <c r="C490" s="2">
        <f t="shared" si="46"/>
        <v>1604933094.2755051</v>
      </c>
      <c r="D490" s="2">
        <f t="shared" si="44"/>
        <v>32098661.885510102</v>
      </c>
      <c r="E490" s="2">
        <f t="shared" si="47"/>
        <v>978000</v>
      </c>
      <c r="F490" s="2">
        <f t="shared" si="42"/>
        <v>1637031756.1610153</v>
      </c>
      <c r="G490" s="2">
        <f t="shared" si="43"/>
        <v>1636053756.1610153</v>
      </c>
      <c r="H490" s="19">
        <f t="shared" si="45"/>
        <v>1672.8566013916311</v>
      </c>
    </row>
    <row r="491" spans="1:8">
      <c r="A491" s="1"/>
      <c r="B491" s="1">
        <v>490</v>
      </c>
      <c r="C491" s="2">
        <f t="shared" si="46"/>
        <v>1637033756.1610153</v>
      </c>
      <c r="D491" s="2">
        <f t="shared" si="44"/>
        <v>32740675.123220306</v>
      </c>
      <c r="E491" s="2">
        <f t="shared" si="47"/>
        <v>980000</v>
      </c>
      <c r="F491" s="2">
        <f t="shared" si="42"/>
        <v>1669774431.2842355</v>
      </c>
      <c r="G491" s="2">
        <f t="shared" si="43"/>
        <v>1668794431.2842355</v>
      </c>
      <c r="H491" s="19">
        <f t="shared" si="45"/>
        <v>1702.8514604941179</v>
      </c>
    </row>
    <row r="492" spans="1:8">
      <c r="A492" s="1"/>
      <c r="B492" s="1">
        <v>491</v>
      </c>
      <c r="C492" s="2">
        <f t="shared" si="46"/>
        <v>1669776431.2842355</v>
      </c>
      <c r="D492" s="2">
        <f t="shared" si="44"/>
        <v>33395528.625684712</v>
      </c>
      <c r="E492" s="2">
        <f t="shared" si="47"/>
        <v>982000</v>
      </c>
      <c r="F492" s="2">
        <f t="shared" si="42"/>
        <v>1703171959.9099202</v>
      </c>
      <c r="G492" s="2">
        <f t="shared" si="43"/>
        <v>1702189959.9099202</v>
      </c>
      <c r="H492" s="19">
        <f t="shared" si="45"/>
        <v>1733.3909978716092</v>
      </c>
    </row>
    <row r="493" spans="1:8">
      <c r="A493" s="1"/>
      <c r="B493" s="22">
        <v>492</v>
      </c>
      <c r="C493" s="23">
        <f t="shared" si="46"/>
        <v>1703173959.9099202</v>
      </c>
      <c r="D493" s="23">
        <f t="shared" si="44"/>
        <v>34063479.198198408</v>
      </c>
      <c r="E493" s="23">
        <f t="shared" si="47"/>
        <v>984000</v>
      </c>
      <c r="F493" s="23">
        <f t="shared" si="42"/>
        <v>1737237439.1081185</v>
      </c>
      <c r="G493" s="23">
        <f t="shared" si="43"/>
        <v>1736253439.1081185</v>
      </c>
      <c r="H493" s="24">
        <f t="shared" si="45"/>
        <v>1764.485202345649</v>
      </c>
    </row>
    <row r="494" spans="1:8">
      <c r="A494" s="1"/>
      <c r="B494" s="1">
        <v>493</v>
      </c>
      <c r="C494" s="2">
        <f t="shared" si="46"/>
        <v>1737239439.1081185</v>
      </c>
      <c r="D494" s="2">
        <f t="shared" si="44"/>
        <v>34744788.782162368</v>
      </c>
      <c r="E494" s="2">
        <f t="shared" si="47"/>
        <v>986000</v>
      </c>
      <c r="F494" s="2">
        <f t="shared" si="42"/>
        <v>1771984227.890281</v>
      </c>
      <c r="G494" s="2">
        <f t="shared" si="43"/>
        <v>1770998227.890281</v>
      </c>
      <c r="H494" s="19">
        <f t="shared" si="45"/>
        <v>1796.1442473532261</v>
      </c>
    </row>
    <row r="495" spans="1:8">
      <c r="A495" s="1"/>
      <c r="B495" s="1">
        <v>494</v>
      </c>
      <c r="C495" s="2">
        <f t="shared" si="46"/>
        <v>1771986227.890281</v>
      </c>
      <c r="D495" s="2">
        <f t="shared" si="44"/>
        <v>35439724.55780562</v>
      </c>
      <c r="E495" s="2">
        <f t="shared" si="47"/>
        <v>988000</v>
      </c>
      <c r="F495" s="2">
        <f t="shared" si="42"/>
        <v>1807425952.4480865</v>
      </c>
      <c r="G495" s="2">
        <f t="shared" si="43"/>
        <v>1806437952.4480865</v>
      </c>
      <c r="H495" s="19">
        <f t="shared" si="45"/>
        <v>1828.3784943806543</v>
      </c>
    </row>
    <row r="496" spans="1:8">
      <c r="A496" s="1"/>
      <c r="B496" s="1">
        <v>495</v>
      </c>
      <c r="C496" s="2">
        <f t="shared" si="46"/>
        <v>1807427952.4480865</v>
      </c>
      <c r="D496" s="2">
        <f t="shared" si="44"/>
        <v>36148559.048961729</v>
      </c>
      <c r="E496" s="2">
        <f t="shared" si="47"/>
        <v>990000</v>
      </c>
      <c r="F496" s="2">
        <f t="shared" si="42"/>
        <v>1843576511.4970481</v>
      </c>
      <c r="G496" s="2">
        <f t="shared" si="43"/>
        <v>1842586511.4970481</v>
      </c>
      <c r="H496" s="19">
        <f t="shared" si="45"/>
        <v>1861.1984964616647</v>
      </c>
    </row>
    <row r="497" spans="1:8">
      <c r="A497" s="1"/>
      <c r="B497" s="1">
        <v>496</v>
      </c>
      <c r="C497" s="2">
        <f t="shared" si="46"/>
        <v>1843578511.4970481</v>
      </c>
      <c r="D497" s="2">
        <f t="shared" si="44"/>
        <v>36871570.229940966</v>
      </c>
      <c r="E497" s="2">
        <f t="shared" si="47"/>
        <v>992000</v>
      </c>
      <c r="F497" s="2">
        <f t="shared" si="42"/>
        <v>1880450081.726989</v>
      </c>
      <c r="G497" s="2">
        <f t="shared" si="43"/>
        <v>1879458081.726989</v>
      </c>
      <c r="H497" s="19">
        <f t="shared" si="45"/>
        <v>1894.6150017409163</v>
      </c>
    </row>
    <row r="498" spans="1:8">
      <c r="A498" s="1"/>
      <c r="B498" s="1">
        <v>497</v>
      </c>
      <c r="C498" s="2">
        <f t="shared" si="46"/>
        <v>1880452081.726989</v>
      </c>
      <c r="D498" s="2">
        <f t="shared" si="44"/>
        <v>37609041.634539783</v>
      </c>
      <c r="E498" s="2">
        <f t="shared" si="47"/>
        <v>994000</v>
      </c>
      <c r="F498" s="2">
        <f t="shared" si="42"/>
        <v>1918061123.3615289</v>
      </c>
      <c r="G498" s="2">
        <f t="shared" si="43"/>
        <v>1917067123.3615289</v>
      </c>
      <c r="H498" s="19">
        <f t="shared" si="45"/>
        <v>1928.6389571041539</v>
      </c>
    </row>
    <row r="499" spans="1:8">
      <c r="A499" s="1"/>
      <c r="B499" s="1">
        <v>498</v>
      </c>
      <c r="C499" s="2">
        <f t="shared" si="46"/>
        <v>1918063123.3615289</v>
      </c>
      <c r="D499" s="2">
        <f t="shared" si="44"/>
        <v>38361262.467230581</v>
      </c>
      <c r="E499" s="2">
        <f t="shared" si="47"/>
        <v>996000</v>
      </c>
      <c r="F499" s="2">
        <f t="shared" si="42"/>
        <v>1956424385.8287594</v>
      </c>
      <c r="G499" s="2">
        <f t="shared" si="43"/>
        <v>1955428385.8287594</v>
      </c>
      <c r="H499" s="19">
        <f t="shared" si="45"/>
        <v>1963.2815118762644</v>
      </c>
    </row>
    <row r="500" spans="1:8">
      <c r="A500" s="1"/>
      <c r="B500" s="1">
        <v>499</v>
      </c>
      <c r="C500" s="2">
        <f t="shared" si="46"/>
        <v>1956426385.8287594</v>
      </c>
      <c r="D500" s="2">
        <f t="shared" si="44"/>
        <v>39128527.71657519</v>
      </c>
      <c r="E500" s="2">
        <f t="shared" si="47"/>
        <v>998000</v>
      </c>
      <c r="F500" s="2">
        <f t="shared" si="42"/>
        <v>1995554913.5453346</v>
      </c>
      <c r="G500" s="2">
        <f t="shared" si="43"/>
        <v>1994556913.5453346</v>
      </c>
      <c r="H500" s="19">
        <f t="shared" si="45"/>
        <v>1998.5540215885117</v>
      </c>
    </row>
    <row r="501" spans="1:8">
      <c r="A501" s="1"/>
      <c r="B501" s="1">
        <v>500</v>
      </c>
      <c r="C501" s="2">
        <f t="shared" si="46"/>
        <v>1995556913.5453346</v>
      </c>
      <c r="D501" s="2">
        <f t="shared" si="44"/>
        <v>39911138.270906694</v>
      </c>
      <c r="E501" s="2">
        <f t="shared" si="47"/>
        <v>1000000</v>
      </c>
      <c r="F501" s="2">
        <f t="shared" si="42"/>
        <v>2035468051.8162413</v>
      </c>
      <c r="G501" s="2">
        <f t="shared" si="43"/>
        <v>2034468051.8162413</v>
      </c>
      <c r="H501" s="19">
        <f t="shared" si="45"/>
        <v>2034.4680518162413</v>
      </c>
    </row>
    <row r="502" spans="1:8">
      <c r="A502" s="1"/>
      <c r="B502" s="1">
        <v>501</v>
      </c>
      <c r="C502" s="2">
        <f t="shared" si="46"/>
        <v>2035470051.8162413</v>
      </c>
      <c r="D502" s="2">
        <f t="shared" si="44"/>
        <v>40709401.036324829</v>
      </c>
      <c r="E502" s="2">
        <f t="shared" si="47"/>
        <v>1002000</v>
      </c>
      <c r="F502" s="2">
        <f t="shared" si="42"/>
        <v>2076179452.852566</v>
      </c>
      <c r="G502" s="2">
        <f t="shared" si="43"/>
        <v>2075177452.852566</v>
      </c>
      <c r="H502" s="19">
        <f t="shared" si="45"/>
        <v>2071.0353820883893</v>
      </c>
    </row>
    <row r="503" spans="1:8">
      <c r="A503" s="1"/>
      <c r="B503" s="1">
        <v>502</v>
      </c>
      <c r="C503" s="2">
        <f t="shared" si="46"/>
        <v>2076181452.852566</v>
      </c>
      <c r="D503" s="2">
        <f t="shared" si="44"/>
        <v>41523629.057051323</v>
      </c>
      <c r="E503" s="2">
        <f t="shared" si="47"/>
        <v>1004000</v>
      </c>
      <c r="F503" s="2">
        <f t="shared" si="42"/>
        <v>2117705081.9096174</v>
      </c>
      <c r="G503" s="2">
        <f t="shared" si="43"/>
        <v>2116701081.9096174</v>
      </c>
      <c r="H503" s="19">
        <f t="shared" si="45"/>
        <v>2108.2680098701367</v>
      </c>
    </row>
    <row r="504" spans="1:8">
      <c r="A504" s="1"/>
      <c r="B504" s="1">
        <v>503</v>
      </c>
      <c r="C504" s="2">
        <f t="shared" si="46"/>
        <v>2117707081.9096174</v>
      </c>
      <c r="D504" s="2">
        <f t="shared" si="44"/>
        <v>42354141.638192348</v>
      </c>
      <c r="E504" s="2">
        <f t="shared" si="47"/>
        <v>1006000</v>
      </c>
      <c r="F504" s="2">
        <f t="shared" si="42"/>
        <v>2160061223.5478096</v>
      </c>
      <c r="G504" s="2">
        <f t="shared" si="43"/>
        <v>2159055223.5478096</v>
      </c>
      <c r="H504" s="19">
        <f t="shared" si="45"/>
        <v>2146.1781546200891</v>
      </c>
    </row>
    <row r="505" spans="1:8">
      <c r="A505" s="1"/>
      <c r="B505" s="22">
        <v>504</v>
      </c>
      <c r="C505" s="23">
        <f t="shared" si="46"/>
        <v>2160063223.5478096</v>
      </c>
      <c r="D505" s="23">
        <f t="shared" si="44"/>
        <v>43201264.470956191</v>
      </c>
      <c r="E505" s="23">
        <f t="shared" si="47"/>
        <v>1008000</v>
      </c>
      <c r="F505" s="23">
        <f t="shared" si="42"/>
        <v>2203264488.0187659</v>
      </c>
      <c r="G505" s="23">
        <f t="shared" si="43"/>
        <v>2202256488.0187659</v>
      </c>
      <c r="H505" s="24">
        <f t="shared" si="45"/>
        <v>2184.778261923379</v>
      </c>
    </row>
    <row r="506" spans="1:8">
      <c r="A506" s="1"/>
      <c r="B506" s="1">
        <v>505</v>
      </c>
      <c r="C506" s="2">
        <f t="shared" si="46"/>
        <v>2203266488.0187659</v>
      </c>
      <c r="D506" s="2">
        <f t="shared" si="44"/>
        <v>44065329.760375321</v>
      </c>
      <c r="E506" s="2">
        <f t="shared" si="47"/>
        <v>1010000</v>
      </c>
      <c r="F506" s="2">
        <f t="shared" si="42"/>
        <v>2247331817.7791414</v>
      </c>
      <c r="G506" s="2">
        <f t="shared" si="43"/>
        <v>2246321817.7791414</v>
      </c>
      <c r="H506" s="19">
        <f t="shared" si="45"/>
        <v>2224.0810077021201</v>
      </c>
    </row>
    <row r="507" spans="1:8">
      <c r="A507" s="1"/>
      <c r="B507" s="1">
        <v>506</v>
      </c>
      <c r="C507" s="2">
        <f t="shared" si="46"/>
        <v>2247333817.7791414</v>
      </c>
      <c r="D507" s="2">
        <f t="shared" si="44"/>
        <v>44946676.355582826</v>
      </c>
      <c r="E507" s="2">
        <f t="shared" si="47"/>
        <v>1012000</v>
      </c>
      <c r="F507" s="2">
        <f t="shared" si="42"/>
        <v>2292280494.1347241</v>
      </c>
      <c r="G507" s="2">
        <f t="shared" si="43"/>
        <v>2291268494.1347241</v>
      </c>
      <c r="H507" s="19">
        <f t="shared" si="45"/>
        <v>2264.0993025046682</v>
      </c>
    </row>
    <row r="508" spans="1:8">
      <c r="A508" s="1"/>
      <c r="B508" s="1">
        <v>507</v>
      </c>
      <c r="C508" s="2">
        <f t="shared" si="46"/>
        <v>2292282494.1347241</v>
      </c>
      <c r="D508" s="2">
        <f t="shared" si="44"/>
        <v>45845649.882694483</v>
      </c>
      <c r="E508" s="2">
        <f t="shared" si="47"/>
        <v>1014000</v>
      </c>
      <c r="F508" s="2">
        <f t="shared" si="42"/>
        <v>2338128144.0174189</v>
      </c>
      <c r="G508" s="2">
        <f t="shared" si="43"/>
        <v>2337114144.0174189</v>
      </c>
      <c r="H508" s="19">
        <f t="shared" si="45"/>
        <v>2304.8462958751666</v>
      </c>
    </row>
    <row r="509" spans="1:8">
      <c r="A509" s="1"/>
      <c r="B509" s="1">
        <v>508</v>
      </c>
      <c r="C509" s="2">
        <f t="shared" si="46"/>
        <v>2338130144.0174189</v>
      </c>
      <c r="D509" s="2">
        <f t="shared" si="44"/>
        <v>46762602.880348377</v>
      </c>
      <c r="E509" s="2">
        <f t="shared" si="47"/>
        <v>1016000</v>
      </c>
      <c r="F509" s="2">
        <f t="shared" si="42"/>
        <v>2384892746.8977671</v>
      </c>
      <c r="G509" s="2">
        <f t="shared" si="43"/>
        <v>2383876746.8977671</v>
      </c>
      <c r="H509" s="19">
        <f t="shared" si="45"/>
        <v>2346.3353808048887</v>
      </c>
    </row>
    <row r="510" spans="1:8">
      <c r="A510" s="1"/>
      <c r="B510" s="1">
        <v>509</v>
      </c>
      <c r="C510" s="2">
        <f t="shared" si="46"/>
        <v>2384894746.8977671</v>
      </c>
      <c r="D510" s="2">
        <f t="shared" si="44"/>
        <v>47697894.937955342</v>
      </c>
      <c r="E510" s="2">
        <f t="shared" si="47"/>
        <v>1018000</v>
      </c>
      <c r="F510" s="2">
        <f t="shared" si="42"/>
        <v>2432592641.8357224</v>
      </c>
      <c r="G510" s="2">
        <f t="shared" si="43"/>
        <v>2431574641.8357224</v>
      </c>
      <c r="H510" s="19">
        <f t="shared" si="45"/>
        <v>2388.5801982669177</v>
      </c>
    </row>
    <row r="511" spans="1:8">
      <c r="A511" s="1"/>
      <c r="B511" s="1">
        <v>510</v>
      </c>
      <c r="C511" s="2">
        <f t="shared" si="46"/>
        <v>2432594641.8357224</v>
      </c>
      <c r="D511" s="2">
        <f t="shared" si="44"/>
        <v>48651892.836714447</v>
      </c>
      <c r="E511" s="2">
        <f t="shared" si="47"/>
        <v>1020000</v>
      </c>
      <c r="F511" s="2">
        <f t="shared" si="42"/>
        <v>2481246534.6724367</v>
      </c>
      <c r="G511" s="2">
        <f t="shared" si="43"/>
        <v>2480226534.6724367</v>
      </c>
      <c r="H511" s="19">
        <f t="shared" si="45"/>
        <v>2431.5946418357221</v>
      </c>
    </row>
    <row r="512" spans="1:8">
      <c r="A512" s="1"/>
      <c r="B512" s="1">
        <v>511</v>
      </c>
      <c r="C512" s="2">
        <f t="shared" si="46"/>
        <v>2481248534.6724367</v>
      </c>
      <c r="D512" s="2">
        <f t="shared" si="44"/>
        <v>49624970.693448737</v>
      </c>
      <c r="E512" s="2">
        <f t="shared" si="47"/>
        <v>1022000</v>
      </c>
      <c r="F512" s="2">
        <f t="shared" si="42"/>
        <v>2530873505.3658853</v>
      </c>
      <c r="G512" s="2">
        <f t="shared" si="43"/>
        <v>2529851505.3658853</v>
      </c>
      <c r="H512" s="19">
        <f t="shared" si="45"/>
        <v>2475.3928623932343</v>
      </c>
    </row>
    <row r="513" spans="1:8">
      <c r="A513" s="1"/>
      <c r="B513" s="1">
        <v>512</v>
      </c>
      <c r="C513" s="2">
        <f t="shared" si="46"/>
        <v>2530875505.3658853</v>
      </c>
      <c r="D513" s="2">
        <f t="shared" si="44"/>
        <v>50617510.107317708</v>
      </c>
      <c r="E513" s="2">
        <f t="shared" si="47"/>
        <v>1024000</v>
      </c>
      <c r="F513" s="2">
        <f t="shared" si="42"/>
        <v>2581493015.4732032</v>
      </c>
      <c r="G513" s="2">
        <f t="shared" si="43"/>
        <v>2580469015.4732032</v>
      </c>
      <c r="H513" s="19">
        <f t="shared" si="45"/>
        <v>2519.9892729230501</v>
      </c>
    </row>
    <row r="514" spans="1:8">
      <c r="A514" s="1"/>
      <c r="B514" s="1">
        <v>513</v>
      </c>
      <c r="C514" s="2">
        <f t="shared" si="46"/>
        <v>2581495015.4732032</v>
      </c>
      <c r="D514" s="2">
        <f t="shared" si="44"/>
        <v>51629900.309464067</v>
      </c>
      <c r="E514" s="2">
        <f t="shared" si="47"/>
        <v>1026000</v>
      </c>
      <c r="F514" s="2">
        <f t="shared" ref="F514:F577" si="48">C514+D514</f>
        <v>2633124915.7826672</v>
      </c>
      <c r="G514" s="2">
        <f t="shared" ref="G514:G577" si="49">F514-E514</f>
        <v>2632098915.7826672</v>
      </c>
      <c r="H514" s="19">
        <f t="shared" si="45"/>
        <v>2565.3985533944124</v>
      </c>
    </row>
    <row r="515" spans="1:8">
      <c r="A515" s="1"/>
      <c r="B515" s="1">
        <v>514</v>
      </c>
      <c r="C515" s="2">
        <f t="shared" si="46"/>
        <v>2633126915.7826672</v>
      </c>
      <c r="D515" s="2">
        <f t="shared" ref="D515:D578" si="50">C515*$A$5</f>
        <v>52662538.315653346</v>
      </c>
      <c r="E515" s="2">
        <f t="shared" si="47"/>
        <v>1028000</v>
      </c>
      <c r="F515" s="2">
        <f t="shared" si="48"/>
        <v>2685789454.0983205</v>
      </c>
      <c r="G515" s="2">
        <f t="shared" si="49"/>
        <v>2684761454.0983205</v>
      </c>
      <c r="H515" s="19">
        <f t="shared" ref="H515:H578" si="51">(F515-E515)/E515</f>
        <v>2611.6356557376657</v>
      </c>
    </row>
    <row r="516" spans="1:8">
      <c r="A516" s="1"/>
      <c r="B516" s="1">
        <v>515</v>
      </c>
      <c r="C516" s="2">
        <f t="shared" ref="C516:C579" si="52">C515+D515+$C$2</f>
        <v>2685791454.0983205</v>
      </c>
      <c r="D516" s="2">
        <f t="shared" si="50"/>
        <v>53715829.081966408</v>
      </c>
      <c r="E516" s="2">
        <f t="shared" ref="E516:E579" si="53">E515+$E$2</f>
        <v>1030000</v>
      </c>
      <c r="F516" s="2">
        <f t="shared" si="48"/>
        <v>2739507283.1802869</v>
      </c>
      <c r="G516" s="2">
        <f t="shared" si="49"/>
        <v>2738477283.1802869</v>
      </c>
      <c r="H516" s="19">
        <f t="shared" si="51"/>
        <v>2658.7158089128998</v>
      </c>
    </row>
    <row r="517" spans="1:8">
      <c r="A517" s="1"/>
      <c r="B517" s="22">
        <v>516</v>
      </c>
      <c r="C517" s="23">
        <f t="shared" si="52"/>
        <v>2739509283.1802869</v>
      </c>
      <c r="D517" s="23">
        <f t="shared" si="50"/>
        <v>54790185.663605742</v>
      </c>
      <c r="E517" s="23">
        <f t="shared" si="53"/>
        <v>1032000</v>
      </c>
      <c r="F517" s="23">
        <f t="shared" si="48"/>
        <v>2794299468.8438926</v>
      </c>
      <c r="G517" s="23">
        <f t="shared" si="49"/>
        <v>2793267468.8438926</v>
      </c>
      <c r="H517" s="24">
        <f t="shared" si="51"/>
        <v>2706.6545240735395</v>
      </c>
    </row>
    <row r="518" spans="1:8">
      <c r="A518" s="1"/>
      <c r="B518" s="1">
        <v>517</v>
      </c>
      <c r="C518" s="2">
        <f t="shared" si="52"/>
        <v>2794301468.8438926</v>
      </c>
      <c r="D518" s="2">
        <f t="shared" si="50"/>
        <v>55886029.376877852</v>
      </c>
      <c r="E518" s="2">
        <f t="shared" si="53"/>
        <v>1034000</v>
      </c>
      <c r="F518" s="2">
        <f t="shared" si="48"/>
        <v>2850187498.2207704</v>
      </c>
      <c r="G518" s="2">
        <f t="shared" si="49"/>
        <v>2849153498.2207704</v>
      </c>
      <c r="H518" s="19">
        <f t="shared" si="51"/>
        <v>2755.4675998266639</v>
      </c>
    </row>
    <row r="519" spans="1:8">
      <c r="A519" s="1"/>
      <c r="B519" s="1">
        <v>518</v>
      </c>
      <c r="C519" s="2">
        <f t="shared" si="52"/>
        <v>2850189498.2207704</v>
      </c>
      <c r="D519" s="2">
        <f t="shared" si="50"/>
        <v>57003789.964415409</v>
      </c>
      <c r="E519" s="2">
        <f t="shared" si="53"/>
        <v>1036000</v>
      </c>
      <c r="F519" s="2">
        <f t="shared" si="48"/>
        <v>2907193288.1851859</v>
      </c>
      <c r="G519" s="2">
        <f t="shared" si="49"/>
        <v>2906157288.1851859</v>
      </c>
      <c r="H519" s="19">
        <f t="shared" si="51"/>
        <v>2805.1711275918783</v>
      </c>
    </row>
    <row r="520" spans="1:8">
      <c r="A520" s="1"/>
      <c r="B520" s="1">
        <v>519</v>
      </c>
      <c r="C520" s="2">
        <f t="shared" si="52"/>
        <v>2907195288.1851859</v>
      </c>
      <c r="D520" s="2">
        <f t="shared" si="50"/>
        <v>58143905.763703719</v>
      </c>
      <c r="E520" s="2">
        <f t="shared" si="53"/>
        <v>1038000</v>
      </c>
      <c r="F520" s="2">
        <f t="shared" si="48"/>
        <v>2965339193.9488897</v>
      </c>
      <c r="G520" s="2">
        <f t="shared" si="49"/>
        <v>2964301193.9488897</v>
      </c>
      <c r="H520" s="19">
        <f t="shared" si="51"/>
        <v>2855.7814970605873</v>
      </c>
    </row>
    <row r="521" spans="1:8">
      <c r="A521" s="1"/>
      <c r="B521" s="1">
        <v>520</v>
      </c>
      <c r="C521" s="2">
        <f t="shared" si="52"/>
        <v>2965341193.9488897</v>
      </c>
      <c r="D521" s="2">
        <f t="shared" si="50"/>
        <v>59306823.878977798</v>
      </c>
      <c r="E521" s="2">
        <f t="shared" si="53"/>
        <v>1040000</v>
      </c>
      <c r="F521" s="2">
        <f t="shared" si="48"/>
        <v>3024648017.8278675</v>
      </c>
      <c r="G521" s="2">
        <f t="shared" si="49"/>
        <v>3023608017.8278675</v>
      </c>
      <c r="H521" s="19">
        <f t="shared" si="51"/>
        <v>2907.3154017575648</v>
      </c>
    </row>
    <row r="522" spans="1:8">
      <c r="A522" s="1"/>
      <c r="B522" s="1">
        <v>521</v>
      </c>
      <c r="C522" s="2">
        <f t="shared" si="52"/>
        <v>3024650017.8278675</v>
      </c>
      <c r="D522" s="2">
        <f t="shared" si="50"/>
        <v>60493000.356557354</v>
      </c>
      <c r="E522" s="2">
        <f t="shared" si="53"/>
        <v>1042000</v>
      </c>
      <c r="F522" s="2">
        <f t="shared" si="48"/>
        <v>3085143018.1844249</v>
      </c>
      <c r="G522" s="2">
        <f t="shared" si="49"/>
        <v>3084101018.1844249</v>
      </c>
      <c r="H522" s="19">
        <f t="shared" si="51"/>
        <v>2959.7898447067419</v>
      </c>
    </row>
    <row r="523" spans="1:8">
      <c r="A523" s="1"/>
      <c r="B523" s="1">
        <v>522</v>
      </c>
      <c r="C523" s="2">
        <f t="shared" si="52"/>
        <v>3085145018.1844249</v>
      </c>
      <c r="D523" s="2">
        <f t="shared" si="50"/>
        <v>61702900.363688499</v>
      </c>
      <c r="E523" s="2">
        <f t="shared" si="53"/>
        <v>1044000</v>
      </c>
      <c r="F523" s="2">
        <f t="shared" si="48"/>
        <v>3146847918.5481133</v>
      </c>
      <c r="G523" s="2">
        <f t="shared" si="49"/>
        <v>3145803918.5481133</v>
      </c>
      <c r="H523" s="19">
        <f t="shared" si="51"/>
        <v>3013.2221442031737</v>
      </c>
    </row>
    <row r="524" spans="1:8">
      <c r="A524" s="1"/>
      <c r="B524" s="1">
        <v>523</v>
      </c>
      <c r="C524" s="2">
        <f t="shared" si="52"/>
        <v>3146849918.5481133</v>
      </c>
      <c r="D524" s="2">
        <f t="shared" si="50"/>
        <v>62936998.37096227</v>
      </c>
      <c r="E524" s="2">
        <f t="shared" si="53"/>
        <v>1046000</v>
      </c>
      <c r="F524" s="2">
        <f t="shared" si="48"/>
        <v>3209786916.9190755</v>
      </c>
      <c r="G524" s="2">
        <f t="shared" si="49"/>
        <v>3208740916.9190755</v>
      </c>
      <c r="H524" s="19">
        <f t="shared" si="51"/>
        <v>3067.6299396931886</v>
      </c>
    </row>
    <row r="525" spans="1:8">
      <c r="A525" s="1"/>
      <c r="B525" s="1">
        <v>524</v>
      </c>
      <c r="C525" s="2">
        <f t="shared" si="52"/>
        <v>3209788916.9190755</v>
      </c>
      <c r="D525" s="2">
        <f t="shared" si="50"/>
        <v>64195778.338381514</v>
      </c>
      <c r="E525" s="2">
        <f t="shared" si="53"/>
        <v>1048000</v>
      </c>
      <c r="F525" s="2">
        <f t="shared" si="48"/>
        <v>3273984695.2574568</v>
      </c>
      <c r="G525" s="2">
        <f t="shared" si="49"/>
        <v>3272936695.2574568</v>
      </c>
      <c r="H525" s="19">
        <f t="shared" si="51"/>
        <v>3123.0311977647489</v>
      </c>
    </row>
    <row r="526" spans="1:8">
      <c r="A526" s="1"/>
      <c r="B526" s="1">
        <v>525</v>
      </c>
      <c r="C526" s="2">
        <f t="shared" si="52"/>
        <v>3273986695.2574568</v>
      </c>
      <c r="D526" s="2">
        <f t="shared" si="50"/>
        <v>65479733.905149139</v>
      </c>
      <c r="E526" s="2">
        <f t="shared" si="53"/>
        <v>1050000</v>
      </c>
      <c r="F526" s="2">
        <f t="shared" si="48"/>
        <v>3339466429.1626058</v>
      </c>
      <c r="G526" s="2">
        <f t="shared" si="49"/>
        <v>3338416429.1626058</v>
      </c>
      <c r="H526" s="19">
        <f t="shared" si="51"/>
        <v>3179.4442182501007</v>
      </c>
    </row>
    <row r="527" spans="1:8">
      <c r="A527" s="1"/>
      <c r="B527" s="1">
        <v>526</v>
      </c>
      <c r="C527" s="2">
        <f t="shared" si="52"/>
        <v>3339468429.1626058</v>
      </c>
      <c r="D527" s="2">
        <f t="shared" si="50"/>
        <v>66789368.583252117</v>
      </c>
      <c r="E527" s="2">
        <f t="shared" si="53"/>
        <v>1052000</v>
      </c>
      <c r="F527" s="2">
        <f t="shared" si="48"/>
        <v>3406257797.7458577</v>
      </c>
      <c r="G527" s="2">
        <f t="shared" si="49"/>
        <v>3405205797.7458577</v>
      </c>
      <c r="H527" s="19">
        <f t="shared" si="51"/>
        <v>3236.8876404428306</v>
      </c>
    </row>
    <row r="528" spans="1:8">
      <c r="A528" s="1"/>
      <c r="B528" s="1">
        <v>527</v>
      </c>
      <c r="C528" s="2">
        <f t="shared" si="52"/>
        <v>3406259797.7458577</v>
      </c>
      <c r="D528" s="2">
        <f t="shared" si="50"/>
        <v>68125195.954917163</v>
      </c>
      <c r="E528" s="2">
        <f t="shared" si="53"/>
        <v>1054000</v>
      </c>
      <c r="F528" s="2">
        <f t="shared" si="48"/>
        <v>3474384993.7007747</v>
      </c>
      <c r="G528" s="2">
        <f t="shared" si="49"/>
        <v>3473330993.7007747</v>
      </c>
      <c r="H528" s="19">
        <f t="shared" si="51"/>
        <v>3295.380449431475</v>
      </c>
    </row>
    <row r="529" spans="1:8">
      <c r="A529" s="1"/>
      <c r="B529" s="22">
        <v>528</v>
      </c>
      <c r="C529" s="23">
        <f t="shared" si="52"/>
        <v>3474386993.7007747</v>
      </c>
      <c r="D529" s="23">
        <f t="shared" si="50"/>
        <v>69487739.874015495</v>
      </c>
      <c r="E529" s="23">
        <f t="shared" si="53"/>
        <v>1056000</v>
      </c>
      <c r="F529" s="23">
        <f t="shared" si="48"/>
        <v>3543874733.57479</v>
      </c>
      <c r="G529" s="23">
        <f t="shared" si="49"/>
        <v>3542818733.57479</v>
      </c>
      <c r="H529" s="24">
        <f t="shared" si="51"/>
        <v>3354.9419825518844</v>
      </c>
    </row>
    <row r="530" spans="1:8">
      <c r="A530" s="1"/>
      <c r="B530" s="1">
        <v>529</v>
      </c>
      <c r="C530" s="2">
        <f t="shared" si="52"/>
        <v>3543876733.57479</v>
      </c>
      <c r="D530" s="2">
        <f t="shared" si="50"/>
        <v>70877534.671495795</v>
      </c>
      <c r="E530" s="2">
        <f t="shared" si="53"/>
        <v>1058000</v>
      </c>
      <c r="F530" s="2">
        <f t="shared" si="48"/>
        <v>3614754268.2462859</v>
      </c>
      <c r="G530" s="2">
        <f t="shared" si="49"/>
        <v>3613696268.2462859</v>
      </c>
      <c r="H530" s="19">
        <f t="shared" si="51"/>
        <v>3415.5919359605728</v>
      </c>
    </row>
    <row r="531" spans="1:8">
      <c r="A531" s="1"/>
      <c r="B531" s="1">
        <v>530</v>
      </c>
      <c r="C531" s="2">
        <f t="shared" si="52"/>
        <v>3614756268.2462859</v>
      </c>
      <c r="D531" s="2">
        <f t="shared" si="50"/>
        <v>72295125.364925727</v>
      </c>
      <c r="E531" s="2">
        <f t="shared" si="53"/>
        <v>1060000</v>
      </c>
      <c r="F531" s="2">
        <f t="shared" si="48"/>
        <v>3687051393.6112118</v>
      </c>
      <c r="G531" s="2">
        <f t="shared" si="49"/>
        <v>3685991393.6112118</v>
      </c>
      <c r="H531" s="19">
        <f t="shared" si="51"/>
        <v>3477.3503713313316</v>
      </c>
    </row>
    <row r="532" spans="1:8">
      <c r="A532" s="1"/>
      <c r="B532" s="1">
        <v>531</v>
      </c>
      <c r="C532" s="2">
        <f t="shared" si="52"/>
        <v>3687053393.6112118</v>
      </c>
      <c r="D532" s="2">
        <f t="shared" si="50"/>
        <v>73741067.872224241</v>
      </c>
      <c r="E532" s="2">
        <f t="shared" si="53"/>
        <v>1062000</v>
      </c>
      <c r="F532" s="2">
        <f t="shared" si="48"/>
        <v>3760794461.4834361</v>
      </c>
      <c r="G532" s="2">
        <f t="shared" si="49"/>
        <v>3759732461.4834361</v>
      </c>
      <c r="H532" s="19">
        <f t="shared" si="51"/>
        <v>3540.2377226774352</v>
      </c>
    </row>
    <row r="533" spans="1:8">
      <c r="A533" s="1"/>
      <c r="B533" s="1">
        <v>532</v>
      </c>
      <c r="C533" s="2">
        <f t="shared" si="52"/>
        <v>3760796461.4834361</v>
      </c>
      <c r="D533" s="2">
        <f t="shared" si="50"/>
        <v>75215929.229668722</v>
      </c>
      <c r="E533" s="2">
        <f t="shared" si="53"/>
        <v>1064000</v>
      </c>
      <c r="F533" s="2">
        <f t="shared" si="48"/>
        <v>3836012390.7131047</v>
      </c>
      <c r="G533" s="2">
        <f t="shared" si="49"/>
        <v>3834948390.7131047</v>
      </c>
      <c r="H533" s="19">
        <f t="shared" si="51"/>
        <v>3604.2748033017901</v>
      </c>
    </row>
    <row r="534" spans="1:8">
      <c r="A534" s="1"/>
      <c r="B534" s="1">
        <v>533</v>
      </c>
      <c r="C534" s="2">
        <f t="shared" si="52"/>
        <v>3836014390.7131047</v>
      </c>
      <c r="D534" s="2">
        <f t="shared" si="50"/>
        <v>76720287.814262092</v>
      </c>
      <c r="E534" s="2">
        <f t="shared" si="53"/>
        <v>1066000</v>
      </c>
      <c r="F534" s="2">
        <f t="shared" si="48"/>
        <v>3912734678.5273666</v>
      </c>
      <c r="G534" s="2">
        <f t="shared" si="49"/>
        <v>3911668678.5273666</v>
      </c>
      <c r="H534" s="19">
        <f t="shared" si="51"/>
        <v>3669.4828128774548</v>
      </c>
    </row>
    <row r="535" spans="1:8">
      <c r="A535" s="1"/>
      <c r="B535" s="1">
        <v>534</v>
      </c>
      <c r="C535" s="2">
        <f t="shared" si="52"/>
        <v>3912736678.5273666</v>
      </c>
      <c r="D535" s="2">
        <f t="shared" si="50"/>
        <v>78254733.570547327</v>
      </c>
      <c r="E535" s="2">
        <f t="shared" si="53"/>
        <v>1068000</v>
      </c>
      <c r="F535" s="2">
        <f t="shared" si="48"/>
        <v>3990991412.0979137</v>
      </c>
      <c r="G535" s="2">
        <f t="shared" si="49"/>
        <v>3989923412.0979137</v>
      </c>
      <c r="H535" s="19">
        <f t="shared" si="51"/>
        <v>3735.8833446609679</v>
      </c>
    </row>
    <row r="536" spans="1:8">
      <c r="A536" s="1"/>
      <c r="B536" s="1">
        <v>535</v>
      </c>
      <c r="C536" s="2">
        <f t="shared" si="52"/>
        <v>3990993412.0979137</v>
      </c>
      <c r="D536" s="2">
        <f t="shared" si="50"/>
        <v>79819868.241958275</v>
      </c>
      <c r="E536" s="2">
        <f t="shared" si="53"/>
        <v>1070000</v>
      </c>
      <c r="F536" s="2">
        <f t="shared" si="48"/>
        <v>4070813280.3398719</v>
      </c>
      <c r="G536" s="2">
        <f t="shared" si="49"/>
        <v>4069743280.3398719</v>
      </c>
      <c r="H536" s="19">
        <f t="shared" si="51"/>
        <v>3803.498392841002</v>
      </c>
    </row>
    <row r="537" spans="1:8">
      <c r="A537" s="1"/>
      <c r="B537" s="1">
        <v>536</v>
      </c>
      <c r="C537" s="2">
        <f t="shared" si="52"/>
        <v>4070815280.3398719</v>
      </c>
      <c r="D537" s="2">
        <f t="shared" si="50"/>
        <v>81416305.606797442</v>
      </c>
      <c r="E537" s="2">
        <f t="shared" si="53"/>
        <v>1072000</v>
      </c>
      <c r="F537" s="2">
        <f t="shared" si="48"/>
        <v>4152231585.9466691</v>
      </c>
      <c r="G537" s="2">
        <f t="shared" si="49"/>
        <v>4151159585.9466691</v>
      </c>
      <c r="H537" s="19">
        <f t="shared" si="51"/>
        <v>3872.3503600248778</v>
      </c>
    </row>
    <row r="538" spans="1:8">
      <c r="A538" s="1"/>
      <c r="B538" s="1">
        <v>537</v>
      </c>
      <c r="C538" s="2">
        <f t="shared" si="52"/>
        <v>4152233585.9466691</v>
      </c>
      <c r="D538" s="2">
        <f t="shared" si="50"/>
        <v>83044671.718933389</v>
      </c>
      <c r="E538" s="2">
        <f t="shared" si="53"/>
        <v>1074000</v>
      </c>
      <c r="F538" s="2">
        <f t="shared" si="48"/>
        <v>4235278257.6656027</v>
      </c>
      <c r="G538" s="2">
        <f t="shared" si="49"/>
        <v>4234204257.6656027</v>
      </c>
      <c r="H538" s="19">
        <f t="shared" si="51"/>
        <v>3942.4620648655518</v>
      </c>
    </row>
    <row r="539" spans="1:8">
      <c r="A539" s="1"/>
      <c r="B539" s="1">
        <v>538</v>
      </c>
      <c r="C539" s="2">
        <f t="shared" si="52"/>
        <v>4235280257.6656027</v>
      </c>
      <c r="D539" s="2">
        <f t="shared" si="50"/>
        <v>84705605.153312057</v>
      </c>
      <c r="E539" s="2">
        <f t="shared" si="53"/>
        <v>1076000</v>
      </c>
      <c r="F539" s="2">
        <f t="shared" si="48"/>
        <v>4319985862.8189144</v>
      </c>
      <c r="G539" s="2">
        <f t="shared" si="49"/>
        <v>4318909862.8189144</v>
      </c>
      <c r="H539" s="19">
        <f t="shared" si="51"/>
        <v>4013.8567498317047</v>
      </c>
    </row>
    <row r="540" spans="1:8">
      <c r="A540" s="1"/>
      <c r="B540" s="1">
        <v>539</v>
      </c>
      <c r="C540" s="2">
        <f t="shared" si="52"/>
        <v>4319987862.8189144</v>
      </c>
      <c r="D540" s="2">
        <f t="shared" si="50"/>
        <v>86399757.256378293</v>
      </c>
      <c r="E540" s="2">
        <f t="shared" si="53"/>
        <v>1078000</v>
      </c>
      <c r="F540" s="2">
        <f t="shared" si="48"/>
        <v>4406387620.0752926</v>
      </c>
      <c r="G540" s="2">
        <f t="shared" si="49"/>
        <v>4405309620.0752926</v>
      </c>
      <c r="H540" s="19">
        <f t="shared" si="51"/>
        <v>4086.5580891236482</v>
      </c>
    </row>
    <row r="541" spans="1:8">
      <c r="A541" s="1"/>
      <c r="B541" s="22">
        <v>540</v>
      </c>
      <c r="C541" s="23">
        <f t="shared" si="52"/>
        <v>4406389620.0752926</v>
      </c>
      <c r="D541" s="23">
        <f t="shared" si="50"/>
        <v>88127792.401505858</v>
      </c>
      <c r="E541" s="23">
        <f t="shared" si="53"/>
        <v>1080000</v>
      </c>
      <c r="F541" s="23">
        <f t="shared" si="48"/>
        <v>4494517412.4767981</v>
      </c>
      <c r="G541" s="23">
        <f t="shared" si="49"/>
        <v>4493437412.4767981</v>
      </c>
      <c r="H541" s="24">
        <f t="shared" si="51"/>
        <v>4160.5901967377758</v>
      </c>
    </row>
    <row r="542" spans="1:8">
      <c r="A542" s="1"/>
      <c r="B542" s="1">
        <v>541</v>
      </c>
      <c r="C542" s="2">
        <f t="shared" si="52"/>
        <v>4494519412.4767981</v>
      </c>
      <c r="D542" s="2">
        <f t="shared" si="50"/>
        <v>89890388.249535963</v>
      </c>
      <c r="E542" s="2">
        <f t="shared" si="53"/>
        <v>1082000</v>
      </c>
      <c r="F542" s="2">
        <f t="shared" si="48"/>
        <v>4584409800.7263336</v>
      </c>
      <c r="G542" s="2">
        <f t="shared" si="49"/>
        <v>4583327800.7263336</v>
      </c>
      <c r="H542" s="19">
        <f t="shared" si="51"/>
        <v>4235.9776346823783</v>
      </c>
    </row>
    <row r="543" spans="1:8">
      <c r="A543" s="1"/>
      <c r="B543" s="1">
        <v>542</v>
      </c>
      <c r="C543" s="2">
        <f t="shared" si="52"/>
        <v>4584411800.7263336</v>
      </c>
      <c r="D543" s="2">
        <f t="shared" si="50"/>
        <v>91688236.01452668</v>
      </c>
      <c r="E543" s="2">
        <f t="shared" si="53"/>
        <v>1084000</v>
      </c>
      <c r="F543" s="2">
        <f t="shared" si="48"/>
        <v>4676100036.74086</v>
      </c>
      <c r="G543" s="2">
        <f t="shared" si="49"/>
        <v>4675016036.74086</v>
      </c>
      <c r="H543" s="19">
        <f t="shared" si="51"/>
        <v>4312.7454213476567</v>
      </c>
    </row>
    <row r="544" spans="1:8">
      <c r="A544" s="1"/>
      <c r="B544" s="1">
        <v>543</v>
      </c>
      <c r="C544" s="2">
        <f t="shared" si="52"/>
        <v>4676102036.74086</v>
      </c>
      <c r="D544" s="2">
        <f t="shared" si="50"/>
        <v>93522040.734817207</v>
      </c>
      <c r="E544" s="2">
        <f t="shared" si="53"/>
        <v>1086000</v>
      </c>
      <c r="F544" s="2">
        <f t="shared" si="48"/>
        <v>4769624077.4756775</v>
      </c>
      <c r="G544" s="2">
        <f t="shared" si="49"/>
        <v>4768538077.4756775</v>
      </c>
      <c r="H544" s="19">
        <f t="shared" si="51"/>
        <v>4390.9190400328525</v>
      </c>
    </row>
    <row r="545" spans="1:8">
      <c r="A545" s="1"/>
      <c r="B545" s="1">
        <v>544</v>
      </c>
      <c r="C545" s="2">
        <f t="shared" si="52"/>
        <v>4769626077.4756775</v>
      </c>
      <c r="D545" s="2">
        <f t="shared" si="50"/>
        <v>95392521.549513549</v>
      </c>
      <c r="E545" s="2">
        <f t="shared" si="53"/>
        <v>1088000</v>
      </c>
      <c r="F545" s="2">
        <f t="shared" si="48"/>
        <v>4865018599.0251913</v>
      </c>
      <c r="G545" s="2">
        <f t="shared" si="49"/>
        <v>4863930599.0251913</v>
      </c>
      <c r="H545" s="19">
        <f t="shared" si="51"/>
        <v>4470.5244476334483</v>
      </c>
    </row>
    <row r="546" spans="1:8">
      <c r="A546" s="1"/>
      <c r="B546" s="1">
        <v>545</v>
      </c>
      <c r="C546" s="2">
        <f t="shared" si="52"/>
        <v>4865020599.0251913</v>
      </c>
      <c r="D546" s="2">
        <f t="shared" si="50"/>
        <v>97300411.980503827</v>
      </c>
      <c r="E546" s="2">
        <f t="shared" si="53"/>
        <v>1090000</v>
      </c>
      <c r="F546" s="2">
        <f t="shared" si="48"/>
        <v>4962321011.0056953</v>
      </c>
      <c r="G546" s="2">
        <f t="shared" si="49"/>
        <v>4961231011.0056953</v>
      </c>
      <c r="H546" s="19">
        <f t="shared" si="51"/>
        <v>4551.5880834914633</v>
      </c>
    </row>
    <row r="547" spans="1:8">
      <c r="A547" s="1"/>
      <c r="B547" s="1">
        <v>546</v>
      </c>
      <c r="C547" s="2">
        <f t="shared" si="52"/>
        <v>4962323011.0056953</v>
      </c>
      <c r="D547" s="2">
        <f t="shared" si="50"/>
        <v>99246460.220113903</v>
      </c>
      <c r="E547" s="2">
        <f t="shared" si="53"/>
        <v>1092000</v>
      </c>
      <c r="F547" s="2">
        <f t="shared" si="48"/>
        <v>5061569471.2258091</v>
      </c>
      <c r="G547" s="2">
        <f t="shared" si="49"/>
        <v>5060477471.2258091</v>
      </c>
      <c r="H547" s="19">
        <f t="shared" si="51"/>
        <v>4634.1368784119131</v>
      </c>
    </row>
    <row r="548" spans="1:8">
      <c r="A548" s="1"/>
      <c r="B548" s="1">
        <v>547</v>
      </c>
      <c r="C548" s="2">
        <f t="shared" si="52"/>
        <v>5061571471.2258091</v>
      </c>
      <c r="D548" s="2">
        <f t="shared" si="50"/>
        <v>101231429.42451619</v>
      </c>
      <c r="E548" s="2">
        <f t="shared" si="53"/>
        <v>1094000</v>
      </c>
      <c r="F548" s="2">
        <f t="shared" si="48"/>
        <v>5162802900.6503248</v>
      </c>
      <c r="G548" s="2">
        <f t="shared" si="49"/>
        <v>5161708900.6503248</v>
      </c>
      <c r="H548" s="19">
        <f t="shared" si="51"/>
        <v>4718.1982638485606</v>
      </c>
    </row>
    <row r="549" spans="1:8">
      <c r="A549" s="1"/>
      <c r="B549" s="1">
        <v>548</v>
      </c>
      <c r="C549" s="2">
        <f t="shared" si="52"/>
        <v>5162804900.6503248</v>
      </c>
      <c r="D549" s="2">
        <f t="shared" si="50"/>
        <v>103256098.01300649</v>
      </c>
      <c r="E549" s="2">
        <f t="shared" si="53"/>
        <v>1096000</v>
      </c>
      <c r="F549" s="2">
        <f t="shared" si="48"/>
        <v>5266060998.663331</v>
      </c>
      <c r="G549" s="2">
        <f t="shared" si="49"/>
        <v>5264964998.663331</v>
      </c>
      <c r="H549" s="19">
        <f t="shared" si="51"/>
        <v>4803.8001812621633</v>
      </c>
    </row>
    <row r="550" spans="1:8">
      <c r="A550" s="1"/>
      <c r="B550" s="1">
        <v>549</v>
      </c>
      <c r="C550" s="2">
        <f t="shared" si="52"/>
        <v>5266062998.663331</v>
      </c>
      <c r="D550" s="2">
        <f t="shared" si="50"/>
        <v>105321259.97326662</v>
      </c>
      <c r="E550" s="2">
        <f t="shared" si="53"/>
        <v>1098000</v>
      </c>
      <c r="F550" s="2">
        <f t="shared" si="48"/>
        <v>5371384258.6365976</v>
      </c>
      <c r="G550" s="2">
        <f t="shared" si="49"/>
        <v>5370286258.6365976</v>
      </c>
      <c r="H550" s="19">
        <f t="shared" si="51"/>
        <v>4890.9710916544609</v>
      </c>
    </row>
    <row r="551" spans="1:8">
      <c r="A551" s="1"/>
      <c r="B551" s="1">
        <v>550</v>
      </c>
      <c r="C551" s="2">
        <f t="shared" si="52"/>
        <v>5371386258.6365976</v>
      </c>
      <c r="D551" s="2">
        <f t="shared" si="50"/>
        <v>107427725.17273195</v>
      </c>
      <c r="E551" s="2">
        <f t="shared" si="53"/>
        <v>1100000</v>
      </c>
      <c r="F551" s="2">
        <f t="shared" si="48"/>
        <v>5478813983.80933</v>
      </c>
      <c r="G551" s="2">
        <f t="shared" si="49"/>
        <v>5477713983.80933</v>
      </c>
      <c r="H551" s="19">
        <f t="shared" si="51"/>
        <v>4979.7399852812086</v>
      </c>
    </row>
    <row r="552" spans="1:8">
      <c r="A552" s="1"/>
      <c r="B552" s="1">
        <v>551</v>
      </c>
      <c r="C552" s="2">
        <f t="shared" si="52"/>
        <v>5478815983.80933</v>
      </c>
      <c r="D552" s="2">
        <f t="shared" si="50"/>
        <v>109576319.67618661</v>
      </c>
      <c r="E552" s="2">
        <f t="shared" si="53"/>
        <v>1102000</v>
      </c>
      <c r="F552" s="2">
        <f t="shared" si="48"/>
        <v>5588392303.4855165</v>
      </c>
      <c r="G552" s="2">
        <f t="shared" si="49"/>
        <v>5587290303.4855165</v>
      </c>
      <c r="H552" s="19">
        <f t="shared" si="51"/>
        <v>5070.1363915476559</v>
      </c>
    </row>
    <row r="553" spans="1:8">
      <c r="A553" s="1"/>
      <c r="B553" s="22">
        <v>552</v>
      </c>
      <c r="C553" s="23">
        <f t="shared" si="52"/>
        <v>5588394303.4855165</v>
      </c>
      <c r="D553" s="23">
        <f t="shared" si="50"/>
        <v>111767886.06971033</v>
      </c>
      <c r="E553" s="23">
        <f t="shared" si="53"/>
        <v>1104000</v>
      </c>
      <c r="F553" s="23">
        <f t="shared" si="48"/>
        <v>5700162189.5552273</v>
      </c>
      <c r="G553" s="23">
        <f t="shared" si="49"/>
        <v>5699058189.5552273</v>
      </c>
      <c r="H553" s="24">
        <f t="shared" si="51"/>
        <v>5162.1903890898802</v>
      </c>
    </row>
    <row r="554" spans="1:8">
      <c r="A554" s="1"/>
      <c r="B554" s="1">
        <v>553</v>
      </c>
      <c r="C554" s="2">
        <f t="shared" si="52"/>
        <v>5700164189.5552273</v>
      </c>
      <c r="D554" s="2">
        <f t="shared" si="50"/>
        <v>114003283.79110456</v>
      </c>
      <c r="E554" s="2">
        <f t="shared" si="53"/>
        <v>1106000</v>
      </c>
      <c r="F554" s="2">
        <f t="shared" si="48"/>
        <v>5814167473.3463316</v>
      </c>
      <c r="G554" s="2">
        <f t="shared" si="49"/>
        <v>5813061473.3463316</v>
      </c>
      <c r="H554" s="19">
        <f t="shared" si="51"/>
        <v>5255.9326160455075</v>
      </c>
    </row>
    <row r="555" spans="1:8">
      <c r="A555" s="1"/>
      <c r="B555" s="1">
        <v>554</v>
      </c>
      <c r="C555" s="2">
        <f t="shared" si="52"/>
        <v>5814169473.3463316</v>
      </c>
      <c r="D555" s="2">
        <f t="shared" si="50"/>
        <v>116283389.46692663</v>
      </c>
      <c r="E555" s="2">
        <f t="shared" si="53"/>
        <v>1108000</v>
      </c>
      <c r="F555" s="2">
        <f t="shared" si="48"/>
        <v>5930452862.8132582</v>
      </c>
      <c r="G555" s="2">
        <f t="shared" si="49"/>
        <v>5929344862.8132582</v>
      </c>
      <c r="H555" s="19">
        <f t="shared" si="51"/>
        <v>5351.394280517381</v>
      </c>
    </row>
    <row r="556" spans="1:8">
      <c r="A556" s="1"/>
      <c r="B556" s="1">
        <v>555</v>
      </c>
      <c r="C556" s="2">
        <f t="shared" si="52"/>
        <v>5930454862.8132582</v>
      </c>
      <c r="D556" s="2">
        <f t="shared" si="50"/>
        <v>118609097.25626516</v>
      </c>
      <c r="E556" s="2">
        <f t="shared" si="53"/>
        <v>1110000</v>
      </c>
      <c r="F556" s="2">
        <f t="shared" si="48"/>
        <v>6049063960.0695229</v>
      </c>
      <c r="G556" s="2">
        <f t="shared" si="49"/>
        <v>6047953960.0695229</v>
      </c>
      <c r="H556" s="19">
        <f t="shared" si="51"/>
        <v>5448.6071712338044</v>
      </c>
    </row>
    <row r="557" spans="1:8">
      <c r="A557" s="1"/>
      <c r="B557" s="1">
        <v>556</v>
      </c>
      <c r="C557" s="2">
        <f t="shared" si="52"/>
        <v>6049065960.0695229</v>
      </c>
      <c r="D557" s="2">
        <f t="shared" si="50"/>
        <v>120981319.20139046</v>
      </c>
      <c r="E557" s="2">
        <f t="shared" si="53"/>
        <v>1112000</v>
      </c>
      <c r="F557" s="2">
        <f t="shared" si="48"/>
        <v>6170047279.2709131</v>
      </c>
      <c r="G557" s="2">
        <f t="shared" si="49"/>
        <v>6168935279.2709131</v>
      </c>
      <c r="H557" s="19">
        <f t="shared" si="51"/>
        <v>5547.6036684090941</v>
      </c>
    </row>
    <row r="558" spans="1:8">
      <c r="A558" s="1"/>
      <c r="B558" s="1">
        <v>557</v>
      </c>
      <c r="C558" s="2">
        <f t="shared" si="52"/>
        <v>6170049279.2709131</v>
      </c>
      <c r="D558" s="2">
        <f t="shared" si="50"/>
        <v>123400985.58541827</v>
      </c>
      <c r="E558" s="2">
        <f t="shared" si="53"/>
        <v>1114000</v>
      </c>
      <c r="F558" s="2">
        <f t="shared" si="48"/>
        <v>6293450264.8563318</v>
      </c>
      <c r="G558" s="2">
        <f t="shared" si="49"/>
        <v>6292336264.8563318</v>
      </c>
      <c r="H558" s="19">
        <f t="shared" si="51"/>
        <v>5648.4167548081978</v>
      </c>
    </row>
    <row r="559" spans="1:8">
      <c r="A559" s="1"/>
      <c r="B559" s="1">
        <v>558</v>
      </c>
      <c r="C559" s="2">
        <f t="shared" si="52"/>
        <v>6293452264.8563318</v>
      </c>
      <c r="D559" s="2">
        <f t="shared" si="50"/>
        <v>125869045.29712664</v>
      </c>
      <c r="E559" s="2">
        <f t="shared" si="53"/>
        <v>1116000</v>
      </c>
      <c r="F559" s="2">
        <f t="shared" si="48"/>
        <v>6419321310.1534586</v>
      </c>
      <c r="G559" s="2">
        <f t="shared" si="49"/>
        <v>6418205310.1534586</v>
      </c>
      <c r="H559" s="19">
        <f t="shared" si="51"/>
        <v>5751.0800270192285</v>
      </c>
    </row>
    <row r="560" spans="1:8">
      <c r="A560" s="1"/>
      <c r="B560" s="1">
        <v>559</v>
      </c>
      <c r="C560" s="2">
        <f t="shared" si="52"/>
        <v>6419323310.1534586</v>
      </c>
      <c r="D560" s="2">
        <f t="shared" si="50"/>
        <v>128386466.20306918</v>
      </c>
      <c r="E560" s="2">
        <f t="shared" si="53"/>
        <v>1118000</v>
      </c>
      <c r="F560" s="2">
        <f t="shared" si="48"/>
        <v>6547709776.3565273</v>
      </c>
      <c r="G560" s="2">
        <f t="shared" si="49"/>
        <v>6546591776.3565273</v>
      </c>
      <c r="H560" s="19">
        <f t="shared" si="51"/>
        <v>5855.6277069378602</v>
      </c>
    </row>
    <row r="561" spans="1:8">
      <c r="A561" s="1"/>
      <c r="B561" s="1">
        <v>560</v>
      </c>
      <c r="C561" s="2">
        <f t="shared" si="52"/>
        <v>6547711776.3565273</v>
      </c>
      <c r="D561" s="2">
        <f t="shared" si="50"/>
        <v>130954235.52713054</v>
      </c>
      <c r="E561" s="2">
        <f t="shared" si="53"/>
        <v>1120000</v>
      </c>
      <c r="F561" s="2">
        <f t="shared" si="48"/>
        <v>6678666011.8836575</v>
      </c>
      <c r="G561" s="2">
        <f t="shared" si="49"/>
        <v>6677546011.8836575</v>
      </c>
      <c r="H561" s="19">
        <f t="shared" si="51"/>
        <v>5962.0946534675513</v>
      </c>
    </row>
    <row r="562" spans="1:8">
      <c r="A562" s="1"/>
      <c r="B562" s="1">
        <v>561</v>
      </c>
      <c r="C562" s="2">
        <f t="shared" si="52"/>
        <v>6678668011.8836575</v>
      </c>
      <c r="D562" s="2">
        <f t="shared" si="50"/>
        <v>133573360.23767315</v>
      </c>
      <c r="E562" s="2">
        <f t="shared" si="53"/>
        <v>1122000</v>
      </c>
      <c r="F562" s="2">
        <f t="shared" si="48"/>
        <v>6812241372.1213303</v>
      </c>
      <c r="G562" s="2">
        <f t="shared" si="49"/>
        <v>6811119372.1213303</v>
      </c>
      <c r="H562" s="19">
        <f t="shared" si="51"/>
        <v>6070.5163744396887</v>
      </c>
    </row>
    <row r="563" spans="1:8">
      <c r="A563" s="1"/>
      <c r="B563" s="1">
        <v>562</v>
      </c>
      <c r="C563" s="2">
        <f t="shared" si="52"/>
        <v>6812243372.1213303</v>
      </c>
      <c r="D563" s="2">
        <f t="shared" si="50"/>
        <v>136244867.44242662</v>
      </c>
      <c r="E563" s="2">
        <f t="shared" si="53"/>
        <v>1124000</v>
      </c>
      <c r="F563" s="2">
        <f t="shared" si="48"/>
        <v>6948488239.5637569</v>
      </c>
      <c r="G563" s="2">
        <f t="shared" si="49"/>
        <v>6947364239.5637569</v>
      </c>
      <c r="H563" s="19">
        <f t="shared" si="51"/>
        <v>6180.9290387577912</v>
      </c>
    </row>
    <row r="564" spans="1:8">
      <c r="A564" s="1"/>
      <c r="B564" s="1">
        <v>563</v>
      </c>
      <c r="C564" s="2">
        <f t="shared" si="52"/>
        <v>6948490239.5637569</v>
      </c>
      <c r="D564" s="2">
        <f t="shared" si="50"/>
        <v>138969804.79127514</v>
      </c>
      <c r="E564" s="2">
        <f t="shared" si="53"/>
        <v>1126000</v>
      </c>
      <c r="F564" s="2">
        <f t="shared" si="48"/>
        <v>7087460044.355032</v>
      </c>
      <c r="G564" s="2">
        <f t="shared" si="49"/>
        <v>7086334044.355032</v>
      </c>
      <c r="H564" s="19">
        <f t="shared" si="51"/>
        <v>6293.3694887700103</v>
      </c>
    </row>
    <row r="565" spans="1:8">
      <c r="A565" s="1"/>
      <c r="B565" s="22">
        <v>564</v>
      </c>
      <c r="C565" s="23">
        <f t="shared" si="52"/>
        <v>7087462044.355032</v>
      </c>
      <c r="D565" s="23">
        <f t="shared" si="50"/>
        <v>141749240.88710064</v>
      </c>
      <c r="E565" s="23">
        <f t="shared" si="53"/>
        <v>1128000</v>
      </c>
      <c r="F565" s="23">
        <f t="shared" si="48"/>
        <v>7229211285.2421322</v>
      </c>
      <c r="G565" s="23">
        <f t="shared" si="49"/>
        <v>7228083285.2421322</v>
      </c>
      <c r="H565" s="24">
        <f t="shared" si="51"/>
        <v>6407.8752528742307</v>
      </c>
    </row>
    <row r="566" spans="1:8">
      <c r="A566" s="1"/>
      <c r="B566" s="1">
        <v>565</v>
      </c>
      <c r="C566" s="2">
        <f t="shared" si="52"/>
        <v>7229213285.2421322</v>
      </c>
      <c r="D566" s="2">
        <f t="shared" si="50"/>
        <v>144584265.70484266</v>
      </c>
      <c r="E566" s="2">
        <f t="shared" si="53"/>
        <v>1130000</v>
      </c>
      <c r="F566" s="2">
        <f t="shared" si="48"/>
        <v>7373797550.9469748</v>
      </c>
      <c r="G566" s="2">
        <f t="shared" si="49"/>
        <v>7372667550.9469748</v>
      </c>
      <c r="H566" s="19">
        <f t="shared" si="51"/>
        <v>6524.4845583601546</v>
      </c>
    </row>
    <row r="567" spans="1:8">
      <c r="A567" s="1"/>
      <c r="B567" s="1">
        <v>566</v>
      </c>
      <c r="C567" s="2">
        <f t="shared" si="52"/>
        <v>7373799550.9469748</v>
      </c>
      <c r="D567" s="2">
        <f t="shared" si="50"/>
        <v>147475991.0189395</v>
      </c>
      <c r="E567" s="2">
        <f t="shared" si="53"/>
        <v>1132000</v>
      </c>
      <c r="F567" s="2">
        <f t="shared" si="48"/>
        <v>7521275541.9659138</v>
      </c>
      <c r="G567" s="2">
        <f t="shared" si="49"/>
        <v>7520143541.9659138</v>
      </c>
      <c r="H567" s="19">
        <f t="shared" si="51"/>
        <v>6643.2363444928569</v>
      </c>
    </row>
    <row r="568" spans="1:8">
      <c r="A568" s="1"/>
      <c r="B568" s="1">
        <v>567</v>
      </c>
      <c r="C568" s="2">
        <f t="shared" si="52"/>
        <v>7521277541.9659138</v>
      </c>
      <c r="D568" s="2">
        <f t="shared" si="50"/>
        <v>150425550.83931828</v>
      </c>
      <c r="E568" s="2">
        <f t="shared" si="53"/>
        <v>1134000</v>
      </c>
      <c r="F568" s="2">
        <f t="shared" si="48"/>
        <v>7671703092.805232</v>
      </c>
      <c r="G568" s="2">
        <f t="shared" si="49"/>
        <v>7670569092.805232</v>
      </c>
      <c r="H568" s="19">
        <f t="shared" si="51"/>
        <v>6764.1702758423562</v>
      </c>
    </row>
    <row r="569" spans="1:8">
      <c r="A569" s="1"/>
      <c r="B569" s="1">
        <v>568</v>
      </c>
      <c r="C569" s="2">
        <f t="shared" si="52"/>
        <v>7671705092.805232</v>
      </c>
      <c r="D569" s="2">
        <f t="shared" si="50"/>
        <v>153434101.85610464</v>
      </c>
      <c r="E569" s="2">
        <f t="shared" si="53"/>
        <v>1136000</v>
      </c>
      <c r="F569" s="2">
        <f t="shared" si="48"/>
        <v>7825139194.6613369</v>
      </c>
      <c r="G569" s="2">
        <f t="shared" si="49"/>
        <v>7824003194.6613369</v>
      </c>
      <c r="H569" s="19">
        <f t="shared" si="51"/>
        <v>6887.3267558638527</v>
      </c>
    </row>
    <row r="570" spans="1:8">
      <c r="A570" s="1"/>
      <c r="B570" s="1">
        <v>569</v>
      </c>
      <c r="C570" s="2">
        <f t="shared" si="52"/>
        <v>7825141194.6613369</v>
      </c>
      <c r="D570" s="2">
        <f t="shared" si="50"/>
        <v>156502823.89322674</v>
      </c>
      <c r="E570" s="2">
        <f t="shared" si="53"/>
        <v>1138000</v>
      </c>
      <c r="F570" s="2">
        <f t="shared" si="48"/>
        <v>7981644018.5545635</v>
      </c>
      <c r="G570" s="2">
        <f t="shared" si="49"/>
        <v>7980506018.5545635</v>
      </c>
      <c r="H570" s="19">
        <f t="shared" si="51"/>
        <v>7012.7469407333601</v>
      </c>
    </row>
    <row r="571" spans="1:8">
      <c r="A571" s="1"/>
      <c r="B571" s="1">
        <v>570</v>
      </c>
      <c r="C571" s="2">
        <f t="shared" si="52"/>
        <v>7981646018.5545635</v>
      </c>
      <c r="D571" s="2">
        <f t="shared" si="50"/>
        <v>159632920.37109128</v>
      </c>
      <c r="E571" s="2">
        <f t="shared" si="53"/>
        <v>1140000</v>
      </c>
      <c r="F571" s="2">
        <f t="shared" si="48"/>
        <v>8141278938.9256544</v>
      </c>
      <c r="G571" s="2">
        <f t="shared" si="49"/>
        <v>8140138938.9256544</v>
      </c>
      <c r="H571" s="19">
        <f t="shared" si="51"/>
        <v>7140.4727534435569</v>
      </c>
    </row>
    <row r="572" spans="1:8">
      <c r="A572" s="1"/>
      <c r="B572" s="1">
        <v>571</v>
      </c>
      <c r="C572" s="2">
        <f t="shared" si="52"/>
        <v>8141280938.9256544</v>
      </c>
      <c r="D572" s="2">
        <f t="shared" si="50"/>
        <v>162825618.7785131</v>
      </c>
      <c r="E572" s="2">
        <f t="shared" si="53"/>
        <v>1142000</v>
      </c>
      <c r="F572" s="2">
        <f t="shared" si="48"/>
        <v>8304106557.7041674</v>
      </c>
      <c r="G572" s="2">
        <f t="shared" si="49"/>
        <v>8302964557.7041674</v>
      </c>
      <c r="H572" s="19">
        <f t="shared" si="51"/>
        <v>7270.54689816477</v>
      </c>
    </row>
    <row r="573" spans="1:8">
      <c r="A573" s="1"/>
      <c r="B573" s="1">
        <v>572</v>
      </c>
      <c r="C573" s="2">
        <f t="shared" si="52"/>
        <v>8304108557.7041674</v>
      </c>
      <c r="D573" s="2">
        <f t="shared" si="50"/>
        <v>166082171.15408334</v>
      </c>
      <c r="E573" s="2">
        <f t="shared" si="53"/>
        <v>1144000</v>
      </c>
      <c r="F573" s="2">
        <f t="shared" si="48"/>
        <v>8470190728.8582506</v>
      </c>
      <c r="G573" s="2">
        <f t="shared" si="49"/>
        <v>8469046728.8582506</v>
      </c>
      <c r="H573" s="19">
        <f t="shared" si="51"/>
        <v>7403.0128748760935</v>
      </c>
    </row>
    <row r="574" spans="1:8">
      <c r="A574" s="1"/>
      <c r="B574" s="1">
        <v>573</v>
      </c>
      <c r="C574" s="2">
        <f t="shared" si="52"/>
        <v>8470192728.8582506</v>
      </c>
      <c r="D574" s="2">
        <f t="shared" si="50"/>
        <v>169403854.57716501</v>
      </c>
      <c r="E574" s="2">
        <f t="shared" si="53"/>
        <v>1146000</v>
      </c>
      <c r="F574" s="2">
        <f t="shared" si="48"/>
        <v>8639596583.4354153</v>
      </c>
      <c r="G574" s="2">
        <f t="shared" si="49"/>
        <v>8638450583.4354153</v>
      </c>
      <c r="H574" s="19">
        <f t="shared" si="51"/>
        <v>7537.9149942717413</v>
      </c>
    </row>
    <row r="575" spans="1:8">
      <c r="A575" s="1"/>
      <c r="B575" s="1">
        <v>574</v>
      </c>
      <c r="C575" s="2">
        <f t="shared" si="52"/>
        <v>8639598583.4354153</v>
      </c>
      <c r="D575" s="2">
        <f t="shared" si="50"/>
        <v>172791971.66870829</v>
      </c>
      <c r="E575" s="2">
        <f t="shared" si="53"/>
        <v>1148000</v>
      </c>
      <c r="F575" s="2">
        <f t="shared" si="48"/>
        <v>8812390555.1041241</v>
      </c>
      <c r="G575" s="2">
        <f t="shared" si="49"/>
        <v>8811242555.1041241</v>
      </c>
      <c r="H575" s="19">
        <f t="shared" si="51"/>
        <v>7675.2983929478432</v>
      </c>
    </row>
    <row r="576" spans="1:8">
      <c r="A576" s="1"/>
      <c r="B576" s="1">
        <v>575</v>
      </c>
      <c r="C576" s="2">
        <f t="shared" si="52"/>
        <v>8812392555.1041241</v>
      </c>
      <c r="D576" s="2">
        <f t="shared" si="50"/>
        <v>176247851.10208249</v>
      </c>
      <c r="E576" s="2">
        <f t="shared" si="53"/>
        <v>1150000</v>
      </c>
      <c r="F576" s="2">
        <f t="shared" si="48"/>
        <v>8988640406.2062073</v>
      </c>
      <c r="G576" s="2">
        <f t="shared" si="49"/>
        <v>8987490406.2062073</v>
      </c>
      <c r="H576" s="19">
        <f t="shared" si="51"/>
        <v>7815.2090488749627</v>
      </c>
    </row>
    <row r="577" spans="1:8">
      <c r="A577" s="1"/>
      <c r="B577" s="22">
        <v>576</v>
      </c>
      <c r="C577" s="23">
        <f t="shared" si="52"/>
        <v>8988642406.2062073</v>
      </c>
      <c r="D577" s="23">
        <f t="shared" si="50"/>
        <v>179772848.12412414</v>
      </c>
      <c r="E577" s="23">
        <f t="shared" si="53"/>
        <v>1152000</v>
      </c>
      <c r="F577" s="23">
        <f t="shared" si="48"/>
        <v>9168415254.3303318</v>
      </c>
      <c r="G577" s="23">
        <f t="shared" si="49"/>
        <v>9167263254.3303318</v>
      </c>
      <c r="H577" s="24">
        <f t="shared" si="51"/>
        <v>7957.6937971617463</v>
      </c>
    </row>
    <row r="578" spans="1:8">
      <c r="A578" s="1"/>
      <c r="B578" s="1">
        <v>577</v>
      </c>
      <c r="C578" s="2">
        <f t="shared" si="52"/>
        <v>9168417254.3303318</v>
      </c>
      <c r="D578" s="2">
        <f t="shared" si="50"/>
        <v>183368345.08660665</v>
      </c>
      <c r="E578" s="2">
        <f t="shared" si="53"/>
        <v>1154000</v>
      </c>
      <c r="F578" s="2">
        <f t="shared" ref="F578:F601" si="54">C578+D578</f>
        <v>9351785599.4169388</v>
      </c>
      <c r="G578" s="2">
        <f t="shared" ref="G578:G601" si="55">F578-E578</f>
        <v>9350631599.4169388</v>
      </c>
      <c r="H578" s="19">
        <f t="shared" si="51"/>
        <v>8102.8003461151984</v>
      </c>
    </row>
    <row r="579" spans="1:8">
      <c r="A579" s="1"/>
      <c r="B579" s="1">
        <v>578</v>
      </c>
      <c r="C579" s="2">
        <f t="shared" si="52"/>
        <v>9351787599.4169388</v>
      </c>
      <c r="D579" s="2">
        <f t="shared" ref="D579:D601" si="56">C579*$A$5</f>
        <v>187035751.98833877</v>
      </c>
      <c r="E579" s="2">
        <f t="shared" si="53"/>
        <v>1156000</v>
      </c>
      <c r="F579" s="2">
        <f t="shared" si="54"/>
        <v>9538823351.4052773</v>
      </c>
      <c r="G579" s="2">
        <f t="shared" si="55"/>
        <v>9537667351.4052773</v>
      </c>
      <c r="H579" s="19">
        <f t="shared" ref="H579:H601" si="57">(F579-E579)/E579</f>
        <v>8250.5772936031808</v>
      </c>
    </row>
    <row r="580" spans="1:8">
      <c r="A580" s="1"/>
      <c r="B580" s="1">
        <v>579</v>
      </c>
      <c r="C580" s="2">
        <f t="shared" ref="C580:C601" si="58">C579+D579+$C$2</f>
        <v>9538825351.4052773</v>
      </c>
      <c r="D580" s="2">
        <f t="shared" si="56"/>
        <v>190776507.02810556</v>
      </c>
      <c r="E580" s="2">
        <f t="shared" ref="E580:E601" si="59">E579+$E$2</f>
        <v>1158000</v>
      </c>
      <c r="F580" s="2">
        <f t="shared" si="54"/>
        <v>9729601858.433382</v>
      </c>
      <c r="G580" s="2">
        <f t="shared" si="55"/>
        <v>9728443858.433382</v>
      </c>
      <c r="H580" s="19">
        <f t="shared" si="57"/>
        <v>8401.0741437248544</v>
      </c>
    </row>
    <row r="581" spans="1:8">
      <c r="A581" s="1"/>
      <c r="B581" s="1">
        <v>580</v>
      </c>
      <c r="C581" s="2">
        <f t="shared" si="58"/>
        <v>9729603858.433382</v>
      </c>
      <c r="D581" s="2">
        <f t="shared" si="56"/>
        <v>194592077.16866764</v>
      </c>
      <c r="E581" s="2">
        <f t="shared" si="59"/>
        <v>1160000</v>
      </c>
      <c r="F581" s="2">
        <f t="shared" si="54"/>
        <v>9924195935.6020489</v>
      </c>
      <c r="G581" s="2">
        <f t="shared" si="55"/>
        <v>9923035935.6020489</v>
      </c>
      <c r="H581" s="19">
        <f t="shared" si="57"/>
        <v>8554.3413237948698</v>
      </c>
    </row>
    <row r="582" spans="1:8">
      <c r="A582" s="1"/>
      <c r="B582" s="1">
        <v>581</v>
      </c>
      <c r="C582" s="2">
        <f t="shared" si="58"/>
        <v>9924197935.6020489</v>
      </c>
      <c r="D582" s="2">
        <f t="shared" si="56"/>
        <v>198483958.71204099</v>
      </c>
      <c r="E582" s="2">
        <f t="shared" si="59"/>
        <v>1162000</v>
      </c>
      <c r="F582" s="2">
        <f t="shared" si="54"/>
        <v>10122681894.314091</v>
      </c>
      <c r="G582" s="2">
        <f t="shared" si="55"/>
        <v>10121519894.314091</v>
      </c>
      <c r="H582" s="19">
        <f t="shared" si="57"/>
        <v>8710.4302016472375</v>
      </c>
    </row>
    <row r="583" spans="1:8">
      <c r="A583" s="1"/>
      <c r="B583" s="1">
        <v>582</v>
      </c>
      <c r="C583" s="2">
        <f t="shared" si="58"/>
        <v>10122683894.314091</v>
      </c>
      <c r="D583" s="2">
        <f t="shared" si="56"/>
        <v>202453677.88628182</v>
      </c>
      <c r="E583" s="2">
        <f t="shared" si="59"/>
        <v>1164000</v>
      </c>
      <c r="F583" s="2">
        <f t="shared" si="54"/>
        <v>10325137572.200373</v>
      </c>
      <c r="G583" s="2">
        <f t="shared" si="55"/>
        <v>10323973572.200373</v>
      </c>
      <c r="H583" s="19">
        <f t="shared" si="57"/>
        <v>8869.3931032649252</v>
      </c>
    </row>
    <row r="584" spans="1:8">
      <c r="A584" s="1"/>
      <c r="B584" s="1">
        <v>583</v>
      </c>
      <c r="C584" s="2">
        <f t="shared" si="58"/>
        <v>10325139572.200373</v>
      </c>
      <c r="D584" s="2">
        <f t="shared" si="56"/>
        <v>206502791.44400746</v>
      </c>
      <c r="E584" s="2">
        <f t="shared" si="59"/>
        <v>1166000</v>
      </c>
      <c r="F584" s="2">
        <f t="shared" si="54"/>
        <v>10531642363.644381</v>
      </c>
      <c r="G584" s="2">
        <f t="shared" si="55"/>
        <v>10530476363.644381</v>
      </c>
      <c r="H584" s="19">
        <f t="shared" si="57"/>
        <v>9031.2833307413221</v>
      </c>
    </row>
    <row r="585" spans="1:8">
      <c r="A585" s="1"/>
      <c r="B585" s="1">
        <v>584</v>
      </c>
      <c r="C585" s="2">
        <f t="shared" si="58"/>
        <v>10531644363.644381</v>
      </c>
      <c r="D585" s="2">
        <f t="shared" si="56"/>
        <v>210632887.27288762</v>
      </c>
      <c r="E585" s="2">
        <f t="shared" si="59"/>
        <v>1168000</v>
      </c>
      <c r="F585" s="2">
        <f t="shared" si="54"/>
        <v>10742277250.917269</v>
      </c>
      <c r="G585" s="2">
        <f t="shared" si="55"/>
        <v>10741109250.917269</v>
      </c>
      <c r="H585" s="19">
        <f t="shared" si="57"/>
        <v>9196.1551805798535</v>
      </c>
    </row>
    <row r="586" spans="1:8">
      <c r="A586" s="1"/>
      <c r="B586" s="1">
        <v>585</v>
      </c>
      <c r="C586" s="2">
        <f t="shared" si="58"/>
        <v>10742279250.917269</v>
      </c>
      <c r="D586" s="2">
        <f t="shared" si="56"/>
        <v>214845585.01834539</v>
      </c>
      <c r="E586" s="2">
        <f t="shared" si="59"/>
        <v>1170000</v>
      </c>
      <c r="F586" s="2">
        <f t="shared" si="54"/>
        <v>10957124835.935614</v>
      </c>
      <c r="G586" s="2">
        <f t="shared" si="55"/>
        <v>10955954835.935614</v>
      </c>
      <c r="H586" s="19">
        <f t="shared" si="57"/>
        <v>9364.0639623381321</v>
      </c>
    </row>
    <row r="587" spans="1:8">
      <c r="A587" s="1"/>
      <c r="B587" s="1">
        <v>586</v>
      </c>
      <c r="C587" s="2">
        <f t="shared" si="58"/>
        <v>10957126835.935614</v>
      </c>
      <c r="D587" s="2">
        <f t="shared" si="56"/>
        <v>219142536.71871227</v>
      </c>
      <c r="E587" s="2">
        <f t="shared" si="59"/>
        <v>1172000</v>
      </c>
      <c r="F587" s="2">
        <f t="shared" si="54"/>
        <v>11176269372.654325</v>
      </c>
      <c r="G587" s="2">
        <f t="shared" si="55"/>
        <v>11175097372.654325</v>
      </c>
      <c r="H587" s="19">
        <f t="shared" si="57"/>
        <v>9535.0660176231449</v>
      </c>
    </row>
    <row r="588" spans="1:8">
      <c r="A588" s="1"/>
      <c r="B588" s="1">
        <v>587</v>
      </c>
      <c r="C588" s="2">
        <f t="shared" si="58"/>
        <v>11176271372.654325</v>
      </c>
      <c r="D588" s="2">
        <f t="shared" si="56"/>
        <v>223525427.45308653</v>
      </c>
      <c r="E588" s="2">
        <f t="shared" si="59"/>
        <v>1174000</v>
      </c>
      <c r="F588" s="2">
        <f t="shared" si="54"/>
        <v>11399796800.107412</v>
      </c>
      <c r="G588" s="2">
        <f t="shared" si="55"/>
        <v>11398622800.107412</v>
      </c>
      <c r="H588" s="19">
        <f t="shared" si="57"/>
        <v>9709.2187394441335</v>
      </c>
    </row>
    <row r="589" spans="1:8">
      <c r="A589" s="1"/>
      <c r="B589" s="22">
        <v>588</v>
      </c>
      <c r="C589" s="23">
        <f t="shared" si="58"/>
        <v>11399798800.107412</v>
      </c>
      <c r="D589" s="23">
        <f t="shared" si="56"/>
        <v>227995976.00214824</v>
      </c>
      <c r="E589" s="23">
        <f t="shared" si="59"/>
        <v>1176000</v>
      </c>
      <c r="F589" s="23">
        <f t="shared" si="54"/>
        <v>11627794776.10956</v>
      </c>
      <c r="G589" s="23">
        <f t="shared" si="55"/>
        <v>11626618776.10956</v>
      </c>
      <c r="H589" s="24">
        <f t="shared" si="57"/>
        <v>9886.5805919298982</v>
      </c>
    </row>
    <row r="590" spans="1:8">
      <c r="A590" s="1"/>
      <c r="B590" s="1">
        <v>589</v>
      </c>
      <c r="C590" s="2">
        <f t="shared" si="58"/>
        <v>11627796776.10956</v>
      </c>
      <c r="D590" s="2">
        <f t="shared" si="56"/>
        <v>232555935.5221912</v>
      </c>
      <c r="E590" s="2">
        <f t="shared" si="59"/>
        <v>1178000</v>
      </c>
      <c r="F590" s="2">
        <f t="shared" si="54"/>
        <v>11860352711.631752</v>
      </c>
      <c r="G590" s="2">
        <f t="shared" si="55"/>
        <v>11859174711.631752</v>
      </c>
      <c r="H590" s="19">
        <f t="shared" si="57"/>
        <v>10067.211130417447</v>
      </c>
    </row>
    <row r="591" spans="1:8">
      <c r="A591" s="1"/>
      <c r="B591" s="1">
        <v>590</v>
      </c>
      <c r="C591" s="2">
        <f t="shared" si="58"/>
        <v>11860354711.631752</v>
      </c>
      <c r="D591" s="2">
        <f t="shared" si="56"/>
        <v>237207094.23263505</v>
      </c>
      <c r="E591" s="2">
        <f t="shared" si="59"/>
        <v>1180000</v>
      </c>
      <c r="F591" s="2">
        <f t="shared" si="54"/>
        <v>12097561805.864388</v>
      </c>
      <c r="G591" s="2">
        <f t="shared" si="55"/>
        <v>12096381805.864388</v>
      </c>
      <c r="H591" s="19">
        <f t="shared" si="57"/>
        <v>10251.171021918972</v>
      </c>
    </row>
    <row r="592" spans="1:8">
      <c r="A592" s="1"/>
      <c r="B592" s="1">
        <v>591</v>
      </c>
      <c r="C592" s="2">
        <f t="shared" si="58"/>
        <v>12097563805.864388</v>
      </c>
      <c r="D592" s="2">
        <f t="shared" si="56"/>
        <v>241951276.11728776</v>
      </c>
      <c r="E592" s="2">
        <f t="shared" si="59"/>
        <v>1182000</v>
      </c>
      <c r="F592" s="2">
        <f t="shared" si="54"/>
        <v>12339515081.981676</v>
      </c>
      <c r="G592" s="2">
        <f t="shared" si="55"/>
        <v>12338333081.981676</v>
      </c>
      <c r="H592" s="19">
        <f t="shared" si="57"/>
        <v>10438.522065974345</v>
      </c>
    </row>
    <row r="593" spans="1:8">
      <c r="A593" s="1"/>
      <c r="B593" s="1">
        <v>592</v>
      </c>
      <c r="C593" s="2">
        <f t="shared" si="58"/>
        <v>12339517081.981676</v>
      </c>
      <c r="D593" s="2">
        <f t="shared" si="56"/>
        <v>246790341.63963354</v>
      </c>
      <c r="E593" s="2">
        <f t="shared" si="59"/>
        <v>1184000</v>
      </c>
      <c r="F593" s="2">
        <f t="shared" si="54"/>
        <v>12586307423.621309</v>
      </c>
      <c r="G593" s="2">
        <f t="shared" si="55"/>
        <v>12585123423.621309</v>
      </c>
      <c r="H593" s="19">
        <f t="shared" si="57"/>
        <v>10629.327215896375</v>
      </c>
    </row>
    <row r="594" spans="1:8">
      <c r="A594" s="1"/>
      <c r="B594" s="1">
        <v>593</v>
      </c>
      <c r="C594" s="2">
        <f t="shared" si="58"/>
        <v>12586309423.621309</v>
      </c>
      <c r="D594" s="2">
        <f t="shared" si="56"/>
        <v>251726188.47242618</v>
      </c>
      <c r="E594" s="2">
        <f t="shared" si="59"/>
        <v>1186000</v>
      </c>
      <c r="F594" s="2">
        <f t="shared" si="54"/>
        <v>12838035612.093735</v>
      </c>
      <c r="G594" s="2">
        <f t="shared" si="55"/>
        <v>12836849612.093735</v>
      </c>
      <c r="H594" s="19">
        <f t="shared" si="57"/>
        <v>10823.650600416302</v>
      </c>
    </row>
    <row r="595" spans="1:8">
      <c r="A595" s="1"/>
      <c r="B595" s="1">
        <v>594</v>
      </c>
      <c r="C595" s="2">
        <f t="shared" si="58"/>
        <v>12838037612.093735</v>
      </c>
      <c r="D595" s="2">
        <f t="shared" si="56"/>
        <v>256760752.24187469</v>
      </c>
      <c r="E595" s="2">
        <f t="shared" si="59"/>
        <v>1188000</v>
      </c>
      <c r="F595" s="2">
        <f t="shared" si="54"/>
        <v>13094798364.335609</v>
      </c>
      <c r="G595" s="2">
        <f t="shared" si="55"/>
        <v>13093610364.335609</v>
      </c>
      <c r="H595" s="19">
        <f t="shared" si="57"/>
        <v>11021.557545737045</v>
      </c>
    </row>
    <row r="596" spans="1:8">
      <c r="A596" s="1"/>
      <c r="B596" s="1">
        <v>595</v>
      </c>
      <c r="C596" s="2">
        <f t="shared" si="58"/>
        <v>13094800364.335609</v>
      </c>
      <c r="D596" s="2">
        <f t="shared" si="56"/>
        <v>261896007.2867122</v>
      </c>
      <c r="E596" s="2">
        <f t="shared" si="59"/>
        <v>1190000</v>
      </c>
      <c r="F596" s="2">
        <f t="shared" si="54"/>
        <v>13356696371.622322</v>
      </c>
      <c r="G596" s="2">
        <f t="shared" si="55"/>
        <v>13355506371.622322</v>
      </c>
      <c r="H596" s="19">
        <f t="shared" si="57"/>
        <v>11223.114598001952</v>
      </c>
    </row>
    <row r="597" spans="1:8">
      <c r="A597" s="1"/>
      <c r="B597" s="1">
        <v>596</v>
      </c>
      <c r="C597" s="2">
        <f t="shared" si="58"/>
        <v>13356698371.622322</v>
      </c>
      <c r="D597" s="2">
        <f t="shared" si="56"/>
        <v>267133967.43244645</v>
      </c>
      <c r="E597" s="2">
        <f t="shared" si="59"/>
        <v>1192000</v>
      </c>
      <c r="F597" s="2">
        <f t="shared" si="54"/>
        <v>13623832339.054768</v>
      </c>
      <c r="G597" s="2">
        <f t="shared" si="55"/>
        <v>13622640339.054768</v>
      </c>
      <c r="H597" s="19">
        <f t="shared" si="57"/>
        <v>11428.389546186885</v>
      </c>
    </row>
    <row r="598" spans="1:8">
      <c r="A598" s="1"/>
      <c r="B598" s="1">
        <v>597</v>
      </c>
      <c r="C598" s="2">
        <f t="shared" si="58"/>
        <v>13623834339.054768</v>
      </c>
      <c r="D598" s="2">
        <f t="shared" si="56"/>
        <v>272476686.78109539</v>
      </c>
      <c r="E598" s="2">
        <f t="shared" si="59"/>
        <v>1194000</v>
      </c>
      <c r="F598" s="2">
        <f t="shared" si="54"/>
        <v>13896311025.835863</v>
      </c>
      <c r="G598" s="2">
        <f t="shared" si="55"/>
        <v>13895117025.835863</v>
      </c>
      <c r="H598" s="19">
        <f t="shared" si="57"/>
        <v>11637.451445423671</v>
      </c>
    </row>
    <row r="599" spans="1:8">
      <c r="A599" s="1"/>
      <c r="B599" s="1">
        <v>598</v>
      </c>
      <c r="C599" s="2">
        <f t="shared" si="58"/>
        <v>13896313025.835863</v>
      </c>
      <c r="D599" s="2">
        <f t="shared" si="56"/>
        <v>277926260.51671726</v>
      </c>
      <c r="E599" s="2">
        <f t="shared" si="59"/>
        <v>1196000</v>
      </c>
      <c r="F599" s="2">
        <f t="shared" si="54"/>
        <v>14174239286.352581</v>
      </c>
      <c r="G599" s="2">
        <f t="shared" si="55"/>
        <v>14173043286.352581</v>
      </c>
      <c r="H599" s="19">
        <f t="shared" si="57"/>
        <v>11850.370640763027</v>
      </c>
    </row>
    <row r="600" spans="1:8">
      <c r="A600" s="1"/>
      <c r="B600" s="1">
        <v>599</v>
      </c>
      <c r="C600" s="2">
        <f t="shared" si="58"/>
        <v>14174241286.352581</v>
      </c>
      <c r="D600" s="2">
        <f t="shared" si="56"/>
        <v>283484825.72705162</v>
      </c>
      <c r="E600" s="2">
        <f t="shared" si="59"/>
        <v>1198000</v>
      </c>
      <c r="F600" s="2">
        <f t="shared" si="54"/>
        <v>14457726112.079632</v>
      </c>
      <c r="G600" s="2">
        <f t="shared" si="55"/>
        <v>14456528112.079632</v>
      </c>
      <c r="H600" s="19">
        <f t="shared" si="57"/>
        <v>12067.218791385336</v>
      </c>
    </row>
    <row r="601" spans="1:8">
      <c r="A601" s="1"/>
      <c r="B601" s="22">
        <v>600</v>
      </c>
      <c r="C601" s="23">
        <f t="shared" si="58"/>
        <v>14457728112.079632</v>
      </c>
      <c r="D601" s="23">
        <f t="shared" si="56"/>
        <v>289154562.24159265</v>
      </c>
      <c r="E601" s="23">
        <f t="shared" si="59"/>
        <v>1200000</v>
      </c>
      <c r="F601" s="23">
        <f t="shared" si="54"/>
        <v>14746882674.321224</v>
      </c>
      <c r="G601" s="23">
        <f t="shared" si="55"/>
        <v>14745682674.321224</v>
      </c>
      <c r="H601" s="24">
        <f t="shared" si="57"/>
        <v>12288.068895267686</v>
      </c>
    </row>
  </sheetData>
  <autoFilter ref="A1:H1"/>
  <conditionalFormatting sqref="F2:F601">
    <cfRule type="cellIs" dxfId="1" priority="2" operator="greaterThan">
      <formula>500000</formula>
    </cfRule>
    <cfRule type="cellIs" dxfId="0" priority="3" operator="greaterThan">
      <formula>200000</formula>
    </cfRule>
  </conditionalFormatting>
  <conditionalFormatting sqref="B1:B601">
    <cfRule type="cellIs" priority="1" operator="equal">
      <formula>"12*N"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余额</vt:lpstr>
      <vt:lpstr>交易明细(买入)</vt:lpstr>
      <vt:lpstr>交易明细(卖出)</vt:lpstr>
      <vt:lpstr>盈利情况</vt:lpstr>
      <vt:lpstr>基金主数据</vt:lpstr>
      <vt:lpstr>真实余额</vt:lpstr>
      <vt:lpstr>投资收益关系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xiaotong</dc:creator>
  <cp:lastModifiedBy>xiaotong</cp:lastModifiedBy>
  <dcterms:created xsi:type="dcterms:W3CDTF">2017-05-12T07:58:55Z</dcterms:created>
  <dcterms:modified xsi:type="dcterms:W3CDTF">2017-08-17T14:58:45Z</dcterms:modified>
</cp:coreProperties>
</file>